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5.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eter Lu\kitchen\faucet\leasgirlygame2\workbooks\"/>
    </mc:Choice>
  </mc:AlternateContent>
  <workbookProtection workbookAlgorithmName="SHA-512" workbookHashValue="OKTO4cFYjkaiCyav0/ryfMz63LKtsTyVTyg3PllWJafjrlGQrHtw3Jb4MwnzwZ949CvbJjkf9ofBfVAZR0uyKg==" workbookSaltValue="jLZCXycms8+ALxkyrPUzMQ==" workbookSpinCount="100000" lockStructure="1"/>
  <bookViews>
    <workbookView xWindow="0" yWindow="0" windowWidth="22125" windowHeight="9405" tabRatio="745" firstSheet="1" activeTab="6"/>
  </bookViews>
  <sheets>
    <sheet name="TZConvert" sheetId="23" state="hidden" r:id="rId1"/>
    <sheet name="INSTRUCTIONS" sheetId="1" r:id="rId2"/>
    <sheet name="PRODUCT DETAILS" sheetId="4" r:id="rId3"/>
    <sheet name="INCLUDED PRODUCTS" sheetId="13" r:id="rId4"/>
    <sheet name="_reference" sheetId="3" state="hidden" r:id="rId5"/>
    <sheet name="AVAILABILITIES &amp; BINARIES" sheetId="5" r:id="rId6"/>
    <sheet name="TRAILERS" sheetId="11" r:id="rId7"/>
    <sheet name="CONSUMABLE INFO" sheetId="12" r:id="rId8"/>
    <sheet name="SRP" sheetId="18" state="hidden" r:id="rId9"/>
    <sheet name="WSP" sheetId="15" state="hidden" r:id="rId10"/>
    <sheet name="SMARTGLASS" sheetId="14" r:id="rId11"/>
  </sheets>
  <functionGroups builtInGroupCount="18"/>
  <definedNames>
    <definedName name="_xlnm._FilterDatabase" localSheetId="2" hidden="1">'PRODUCT DETAILS'!$C$4:$E$17</definedName>
    <definedName name="_xlnm._FilterDatabase" localSheetId="0" hidden="1">TZConvert!$C$6:$D$48</definedName>
    <definedName name="AreTrailersEmbargod">TRAILERS!$E$4</definedName>
    <definedName name="Argentina\AVAILABLE">'AVAILABILITIES &amp; BINARIES'!$E$34</definedName>
    <definedName name="Argentina\CONTENTPACKAGENAME">'AVAILABILITIES &amp; BINARIES'!$F$34</definedName>
    <definedName name="Argentina\HASATRIAL">'AVAILABILITIES &amp; BINARIES'!$N$34</definedName>
    <definedName name="Argentina\MSRPPRICE">'AVAILABILITIES &amp; BINARIES'!$J$34</definedName>
    <definedName name="Argentina\PREORDERPERIODENDDATE">'AVAILABILITIES &amp; BINARIES'!$V$34</definedName>
    <definedName name="Argentina\PREORDERPERIODENDUTC">'AVAILABILITIES &amp; BINARIES'!$W$34</definedName>
    <definedName name="Argentina\PREORDERPERIODSTARTUTC">'AVAILABILITIES &amp; BINARIES'!$U$34</definedName>
    <definedName name="Argentina\REQUIRESGOLD">'AVAILABILITIES &amp; BINARIES'!#REF!</definedName>
    <definedName name="Argentina\RETAILPRICE">'AVAILABILITIES &amp; BINARIES'!$L$34</definedName>
    <definedName name="Argentina\RETAILPRICETIER">'AVAILABILITIES &amp; BINARIES'!$K$34</definedName>
    <definedName name="Argentina\SALEENDUTC">'AVAILABILITIES &amp; BINARIES'!$AA$34</definedName>
    <definedName name="Argentina\SALESTARTDATE">'AVAILABILITIES &amp; BINARIES'!$X$34</definedName>
    <definedName name="Argentina\SALESTARTUTC">'AVAILABILITIES &amp; BINARIES'!$Y$34</definedName>
    <definedName name="Argentina\TIMEOFTRIAL">'AVAILABILITIES &amp; BINARIES'!$O$34</definedName>
    <definedName name="Argentina\VISIBILITYENDUTC">'AVAILABILITIES &amp; BINARIES'!$S$34</definedName>
    <definedName name="Argentina\VISIBILITYSTARTUTC">'AVAILABILITIES &amp; BINARIES'!$Q$34</definedName>
    <definedName name="Argentina\VISIBLEINTHECATALOG">'AVAILABILITIES &amp; BINARIES'!$M$34</definedName>
    <definedName name="Argentina\WHOLESALEPRICE">'AVAILABILITIES &amp; BINARIES'!$H$34</definedName>
    <definedName name="Argentina\WHOLESALEPRICETIER">'AVAILABILITIES &amp; BINARIES'!$G$34</definedName>
    <definedName name="Australia\AVAILABLE">'AVAILABILITIES &amp; BINARIES'!$E$32</definedName>
    <definedName name="Australia\CONTENTPACKAGENAME">'AVAILABILITIES &amp; BINARIES'!$F$32</definedName>
    <definedName name="Australia\HASATRIAL">'AVAILABILITIES &amp; BINARIES'!$N$32</definedName>
    <definedName name="Australia\MSRPPRICE">'AVAILABILITIES &amp; BINARIES'!$J$32</definedName>
    <definedName name="Australia\PREORDERPERIODENDDATE">'AVAILABILITIES &amp; BINARIES'!$V$32</definedName>
    <definedName name="Australia\PREORDERPERIODENDUTC">'AVAILABILITIES &amp; BINARIES'!$W$32</definedName>
    <definedName name="Australia\PREORDERPERIODSTARTUTC">'AVAILABILITIES &amp; BINARIES'!$U$32</definedName>
    <definedName name="Australia\REQUIRESGOLD">'AVAILABILITIES &amp; BINARIES'!#REF!</definedName>
    <definedName name="Australia\RETAILPRICE">'AVAILABILITIES &amp; BINARIES'!$L$32</definedName>
    <definedName name="Australia\RETAILPRICETIER">'AVAILABILITIES &amp; BINARIES'!$K$32</definedName>
    <definedName name="Australia\SALEENDUTC">'AVAILABILITIES &amp; BINARIES'!$AA$32</definedName>
    <definedName name="Australia\SALESTARTDATE">'AVAILABILITIES &amp; BINARIES'!$X$32</definedName>
    <definedName name="Australia\SALESTARTUTC">'AVAILABILITIES &amp; BINARIES'!$Y$32</definedName>
    <definedName name="Australia\TIMEOFTRIAL">'AVAILABILITIES &amp; BINARIES'!$O$32</definedName>
    <definedName name="Australia\VISIBILITYENDUTC">'AVAILABILITIES &amp; BINARIES'!$S$32</definedName>
    <definedName name="Australia\VISIBILITYSTARTUTC">'AVAILABILITIES &amp; BINARIES'!$Q$32</definedName>
    <definedName name="Australia\VISIBLEINTHECATALOG">'AVAILABILITIES &amp; BINARIES'!$M$32</definedName>
    <definedName name="Australia\WHOLESALEPRICE">'AVAILABILITIES &amp; BINARIES'!$H$32</definedName>
    <definedName name="Australia\WHOLESALEPRICETIER">'AVAILABILITIES &amp; BINARIES'!$G$32</definedName>
    <definedName name="Austria\AVAILABLE">'AVAILABILITIES &amp; BINARIES'!$E$11</definedName>
    <definedName name="Austria\CONTENTPACKAGENAME">'AVAILABILITIES &amp; BINARIES'!$F$11</definedName>
    <definedName name="Austria\HASATRIAL">'AVAILABILITIES &amp; BINARIES'!$N$11</definedName>
    <definedName name="Austria\MSRPPRICE">'AVAILABILITIES &amp; BINARIES'!$J$11</definedName>
    <definedName name="Austria\PREORDERPERIODENDDATE">'AVAILABILITIES &amp; BINARIES'!$V$11</definedName>
    <definedName name="Austria\PREORDERPERIODENDUTC">'AVAILABILITIES &amp; BINARIES'!$W$11</definedName>
    <definedName name="Austria\PREORDERPERIODSTARTUTC">'AVAILABILITIES &amp; BINARIES'!$U$11</definedName>
    <definedName name="Austria\REQUIRESGOLD">'AVAILABILITIES &amp; BINARIES'!#REF!</definedName>
    <definedName name="Austria\RETAILPRICE">'AVAILABILITIES &amp; BINARIES'!$L$11</definedName>
    <definedName name="Austria\RETAILPRICETIER">'AVAILABILITIES &amp; BINARIES'!$K$11</definedName>
    <definedName name="Austria\SALEENDUTC">'AVAILABILITIES &amp; BINARIES'!$AA$11</definedName>
    <definedName name="Austria\SALESTARTDATE">'AVAILABILITIES &amp; BINARIES'!$X$11</definedName>
    <definedName name="Austria\SALESTARTUTC">'AVAILABILITIES &amp; BINARIES'!$Y$11</definedName>
    <definedName name="Austria\TIMEOFTRIAL">'AVAILABILITIES &amp; BINARIES'!$O$11</definedName>
    <definedName name="Austria\VISIBILITYENDUTC">'AVAILABILITIES &amp; BINARIES'!$S$11</definedName>
    <definedName name="Austria\VISIBILITYSTARTUTC">'AVAILABILITIES &amp; BINARIES'!$Q$11</definedName>
    <definedName name="Austria\VISIBLEINTHECATALOG">'AVAILABILITIES &amp; BINARIES'!$M$11</definedName>
    <definedName name="Austria\WHOLESALEPRICE">'AVAILABILITIES &amp; BINARIES'!$H$11</definedName>
    <definedName name="Austria\WHOLESALEPRICETIER">'AVAILABILITIES &amp; BINARIES'!$G$11</definedName>
    <definedName name="Belgium\AVAILABLE">'AVAILABILITIES &amp; BINARIES'!$E$12</definedName>
    <definedName name="Belgium\CONTENTPACKAGENAME">'AVAILABILITIES &amp; BINARIES'!$F$12</definedName>
    <definedName name="Belgium\HASATRIAL">'AVAILABILITIES &amp; BINARIES'!$N$12</definedName>
    <definedName name="Belgium\MSRPPRICE">'AVAILABILITIES &amp; BINARIES'!$J$12</definedName>
    <definedName name="Belgium\PREORDERPERIODENDDATE">'AVAILABILITIES &amp; BINARIES'!$V$12</definedName>
    <definedName name="Belgium\PREORDERPERIODENDUTC">'AVAILABILITIES &amp; BINARIES'!$W$12</definedName>
    <definedName name="Belgium\PREORDERPERIODSTARTUTC">'AVAILABILITIES &amp; BINARIES'!$U$12</definedName>
    <definedName name="Belgium\REQUIRESGOLD">'AVAILABILITIES &amp; BINARIES'!#REF!</definedName>
    <definedName name="Belgium\RETAILPRICE">'AVAILABILITIES &amp; BINARIES'!$L$12</definedName>
    <definedName name="Belgium\RETAILPRICETIER">'AVAILABILITIES &amp; BINARIES'!$K$12</definedName>
    <definedName name="Belgium\SALEENDUTC">'AVAILABILITIES &amp; BINARIES'!$AA$12</definedName>
    <definedName name="Belgium\SALESTARTDATE">'AVAILABILITIES &amp; BINARIES'!$X$12</definedName>
    <definedName name="Belgium\SALESTARTUTC">'AVAILABILITIES &amp; BINARIES'!$Y$12</definedName>
    <definedName name="Belgium\TIMEOFTRIAL">'AVAILABILITIES &amp; BINARIES'!$O$12</definedName>
    <definedName name="Belgium\VISIBILITYENDUTC">'AVAILABILITIES &amp; BINARIES'!$S$12</definedName>
    <definedName name="Belgium\VISIBILITYSTARTUTC">'AVAILABILITIES &amp; BINARIES'!$Q$12</definedName>
    <definedName name="Belgium\VISIBLEINTHECATALOG">'AVAILABILITIES &amp; BINARIES'!$M$12</definedName>
    <definedName name="Belgium\WHOLESALEPRICE">'AVAILABILITIES &amp; BINARIES'!$H$12</definedName>
    <definedName name="Belgium\WHOLESALEPRICETIER">'AVAILABILITIES &amp; BINARIES'!$G$12</definedName>
    <definedName name="BETTERWITHSUBID">'PRODUCT DETAILS'!$E$25</definedName>
    <definedName name="Brazil\AVAILABLE">'AVAILABILITIES &amp; BINARIES'!$E$35</definedName>
    <definedName name="Brazil\CONTENTPACKAGENAME">'AVAILABILITIES &amp; BINARIES'!$F$35</definedName>
    <definedName name="Brazil\HASATRIAL">'AVAILABILITIES &amp; BINARIES'!$N$35</definedName>
    <definedName name="Brazil\MSRPPRICE">'AVAILABILITIES &amp; BINARIES'!$J$35</definedName>
    <definedName name="Brazil\PREORDERPERIODENDDATE">'AVAILABILITIES &amp; BINARIES'!$V$35</definedName>
    <definedName name="Brazil\PREORDERPERIODENDUTC">'AVAILABILITIES &amp; BINARIES'!$W$35</definedName>
    <definedName name="Brazil\PREORDERPERIODSTARTUTC">'AVAILABILITIES &amp; BINARIES'!$U$35</definedName>
    <definedName name="Brazil\REQUIRESGOLD">'AVAILABILITIES &amp; BINARIES'!#REF!</definedName>
    <definedName name="Brazil\RETAILPRICE">'AVAILABILITIES &amp; BINARIES'!$L$35</definedName>
    <definedName name="Brazil\RETAILPRICETIER">'AVAILABILITIES &amp; BINARIES'!$K$35</definedName>
    <definedName name="Brazil\SALEENDUTC">'AVAILABILITIES &amp; BINARIES'!$AA$35</definedName>
    <definedName name="Brazil\SALESTARTDATE">'AVAILABILITIES &amp; BINARIES'!$X$35</definedName>
    <definedName name="Brazil\SALESTARTUTC">'AVAILABILITIES &amp; BINARIES'!$Y$35</definedName>
    <definedName name="Brazil\TIMEOFTRIAL">'AVAILABILITIES &amp; BINARIES'!$O$35</definedName>
    <definedName name="Brazil\VISIBILITYENDUTC">'AVAILABILITIES &amp; BINARIES'!$S$35</definedName>
    <definedName name="Brazil\VISIBILITYSTARTUTC">'AVAILABILITIES &amp; BINARIES'!$Q$35</definedName>
    <definedName name="Brazil\VISIBLEINTHECATALOG">'AVAILABILITIES &amp; BINARIES'!$M$35</definedName>
    <definedName name="Brazil\WHOLESALEPRICE">'AVAILABILITIES &amp; BINARIES'!$H$35</definedName>
    <definedName name="Brazil\WHOLESALEPRICETIER">'AVAILABILITIES &amp; BINARIES'!$G$35</definedName>
    <definedName name="Canada\AVAILABLE">'AVAILABILITIES &amp; BINARIES'!$E$9</definedName>
    <definedName name="Canada\CONTENTPACKAGENAME">'AVAILABILITIES &amp; BINARIES'!$F$9</definedName>
    <definedName name="Canada\HASATRIAL">'AVAILABILITIES &amp; BINARIES'!$N$9</definedName>
    <definedName name="Canada\MSRPPRICE">'AVAILABILITIES &amp; BINARIES'!$J$9</definedName>
    <definedName name="Canada\PREORDERPERIODENDDATE">'AVAILABILITIES &amp; BINARIES'!$V$9</definedName>
    <definedName name="Canada\PREORDERPERIODENDUTC">'AVAILABILITIES &amp; BINARIES'!$W$9</definedName>
    <definedName name="Canada\PREORDERPERIODSTARTUTC">'AVAILABILITIES &amp; BINARIES'!$U$9</definedName>
    <definedName name="Canada\REQUIRESGOLD">'AVAILABILITIES &amp; BINARIES'!#REF!</definedName>
    <definedName name="Canada\RETAILPRICE">'AVAILABILITIES &amp; BINARIES'!$L$9</definedName>
    <definedName name="Canada\RETAILPRICETIER">'AVAILABILITIES &amp; BINARIES'!$K$9</definedName>
    <definedName name="Canada\SALEENDUTC">'AVAILABILITIES &amp; BINARIES'!$AA$9</definedName>
    <definedName name="Canada\SALESTARTDATE">'AVAILABILITIES &amp; BINARIES'!$X$9</definedName>
    <definedName name="Canada\SALESTARTUTC">'AVAILABILITIES &amp; BINARIES'!$Y$9</definedName>
    <definedName name="Canada\TIMEOFTRIAL">'AVAILABILITIES &amp; BINARIES'!$O$9</definedName>
    <definedName name="Canada\VISIBILITYENDUTC">'AVAILABILITIES &amp; BINARIES'!$S$9</definedName>
    <definedName name="Canada\VISIBILITYSTARTUTC">'AVAILABILITIES &amp; BINARIES'!$Q$9</definedName>
    <definedName name="Canada\VISIBLEINTHECATALOG">'AVAILABILITIES &amp; BINARIES'!$M$9</definedName>
    <definedName name="Canada\WHOLESALEPRICE">'AVAILABILITIES &amp; BINARIES'!$H$9</definedName>
    <definedName name="Canada\WHOLESALEPRICETIER">'AVAILABILITIES &amp; BINARIES'!$G$9</definedName>
    <definedName name="Chile\AVAILABLE">'AVAILABILITIES &amp; BINARIES'!$E$36</definedName>
    <definedName name="Chile\CONTENTPACKAGENAME">'AVAILABILITIES &amp; BINARIES'!$F$36</definedName>
    <definedName name="Chile\HASATRIAL">'AVAILABILITIES &amp; BINARIES'!$N$36</definedName>
    <definedName name="Chile\MSRPPRICE">'AVAILABILITIES &amp; BINARIES'!$J$36</definedName>
    <definedName name="Chile\PREORDERPERIODENDDATE">'AVAILABILITIES &amp; BINARIES'!$V$36</definedName>
    <definedName name="Chile\PREORDERPERIODENDUTC">'AVAILABILITIES &amp; BINARIES'!$W$36</definedName>
    <definedName name="Chile\PREORDERPERIODSTARTUTC">'AVAILABILITIES &amp; BINARIES'!$U$36</definedName>
    <definedName name="Chile\REQUIRESGOLD">'AVAILABILITIES &amp; BINARIES'!#REF!</definedName>
    <definedName name="Chile\RETAILPRICE">'AVAILABILITIES &amp; BINARIES'!$L$36</definedName>
    <definedName name="Chile\RETAILPRICETIER">'AVAILABILITIES &amp; BINARIES'!$K$36</definedName>
    <definedName name="Chile\SALEENDUTC">'AVAILABILITIES &amp; BINARIES'!$AA$36</definedName>
    <definedName name="Chile\SALESTARTDATE">'AVAILABILITIES &amp; BINARIES'!$X$36</definedName>
    <definedName name="Chile\SALESTARTUTC">'AVAILABILITIES &amp; BINARIES'!$Y$36</definedName>
    <definedName name="Chile\TIMEOFTRIAL">'AVAILABILITIES &amp; BINARIES'!$O$36</definedName>
    <definedName name="Chile\VISIBILITYENDUTC">'AVAILABILITIES &amp; BINARIES'!$S$36</definedName>
    <definedName name="Chile\VISIBILITYSTARTUTC">'AVAILABILITIES &amp; BINARIES'!$Q$36</definedName>
    <definedName name="Chile\VISIBLEINTHECATALOG">'AVAILABILITIES &amp; BINARIES'!$M$36</definedName>
    <definedName name="Chile\WHOLESALEPRICE">'AVAILABILITIES &amp; BINARIES'!$H$36</definedName>
    <definedName name="Chile\WHOLESALEPRICETIER">'AVAILABILITIES &amp; BINARIES'!$G$36</definedName>
    <definedName name="China\AVAILABLE">'AVAILABILITIES &amp; BINARIES'!$E$39</definedName>
    <definedName name="China\CONTENTPACKAGENAME">'AVAILABILITIES &amp; BINARIES'!$F$39</definedName>
    <definedName name="China\HASATRIAL">'AVAILABILITIES &amp; BINARIES'!$N$39</definedName>
    <definedName name="China\MSRPPRICE">'AVAILABILITIES &amp; BINARIES'!$J$39</definedName>
    <definedName name="China\PREORDERPERIODENDDATE">'AVAILABILITIES &amp; BINARIES'!$V$39</definedName>
    <definedName name="China\PREORDERPERIODENDUTC">'AVAILABILITIES &amp; BINARIES'!$W$39</definedName>
    <definedName name="China\PREORDERPERIODSTARTUTC">'AVAILABILITIES &amp; BINARIES'!$U$39</definedName>
    <definedName name="China\REQUIRESGOLD">'AVAILABILITIES &amp; BINARIES'!#REF!</definedName>
    <definedName name="China\RETAILPRICE">'AVAILABILITIES &amp; BINARIES'!$L$39</definedName>
    <definedName name="China\RETAILPRICETIER">'AVAILABILITIES &amp; BINARIES'!$K$39</definedName>
    <definedName name="China\SALEENDUTC">'AVAILABILITIES &amp; BINARIES'!$AA$39</definedName>
    <definedName name="China\SALESTARTDATE">'AVAILABILITIES &amp; BINARIES'!$X$39</definedName>
    <definedName name="China\SALESTARTUTC">'AVAILABILITIES &amp; BINARIES'!$Y$39</definedName>
    <definedName name="China\TIMEOFTRIAL">'AVAILABILITIES &amp; BINARIES'!$O$39</definedName>
    <definedName name="China\VISIBILITYENDUTC">'AVAILABILITIES &amp; BINARIES'!$S$39</definedName>
    <definedName name="China\VISIBILITYSTARTUTC">'AVAILABILITIES &amp; BINARIES'!$Q$39</definedName>
    <definedName name="China\VISIBLEINTHECATALOG">'AVAILABILITIES &amp; BINARIES'!$M$39</definedName>
    <definedName name="China\WHOLESALEPRICE">'AVAILABILITIES &amp; BINARIES'!$H$39</definedName>
    <definedName name="China\WHOLESALEPRICETIER">'AVAILABILITIES &amp; BINARIES'!$G$39</definedName>
    <definedName name="Colombia\AVAILABLE">'AVAILABILITIES &amp; BINARIES'!$E$37</definedName>
    <definedName name="Colombia\CONTENTPACKAGENAME">'AVAILABILITIES &amp; BINARIES'!$F$37</definedName>
    <definedName name="Colombia\HASATRIAL">'AVAILABILITIES &amp; BINARIES'!$N$37</definedName>
    <definedName name="Colombia\MSRPPRICE">'AVAILABILITIES &amp; BINARIES'!$J$37</definedName>
    <definedName name="Colombia\PREORDERPERIODENDDATE">'AVAILABILITIES &amp; BINARIES'!$V$37</definedName>
    <definedName name="Colombia\PREORDERPERIODENDUTC">'AVAILABILITIES &amp; BINARIES'!$W$37</definedName>
    <definedName name="Colombia\PREORDERPERIODSTARTUTC">'AVAILABILITIES &amp; BINARIES'!$U$37</definedName>
    <definedName name="Colombia\REQUIRESGOLD">'AVAILABILITIES &amp; BINARIES'!#REF!</definedName>
    <definedName name="Colombia\RETAILPRICE">'AVAILABILITIES &amp; BINARIES'!$L$37</definedName>
    <definedName name="Colombia\RETAILPRICETIER">'AVAILABILITIES &amp; BINARIES'!$K$37</definedName>
    <definedName name="Colombia\SALEENDUTC">'AVAILABILITIES &amp; BINARIES'!$AA$37</definedName>
    <definedName name="Colombia\SALESTARTDATE">'AVAILABILITIES &amp; BINARIES'!$X$37</definedName>
    <definedName name="Colombia\SALESTARTUTC">'AVAILABILITIES &amp; BINARIES'!$Y$37</definedName>
    <definedName name="Colombia\TIMEOFTRIAL">'AVAILABILITIES &amp; BINARIES'!$O$37</definedName>
    <definedName name="Colombia\VISIBILITYENDUTC">'AVAILABILITIES &amp; BINARIES'!$S$37</definedName>
    <definedName name="Colombia\VISIBILITYSTARTUTC">'AVAILABILITIES &amp; BINARIES'!$Q$37</definedName>
    <definedName name="Colombia\VISIBLEINTHECATALOG">'AVAILABILITIES &amp; BINARIES'!$M$37</definedName>
    <definedName name="Colombia\WHOLESALEPRICE">'AVAILABILITIES &amp; BINARIES'!$H$37</definedName>
    <definedName name="Colombia\WHOLESALEPRICETIER">'AVAILABILITIES &amp; BINARIES'!$G$37</definedName>
    <definedName name="Con1\Avail\Argentina" localSheetId="7">'CONSUMABLE INFO'!$C$39</definedName>
    <definedName name="Con1\Avail\Australia" localSheetId="7">'CONSUMABLE INFO'!$C$37</definedName>
    <definedName name="Con1\Avail\Austria" localSheetId="7">'CONSUMABLE INFO'!$C$14</definedName>
    <definedName name="Con1\Avail\Belgium" localSheetId="7">'CONSUMABLE INFO'!$C$15</definedName>
    <definedName name="Con1\Avail\Belgium_NL" localSheetId="7">'CONSUMABLE INFO'!$C$16</definedName>
    <definedName name="Con1\Avail\Brazil" localSheetId="7">'CONSUMABLE INFO'!$C$40</definedName>
    <definedName name="Con1\Avail\Canada" localSheetId="7">'CONSUMABLE INFO'!$C$11</definedName>
    <definedName name="Con1\Avail\Canada_FR" localSheetId="7">'CONSUMABLE INFO'!$C$12</definedName>
    <definedName name="Con1\Avail\Chile" localSheetId="7">'CONSUMABLE INFO'!$C$41</definedName>
    <definedName name="Con1\Avail\China" localSheetId="7">'CONSUMABLE INFO'!$C$44</definedName>
    <definedName name="Con1\Avail\Colombia" localSheetId="7">'CONSUMABLE INFO'!$C$42</definedName>
    <definedName name="Con1\Avail\CzechRepublic" localSheetId="7">'CONSUMABLE INFO'!$C$31</definedName>
    <definedName name="Con1\Avail\Denmark" localSheetId="7">'CONSUMABLE INFO'!$C$17</definedName>
    <definedName name="Con1\Avail\Finland" localSheetId="7">'CONSUMABLE INFO'!$C$18</definedName>
    <definedName name="Con1\Avail\France" localSheetId="7">'CONSUMABLE INFO'!$C$19</definedName>
    <definedName name="Con1\Avail\Germany" localSheetId="7">'CONSUMABLE INFO'!$C$20</definedName>
    <definedName name="Con1\Avail\Greece" localSheetId="7">'CONSUMABLE INFO'!$C$32</definedName>
    <definedName name="Con1\Avail\HongKong" localSheetId="7">'CONSUMABLE INFO'!$C$45</definedName>
    <definedName name="Con1\Avail\HongKong_EN" localSheetId="7">'CONSUMABLE INFO'!$C$46</definedName>
    <definedName name="Con1\Avail\Hungary" localSheetId="7">'CONSUMABLE INFO'!$C$33</definedName>
    <definedName name="Con1\Avail\India" localSheetId="7">'CONSUMABLE INFO'!$C$47</definedName>
    <definedName name="Con1\Avail\Ireland" localSheetId="7">'CONSUMABLE INFO'!$C$21</definedName>
    <definedName name="Con1\Avail\Israel" localSheetId="7">'CONSUMABLE INFO'!$C$52</definedName>
    <definedName name="Con1\Avail\Italy" localSheetId="7">'CONSUMABLE INFO'!$C$22</definedName>
    <definedName name="Con1\Avail\Japan" localSheetId="7">'CONSUMABLE INFO'!$C$43</definedName>
    <definedName name="Con1\Avail\Mexico" localSheetId="7">'CONSUMABLE INFO'!$C$13</definedName>
    <definedName name="Con1\Avail\Netherlands" localSheetId="7">'CONSUMABLE INFO'!$C$23</definedName>
    <definedName name="Con1\Avail\NewZealand" localSheetId="7">'CONSUMABLE INFO'!$C$38</definedName>
    <definedName name="Con1\Avail\Norway" localSheetId="7">'CONSUMABLE INFO'!$C$24</definedName>
    <definedName name="Con1\Avail\Poland" localSheetId="7">'CONSUMABLE INFO'!$C$34</definedName>
    <definedName name="Con1\Avail\Portugal" localSheetId="7">'CONSUMABLE INFO'!$C$25</definedName>
    <definedName name="Con1\Avail\Russia" localSheetId="7">'CONSUMABLE INFO'!$C$35</definedName>
    <definedName name="Con1\Avail\SaudiArabia" localSheetId="7">'CONSUMABLE INFO'!$C$53</definedName>
    <definedName name="Con1\Avail\Singapore" localSheetId="7">'CONSUMABLE INFO'!$C$48</definedName>
    <definedName name="Con1\Avail\Singapore_EN" localSheetId="7">'CONSUMABLE INFO'!$C$49</definedName>
    <definedName name="Con1\Avail\Slovakia" localSheetId="7">'CONSUMABLE INFO'!$C$36</definedName>
    <definedName name="Con1\Avail\SouthAfrica" localSheetId="7">'CONSUMABLE INFO'!$C$54</definedName>
    <definedName name="Con1\Avail\SouthKorea" localSheetId="7">'CONSUMABLE INFO'!$C$50</definedName>
    <definedName name="Con1\Avail\Spain" localSheetId="7">'CONSUMABLE INFO'!$C$26</definedName>
    <definedName name="Con1\Avail\Sweden" localSheetId="7">'CONSUMABLE INFO'!$C$27</definedName>
    <definedName name="Con1\Avail\Switzerland" localSheetId="7">'CONSUMABLE INFO'!$C$28</definedName>
    <definedName name="Con1\Avail\Switzerland_FR" localSheetId="7">'CONSUMABLE INFO'!$C$29</definedName>
    <definedName name="Con1\Avail\Taiwan" localSheetId="7">'CONSUMABLE INFO'!$C$51</definedName>
    <definedName name="Con1\Avail\Turkey" localSheetId="7">'CONSUMABLE INFO'!$C$55</definedName>
    <definedName name="Con1\Avail\UnitedArabEmirates" localSheetId="7">'CONSUMABLE INFO'!$C$56</definedName>
    <definedName name="Con1\Avail\UnitedKingdom" localSheetId="7">'CONSUMABLE INFO'!$C$30</definedName>
    <definedName name="Con1\Avail\UnitedStates" localSheetId="7">'CONSUMABLE INFO'!$C$10</definedName>
    <definedName name="Con1\Desc\Argentina" localSheetId="7">'CONSUMABLE INFO'!$I$39</definedName>
    <definedName name="Con1\Desc\Australia" localSheetId="7">'CONSUMABLE INFO'!$I$37</definedName>
    <definedName name="Con1\Desc\Austria" localSheetId="7">'CONSUMABLE INFO'!$I$14</definedName>
    <definedName name="Con1\Desc\Belgium" localSheetId="7">'CONSUMABLE INFO'!$I$15</definedName>
    <definedName name="Con1\Desc\Belgium_NL" localSheetId="7">'CONSUMABLE INFO'!$I$16</definedName>
    <definedName name="Con1\Desc\Brazil" localSheetId="7">'CONSUMABLE INFO'!$I$40</definedName>
    <definedName name="Con1\Desc\Canada" localSheetId="7">'CONSUMABLE INFO'!$I$11</definedName>
    <definedName name="Con1\Desc\Canada_FR" localSheetId="7">'CONSUMABLE INFO'!$I$12</definedName>
    <definedName name="Con1\Desc\Chile" localSheetId="7">'CONSUMABLE INFO'!$I$41</definedName>
    <definedName name="Con1\Desc\China" localSheetId="7">'CONSUMABLE INFO'!$I$44</definedName>
    <definedName name="Con1\Desc\Colombia" localSheetId="7">'CONSUMABLE INFO'!$I$42</definedName>
    <definedName name="Con1\Desc\CzechRepublic" localSheetId="7">'CONSUMABLE INFO'!$I$31</definedName>
    <definedName name="Con1\Desc\Denmark" localSheetId="7">'CONSUMABLE INFO'!$I$17</definedName>
    <definedName name="Con1\Desc\Finland" localSheetId="7">'CONSUMABLE INFO'!$I$18</definedName>
    <definedName name="Con1\Desc\France" localSheetId="7">'CONSUMABLE INFO'!$I$19</definedName>
    <definedName name="Con1\Desc\Germany" localSheetId="7">'CONSUMABLE INFO'!$I$20</definedName>
    <definedName name="Con1\Desc\Greece" localSheetId="7">'CONSUMABLE INFO'!$I$32</definedName>
    <definedName name="Con1\Desc\HongKong" localSheetId="7">'CONSUMABLE INFO'!$I$45</definedName>
    <definedName name="Con1\Desc\HongKong_EN" localSheetId="7">'CONSUMABLE INFO'!$I$46</definedName>
    <definedName name="Con1\Desc\Hungary" localSheetId="7">'CONSUMABLE INFO'!$I$33</definedName>
    <definedName name="Con1\Desc\India" localSheetId="7">'CONSUMABLE INFO'!$I$47</definedName>
    <definedName name="Con1\Desc\Ireland" localSheetId="7">'CONSUMABLE INFO'!$I$21</definedName>
    <definedName name="Con1\Desc\Israel" localSheetId="7">'CONSUMABLE INFO'!$I$52</definedName>
    <definedName name="Con1\Desc\Italy" localSheetId="7">'CONSUMABLE INFO'!$I$22</definedName>
    <definedName name="Con1\Desc\Japan" localSheetId="7">'CONSUMABLE INFO'!$I$43</definedName>
    <definedName name="Con1\Desc\Mexico" localSheetId="7">'CONSUMABLE INFO'!$I$13</definedName>
    <definedName name="Con1\Desc\Netherlands" localSheetId="7">'CONSUMABLE INFO'!$I$23</definedName>
    <definedName name="Con1\Desc\NewZealand" localSheetId="7">'CONSUMABLE INFO'!$I$38</definedName>
    <definedName name="Con1\Desc\Norway" localSheetId="7">'CONSUMABLE INFO'!$I$24</definedName>
    <definedName name="Con1\Desc\Poland" localSheetId="7">'CONSUMABLE INFO'!$I$34</definedName>
    <definedName name="Con1\Desc\Portugal" localSheetId="7">'CONSUMABLE INFO'!$I$25</definedName>
    <definedName name="Con1\Desc\Russia" localSheetId="7">'CONSUMABLE INFO'!$I$35</definedName>
    <definedName name="Con1\Desc\SaudiArabia" localSheetId="7">'CONSUMABLE INFO'!$I$53</definedName>
    <definedName name="Con1\Desc\Singapore" localSheetId="7">'CONSUMABLE INFO'!$I$48</definedName>
    <definedName name="Con1\Desc\Singapore_EN" localSheetId="7">'CONSUMABLE INFO'!$I$49</definedName>
    <definedName name="Con1\Desc\Slovakia" localSheetId="7">'CONSUMABLE INFO'!$I$36</definedName>
    <definedName name="Con1\Desc\SouthAfrica" localSheetId="7">'CONSUMABLE INFO'!$I$54</definedName>
    <definedName name="Con1\Desc\SouthKorea" localSheetId="7">'CONSUMABLE INFO'!$I$50</definedName>
    <definedName name="Con1\Desc\Spain" localSheetId="7">'CONSUMABLE INFO'!$I$26</definedName>
    <definedName name="Con1\Desc\Sweden" localSheetId="7">'CONSUMABLE INFO'!$I$27</definedName>
    <definedName name="Con1\Desc\Switzerland" localSheetId="7">'CONSUMABLE INFO'!$I$28</definedName>
    <definedName name="Con1\Desc\Switzerland_FR" localSheetId="7">'CONSUMABLE INFO'!$I$29</definedName>
    <definedName name="Con1\Desc\Taiwan" localSheetId="7">'CONSUMABLE INFO'!$I$51</definedName>
    <definedName name="Con1\Desc\Turkey" localSheetId="7">'CONSUMABLE INFO'!$I$55</definedName>
    <definedName name="Con1\Desc\UnitedArabEmirates" localSheetId="7">'CONSUMABLE INFO'!$I$56</definedName>
    <definedName name="Con1\Desc\UnitedKingdom" localSheetId="7">'CONSUMABLE INFO'!$I$30</definedName>
    <definedName name="Con1\Desc\UnitedStates" localSheetId="7">'CONSUMABLE INFO'!$I$10</definedName>
    <definedName name="Con1\WSP\Argentina" localSheetId="7">'CONSUMABLE INFO'!$D$39</definedName>
    <definedName name="Con1\WSP\Australia" localSheetId="7">'CONSUMABLE INFO'!$D$37</definedName>
    <definedName name="Con1\WSP\Austria" localSheetId="7">'CONSUMABLE INFO'!$D$14</definedName>
    <definedName name="Con1\WSP\Belgium" localSheetId="7">'CONSUMABLE INFO'!$D$15</definedName>
    <definedName name="Con1\WSP\Belgium_NL" localSheetId="7">'CONSUMABLE INFO'!$D$16</definedName>
    <definedName name="Con1\WSP\Brazil" localSheetId="7">'CONSUMABLE INFO'!$D$40</definedName>
    <definedName name="Con1\WSP\Canada" localSheetId="7">'CONSUMABLE INFO'!$D$11</definedName>
    <definedName name="Con1\WSP\Canada_FR" localSheetId="7">'CONSUMABLE INFO'!$D$12</definedName>
    <definedName name="Con1\WSP\Chile" localSheetId="7">'CONSUMABLE INFO'!$D$41</definedName>
    <definedName name="Con1\WSP\China" localSheetId="7">'CONSUMABLE INFO'!$D$44</definedName>
    <definedName name="Con1\WSP\Colombia" localSheetId="7">'CONSUMABLE INFO'!$D$42</definedName>
    <definedName name="Con1\WSP\CzechRepublic" localSheetId="7">'CONSUMABLE INFO'!$D$31</definedName>
    <definedName name="Con1\WSP\Denmark" localSheetId="7">'CONSUMABLE INFO'!$D$17</definedName>
    <definedName name="Con1\WSP\Finland" localSheetId="7">'CONSUMABLE INFO'!$D$18</definedName>
    <definedName name="Con1\WSP\France" localSheetId="7">'CONSUMABLE INFO'!$D$19</definedName>
    <definedName name="Con1\WSP\Germany" localSheetId="7">'CONSUMABLE INFO'!$D$20</definedName>
    <definedName name="Con1\WSP\Greece" localSheetId="7">'CONSUMABLE INFO'!$D$32</definedName>
    <definedName name="Con1\WSP\HongKong" localSheetId="7">'CONSUMABLE INFO'!$D$45</definedName>
    <definedName name="Con1\WSP\HongKong_EN" localSheetId="7">'CONSUMABLE INFO'!$D$46</definedName>
    <definedName name="Con1\WSP\Hungary" localSheetId="7">'CONSUMABLE INFO'!$D$33</definedName>
    <definedName name="Con1\WSP\India" localSheetId="7">'CONSUMABLE INFO'!$D$47</definedName>
    <definedName name="Con1\WSP\Ireland" localSheetId="7">'CONSUMABLE INFO'!$D$21</definedName>
    <definedName name="Con1\WSP\Israel" localSheetId="7">'CONSUMABLE INFO'!$D$52</definedName>
    <definedName name="Con1\WSP\Italy" localSheetId="7">'CONSUMABLE INFO'!$D$22</definedName>
    <definedName name="Con1\WSP\Japan" localSheetId="7">'CONSUMABLE INFO'!$D$43</definedName>
    <definedName name="Con1\WSP\Mexico" localSheetId="7">'CONSUMABLE INFO'!$D$13</definedName>
    <definedName name="Con1\WSP\Netherlands" localSheetId="7">'CONSUMABLE INFO'!$D$23</definedName>
    <definedName name="Con1\WSP\NewZealand" localSheetId="7">'CONSUMABLE INFO'!$D$38</definedName>
    <definedName name="Con1\WSP\Norway" localSheetId="7">'CONSUMABLE INFO'!$D$24</definedName>
    <definedName name="Con1\WSP\Poland" localSheetId="7">'CONSUMABLE INFO'!$D$34</definedName>
    <definedName name="Con1\WSP\Portugal" localSheetId="7">'CONSUMABLE INFO'!$D$25</definedName>
    <definedName name="Con1\WSP\Russia" localSheetId="7">'CONSUMABLE INFO'!$D$35</definedName>
    <definedName name="Con1\WSP\SaudiArabia" localSheetId="7">'CONSUMABLE INFO'!$D$53</definedName>
    <definedName name="Con1\WSP\Singapore" localSheetId="7">'CONSUMABLE INFO'!$D$48</definedName>
    <definedName name="Con1\WSP\Singapore_EN" localSheetId="7">'CONSUMABLE INFO'!$D$49</definedName>
    <definedName name="Con1\WSP\Slovakia" localSheetId="7">'CONSUMABLE INFO'!$D$36</definedName>
    <definedName name="Con1\WSP\SouthAfrica" localSheetId="7">'CONSUMABLE INFO'!$D$54</definedName>
    <definedName name="Con1\WSP\SouthKorea" localSheetId="7">'CONSUMABLE INFO'!$D$50</definedName>
    <definedName name="Con1\WSP\Spain" localSheetId="7">'CONSUMABLE INFO'!$D$26</definedName>
    <definedName name="Con1\WSP\Sweden" localSheetId="7">'CONSUMABLE INFO'!$D$27</definedName>
    <definedName name="Con1\WSP\Switzerland" localSheetId="7">'CONSUMABLE INFO'!$D$28</definedName>
    <definedName name="Con1\WSP\Switzerland_FR" localSheetId="7">'CONSUMABLE INFO'!$D$29</definedName>
    <definedName name="Con1\WSP\Taiwan" localSheetId="7">'CONSUMABLE INFO'!$D$51</definedName>
    <definedName name="Con1\WSP\Turkey" localSheetId="7">'CONSUMABLE INFO'!$D$55</definedName>
    <definedName name="Con1\WSP\UnitedArabEmirates" localSheetId="7">'CONSUMABLE INFO'!$D$56</definedName>
    <definedName name="Con1\WSP\UnitedKingdom" localSheetId="7">'CONSUMABLE INFO'!$D$30</definedName>
    <definedName name="Con1\WSP\UnitedStates" localSheetId="7">'CONSUMABLE INFO'!$D$10</definedName>
    <definedName name="Con2\Avail\" localSheetId="7">'CONSUMABLE INFO'!$C$64</definedName>
    <definedName name="Con2\Avail\Argentina" localSheetId="7">'CONSUMABLE INFO'!$C$94</definedName>
    <definedName name="Con2\Avail\Australia" localSheetId="7">'CONSUMABLE INFO'!$C$92</definedName>
    <definedName name="Con2\Avail\Austria" localSheetId="7">'CONSUMABLE INFO'!$C$69</definedName>
    <definedName name="Con2\Avail\Belgium" localSheetId="7">'CONSUMABLE INFO'!$C$70</definedName>
    <definedName name="Con2\Avail\Belgium_NL" localSheetId="7">'CONSUMABLE INFO'!$C$71</definedName>
    <definedName name="Con2\Avail\Brazil" localSheetId="7">'CONSUMABLE INFO'!$C$95</definedName>
    <definedName name="Con2\Avail\Canada" localSheetId="7">'CONSUMABLE INFO'!$C$66</definedName>
    <definedName name="Con2\Avail\Canada_FR" localSheetId="7">'CONSUMABLE INFO'!$C$67</definedName>
    <definedName name="Con2\Avail\Chile" localSheetId="7">'CONSUMABLE INFO'!$C$96</definedName>
    <definedName name="Con2\Avail\China" localSheetId="7">'CONSUMABLE INFO'!$C$99</definedName>
    <definedName name="Con2\Avail\Colombia" localSheetId="7">'CONSUMABLE INFO'!$C$97</definedName>
    <definedName name="Con2\Avail\CzechRepublic" localSheetId="7">'CONSUMABLE INFO'!$C$86</definedName>
    <definedName name="Con2\Avail\Denmark" localSheetId="7">'CONSUMABLE INFO'!$C$72</definedName>
    <definedName name="Con2\Avail\Finland" localSheetId="7">'CONSUMABLE INFO'!$C$73</definedName>
    <definedName name="Con2\Avail\France" localSheetId="7">'CONSUMABLE INFO'!$C$74</definedName>
    <definedName name="Con2\Avail\Germany" localSheetId="7">'CONSUMABLE INFO'!$C$75</definedName>
    <definedName name="Con2\Avail\Greece" localSheetId="7">'CONSUMABLE INFO'!$C$87</definedName>
    <definedName name="Con2\Avail\HongKong" localSheetId="7">'CONSUMABLE INFO'!$C$100</definedName>
    <definedName name="Con2\Avail\HongKong_EN" localSheetId="7">'CONSUMABLE INFO'!$C$101</definedName>
    <definedName name="Con2\Avail\Hungary" localSheetId="7">'CONSUMABLE INFO'!$C$88</definedName>
    <definedName name="Con2\Avail\India" localSheetId="7">'CONSUMABLE INFO'!$C$102</definedName>
    <definedName name="Con2\Avail\Ireland" localSheetId="7">'CONSUMABLE INFO'!$C$76</definedName>
    <definedName name="Con2\Avail\Israel" localSheetId="7">'CONSUMABLE INFO'!$C$107</definedName>
    <definedName name="Con2\Avail\Italy" localSheetId="7">'CONSUMABLE INFO'!$C$77</definedName>
    <definedName name="Con2\Avail\Japan" localSheetId="7">'CONSUMABLE INFO'!$C$98</definedName>
    <definedName name="Con2\Avail\Mexico" localSheetId="7">'CONSUMABLE INFO'!$C$68</definedName>
    <definedName name="Con2\Avail\Netherlands" localSheetId="7">'CONSUMABLE INFO'!$C$78</definedName>
    <definedName name="Con2\Avail\NewZealand" localSheetId="7">'CONSUMABLE INFO'!$C$93</definedName>
    <definedName name="Con2\Avail\Norway" localSheetId="7">'CONSUMABLE INFO'!$C$79</definedName>
    <definedName name="Con2\Avail\Poland" localSheetId="7">'CONSUMABLE INFO'!$C$89</definedName>
    <definedName name="Con2\Avail\Portugal" localSheetId="7">'CONSUMABLE INFO'!$C$80</definedName>
    <definedName name="Con2\Avail\Russia" localSheetId="7">'CONSUMABLE INFO'!$C$90</definedName>
    <definedName name="Con2\Avail\SaudiArabia" localSheetId="7">'CONSUMABLE INFO'!$C$108</definedName>
    <definedName name="Con2\Avail\Singapore" localSheetId="7">'CONSUMABLE INFO'!$C$103</definedName>
    <definedName name="Con2\Avail\Singapore_EN" localSheetId="7">'CONSUMABLE INFO'!$C$104</definedName>
    <definedName name="Con2\Avail\Slovakia" localSheetId="7">'CONSUMABLE INFO'!$C$91</definedName>
    <definedName name="Con2\Avail\SouthAfrica" localSheetId="7">'CONSUMABLE INFO'!$C$109</definedName>
    <definedName name="Con2\Avail\SouthKorea" localSheetId="7">'CONSUMABLE INFO'!$C$105</definedName>
    <definedName name="Con2\Avail\Spain" localSheetId="7">'CONSUMABLE INFO'!$C$81</definedName>
    <definedName name="Con2\Avail\Sweden" localSheetId="7">'CONSUMABLE INFO'!$C$82</definedName>
    <definedName name="Con2\Avail\Switzerland" localSheetId="7">'CONSUMABLE INFO'!$C$83</definedName>
    <definedName name="Con2\Avail\Switzerland_FR" localSheetId="7">'CONSUMABLE INFO'!$C$84</definedName>
    <definedName name="Con2\Avail\Taiwan" localSheetId="7">'CONSUMABLE INFO'!$C$106</definedName>
    <definedName name="Con2\Avail\Turkey" localSheetId="7">'CONSUMABLE INFO'!$C$110</definedName>
    <definedName name="Con2\Avail\UnitedKingdom" localSheetId="7">'CONSUMABLE INFO'!$C$85</definedName>
    <definedName name="Con2\Avail\UnitedStates" localSheetId="7">'CONSUMABLE INFO'!$C$65</definedName>
    <definedName name="Con2\Desc\" localSheetId="7">'CONSUMABLE INFO'!$I$64</definedName>
    <definedName name="Con2\Desc\Argentina" localSheetId="7">'CONSUMABLE INFO'!$I$94</definedName>
    <definedName name="Con2\Desc\Australia" localSheetId="7">'CONSUMABLE INFO'!$I$92</definedName>
    <definedName name="Con2\Desc\Austria" localSheetId="7">'CONSUMABLE INFO'!$I$69</definedName>
    <definedName name="Con2\Desc\Belgium" localSheetId="7">'CONSUMABLE INFO'!$I$70</definedName>
    <definedName name="Con2\Desc\Belgium_NL" localSheetId="7">'CONSUMABLE INFO'!$I$71</definedName>
    <definedName name="Con2\Desc\Brazil" localSheetId="7">'CONSUMABLE INFO'!$I$95</definedName>
    <definedName name="Con2\Desc\Canada" localSheetId="7">'CONSUMABLE INFO'!$I$66</definedName>
    <definedName name="Con2\Desc\Canada_FR" localSheetId="7">'CONSUMABLE INFO'!$I$67</definedName>
    <definedName name="Con2\Desc\Chile" localSheetId="7">'CONSUMABLE INFO'!$I$96</definedName>
    <definedName name="Con2\Desc\China" localSheetId="7">'CONSUMABLE INFO'!$I$99</definedName>
    <definedName name="Con2\Desc\Colombia" localSheetId="7">'CONSUMABLE INFO'!$I$97</definedName>
    <definedName name="Con2\Desc\CzechRepublic" localSheetId="7">'CONSUMABLE INFO'!$I$86</definedName>
    <definedName name="Con2\Desc\Denmark" localSheetId="7">'CONSUMABLE INFO'!$I$72</definedName>
    <definedName name="Con2\Desc\Finland" localSheetId="7">'CONSUMABLE INFO'!$I$73</definedName>
    <definedName name="Con2\Desc\France" localSheetId="7">'CONSUMABLE INFO'!$I$74</definedName>
    <definedName name="Con2\Desc\Germany" localSheetId="7">'CONSUMABLE INFO'!$I$75</definedName>
    <definedName name="Con2\Desc\Greece" localSheetId="7">'CONSUMABLE INFO'!$I$87</definedName>
    <definedName name="Con2\Desc\HongKong" localSheetId="7">'CONSUMABLE INFO'!$I$100</definedName>
    <definedName name="Con2\Desc\HongKong_EN" localSheetId="7">'CONSUMABLE INFO'!$I$101</definedName>
    <definedName name="Con2\Desc\Hungary" localSheetId="7">'CONSUMABLE INFO'!$I$88</definedName>
    <definedName name="Con2\Desc\India" localSheetId="7">'CONSUMABLE INFO'!$I$102</definedName>
    <definedName name="Con2\Desc\Ireland" localSheetId="7">'CONSUMABLE INFO'!$I$76</definedName>
    <definedName name="Con2\Desc\Israel" localSheetId="7">'CONSUMABLE INFO'!$I$107</definedName>
    <definedName name="Con2\Desc\Italy" localSheetId="7">'CONSUMABLE INFO'!$I$77</definedName>
    <definedName name="Con2\Desc\Japan" localSheetId="7">'CONSUMABLE INFO'!$I$98</definedName>
    <definedName name="Con2\Desc\Mexico" localSheetId="7">'CONSUMABLE INFO'!$I$68</definedName>
    <definedName name="Con2\Desc\Netherlands" localSheetId="7">'CONSUMABLE INFO'!$I$78</definedName>
    <definedName name="Con2\Desc\NewZealand" localSheetId="7">'CONSUMABLE INFO'!$I$93</definedName>
    <definedName name="Con2\Desc\Norway" localSheetId="7">'CONSUMABLE INFO'!$I$79</definedName>
    <definedName name="Con2\Desc\Poland" localSheetId="7">'CONSUMABLE INFO'!$I$89</definedName>
    <definedName name="Con2\Desc\Portugal" localSheetId="7">'CONSUMABLE INFO'!$I$80</definedName>
    <definedName name="Con2\Desc\Russia" localSheetId="7">'CONSUMABLE INFO'!$I$90</definedName>
    <definedName name="Con2\Desc\SaudiArabia" localSheetId="7">'CONSUMABLE INFO'!$I$108</definedName>
    <definedName name="Con2\Desc\Singapore" localSheetId="7">'CONSUMABLE INFO'!$I$103</definedName>
    <definedName name="Con2\Desc\Singapore_EN" localSheetId="7">'CONSUMABLE INFO'!$I$104</definedName>
    <definedName name="Con2\Desc\Slovakia" localSheetId="7">'CONSUMABLE INFO'!$I$91</definedName>
    <definedName name="Con2\Desc\SouthAfrica" localSheetId="7">'CONSUMABLE INFO'!$I$109</definedName>
    <definedName name="Con2\Desc\SouthKorea" localSheetId="7">'CONSUMABLE INFO'!$I$105</definedName>
    <definedName name="Con2\Desc\Spain" localSheetId="7">'CONSUMABLE INFO'!$I$81</definedName>
    <definedName name="Con2\Desc\Sweden" localSheetId="7">'CONSUMABLE INFO'!$I$82</definedName>
    <definedName name="Con2\Desc\Switzerland" localSheetId="7">'CONSUMABLE INFO'!$I$83</definedName>
    <definedName name="Con2\Desc\Switzerland_FR" localSheetId="7">'CONSUMABLE INFO'!$I$84</definedName>
    <definedName name="Con2\Desc\Taiwan" localSheetId="7">'CONSUMABLE INFO'!$I$106</definedName>
    <definedName name="Con2\Desc\Turkey" localSheetId="7">'CONSUMABLE INFO'!$I$110</definedName>
    <definedName name="Con2\Desc\UnitedKingdom" localSheetId="7">'CONSUMABLE INFO'!$I$85</definedName>
    <definedName name="Con2\Desc\UnitedStates" localSheetId="7">'CONSUMABLE INFO'!$I$65</definedName>
    <definedName name="Con2\WSP\" localSheetId="7">'CONSUMABLE INFO'!$D$64</definedName>
    <definedName name="Con2\WSP\Argentina" localSheetId="7">'CONSUMABLE INFO'!$D$94</definedName>
    <definedName name="Con2\WSP\Australia" localSheetId="7">'CONSUMABLE INFO'!$D$92</definedName>
    <definedName name="Con2\WSP\Austria" localSheetId="7">'CONSUMABLE INFO'!$D$69</definedName>
    <definedName name="Con2\WSP\Belgium" localSheetId="7">'CONSUMABLE INFO'!$D$70</definedName>
    <definedName name="Con2\WSP\Belgium_NL" localSheetId="7">'CONSUMABLE INFO'!$D$71</definedName>
    <definedName name="Con2\WSP\Brazil" localSheetId="7">'CONSUMABLE INFO'!$D$95</definedName>
    <definedName name="Con2\WSP\Canada" localSheetId="7">'CONSUMABLE INFO'!$D$66</definedName>
    <definedName name="Con2\WSP\Canada_FR" localSheetId="7">'CONSUMABLE INFO'!$D$67</definedName>
    <definedName name="Con2\WSP\Chile" localSheetId="7">'CONSUMABLE INFO'!$D$96</definedName>
    <definedName name="Con2\WSP\China" localSheetId="7">'CONSUMABLE INFO'!$D$99</definedName>
    <definedName name="Con2\WSP\Colombia" localSheetId="7">'CONSUMABLE INFO'!$D$97</definedName>
    <definedName name="Con2\WSP\CzechRepublic" localSheetId="7">'CONSUMABLE INFO'!$D$86</definedName>
    <definedName name="Con2\WSP\Denmark" localSheetId="7">'CONSUMABLE INFO'!$D$72</definedName>
    <definedName name="Con2\WSP\Finland" localSheetId="7">'CONSUMABLE INFO'!$D$73</definedName>
    <definedName name="Con2\WSP\France" localSheetId="7">'CONSUMABLE INFO'!$D$74</definedName>
    <definedName name="Con2\WSP\Germany" localSheetId="7">'CONSUMABLE INFO'!$D$75</definedName>
    <definedName name="Con2\WSP\Greece" localSheetId="7">'CONSUMABLE INFO'!$D$87</definedName>
    <definedName name="Con2\WSP\HongKong" localSheetId="7">'CONSUMABLE INFO'!$D$100</definedName>
    <definedName name="Con2\WSP\HongKong_EN" localSheetId="7">'CONSUMABLE INFO'!$D$101</definedName>
    <definedName name="Con2\WSP\Hungary" localSheetId="7">'CONSUMABLE INFO'!$D$88</definedName>
    <definedName name="Con2\WSP\India" localSheetId="7">'CONSUMABLE INFO'!$D$102</definedName>
    <definedName name="Con2\WSP\Ireland" localSheetId="7">'CONSUMABLE INFO'!$D$76</definedName>
    <definedName name="Con2\WSP\Israel" localSheetId="7">'CONSUMABLE INFO'!$D$107</definedName>
    <definedName name="Con2\WSP\Italy" localSheetId="7">'CONSUMABLE INFO'!$D$77</definedName>
    <definedName name="Con2\WSP\Japan" localSheetId="7">'CONSUMABLE INFO'!$D$98</definedName>
    <definedName name="Con2\WSP\Mexico" localSheetId="7">'CONSUMABLE INFO'!$D$68</definedName>
    <definedName name="Con2\WSP\Netherlands" localSheetId="7">'CONSUMABLE INFO'!$D$78</definedName>
    <definedName name="Con2\WSP\NewZealand" localSheetId="7">'CONSUMABLE INFO'!$D$93</definedName>
    <definedName name="Con2\WSP\Norway" localSheetId="7">'CONSUMABLE INFO'!$D$79</definedName>
    <definedName name="Con2\WSP\Poland" localSheetId="7">'CONSUMABLE INFO'!$D$89</definedName>
    <definedName name="Con2\WSP\Portugal" localSheetId="7">'CONSUMABLE INFO'!$D$80</definedName>
    <definedName name="Con2\WSP\Russia" localSheetId="7">'CONSUMABLE INFO'!$D$90</definedName>
    <definedName name="Con2\WSP\SaudiArabia" localSheetId="7">'CONSUMABLE INFO'!$D$108</definedName>
    <definedName name="Con2\WSP\Singapore" localSheetId="7">'CONSUMABLE INFO'!$D$103</definedName>
    <definedName name="Con2\WSP\Singapore_EN" localSheetId="7">'CONSUMABLE INFO'!$D$104</definedName>
    <definedName name="Con2\WSP\Slovakia" localSheetId="7">'CONSUMABLE INFO'!$D$91</definedName>
    <definedName name="Con2\WSP\SouthAfrica" localSheetId="7">'CONSUMABLE INFO'!$D$109</definedName>
    <definedName name="Con2\WSP\SouthKorea" localSheetId="7">'CONSUMABLE INFO'!$D$105</definedName>
    <definedName name="Con2\WSP\Spain" localSheetId="7">'CONSUMABLE INFO'!$D$81</definedName>
    <definedName name="Con2\WSP\Sweden" localSheetId="7">'CONSUMABLE INFO'!$D$82</definedName>
    <definedName name="Con2\WSP\Switzerland" localSheetId="7">'CONSUMABLE INFO'!$D$83</definedName>
    <definedName name="Con2\WSP\Switzerland_FR" localSheetId="7">'CONSUMABLE INFO'!$D$84</definedName>
    <definedName name="Con2\WSP\Taiwan" localSheetId="7">'CONSUMABLE INFO'!$D$106</definedName>
    <definedName name="Con2\WSP\Turkey" localSheetId="7">'CONSUMABLE INFO'!$D$110</definedName>
    <definedName name="Con2\WSP\UnitedKingdom" localSheetId="7">'CONSUMABLE INFO'!$D$85</definedName>
    <definedName name="Con2\WSP\UnitedStates" localSheetId="7">'CONSUMABLE INFO'!$D$65</definedName>
    <definedName name="Con3\Avail\" localSheetId="7">'CONSUMABLE INFO'!$C$119</definedName>
    <definedName name="Con3\Avail\Argentina" localSheetId="7">'CONSUMABLE INFO'!$C$149</definedName>
    <definedName name="Con3\Avail\Australia" localSheetId="7">'CONSUMABLE INFO'!$C$147</definedName>
    <definedName name="Con3\Avail\Austria" localSheetId="7">'CONSUMABLE INFO'!$C$124</definedName>
    <definedName name="Con3\Avail\Belgium" localSheetId="7">'CONSUMABLE INFO'!$C$125</definedName>
    <definedName name="Con3\Avail\Belgium_NL" localSheetId="7">'CONSUMABLE INFO'!$C$126</definedName>
    <definedName name="Con3\Avail\Brazil" localSheetId="7">'CONSUMABLE INFO'!$C$150</definedName>
    <definedName name="Con3\Avail\Canada" localSheetId="7">'CONSUMABLE INFO'!$C$121</definedName>
    <definedName name="Con3\Avail\Canada_FR" localSheetId="7">'CONSUMABLE INFO'!$C$122</definedName>
    <definedName name="Con3\Avail\Chile" localSheetId="7">'CONSUMABLE INFO'!$C$151</definedName>
    <definedName name="Con3\Avail\China" localSheetId="7">'CONSUMABLE INFO'!$C$154</definedName>
    <definedName name="Con3\Avail\Colombia" localSheetId="7">'CONSUMABLE INFO'!$C$152</definedName>
    <definedName name="Con3\Avail\CzechRepublic" localSheetId="7">'CONSUMABLE INFO'!$C$141</definedName>
    <definedName name="Con3\Avail\Denmark" localSheetId="7">'CONSUMABLE INFO'!$C$127</definedName>
    <definedName name="Con3\Avail\Finland" localSheetId="7">'CONSUMABLE INFO'!$C$128</definedName>
    <definedName name="Con3\Avail\France" localSheetId="7">'CONSUMABLE INFO'!$C$129</definedName>
    <definedName name="Con3\Avail\Germany" localSheetId="7">'CONSUMABLE INFO'!$C$130</definedName>
    <definedName name="Con3\Avail\Greece" localSheetId="7">'CONSUMABLE INFO'!$C$142</definedName>
    <definedName name="Con3\Avail\HongKong" localSheetId="7">'CONSUMABLE INFO'!$C$155</definedName>
    <definedName name="Con3\Avail\HongKong_EN" localSheetId="7">'CONSUMABLE INFO'!$C$156</definedName>
    <definedName name="Con3\Avail\Hungary" localSheetId="7">'CONSUMABLE INFO'!$C$143</definedName>
    <definedName name="Con3\Avail\India" localSheetId="7">'CONSUMABLE INFO'!$C$157</definedName>
    <definedName name="Con3\Avail\Ireland" localSheetId="7">'CONSUMABLE INFO'!$C$131</definedName>
    <definedName name="Con3\Avail\Israel" localSheetId="7">'CONSUMABLE INFO'!$C$162</definedName>
    <definedName name="Con3\Avail\Italy" localSheetId="7">'CONSUMABLE INFO'!$C$132</definedName>
    <definedName name="Con3\Avail\Japan" localSheetId="7">'CONSUMABLE INFO'!$C$153</definedName>
    <definedName name="Con3\Avail\Mexico" localSheetId="7">'CONSUMABLE INFO'!$C$123</definedName>
    <definedName name="Con3\Avail\Netherlands" localSheetId="7">'CONSUMABLE INFO'!$C$133</definedName>
    <definedName name="Con3\Avail\NewZealand" localSheetId="7">'CONSUMABLE INFO'!$C$148</definedName>
    <definedName name="Con3\Avail\Norway" localSheetId="7">'CONSUMABLE INFO'!$C$134</definedName>
    <definedName name="Con3\Avail\Poland" localSheetId="7">'CONSUMABLE INFO'!$C$144</definedName>
    <definedName name="Con3\Avail\Portugal" localSheetId="7">'CONSUMABLE INFO'!$C$135</definedName>
    <definedName name="Con3\Avail\Russia" localSheetId="7">'CONSUMABLE INFO'!$C$145</definedName>
    <definedName name="Con3\Avail\SaudiArabia" localSheetId="7">'CONSUMABLE INFO'!$C$163</definedName>
    <definedName name="Con3\Avail\Singapore" localSheetId="7">'CONSUMABLE INFO'!$C$158</definedName>
    <definedName name="Con3\Avail\Singapore_EN" localSheetId="7">'CONSUMABLE INFO'!$C$159</definedName>
    <definedName name="Con3\Avail\Slovakia" localSheetId="7">'CONSUMABLE INFO'!$C$146</definedName>
    <definedName name="Con3\Avail\SouthAfrica" localSheetId="7">'CONSUMABLE INFO'!$C$164</definedName>
    <definedName name="Con3\Avail\SouthKorea" localSheetId="7">'CONSUMABLE INFO'!$C$160</definedName>
    <definedName name="Con3\Avail\Spain" localSheetId="7">'CONSUMABLE INFO'!$C$136</definedName>
    <definedName name="Con3\Avail\Sweden" localSheetId="7">'CONSUMABLE INFO'!$C$137</definedName>
    <definedName name="Con3\Avail\Switzerland" localSheetId="7">'CONSUMABLE INFO'!$C$138</definedName>
    <definedName name="Con3\Avail\Switzerland_FR" localSheetId="7">'CONSUMABLE INFO'!$C$139</definedName>
    <definedName name="Con3\Avail\Taiwan" localSheetId="7">'CONSUMABLE INFO'!$C$161</definedName>
    <definedName name="Con3\Avail\UnitedKingdom" localSheetId="7">'CONSUMABLE INFO'!$C$140</definedName>
    <definedName name="Con3\Avail\UnitedStates" localSheetId="7">'CONSUMABLE INFO'!$C$120</definedName>
    <definedName name="Con3\Desc\" localSheetId="7">'CONSUMABLE INFO'!$I$119</definedName>
    <definedName name="Con3\Desc\Argentina" localSheetId="7">'CONSUMABLE INFO'!$I$149</definedName>
    <definedName name="Con3\Desc\Australia" localSheetId="7">'CONSUMABLE INFO'!$I$147</definedName>
    <definedName name="Con3\Desc\Austria" localSheetId="7">'CONSUMABLE INFO'!$I$124</definedName>
    <definedName name="Con3\Desc\Belgium" localSheetId="7">'CONSUMABLE INFO'!$I$125</definedName>
    <definedName name="Con3\Desc\Belgium_NL" localSheetId="7">'CONSUMABLE INFO'!$I$126</definedName>
    <definedName name="Con3\Desc\Brazil" localSheetId="7">'CONSUMABLE INFO'!$I$150</definedName>
    <definedName name="Con3\Desc\Canada" localSheetId="7">'CONSUMABLE INFO'!$I$121</definedName>
    <definedName name="Con3\Desc\Canada_FR" localSheetId="7">'CONSUMABLE INFO'!$I$122</definedName>
    <definedName name="Con3\Desc\Chile" localSheetId="7">'CONSUMABLE INFO'!$I$151</definedName>
    <definedName name="Con3\Desc\China" localSheetId="7">'CONSUMABLE INFO'!$I$154</definedName>
    <definedName name="Con3\Desc\Colombia" localSheetId="7">'CONSUMABLE INFO'!$I$152</definedName>
    <definedName name="Con3\Desc\CzechRepublic" localSheetId="7">'CONSUMABLE INFO'!$I$141</definedName>
    <definedName name="Con3\Desc\Denmark" localSheetId="7">'CONSUMABLE INFO'!$I$127</definedName>
    <definedName name="Con3\Desc\Finland" localSheetId="7">'CONSUMABLE INFO'!$I$128</definedName>
    <definedName name="Con3\Desc\France" localSheetId="7">'CONSUMABLE INFO'!$I$129</definedName>
    <definedName name="Con3\Desc\Germany" localSheetId="7">'CONSUMABLE INFO'!$I$130</definedName>
    <definedName name="Con3\Desc\Greece" localSheetId="7">'CONSUMABLE INFO'!$I$142</definedName>
    <definedName name="Con3\Desc\HongKong" localSheetId="7">'CONSUMABLE INFO'!$I$155</definedName>
    <definedName name="Con3\Desc\HongKong_EN" localSheetId="7">'CONSUMABLE INFO'!$I$156</definedName>
    <definedName name="Con3\Desc\Hungary" localSheetId="7">'CONSUMABLE INFO'!$I$143</definedName>
    <definedName name="Con3\Desc\India" localSheetId="7">'CONSUMABLE INFO'!$I$157</definedName>
    <definedName name="Con3\Desc\Ireland" localSheetId="7">'CONSUMABLE INFO'!$I$131</definedName>
    <definedName name="Con3\Desc\Israel" localSheetId="7">'CONSUMABLE INFO'!$I$162</definedName>
    <definedName name="Con3\Desc\Italy" localSheetId="7">'CONSUMABLE INFO'!$I$132</definedName>
    <definedName name="Con3\Desc\Japan" localSheetId="7">'CONSUMABLE INFO'!$I$153</definedName>
    <definedName name="Con3\Desc\Mexico" localSheetId="7">'CONSUMABLE INFO'!$I$123</definedName>
    <definedName name="Con3\Desc\Netherlands" localSheetId="7">'CONSUMABLE INFO'!$I$133</definedName>
    <definedName name="Con3\Desc\NewZealand" localSheetId="7">'CONSUMABLE INFO'!$I$148</definedName>
    <definedName name="Con3\Desc\Norway" localSheetId="7">'CONSUMABLE INFO'!$I$134</definedName>
    <definedName name="Con3\Desc\Poland" localSheetId="7">'CONSUMABLE INFO'!$I$144</definedName>
    <definedName name="Con3\Desc\Portugal" localSheetId="7">'CONSUMABLE INFO'!$I$135</definedName>
    <definedName name="Con3\Desc\Russia" localSheetId="7">'CONSUMABLE INFO'!$I$145</definedName>
    <definedName name="Con3\Desc\SaudiArabia" localSheetId="7">'CONSUMABLE INFO'!$I$163</definedName>
    <definedName name="Con3\Desc\Singapore" localSheetId="7">'CONSUMABLE INFO'!$I$158</definedName>
    <definedName name="Con3\Desc\Singapore_EN" localSheetId="7">'CONSUMABLE INFO'!$I$159</definedName>
    <definedName name="Con3\Desc\Slovakia" localSheetId="7">'CONSUMABLE INFO'!$I$146</definedName>
    <definedName name="Con3\Desc\SouthAfrica" localSheetId="7">'CONSUMABLE INFO'!$I$164</definedName>
    <definedName name="Con3\Desc\SouthKorea" localSheetId="7">'CONSUMABLE INFO'!$I$160</definedName>
    <definedName name="Con3\Desc\Spain" localSheetId="7">'CONSUMABLE INFO'!$I$136</definedName>
    <definedName name="Con3\Desc\Sweden" localSheetId="7">'CONSUMABLE INFO'!$I$137</definedName>
    <definedName name="Con3\Desc\Switzerland" localSheetId="7">'CONSUMABLE INFO'!$I$138</definedName>
    <definedName name="Con3\Desc\Switzerland_FR" localSheetId="7">'CONSUMABLE INFO'!$I$139</definedName>
    <definedName name="Con3\Desc\Taiwan" localSheetId="7">'CONSUMABLE INFO'!$I$161</definedName>
    <definedName name="Con3\Desc\UnitedKingdom" localSheetId="7">'CONSUMABLE INFO'!$I$140</definedName>
    <definedName name="Con3\Desc\UnitedStates" localSheetId="7">'CONSUMABLE INFO'!$I$120</definedName>
    <definedName name="Con3\WSP\" localSheetId="7">'CONSUMABLE INFO'!$D$119</definedName>
    <definedName name="Con3\WSP\Argentina" localSheetId="7">'CONSUMABLE INFO'!$D$149</definedName>
    <definedName name="Con3\WSP\Australia" localSheetId="7">'CONSUMABLE INFO'!$D$147</definedName>
    <definedName name="Con3\WSP\Austria" localSheetId="7">'CONSUMABLE INFO'!$D$124</definedName>
    <definedName name="Con3\WSP\Belgium" localSheetId="7">'CONSUMABLE INFO'!$D$125</definedName>
    <definedName name="Con3\WSP\Belgium_NL" localSheetId="7">'CONSUMABLE INFO'!$D$126</definedName>
    <definedName name="Con3\WSP\Brazil" localSheetId="7">'CONSUMABLE INFO'!$D$150</definedName>
    <definedName name="Con3\WSP\Canada" localSheetId="7">'CONSUMABLE INFO'!$D$121</definedName>
    <definedName name="Con3\WSP\Canada_FR" localSheetId="7">'CONSUMABLE INFO'!$D$122</definedName>
    <definedName name="Con3\WSP\Chile" localSheetId="7">'CONSUMABLE INFO'!$D$151</definedName>
    <definedName name="Con3\WSP\China" localSheetId="7">'CONSUMABLE INFO'!$D$154</definedName>
    <definedName name="Con3\WSP\Colombia" localSheetId="7">'CONSUMABLE INFO'!$D$152</definedName>
    <definedName name="Con3\WSP\CzechRepublic" localSheetId="7">'CONSUMABLE INFO'!$D$141</definedName>
    <definedName name="Con3\WSP\Denmark" localSheetId="7">'CONSUMABLE INFO'!$D$127</definedName>
    <definedName name="Con3\WSP\Finland" localSheetId="7">'CONSUMABLE INFO'!$D$128</definedName>
    <definedName name="Con3\WSP\France" localSheetId="7">'CONSUMABLE INFO'!$D$129</definedName>
    <definedName name="Con3\WSP\Germany" localSheetId="7">'CONSUMABLE INFO'!$D$130</definedName>
    <definedName name="Con3\WSP\Greece" localSheetId="7">'CONSUMABLE INFO'!$D$142</definedName>
    <definedName name="Con3\WSP\HongKong" localSheetId="7">'CONSUMABLE INFO'!$D$155</definedName>
    <definedName name="Con3\WSP\HongKong_EN" localSheetId="7">'CONSUMABLE INFO'!$D$156</definedName>
    <definedName name="Con3\WSP\Hungary" localSheetId="7">'CONSUMABLE INFO'!$D$143</definedName>
    <definedName name="Con3\WSP\India" localSheetId="7">'CONSUMABLE INFO'!$D$157</definedName>
    <definedName name="Con3\WSP\Ireland" localSheetId="7">'CONSUMABLE INFO'!$D$131</definedName>
    <definedName name="Con3\WSP\Israel" localSheetId="7">'CONSUMABLE INFO'!$D$162</definedName>
    <definedName name="Con3\WSP\Italy" localSheetId="7">'CONSUMABLE INFO'!$D$132</definedName>
    <definedName name="Con3\WSP\Japan" localSheetId="7">'CONSUMABLE INFO'!$D$153</definedName>
    <definedName name="Con3\WSP\Mexico" localSheetId="7">'CONSUMABLE INFO'!$D$123</definedName>
    <definedName name="Con3\WSP\Netherlands" localSheetId="7">'CONSUMABLE INFO'!$D$133</definedName>
    <definedName name="Con3\WSP\NewZealand" localSheetId="7">'CONSUMABLE INFO'!$D$148</definedName>
    <definedName name="Con3\WSP\Norway" localSheetId="7">'CONSUMABLE INFO'!$D$134</definedName>
    <definedName name="Con3\WSP\Poland" localSheetId="7">'CONSUMABLE INFO'!$D$144</definedName>
    <definedName name="Con3\WSP\Portugal" localSheetId="7">'CONSUMABLE INFO'!$D$135</definedName>
    <definedName name="Con3\WSP\Russia" localSheetId="7">'CONSUMABLE INFO'!$D$145</definedName>
    <definedName name="Con3\WSP\SaudiArabia" localSheetId="7">'CONSUMABLE INFO'!$D$163</definedName>
    <definedName name="Con3\WSP\Singapore" localSheetId="7">'CONSUMABLE INFO'!$D$158</definedName>
    <definedName name="Con3\WSP\Singapore_EN" localSheetId="7">'CONSUMABLE INFO'!$D$159</definedName>
    <definedName name="Con3\WSP\Slovakia" localSheetId="7">'CONSUMABLE INFO'!$D$146</definedName>
    <definedName name="Con3\WSP\SouthAfrica" localSheetId="7">'CONSUMABLE INFO'!$D$164</definedName>
    <definedName name="Con3\WSP\SouthKorea" localSheetId="7">'CONSUMABLE INFO'!$D$160</definedName>
    <definedName name="Con3\WSP\Spain" localSheetId="7">'CONSUMABLE INFO'!$D$136</definedName>
    <definedName name="Con3\WSP\Sweden" localSheetId="7">'CONSUMABLE INFO'!$D$137</definedName>
    <definedName name="Con3\WSP\Switzerland" localSheetId="7">'CONSUMABLE INFO'!$D$138</definedName>
    <definedName name="Con3\WSP\Switzerland_FR" localSheetId="7">'CONSUMABLE INFO'!$D$139</definedName>
    <definedName name="Con3\WSP\Taiwan" localSheetId="7">'CONSUMABLE INFO'!$D$161</definedName>
    <definedName name="Con3\WSP\UnitedKingdom" localSheetId="7">'CONSUMABLE INFO'!$D$140</definedName>
    <definedName name="Con3\WSP\UnitedStates" localSheetId="7">'CONSUMABLE INFO'!$D$120</definedName>
    <definedName name="Con4\Avail\" localSheetId="7">'CONSUMABLE INFO'!$C$174</definedName>
    <definedName name="Con4\Avail\Argentina" localSheetId="7">'CONSUMABLE INFO'!$C$204</definedName>
    <definedName name="Con4\Avail\Australia" localSheetId="7">'CONSUMABLE INFO'!$C$202</definedName>
    <definedName name="Con4\Avail\Austria" localSheetId="7">'CONSUMABLE INFO'!$C$179</definedName>
    <definedName name="Con4\Avail\Belgium" localSheetId="7">'CONSUMABLE INFO'!$C$180</definedName>
    <definedName name="Con4\Avail\Belgium_NL" localSheetId="7">'CONSUMABLE INFO'!$C$181</definedName>
    <definedName name="Con4\Avail\Brazil" localSheetId="7">'CONSUMABLE INFO'!$C$205</definedName>
    <definedName name="Con4\Avail\Canada" localSheetId="7">'CONSUMABLE INFO'!$C$176</definedName>
    <definedName name="Con4\Avail\Canada_FR" localSheetId="7">'CONSUMABLE INFO'!$C$177</definedName>
    <definedName name="Con4\Avail\Chile" localSheetId="7">'CONSUMABLE INFO'!$C$206</definedName>
    <definedName name="Con4\Avail\China" localSheetId="7">'CONSUMABLE INFO'!$C$209</definedName>
    <definedName name="Con4\Avail\Colombia" localSheetId="7">'CONSUMABLE INFO'!$C$207</definedName>
    <definedName name="Con4\Avail\CzechRepublic" localSheetId="7">'CONSUMABLE INFO'!$C$196</definedName>
    <definedName name="Con4\Avail\Denmark" localSheetId="7">'CONSUMABLE INFO'!$C$182</definedName>
    <definedName name="Con4\Avail\Finland" localSheetId="7">'CONSUMABLE INFO'!$C$183</definedName>
    <definedName name="Con4\Avail\France" localSheetId="7">'CONSUMABLE INFO'!$C$184</definedName>
    <definedName name="Con4\Avail\Germany" localSheetId="7">'CONSUMABLE INFO'!$C$185</definedName>
    <definedName name="Con4\Avail\Greece" localSheetId="7">'CONSUMABLE INFO'!$C$197</definedName>
    <definedName name="Con4\Avail\HongKong" localSheetId="7">'CONSUMABLE INFO'!$C$210</definedName>
    <definedName name="Con4\Avail\HongKong_EN" localSheetId="7">'CONSUMABLE INFO'!$C$211</definedName>
    <definedName name="Con4\Avail\Hungary" localSheetId="7">'CONSUMABLE INFO'!$C$198</definedName>
    <definedName name="Con4\Avail\India" localSheetId="7">'CONSUMABLE INFO'!$C$212</definedName>
    <definedName name="Con4\Avail\Ireland" localSheetId="7">'CONSUMABLE INFO'!$C$186</definedName>
    <definedName name="Con4\Avail\Israel" localSheetId="7">'CONSUMABLE INFO'!$C$217</definedName>
    <definedName name="Con4\Avail\Italy" localSheetId="7">'CONSUMABLE INFO'!$C$187</definedName>
    <definedName name="Con4\Avail\Japan" localSheetId="7">'CONSUMABLE INFO'!$C$208</definedName>
    <definedName name="Con4\Avail\Mexico" localSheetId="7">'CONSUMABLE INFO'!$C$178</definedName>
    <definedName name="Con4\Avail\Netherlands" localSheetId="7">'CONSUMABLE INFO'!$C$188</definedName>
    <definedName name="Con4\Avail\NewZealand" localSheetId="7">'CONSUMABLE INFO'!$C$203</definedName>
    <definedName name="Con4\Avail\Norway" localSheetId="7">'CONSUMABLE INFO'!$C$189</definedName>
    <definedName name="Con4\Avail\Poland" localSheetId="7">'CONSUMABLE INFO'!$C$199</definedName>
    <definedName name="Con4\Avail\Portugal" localSheetId="7">'CONSUMABLE INFO'!$C$190</definedName>
    <definedName name="Con4\Avail\Russia" localSheetId="7">'CONSUMABLE INFO'!$C$200</definedName>
    <definedName name="Con4\Avail\SaudiArabia" localSheetId="7">'CONSUMABLE INFO'!$C$218</definedName>
    <definedName name="Con4\Avail\Singapore" localSheetId="7">'CONSUMABLE INFO'!$C$213</definedName>
    <definedName name="Con4\Avail\Singapore_EN" localSheetId="7">'CONSUMABLE INFO'!$C$214</definedName>
    <definedName name="Con4\Avail\Slovakia" localSheetId="7">'CONSUMABLE INFO'!$C$201</definedName>
    <definedName name="Con4\Avail\SouthKorea" localSheetId="7">'CONSUMABLE INFO'!$C$215</definedName>
    <definedName name="Con4\Avail\Spain" localSheetId="7">'CONSUMABLE INFO'!$C$191</definedName>
    <definedName name="Con4\Avail\Sweden" localSheetId="7">'CONSUMABLE INFO'!$C$192</definedName>
    <definedName name="Con4\Avail\Switzerland" localSheetId="7">'CONSUMABLE INFO'!$C$193</definedName>
    <definedName name="Con4\Avail\Switzerland_FR" localSheetId="7">'CONSUMABLE INFO'!$C$194</definedName>
    <definedName name="Con4\Avail\Taiwan" localSheetId="7">'CONSUMABLE INFO'!$C$216</definedName>
    <definedName name="Con4\Avail\UnitedKingdom" localSheetId="7">'CONSUMABLE INFO'!$C$195</definedName>
    <definedName name="Con4\Avail\UnitedStates" localSheetId="7">'CONSUMABLE INFO'!$C$175</definedName>
    <definedName name="Con4\Desc\" localSheetId="7">'CONSUMABLE INFO'!$I$174</definedName>
    <definedName name="Con4\Desc\Argentina" localSheetId="7">'CONSUMABLE INFO'!$I$204</definedName>
    <definedName name="Con4\Desc\Australia" localSheetId="7">'CONSUMABLE INFO'!$I$202</definedName>
    <definedName name="Con4\Desc\Austria" localSheetId="7">'CONSUMABLE INFO'!$I$179</definedName>
    <definedName name="Con4\Desc\Belgium" localSheetId="7">'CONSUMABLE INFO'!$I$180</definedName>
    <definedName name="Con4\Desc\Belgium_NL" localSheetId="7">'CONSUMABLE INFO'!$I$181</definedName>
    <definedName name="Con4\Desc\Brazil" localSheetId="7">'CONSUMABLE INFO'!$I$205</definedName>
    <definedName name="Con4\Desc\Canada" localSheetId="7">'CONSUMABLE INFO'!$I$176</definedName>
    <definedName name="Con4\Desc\Canada_FR" localSheetId="7">'CONSUMABLE INFO'!$I$177</definedName>
    <definedName name="Con4\Desc\Chile" localSheetId="7">'CONSUMABLE INFO'!$I$206</definedName>
    <definedName name="Con4\Desc\China" localSheetId="7">'CONSUMABLE INFO'!$I$209</definedName>
    <definedName name="Con4\Desc\Colombia" localSheetId="7">'CONSUMABLE INFO'!$I$207</definedName>
    <definedName name="Con4\Desc\CzechRepublic" localSheetId="7">'CONSUMABLE INFO'!$I$196</definedName>
    <definedName name="Con4\Desc\Denmark" localSheetId="7">'CONSUMABLE INFO'!$I$182</definedName>
    <definedName name="Con4\Desc\Finland" localSheetId="7">'CONSUMABLE INFO'!$I$183</definedName>
    <definedName name="Con4\Desc\France" localSheetId="7">'CONSUMABLE INFO'!$I$184</definedName>
    <definedName name="Con4\Desc\Germany" localSheetId="7">'CONSUMABLE INFO'!$I$185</definedName>
    <definedName name="Con4\Desc\Greece" localSheetId="7">'CONSUMABLE INFO'!$I$197</definedName>
    <definedName name="Con4\Desc\HongKong" localSheetId="7">'CONSUMABLE INFO'!$I$210</definedName>
    <definedName name="Con4\Desc\HongKong_EN" localSheetId="7">'CONSUMABLE INFO'!$I$211</definedName>
    <definedName name="Con4\Desc\Hungary" localSheetId="7">'CONSUMABLE INFO'!$I$198</definedName>
    <definedName name="Con4\Desc\India" localSheetId="7">'CONSUMABLE INFO'!$I$212</definedName>
    <definedName name="Con4\Desc\Ireland" localSheetId="7">'CONSUMABLE INFO'!$I$186</definedName>
    <definedName name="Con4\Desc\Israel" localSheetId="7">'CONSUMABLE INFO'!$I$217</definedName>
    <definedName name="Con4\Desc\Italy" localSheetId="7">'CONSUMABLE INFO'!$I$187</definedName>
    <definedName name="Con4\Desc\Japan" localSheetId="7">'CONSUMABLE INFO'!$I$208</definedName>
    <definedName name="Con4\Desc\Mexico" localSheetId="7">'CONSUMABLE INFO'!$I$178</definedName>
    <definedName name="Con4\Desc\Netherlands" localSheetId="7">'CONSUMABLE INFO'!$I$188</definedName>
    <definedName name="Con4\Desc\NewZealand" localSheetId="7">'CONSUMABLE INFO'!$I$203</definedName>
    <definedName name="Con4\Desc\Norway" localSheetId="7">'CONSUMABLE INFO'!$I$189</definedName>
    <definedName name="Con4\Desc\Poland" localSheetId="7">'CONSUMABLE INFO'!$I$199</definedName>
    <definedName name="Con4\Desc\Portugal" localSheetId="7">'CONSUMABLE INFO'!$I$190</definedName>
    <definedName name="Con4\Desc\Russia" localSheetId="7">'CONSUMABLE INFO'!$I$200</definedName>
    <definedName name="Con4\Desc\SaudiArabia" localSheetId="7">'CONSUMABLE INFO'!$I$218</definedName>
    <definedName name="Con4\Desc\Singapore" localSheetId="7">'CONSUMABLE INFO'!$I$213</definedName>
    <definedName name="Con4\Desc\Singapore_EN" localSheetId="7">'CONSUMABLE INFO'!$I$214</definedName>
    <definedName name="Con4\Desc\Slovakia" localSheetId="7">'CONSUMABLE INFO'!$I$201</definedName>
    <definedName name="Con4\Desc\SouthKorea" localSheetId="7">'CONSUMABLE INFO'!$I$215</definedName>
    <definedName name="Con4\Desc\Spain" localSheetId="7">'CONSUMABLE INFO'!$I$191</definedName>
    <definedName name="Con4\Desc\Sweden" localSheetId="7">'CONSUMABLE INFO'!$I$192</definedName>
    <definedName name="Con4\Desc\Switzerland" localSheetId="7">'CONSUMABLE INFO'!$I$193</definedName>
    <definedName name="Con4\Desc\Switzerland_FR" localSheetId="7">'CONSUMABLE INFO'!$I$194</definedName>
    <definedName name="Con4\Desc\Taiwan" localSheetId="7">'CONSUMABLE INFO'!$I$216</definedName>
    <definedName name="Con4\Desc\UnitedKingdom" localSheetId="7">'CONSUMABLE INFO'!$I$195</definedName>
    <definedName name="Con4\Desc\UnitedStates" localSheetId="7">'CONSUMABLE INFO'!$I$175</definedName>
    <definedName name="Con4\WSP\" localSheetId="7">'CONSUMABLE INFO'!$D$174</definedName>
    <definedName name="Con4\WSP\Argentina" localSheetId="7">'CONSUMABLE INFO'!$D$204</definedName>
    <definedName name="Con4\WSP\Australia" localSheetId="7">'CONSUMABLE INFO'!$D$202</definedName>
    <definedName name="Con4\WSP\Austria" localSheetId="7">'CONSUMABLE INFO'!$D$179</definedName>
    <definedName name="Con4\WSP\Belgium" localSheetId="7">'CONSUMABLE INFO'!$D$180</definedName>
    <definedName name="Con4\WSP\Belgium_NL" localSheetId="7">'CONSUMABLE INFO'!$D$181</definedName>
    <definedName name="Con4\WSP\Brazil" localSheetId="7">'CONSUMABLE INFO'!$D$205</definedName>
    <definedName name="Con4\WSP\Canada" localSheetId="7">'CONSUMABLE INFO'!$D$176</definedName>
    <definedName name="Con4\WSP\Canada_FR" localSheetId="7">'CONSUMABLE INFO'!$D$177</definedName>
    <definedName name="Con4\WSP\Chile" localSheetId="7">'CONSUMABLE INFO'!$D$206</definedName>
    <definedName name="Con4\WSP\China" localSheetId="7">'CONSUMABLE INFO'!$D$209</definedName>
    <definedName name="Con4\WSP\Colombia" localSheetId="7">'CONSUMABLE INFO'!$D$207</definedName>
    <definedName name="Con4\WSP\CzechRepublic" localSheetId="7">'CONSUMABLE INFO'!$D$196</definedName>
    <definedName name="Con4\WSP\Denmark" localSheetId="7">'CONSUMABLE INFO'!$D$182</definedName>
    <definedName name="Con4\WSP\Finland" localSheetId="7">'CONSUMABLE INFO'!$D$183</definedName>
    <definedName name="Con4\WSP\France" localSheetId="7">'CONSUMABLE INFO'!$D$184</definedName>
    <definedName name="Con4\WSP\Germany" localSheetId="7">'CONSUMABLE INFO'!$D$185</definedName>
    <definedName name="Con4\WSP\Greece" localSheetId="7">'CONSUMABLE INFO'!$D$197</definedName>
    <definedName name="Con4\WSP\HongKong" localSheetId="7">'CONSUMABLE INFO'!$D$210</definedName>
    <definedName name="Con4\WSP\HongKong_EN" localSheetId="7">'CONSUMABLE INFO'!$D$211</definedName>
    <definedName name="Con4\WSP\Hungary" localSheetId="7">'CONSUMABLE INFO'!$D$198</definedName>
    <definedName name="Con4\WSP\India" localSheetId="7">'CONSUMABLE INFO'!$D$212</definedName>
    <definedName name="Con4\WSP\Ireland" localSheetId="7">'CONSUMABLE INFO'!$D$186</definedName>
    <definedName name="Con4\WSP\Israel" localSheetId="7">'CONSUMABLE INFO'!$D$217</definedName>
    <definedName name="Con4\WSP\Italy" localSheetId="7">'CONSUMABLE INFO'!$D$187</definedName>
    <definedName name="Con4\WSP\Japan" localSheetId="7">'CONSUMABLE INFO'!$D$208</definedName>
    <definedName name="Con4\WSP\Mexico" localSheetId="7">'CONSUMABLE INFO'!$D$178</definedName>
    <definedName name="Con4\WSP\Netherlands" localSheetId="7">'CONSUMABLE INFO'!$D$188</definedName>
    <definedName name="Con4\WSP\NewZealand" localSheetId="7">'CONSUMABLE INFO'!$D$203</definedName>
    <definedName name="Con4\WSP\Norway" localSheetId="7">'CONSUMABLE INFO'!$D$189</definedName>
    <definedName name="Con4\WSP\Poland" localSheetId="7">'CONSUMABLE INFO'!$D$199</definedName>
    <definedName name="Con4\WSP\Portugal" localSheetId="7">'CONSUMABLE INFO'!$D$190</definedName>
    <definedName name="Con4\WSP\Russia" localSheetId="7">'CONSUMABLE INFO'!$D$200</definedName>
    <definedName name="Con4\WSP\SaudiArabia" localSheetId="7">'CONSUMABLE INFO'!$D$218</definedName>
    <definedName name="Con4\WSP\Singapore" localSheetId="7">'CONSUMABLE INFO'!$D$213</definedName>
    <definedName name="Con4\WSP\Singapore_EN" localSheetId="7">'CONSUMABLE INFO'!$D$214</definedName>
    <definedName name="Con4\WSP\Slovakia" localSheetId="7">'CONSUMABLE INFO'!$D$201</definedName>
    <definedName name="Con4\WSP\SouthKorea" localSheetId="7">'CONSUMABLE INFO'!$D$215</definedName>
    <definedName name="Con4\WSP\Spain" localSheetId="7">'CONSUMABLE INFO'!$D$191</definedName>
    <definedName name="Con4\WSP\Sweden" localSheetId="7">'CONSUMABLE INFO'!$D$192</definedName>
    <definedName name="Con4\WSP\Switzerland" localSheetId="7">'CONSUMABLE INFO'!$D$193</definedName>
    <definedName name="Con4\WSP\Switzerland_FR" localSheetId="7">'CONSUMABLE INFO'!$D$194</definedName>
    <definedName name="Con4\WSP\Taiwan" localSheetId="7">'CONSUMABLE INFO'!$D$216</definedName>
    <definedName name="Con4\WSP\UnitedKingdom" localSheetId="7">'CONSUMABLE INFO'!$D$195</definedName>
    <definedName name="Con4\WSP\UnitedStates" localSheetId="7">'CONSUMABLE INFO'!$D$175</definedName>
    <definedName name="Con5\Avail\" localSheetId="7">'CONSUMABLE INFO'!$C$229</definedName>
    <definedName name="Con5\Avail\Argentina" localSheetId="7">'CONSUMABLE INFO'!$C$259</definedName>
    <definedName name="Con5\Avail\Australia" localSheetId="7">'CONSUMABLE INFO'!$C$257</definedName>
    <definedName name="Con5\Avail\Austria" localSheetId="7">'CONSUMABLE INFO'!$C$234</definedName>
    <definedName name="Con5\Avail\Belgium" localSheetId="7">'CONSUMABLE INFO'!$C$235</definedName>
    <definedName name="Con5\Avail\Belgium_NL" localSheetId="7">'CONSUMABLE INFO'!$C$236</definedName>
    <definedName name="Con5\Avail\Brazil" localSheetId="7">'CONSUMABLE INFO'!$C$260</definedName>
    <definedName name="Con5\Avail\Canada" localSheetId="7">'CONSUMABLE INFO'!$C$231</definedName>
    <definedName name="Con5\Avail\Canada_FR" localSheetId="7">'CONSUMABLE INFO'!$C$232</definedName>
    <definedName name="Con5\Avail\Chile" localSheetId="7">'CONSUMABLE INFO'!$C$261</definedName>
    <definedName name="Con5\Avail\China" localSheetId="7">'CONSUMABLE INFO'!$C$264</definedName>
    <definedName name="Con5\Avail\Colombia" localSheetId="7">'CONSUMABLE INFO'!$C$262</definedName>
    <definedName name="Con5\Avail\CzechRepublic" localSheetId="7">'CONSUMABLE INFO'!$C$251</definedName>
    <definedName name="Con5\Avail\Denmark" localSheetId="7">'CONSUMABLE INFO'!$C$237</definedName>
    <definedName name="Con5\Avail\Enter_Information_Here" localSheetId="7">'CONSUMABLE INFO'!$C$226</definedName>
    <definedName name="Con5\Avail\Finland" localSheetId="7">'CONSUMABLE INFO'!$C$238</definedName>
    <definedName name="Con5\Avail\France" localSheetId="7">'CONSUMABLE INFO'!$C$239</definedName>
    <definedName name="Con5\Avail\Germany" localSheetId="7">'CONSUMABLE INFO'!$C$240</definedName>
    <definedName name="Con5\Avail\Greece" localSheetId="7">'CONSUMABLE INFO'!$C$252</definedName>
    <definedName name="Con5\Avail\HongKong" localSheetId="7">'CONSUMABLE INFO'!$C$265</definedName>
    <definedName name="Con5\Avail\HongKong_EN" localSheetId="7">'CONSUMABLE INFO'!$C$266</definedName>
    <definedName name="Con5\Avail\Hungary" localSheetId="7">'CONSUMABLE INFO'!$C$253</definedName>
    <definedName name="Con5\Avail\India" localSheetId="7">'CONSUMABLE INFO'!$C$267</definedName>
    <definedName name="Con5\Avail\Ireland" localSheetId="7">'CONSUMABLE INFO'!$C$241</definedName>
    <definedName name="Con5\Avail\Israel" localSheetId="7">'CONSUMABLE INFO'!$C$272</definedName>
    <definedName name="Con5\Avail\Italy" localSheetId="7">'CONSUMABLE INFO'!$C$242</definedName>
    <definedName name="Con5\Avail\Japan" localSheetId="7">'CONSUMABLE INFO'!$C$263</definedName>
    <definedName name="Con5\Avail\Mexico" localSheetId="7">'CONSUMABLE INFO'!$C$233</definedName>
    <definedName name="Con5\Avail\Netherlands" localSheetId="7">'CONSUMABLE INFO'!$C$243</definedName>
    <definedName name="Con5\Avail\NewZealand" localSheetId="7">'CONSUMABLE INFO'!$C$258</definedName>
    <definedName name="Con5\Avail\Norway" localSheetId="7">'CONSUMABLE INFO'!$C$244</definedName>
    <definedName name="Con5\Avail\Poland" localSheetId="7">'CONSUMABLE INFO'!$C$254</definedName>
    <definedName name="Con5\Avail\Portugal" localSheetId="7">'CONSUMABLE INFO'!$C$245</definedName>
    <definedName name="Con5\Avail\Russia" localSheetId="7">'CONSUMABLE INFO'!$C$255</definedName>
    <definedName name="Con5\Avail\Singapore" localSheetId="7">'CONSUMABLE INFO'!$C$268</definedName>
    <definedName name="Con5\Avail\Singapore_EN" localSheetId="7">'CONSUMABLE INFO'!$C$269</definedName>
    <definedName name="Con5\Avail\Slovakia" localSheetId="7">'CONSUMABLE INFO'!$C$256</definedName>
    <definedName name="Con5\Avail\SouthKorea" localSheetId="7">'CONSUMABLE INFO'!$C$270</definedName>
    <definedName name="Con5\Avail\Spain" localSheetId="7">'CONSUMABLE INFO'!$C$246</definedName>
    <definedName name="Con5\Avail\Sweden" localSheetId="7">'CONSUMABLE INFO'!$C$247</definedName>
    <definedName name="Con5\Avail\Switzerland" localSheetId="7">'CONSUMABLE INFO'!$C$248</definedName>
    <definedName name="Con5\Avail\Switzerland_FR" localSheetId="7">'CONSUMABLE INFO'!$C$249</definedName>
    <definedName name="Con5\Avail\Taiwan" localSheetId="7">'CONSUMABLE INFO'!$C$271</definedName>
    <definedName name="Con5\Avail\UnitedKingdom" localSheetId="7">'CONSUMABLE INFO'!$C$250</definedName>
    <definedName name="Con5\Avail\UnitedStates" localSheetId="7">'CONSUMABLE INFO'!$C$230</definedName>
    <definedName name="Con5\Desc\" localSheetId="7">'CONSUMABLE INFO'!$I$229</definedName>
    <definedName name="Con5\Desc\Argentina" localSheetId="7">'CONSUMABLE INFO'!$I$259</definedName>
    <definedName name="Con5\Desc\Australia" localSheetId="7">'CONSUMABLE INFO'!$I$257</definedName>
    <definedName name="Con5\Desc\Austria" localSheetId="7">'CONSUMABLE INFO'!$I$234</definedName>
    <definedName name="Con5\Desc\Belgium" localSheetId="7">'CONSUMABLE INFO'!$I$235</definedName>
    <definedName name="Con5\Desc\Belgium_NL" localSheetId="7">'CONSUMABLE INFO'!$I$236</definedName>
    <definedName name="Con5\Desc\Brazil" localSheetId="7">'CONSUMABLE INFO'!$I$260</definedName>
    <definedName name="Con5\Desc\Canada" localSheetId="7">'CONSUMABLE INFO'!$I$231</definedName>
    <definedName name="Con5\Desc\Canada_FR" localSheetId="7">'CONSUMABLE INFO'!$I$232</definedName>
    <definedName name="Con5\Desc\Chile" localSheetId="7">'CONSUMABLE INFO'!$I$261</definedName>
    <definedName name="Con5\Desc\China" localSheetId="7">'CONSUMABLE INFO'!$I$264</definedName>
    <definedName name="Con5\Desc\Colombia" localSheetId="7">'CONSUMABLE INFO'!$I$262</definedName>
    <definedName name="Con5\Desc\CzechRepublic" localSheetId="7">'CONSUMABLE INFO'!$I$251</definedName>
    <definedName name="Con5\Desc\Denmark" localSheetId="7">'CONSUMABLE INFO'!$I$237</definedName>
    <definedName name="Con5\Desc\Enter_Information_Here" localSheetId="7">'CONSUMABLE INFO'!$I$226</definedName>
    <definedName name="Con5\Desc\Finland" localSheetId="7">'CONSUMABLE INFO'!$I$238</definedName>
    <definedName name="Con5\Desc\France" localSheetId="7">'CONSUMABLE INFO'!$I$239</definedName>
    <definedName name="Con5\Desc\Germany" localSheetId="7">'CONSUMABLE INFO'!$I$240</definedName>
    <definedName name="Con5\Desc\Greece" localSheetId="7">'CONSUMABLE INFO'!$I$252</definedName>
    <definedName name="Con5\Desc\HongKong" localSheetId="7">'CONSUMABLE INFO'!$I$265</definedName>
    <definedName name="Con5\Desc\HongKong_EN" localSheetId="7">'CONSUMABLE INFO'!$I$266</definedName>
    <definedName name="Con5\Desc\Hungary" localSheetId="7">'CONSUMABLE INFO'!$I$253</definedName>
    <definedName name="Con5\Desc\India" localSheetId="7">'CONSUMABLE INFO'!$I$267</definedName>
    <definedName name="Con5\Desc\Ireland" localSheetId="7">'CONSUMABLE INFO'!$I$241</definedName>
    <definedName name="Con5\Desc\Israel" localSheetId="7">'CONSUMABLE INFO'!$I$272</definedName>
    <definedName name="Con5\Desc\Italy" localSheetId="7">'CONSUMABLE INFO'!$I$242</definedName>
    <definedName name="Con5\Desc\Japan" localSheetId="7">'CONSUMABLE INFO'!$I$263</definedName>
    <definedName name="Con5\Desc\Mexico" localSheetId="7">'CONSUMABLE INFO'!$I$233</definedName>
    <definedName name="Con5\Desc\Netherlands" localSheetId="7">'CONSUMABLE INFO'!$I$243</definedName>
    <definedName name="Con5\Desc\NewZealand" localSheetId="7">'CONSUMABLE INFO'!$I$258</definedName>
    <definedName name="Con5\Desc\Norway" localSheetId="7">'CONSUMABLE INFO'!$I$244</definedName>
    <definedName name="Con5\Desc\Poland" localSheetId="7">'CONSUMABLE INFO'!$I$254</definedName>
    <definedName name="Con5\Desc\Portugal" localSheetId="7">'CONSUMABLE INFO'!$I$245</definedName>
    <definedName name="Con5\Desc\Russia" localSheetId="7">'CONSUMABLE INFO'!$I$255</definedName>
    <definedName name="Con5\Desc\Singapore" localSheetId="7">'CONSUMABLE INFO'!$I$268</definedName>
    <definedName name="Con5\Desc\Singapore_EN" localSheetId="7">'CONSUMABLE INFO'!$I$269</definedName>
    <definedName name="Con5\Desc\Slovakia" localSheetId="7">'CONSUMABLE INFO'!$I$256</definedName>
    <definedName name="Con5\Desc\SouthKorea" localSheetId="7">'CONSUMABLE INFO'!$I$270</definedName>
    <definedName name="Con5\Desc\Spain" localSheetId="7">'CONSUMABLE INFO'!$I$246</definedName>
    <definedName name="Con5\Desc\Sweden" localSheetId="7">'CONSUMABLE INFO'!$I$247</definedName>
    <definedName name="Con5\Desc\Switzerland" localSheetId="7">'CONSUMABLE INFO'!$I$248</definedName>
    <definedName name="Con5\Desc\Switzerland_FR" localSheetId="7">'CONSUMABLE INFO'!$I$249</definedName>
    <definedName name="Con5\Desc\Taiwan" localSheetId="7">'CONSUMABLE INFO'!$I$271</definedName>
    <definedName name="Con5\Desc\UnitedKingdom" localSheetId="7">'CONSUMABLE INFO'!$I$250</definedName>
    <definedName name="Con5\Desc\UnitedStates" localSheetId="7">'CONSUMABLE INFO'!$I$230</definedName>
    <definedName name="Con5\WSP\" localSheetId="7">'CONSUMABLE INFO'!$D$229</definedName>
    <definedName name="Con5\WSP\Argentina" localSheetId="7">'CONSUMABLE INFO'!$D$259</definedName>
    <definedName name="Con5\WSP\Australia" localSheetId="7">'CONSUMABLE INFO'!$D$257</definedName>
    <definedName name="Con5\WSP\Austria" localSheetId="7">'CONSUMABLE INFO'!$D$234</definedName>
    <definedName name="Con5\WSP\Belgium" localSheetId="7">'CONSUMABLE INFO'!$D$235</definedName>
    <definedName name="Con5\WSP\Belgium_NL" localSheetId="7">'CONSUMABLE INFO'!$D$236</definedName>
    <definedName name="Con5\WSP\Brazil" localSheetId="7">'CONSUMABLE INFO'!$D$260</definedName>
    <definedName name="Con5\WSP\Canada" localSheetId="7">'CONSUMABLE INFO'!$D$231</definedName>
    <definedName name="Con5\WSP\Canada_FR" localSheetId="7">'CONSUMABLE INFO'!$D$232</definedName>
    <definedName name="Con5\WSP\Chile" localSheetId="7">'CONSUMABLE INFO'!$D$261</definedName>
    <definedName name="Con5\WSP\China" localSheetId="7">'CONSUMABLE INFO'!$D$264</definedName>
    <definedName name="Con5\WSP\Colombia" localSheetId="7">'CONSUMABLE INFO'!$D$262</definedName>
    <definedName name="Con5\WSP\CzechRepublic" localSheetId="7">'CONSUMABLE INFO'!$D$251</definedName>
    <definedName name="Con5\WSP\Denmark" localSheetId="7">'CONSUMABLE INFO'!$D$237</definedName>
    <definedName name="Con5\WSP\Enter_Information_Here" localSheetId="7">'CONSUMABLE INFO'!$D$226</definedName>
    <definedName name="Con5\WSP\Finland" localSheetId="7">'CONSUMABLE INFO'!$D$238</definedName>
    <definedName name="Con5\WSP\France" localSheetId="7">'CONSUMABLE INFO'!$D$239</definedName>
    <definedName name="Con5\WSP\Germany" localSheetId="7">'CONSUMABLE INFO'!$D$240</definedName>
    <definedName name="Con5\WSP\Greece" localSheetId="7">'CONSUMABLE INFO'!$D$252</definedName>
    <definedName name="Con5\WSP\HongKong" localSheetId="7">'CONSUMABLE INFO'!$D$265</definedName>
    <definedName name="Con5\WSP\HongKong_EN" localSheetId="7">'CONSUMABLE INFO'!$D$266</definedName>
    <definedName name="Con5\WSP\Hungary" localSheetId="7">'CONSUMABLE INFO'!$D$253</definedName>
    <definedName name="Con5\WSP\India" localSheetId="7">'CONSUMABLE INFO'!$D$267</definedName>
    <definedName name="Con5\WSP\Ireland" localSheetId="7">'CONSUMABLE INFO'!$D$241</definedName>
    <definedName name="Con5\WSP\Israel" localSheetId="7">'CONSUMABLE INFO'!$D$272</definedName>
    <definedName name="Con5\WSP\Italy" localSheetId="7">'CONSUMABLE INFO'!$D$242</definedName>
    <definedName name="Con5\WSP\Japan" localSheetId="7">'CONSUMABLE INFO'!$D$263</definedName>
    <definedName name="Con5\WSP\Mexico" localSheetId="7">'CONSUMABLE INFO'!$D$233</definedName>
    <definedName name="Con5\WSP\Netherlands" localSheetId="7">'CONSUMABLE INFO'!$D$243</definedName>
    <definedName name="Con5\WSP\NewZealand" localSheetId="7">'CONSUMABLE INFO'!$D$258</definedName>
    <definedName name="Con5\WSP\Norway" localSheetId="7">'CONSUMABLE INFO'!$D$244</definedName>
    <definedName name="Con5\WSP\Poland" localSheetId="7">'CONSUMABLE INFO'!$D$254</definedName>
    <definedName name="Con5\WSP\Portugal" localSheetId="7">'CONSUMABLE INFO'!$D$245</definedName>
    <definedName name="Con5\WSP\Russia" localSheetId="7">'CONSUMABLE INFO'!$D$255</definedName>
    <definedName name="Con5\WSP\Singapore" localSheetId="7">'CONSUMABLE INFO'!$D$268</definedName>
    <definedName name="Con5\WSP\Singapore_EN" localSheetId="7">'CONSUMABLE INFO'!$D$269</definedName>
    <definedName name="Con5\WSP\Slovakia" localSheetId="7">'CONSUMABLE INFO'!$D$256</definedName>
    <definedName name="Con5\WSP\SouthKorea" localSheetId="7">'CONSUMABLE INFO'!$D$270</definedName>
    <definedName name="Con5\WSP\Spain" localSheetId="7">'CONSUMABLE INFO'!$D$246</definedName>
    <definedName name="Con5\WSP\Sweden" localSheetId="7">'CONSUMABLE INFO'!$D$247</definedName>
    <definedName name="Con5\WSP\Switzerland" localSheetId="7">'CONSUMABLE INFO'!$D$248</definedName>
    <definedName name="Con5\WSP\Switzerland_FR" localSheetId="7">'CONSUMABLE INFO'!$D$249</definedName>
    <definedName name="Con5\WSP\Taiwan" localSheetId="7">'CONSUMABLE INFO'!$D$271</definedName>
    <definedName name="Con5\WSP\UnitedKingdom" localSheetId="7">'CONSUMABLE INFO'!$D$250</definedName>
    <definedName name="Con5\WSP\UnitedStates" localSheetId="7">'CONSUMABLE INFO'!$D$230</definedName>
    <definedName name="Con6\Avail\" localSheetId="7">'CONSUMABLE INFO'!$C$284</definedName>
    <definedName name="Con6\Avail\Argentina" localSheetId="7">'CONSUMABLE INFO'!$C$314</definedName>
    <definedName name="Con6\Avail\Australia" localSheetId="7">'CONSUMABLE INFO'!$C$312</definedName>
    <definedName name="Con6\Avail\Austria" localSheetId="7">'CONSUMABLE INFO'!$C$289</definedName>
    <definedName name="Con6\Avail\Belgium" localSheetId="7">'CONSUMABLE INFO'!$C$290</definedName>
    <definedName name="Con6\Avail\Belgium_NL" localSheetId="7">'CONSUMABLE INFO'!$C$291</definedName>
    <definedName name="Con6\Avail\Brazil" localSheetId="7">'CONSUMABLE INFO'!$C$315</definedName>
    <definedName name="Con6\Avail\Canada" localSheetId="7">'CONSUMABLE INFO'!$C$286</definedName>
    <definedName name="Con6\Avail\Canada_FR" localSheetId="7">'CONSUMABLE INFO'!$C$287</definedName>
    <definedName name="Con6\Avail\Chile" localSheetId="7">'CONSUMABLE INFO'!$C$316</definedName>
    <definedName name="Con6\Avail\China" localSheetId="7">'CONSUMABLE INFO'!$C$319</definedName>
    <definedName name="Con6\Avail\Colombia" localSheetId="7">'CONSUMABLE INFO'!$C$317</definedName>
    <definedName name="Con6\Avail\CzechRepublic" localSheetId="7">'CONSUMABLE INFO'!$C$306</definedName>
    <definedName name="Con6\Avail\Denmark" localSheetId="7">'CONSUMABLE INFO'!$C$292</definedName>
    <definedName name="Con6\Avail\Enter_Information_Here" localSheetId="7">'CONSUMABLE INFO'!$C$281</definedName>
    <definedName name="Con6\Avail\Finland" localSheetId="7">'CONSUMABLE INFO'!$C$293</definedName>
    <definedName name="Con6\Avail\France" localSheetId="7">'CONSUMABLE INFO'!$C$294</definedName>
    <definedName name="Con6\Avail\Germany" localSheetId="7">'CONSUMABLE INFO'!$C$295</definedName>
    <definedName name="Con6\Avail\Greece" localSheetId="7">'CONSUMABLE INFO'!$C$307</definedName>
    <definedName name="Con6\Avail\HongKong" localSheetId="7">'CONSUMABLE INFO'!$C$320</definedName>
    <definedName name="Con6\Avail\HongKong_EN" localSheetId="7">'CONSUMABLE INFO'!$C$321</definedName>
    <definedName name="Con6\Avail\Hungary" localSheetId="7">'CONSUMABLE INFO'!$C$308</definedName>
    <definedName name="Con6\Avail\India" localSheetId="7">'CONSUMABLE INFO'!$C$322</definedName>
    <definedName name="Con6\Avail\Ireland" localSheetId="7">'CONSUMABLE INFO'!$C$296</definedName>
    <definedName name="Con6\Avail\Italy" localSheetId="7">'CONSUMABLE INFO'!$C$297</definedName>
    <definedName name="Con6\Avail\Japan" localSheetId="7">'CONSUMABLE INFO'!$C$318</definedName>
    <definedName name="Con6\Avail\Mexico" localSheetId="7">'CONSUMABLE INFO'!$C$288</definedName>
    <definedName name="Con6\Avail\Netherlands" localSheetId="7">'CONSUMABLE INFO'!$C$298</definedName>
    <definedName name="Con6\Avail\NewZealand" localSheetId="7">'CONSUMABLE INFO'!$C$313</definedName>
    <definedName name="Con6\Avail\Norway" localSheetId="7">'CONSUMABLE INFO'!$C$299</definedName>
    <definedName name="Con6\Avail\Poland" localSheetId="7">'CONSUMABLE INFO'!$C$309</definedName>
    <definedName name="Con6\Avail\Portugal" localSheetId="7">'CONSUMABLE INFO'!$C$300</definedName>
    <definedName name="Con6\Avail\Russia" localSheetId="7">'CONSUMABLE INFO'!$C$310</definedName>
    <definedName name="Con6\Avail\Singapore" localSheetId="7">'CONSUMABLE INFO'!$C$323</definedName>
    <definedName name="Con6\Avail\Singapore_EN" localSheetId="7">'CONSUMABLE INFO'!$C$324</definedName>
    <definedName name="Con6\Avail\Slovakia" localSheetId="7">'CONSUMABLE INFO'!$C$311</definedName>
    <definedName name="Con6\Avail\SouthKorea" localSheetId="7">'CONSUMABLE INFO'!$C$325</definedName>
    <definedName name="Con6\Avail\Spain" localSheetId="7">'CONSUMABLE INFO'!$C$301</definedName>
    <definedName name="Con6\Avail\Sweden" localSheetId="7">'CONSUMABLE INFO'!$C$302</definedName>
    <definedName name="Con6\Avail\Switzerland" localSheetId="7">'CONSUMABLE INFO'!$C$303</definedName>
    <definedName name="Con6\Avail\Switzerland_FR" localSheetId="7">'CONSUMABLE INFO'!$C$304</definedName>
    <definedName name="Con6\Avail\Taiwan" localSheetId="7">'CONSUMABLE INFO'!$C$326</definedName>
    <definedName name="Con6\Avail\UnitedKingdom" localSheetId="7">'CONSUMABLE INFO'!$C$305</definedName>
    <definedName name="Con6\Avail\UnitedStates" localSheetId="7">'CONSUMABLE INFO'!$C$285</definedName>
    <definedName name="Con6\Desc\" localSheetId="7">'CONSUMABLE INFO'!$I$284</definedName>
    <definedName name="Con6\Desc\Argentina" localSheetId="7">'CONSUMABLE INFO'!$I$314</definedName>
    <definedName name="Con6\Desc\Australia" localSheetId="7">'CONSUMABLE INFO'!$I$312</definedName>
    <definedName name="Con6\Desc\Austria" localSheetId="7">'CONSUMABLE INFO'!$I$289</definedName>
    <definedName name="Con6\Desc\Belgium" localSheetId="7">'CONSUMABLE INFO'!$I$290</definedName>
    <definedName name="Con6\Desc\Belgium_NL" localSheetId="7">'CONSUMABLE INFO'!$I$291</definedName>
    <definedName name="Con6\Desc\Brazil" localSheetId="7">'CONSUMABLE INFO'!$I$315</definedName>
    <definedName name="Con6\Desc\Canada" localSheetId="7">'CONSUMABLE INFO'!$I$286</definedName>
    <definedName name="Con6\Desc\Canada_FR" localSheetId="7">'CONSUMABLE INFO'!$I$287</definedName>
    <definedName name="Con6\Desc\Chile" localSheetId="7">'CONSUMABLE INFO'!$I$316</definedName>
    <definedName name="Con6\Desc\China" localSheetId="7">'CONSUMABLE INFO'!$I$319</definedName>
    <definedName name="Con6\Desc\Colombia" localSheetId="7">'CONSUMABLE INFO'!$I$317</definedName>
    <definedName name="Con6\Desc\CzechRepublic" localSheetId="7">'CONSUMABLE INFO'!$I$306</definedName>
    <definedName name="Con6\Desc\Denmark" localSheetId="7">'CONSUMABLE INFO'!$I$292</definedName>
    <definedName name="Con6\Desc\Enter_Information_Here" localSheetId="7">'CONSUMABLE INFO'!$I$281</definedName>
    <definedName name="Con6\Desc\Finland" localSheetId="7">'CONSUMABLE INFO'!$I$293</definedName>
    <definedName name="Con6\Desc\France" localSheetId="7">'CONSUMABLE INFO'!$I$294</definedName>
    <definedName name="Con6\Desc\Germany" localSheetId="7">'CONSUMABLE INFO'!$I$295</definedName>
    <definedName name="Con6\Desc\Greece" localSheetId="7">'CONSUMABLE INFO'!$I$307</definedName>
    <definedName name="Con6\Desc\HongKong" localSheetId="7">'CONSUMABLE INFO'!$I$320</definedName>
    <definedName name="Con6\Desc\HongKong_EN" localSheetId="7">'CONSUMABLE INFO'!$I$321</definedName>
    <definedName name="Con6\Desc\Hungary" localSheetId="7">'CONSUMABLE INFO'!$I$308</definedName>
    <definedName name="Con6\Desc\India" localSheetId="7">'CONSUMABLE INFO'!$I$322</definedName>
    <definedName name="Con6\Desc\Ireland" localSheetId="7">'CONSUMABLE INFO'!$I$296</definedName>
    <definedName name="Con6\Desc\Italy" localSheetId="7">'CONSUMABLE INFO'!$I$297</definedName>
    <definedName name="Con6\Desc\Japan" localSheetId="7">'CONSUMABLE INFO'!$I$318</definedName>
    <definedName name="Con6\Desc\Mexico" localSheetId="7">'CONSUMABLE INFO'!$I$288</definedName>
    <definedName name="Con6\Desc\Netherlands" localSheetId="7">'CONSUMABLE INFO'!$I$298</definedName>
    <definedName name="Con6\Desc\NewZealand" localSheetId="7">'CONSUMABLE INFO'!$I$313</definedName>
    <definedName name="Con6\Desc\Norway" localSheetId="7">'CONSUMABLE INFO'!$I$299</definedName>
    <definedName name="Con6\Desc\Poland" localSheetId="7">'CONSUMABLE INFO'!$I$309</definedName>
    <definedName name="Con6\Desc\Portugal" localSheetId="7">'CONSUMABLE INFO'!$I$300</definedName>
    <definedName name="Con6\Desc\Russia" localSheetId="7">'CONSUMABLE INFO'!$I$310</definedName>
    <definedName name="Con6\Desc\Singapore" localSheetId="7">'CONSUMABLE INFO'!$I$323</definedName>
    <definedName name="Con6\Desc\Singapore_EN" localSheetId="7">'CONSUMABLE INFO'!$I$324</definedName>
    <definedName name="Con6\Desc\Slovakia" localSheetId="7">'CONSUMABLE INFO'!$I$311</definedName>
    <definedName name="Con6\Desc\SouthKorea" localSheetId="7">'CONSUMABLE INFO'!$I$325</definedName>
    <definedName name="Con6\Desc\Spain" localSheetId="7">'CONSUMABLE INFO'!$I$301</definedName>
    <definedName name="Con6\Desc\Sweden" localSheetId="7">'CONSUMABLE INFO'!$I$302</definedName>
    <definedName name="Con6\Desc\Switzerland" localSheetId="7">'CONSUMABLE INFO'!$I$303</definedName>
    <definedName name="Con6\Desc\Switzerland_FR" localSheetId="7">'CONSUMABLE INFO'!$I$304</definedName>
    <definedName name="Con6\Desc\Taiwan" localSheetId="7">'CONSUMABLE INFO'!$I$326</definedName>
    <definedName name="Con6\Desc\UnitedKingdom" localSheetId="7">'CONSUMABLE INFO'!$I$305</definedName>
    <definedName name="Con6\Desc\UnitedStates" localSheetId="7">'CONSUMABLE INFO'!$I$285</definedName>
    <definedName name="Con6\WSP\" localSheetId="7">'CONSUMABLE INFO'!$D$284</definedName>
    <definedName name="Con6\WSP\Argentina" localSheetId="7">'CONSUMABLE INFO'!$D$314</definedName>
    <definedName name="Con6\WSP\Australia" localSheetId="7">'CONSUMABLE INFO'!$D$312</definedName>
    <definedName name="Con6\WSP\Austria" localSheetId="7">'CONSUMABLE INFO'!$D$289</definedName>
    <definedName name="Con6\WSP\Belgium" localSheetId="7">'CONSUMABLE INFO'!$D$290</definedName>
    <definedName name="Con6\WSP\Belgium_NL" localSheetId="7">'CONSUMABLE INFO'!$D$291</definedName>
    <definedName name="Con6\WSP\Brazil" localSheetId="7">'CONSUMABLE INFO'!$D$315</definedName>
    <definedName name="Con6\WSP\Canada" localSheetId="7">'CONSUMABLE INFO'!$D$286</definedName>
    <definedName name="Con6\WSP\Canada_FR" localSheetId="7">'CONSUMABLE INFO'!$D$287</definedName>
    <definedName name="Con6\WSP\Chile" localSheetId="7">'CONSUMABLE INFO'!$D$316</definedName>
    <definedName name="Con6\WSP\China" localSheetId="7">'CONSUMABLE INFO'!$D$319</definedName>
    <definedName name="Con6\WSP\Colombia" localSheetId="7">'CONSUMABLE INFO'!$D$317</definedName>
    <definedName name="Con6\WSP\CzechRepublic" localSheetId="7">'CONSUMABLE INFO'!$D$306</definedName>
    <definedName name="Con6\WSP\Denmark" localSheetId="7">'CONSUMABLE INFO'!$D$292</definedName>
    <definedName name="Con6\WSP\Enter_Information_Here" localSheetId="7">'CONSUMABLE INFO'!$D$281</definedName>
    <definedName name="Con6\WSP\Finland" localSheetId="7">'CONSUMABLE INFO'!$D$293</definedName>
    <definedName name="Con6\WSP\France" localSheetId="7">'CONSUMABLE INFO'!$D$294</definedName>
    <definedName name="Con6\WSP\Germany" localSheetId="7">'CONSUMABLE INFO'!$D$295</definedName>
    <definedName name="Con6\WSP\Greece" localSheetId="7">'CONSUMABLE INFO'!$D$307</definedName>
    <definedName name="Con6\WSP\HongKong" localSheetId="7">'CONSUMABLE INFO'!$D$320</definedName>
    <definedName name="Con6\WSP\HongKong_EN" localSheetId="7">'CONSUMABLE INFO'!$D$321</definedName>
    <definedName name="Con6\WSP\Hungary" localSheetId="7">'CONSUMABLE INFO'!$D$308</definedName>
    <definedName name="Con6\WSP\India" localSheetId="7">'CONSUMABLE INFO'!$D$322</definedName>
    <definedName name="Con6\WSP\Ireland" localSheetId="7">'CONSUMABLE INFO'!$D$296</definedName>
    <definedName name="Con6\WSP\Italy" localSheetId="7">'CONSUMABLE INFO'!$D$297</definedName>
    <definedName name="Con6\WSP\Japan" localSheetId="7">'CONSUMABLE INFO'!$D$318</definedName>
    <definedName name="Con6\WSP\Mexico" localSheetId="7">'CONSUMABLE INFO'!$D$288</definedName>
    <definedName name="Con6\WSP\Netherlands" localSheetId="7">'CONSUMABLE INFO'!$D$298</definedName>
    <definedName name="Con6\WSP\NewZealand" localSheetId="7">'CONSUMABLE INFO'!$D$313</definedName>
    <definedName name="Con6\WSP\Norway" localSheetId="7">'CONSUMABLE INFO'!$D$299</definedName>
    <definedName name="Con6\WSP\Poland" localSheetId="7">'CONSUMABLE INFO'!$D$309</definedName>
    <definedName name="Con6\WSP\Portugal" localSheetId="7">'CONSUMABLE INFO'!$D$300</definedName>
    <definedName name="Con6\WSP\Russia" localSheetId="7">'CONSUMABLE INFO'!$D$310</definedName>
    <definedName name="Con6\WSP\Singapore" localSheetId="7">'CONSUMABLE INFO'!$D$323</definedName>
    <definedName name="Con6\WSP\Singapore_EN" localSheetId="7">'CONSUMABLE INFO'!$D$324</definedName>
    <definedName name="Con6\WSP\Slovakia" localSheetId="7">'CONSUMABLE INFO'!$D$311</definedName>
    <definedName name="Con6\WSP\SouthKorea" localSheetId="7">'CONSUMABLE INFO'!$D$325</definedName>
    <definedName name="Con6\WSP\Spain" localSheetId="7">'CONSUMABLE INFO'!$D$301</definedName>
    <definedName name="Con6\WSP\Sweden" localSheetId="7">'CONSUMABLE INFO'!$D$302</definedName>
    <definedName name="Con6\WSP\Switzerland" localSheetId="7">'CONSUMABLE INFO'!$D$303</definedName>
    <definedName name="Con6\WSP\Switzerland_FR" localSheetId="7">'CONSUMABLE INFO'!$D$304</definedName>
    <definedName name="Con6\WSP\Taiwan" localSheetId="7">'CONSUMABLE INFO'!$D$326</definedName>
    <definedName name="Con6\WSP\UnitedKingdom" localSheetId="7">'CONSUMABLE INFO'!$D$305</definedName>
    <definedName name="Con6\WSP\UnitedStates" localSheetId="7">'CONSUMABLE INFO'!$D$285</definedName>
    <definedName name="ConfigureAvailabilitiesInFollowingDevSandboxes">'PRODUCT DETAILS'!$E$9</definedName>
    <definedName name="ConsumablePurchasable\1" localSheetId="7">'CONSUMABLE INFO'!$D$5</definedName>
    <definedName name="ConsumablePurchasable\2" localSheetId="7">'CONSUMABLE INFO'!$D$60</definedName>
    <definedName name="ConsumablePurchasable\3" localSheetId="7">'CONSUMABLE INFO'!$D$115</definedName>
    <definedName name="ConsumablePurchasable\4" localSheetId="7">'CONSUMABLE INFO'!$D$170</definedName>
    <definedName name="ConsumablePurchasable\5" localSheetId="7">'CONSUMABLE INFO'!$D$225</definedName>
    <definedName name="ConsumablePurchasable\6" localSheetId="7">'CONSUMABLE INFO'!$D$280</definedName>
    <definedName name="ConsumablePurchaseEnd\1" localSheetId="7">'CONSUMABLE INFO'!$I$5</definedName>
    <definedName name="ConsumablePurchaseEnd\2" localSheetId="7">'CONSUMABLE INFO'!$I$60</definedName>
    <definedName name="ConsumablePurchaseEnd\3" localSheetId="7">'CONSUMABLE INFO'!$I$115</definedName>
    <definedName name="ConsumablePurchaseEnd\4" localSheetId="7">'CONSUMABLE INFO'!$I$170</definedName>
    <definedName name="ConsumablePurchaseEnd\5" localSheetId="7">'CONSUMABLE INFO'!$I$225</definedName>
    <definedName name="ConsumablePurchaseEnd\6" localSheetId="7">'CONSUMABLE INFO'!$I$280</definedName>
    <definedName name="ConsumablePurchaseStart\1" localSheetId="7">'CONSUMABLE INFO'!$G$5</definedName>
    <definedName name="ConsumablePurchaseStart\2" localSheetId="7">'CONSUMABLE INFO'!$G$60</definedName>
    <definedName name="ConsumablePurchaseStart\3" localSheetId="7">'CONSUMABLE INFO'!$G$115</definedName>
    <definedName name="ConsumablePurchaseStart\4" localSheetId="7">'CONSUMABLE INFO'!$G$170</definedName>
    <definedName name="ConsumablePurchaseStart\5" localSheetId="7">'CONSUMABLE INFO'!$G$225</definedName>
    <definedName name="ConsumablePurchaseStart\6" localSheetId="7">'CONSUMABLE INFO'!$G$280</definedName>
    <definedName name="ConsumableQty\1" localSheetId="7">'CONSUMABLE INFO'!$B$6</definedName>
    <definedName name="ConsumableQty\2" localSheetId="7">'CONSUMABLE INFO'!$B$61</definedName>
    <definedName name="ConsumableQty\3" localSheetId="7">'CONSUMABLE INFO'!$B$116</definedName>
    <definedName name="ConsumableQty\4" localSheetId="7">'CONSUMABLE INFO'!$B$171</definedName>
    <definedName name="ConsumableQty\5" localSheetId="7">'CONSUMABLE INFO'!$B$226</definedName>
    <definedName name="ConsumableQty\6" localSheetId="7">'CONSUMABLE INFO'!$B$281</definedName>
    <definedName name="ConsumableVisible\1" localSheetId="7">'CONSUMABLE INFO'!$D$4</definedName>
    <definedName name="ConsumableVisible\2" localSheetId="7">'CONSUMABLE INFO'!$D$59</definedName>
    <definedName name="ConsumableVisible\3" localSheetId="7">'CONSUMABLE INFO'!$D$114</definedName>
    <definedName name="ConsumableVisible\4" localSheetId="7">'CONSUMABLE INFO'!$D$169</definedName>
    <definedName name="ConsumableVisible\5" localSheetId="7">'CONSUMABLE INFO'!$D$224</definedName>
    <definedName name="ConsumableVisible\6" localSheetId="7">'CONSUMABLE INFO'!$D$279</definedName>
    <definedName name="ConsumableVisibleEnd\1" localSheetId="7">'CONSUMABLE INFO'!$I$4</definedName>
    <definedName name="ConsumableVisibleEnd\2" localSheetId="7">'CONSUMABLE INFO'!$I$59</definedName>
    <definedName name="ConsumableVisibleEnd\3" localSheetId="7">'CONSUMABLE INFO'!$I$114</definedName>
    <definedName name="ConsumableVisibleEnd\4" localSheetId="7">'CONSUMABLE INFO'!$I$169</definedName>
    <definedName name="ConsumableVisibleEnd\5" localSheetId="7">'CONSUMABLE INFO'!$I$224</definedName>
    <definedName name="ConsumableVisibleEnd\6" localSheetId="7">'CONSUMABLE INFO'!$I$279</definedName>
    <definedName name="ConsumableVisibleStart\1" localSheetId="7">'CONSUMABLE INFO'!$G$4</definedName>
    <definedName name="ConsumableVisibleStart\2" localSheetId="7">'CONSUMABLE INFO'!$G$59</definedName>
    <definedName name="ConsumableVisibleStart\3" localSheetId="7">'CONSUMABLE INFO'!$G$114</definedName>
    <definedName name="ConsumableVisibleStart\4" localSheetId="7">'CONSUMABLE INFO'!$G$169</definedName>
    <definedName name="ConsumableVisibleStart\5" localSheetId="7">'CONSUMABLE INFO'!$G$224</definedName>
    <definedName name="ConsumableVisibleStart\6" localSheetId="7">'CONSUMABLE INFO'!$G$279</definedName>
    <definedName name="CONTENTPACKAGENAME\1">'INCLUDED PRODUCTS'!$F$9</definedName>
    <definedName name="CONTENTPACKAGENAME\10">'INCLUDED PRODUCTS'!$F$18</definedName>
    <definedName name="CONTENTPACKAGENAME\100">'INCLUDED PRODUCTS'!$F$108</definedName>
    <definedName name="CONTENTPACKAGENAME\11">'INCLUDED PRODUCTS'!$F$19</definedName>
    <definedName name="CONTENTPACKAGENAME\12">'INCLUDED PRODUCTS'!$F$20</definedName>
    <definedName name="CONTENTPACKAGENAME\13">'INCLUDED PRODUCTS'!$F$21</definedName>
    <definedName name="CONTENTPACKAGENAME\14">'INCLUDED PRODUCTS'!$F$22</definedName>
    <definedName name="CONTENTPACKAGENAME\15">'INCLUDED PRODUCTS'!$F$23</definedName>
    <definedName name="CONTENTPACKAGENAME\16">'INCLUDED PRODUCTS'!$F$24</definedName>
    <definedName name="CONTENTPACKAGENAME\17">'INCLUDED PRODUCTS'!$F$25</definedName>
    <definedName name="CONTENTPACKAGENAME\18">'INCLUDED PRODUCTS'!$F$26</definedName>
    <definedName name="CONTENTPACKAGENAME\19">'INCLUDED PRODUCTS'!$F$27</definedName>
    <definedName name="CONTENTPACKAGENAME\2">'INCLUDED PRODUCTS'!$F$10</definedName>
    <definedName name="CONTENTPACKAGENAME\20">'INCLUDED PRODUCTS'!$F$28</definedName>
    <definedName name="CONTENTPACKAGENAME\21">'INCLUDED PRODUCTS'!$F$29</definedName>
    <definedName name="CONTENTPACKAGENAME\22">'INCLUDED PRODUCTS'!$F$30</definedName>
    <definedName name="CONTENTPACKAGENAME\23">'INCLUDED PRODUCTS'!$F$31</definedName>
    <definedName name="CONTENTPACKAGENAME\24">'INCLUDED PRODUCTS'!$F$32</definedName>
    <definedName name="CONTENTPACKAGENAME\25">'INCLUDED PRODUCTS'!$F$33</definedName>
    <definedName name="CONTENTPACKAGENAME\26">'INCLUDED PRODUCTS'!$F$34</definedName>
    <definedName name="CONTENTPACKAGENAME\27">'INCLUDED PRODUCTS'!$F$35</definedName>
    <definedName name="CONTENTPACKAGENAME\28">'INCLUDED PRODUCTS'!$F$36</definedName>
    <definedName name="CONTENTPACKAGENAME\29">'INCLUDED PRODUCTS'!$F$37</definedName>
    <definedName name="CONTENTPACKAGENAME\3">'INCLUDED PRODUCTS'!$F$11</definedName>
    <definedName name="CONTENTPACKAGENAME\30">'INCLUDED PRODUCTS'!$F$38</definedName>
    <definedName name="CONTENTPACKAGENAME\31">'INCLUDED PRODUCTS'!$F$39</definedName>
    <definedName name="CONTENTPACKAGENAME\32">'INCLUDED PRODUCTS'!$F$40</definedName>
    <definedName name="CONTENTPACKAGENAME\33">'INCLUDED PRODUCTS'!$F$41</definedName>
    <definedName name="CONTENTPACKAGENAME\34">'INCLUDED PRODUCTS'!$F$42</definedName>
    <definedName name="CONTENTPACKAGENAME\35">'INCLUDED PRODUCTS'!$F$43</definedName>
    <definedName name="CONTENTPACKAGENAME\36">'INCLUDED PRODUCTS'!$F$44</definedName>
    <definedName name="CONTENTPACKAGENAME\37">'INCLUDED PRODUCTS'!$F$45</definedName>
    <definedName name="CONTENTPACKAGENAME\38">'INCLUDED PRODUCTS'!$F$46</definedName>
    <definedName name="CONTENTPACKAGENAME\39">'INCLUDED PRODUCTS'!$F$47</definedName>
    <definedName name="CONTENTPACKAGENAME\4">'INCLUDED PRODUCTS'!$F$12</definedName>
    <definedName name="CONTENTPACKAGENAME\40">'INCLUDED PRODUCTS'!$F$48</definedName>
    <definedName name="CONTENTPACKAGENAME\41">'INCLUDED PRODUCTS'!$F$49</definedName>
    <definedName name="CONTENTPACKAGENAME\42">'INCLUDED PRODUCTS'!$F$50</definedName>
    <definedName name="CONTENTPACKAGENAME\43">'INCLUDED PRODUCTS'!$F$51</definedName>
    <definedName name="CONTENTPACKAGENAME\44">'INCLUDED PRODUCTS'!$F$52</definedName>
    <definedName name="CONTENTPACKAGENAME\45">'INCLUDED PRODUCTS'!$F$53</definedName>
    <definedName name="CONTENTPACKAGENAME\46">'INCLUDED PRODUCTS'!$F$54</definedName>
    <definedName name="CONTENTPACKAGENAME\47">'INCLUDED PRODUCTS'!$F$55</definedName>
    <definedName name="CONTENTPACKAGENAME\48">'INCLUDED PRODUCTS'!$F$56</definedName>
    <definedName name="CONTENTPACKAGENAME\49">'INCLUDED PRODUCTS'!$F$57</definedName>
    <definedName name="CONTENTPACKAGENAME\5">'INCLUDED PRODUCTS'!$F$13</definedName>
    <definedName name="CONTENTPACKAGENAME\50">'INCLUDED PRODUCTS'!$F$58</definedName>
    <definedName name="CONTENTPACKAGENAME\51">'INCLUDED PRODUCTS'!$F$59</definedName>
    <definedName name="CONTENTPACKAGENAME\52">'INCLUDED PRODUCTS'!$F$60</definedName>
    <definedName name="CONTENTPACKAGENAME\53">'INCLUDED PRODUCTS'!$F$61</definedName>
    <definedName name="CONTENTPACKAGENAME\54">'INCLUDED PRODUCTS'!$F$62</definedName>
    <definedName name="CONTENTPACKAGENAME\55">'INCLUDED PRODUCTS'!$F$63</definedName>
    <definedName name="CONTENTPACKAGENAME\56">'INCLUDED PRODUCTS'!$F$64</definedName>
    <definedName name="CONTENTPACKAGENAME\57">'INCLUDED PRODUCTS'!$F$65</definedName>
    <definedName name="CONTENTPACKAGENAME\58">'INCLUDED PRODUCTS'!$F$66</definedName>
    <definedName name="CONTENTPACKAGENAME\59">'INCLUDED PRODUCTS'!$F$67</definedName>
    <definedName name="CONTENTPACKAGENAME\6">'INCLUDED PRODUCTS'!$F$14</definedName>
    <definedName name="CONTENTPACKAGENAME\60">'INCLUDED PRODUCTS'!$F$68</definedName>
    <definedName name="CONTENTPACKAGENAME\61">'INCLUDED PRODUCTS'!$F$69</definedName>
    <definedName name="CONTENTPACKAGENAME\62">'INCLUDED PRODUCTS'!$F$70</definedName>
    <definedName name="CONTENTPACKAGENAME\63">'INCLUDED PRODUCTS'!$F$71</definedName>
    <definedName name="CONTENTPACKAGENAME\64">'INCLUDED PRODUCTS'!$F$72</definedName>
    <definedName name="CONTENTPACKAGENAME\65">'INCLUDED PRODUCTS'!$F$73</definedName>
    <definedName name="CONTENTPACKAGENAME\66">'INCLUDED PRODUCTS'!$F$74</definedName>
    <definedName name="CONTENTPACKAGENAME\67">'INCLUDED PRODUCTS'!$F$75</definedName>
    <definedName name="CONTENTPACKAGENAME\68">'INCLUDED PRODUCTS'!$F$76</definedName>
    <definedName name="CONTENTPACKAGENAME\69">'INCLUDED PRODUCTS'!$F$77</definedName>
    <definedName name="CONTENTPACKAGENAME\7">'INCLUDED PRODUCTS'!$F$15</definedName>
    <definedName name="CONTENTPACKAGENAME\70">'INCLUDED PRODUCTS'!$F$78</definedName>
    <definedName name="CONTENTPACKAGENAME\71">'INCLUDED PRODUCTS'!$F$79</definedName>
    <definedName name="CONTENTPACKAGENAME\72">'INCLUDED PRODUCTS'!$F$80</definedName>
    <definedName name="CONTENTPACKAGENAME\73">'INCLUDED PRODUCTS'!$F$81</definedName>
    <definedName name="CONTENTPACKAGENAME\74">'INCLUDED PRODUCTS'!$F$82</definedName>
    <definedName name="CONTENTPACKAGENAME\75">'INCLUDED PRODUCTS'!$F$83</definedName>
    <definedName name="CONTENTPACKAGENAME\76">'INCLUDED PRODUCTS'!$F$84</definedName>
    <definedName name="CONTENTPACKAGENAME\77">'INCLUDED PRODUCTS'!$F$85</definedName>
    <definedName name="CONTENTPACKAGENAME\78">'INCLUDED PRODUCTS'!$F$86</definedName>
    <definedName name="CONTENTPACKAGENAME\79">'INCLUDED PRODUCTS'!$F$87</definedName>
    <definedName name="CONTENTPACKAGENAME\8">'INCLUDED PRODUCTS'!$F$16</definedName>
    <definedName name="CONTENTPACKAGENAME\80">'INCLUDED PRODUCTS'!$F$88</definedName>
    <definedName name="CONTENTPACKAGENAME\81">'INCLUDED PRODUCTS'!$F$89</definedName>
    <definedName name="CONTENTPACKAGENAME\82">'INCLUDED PRODUCTS'!$F$90</definedName>
    <definedName name="CONTENTPACKAGENAME\83">'INCLUDED PRODUCTS'!$F$91</definedName>
    <definedName name="CONTENTPACKAGENAME\84">'INCLUDED PRODUCTS'!$F$92</definedName>
    <definedName name="CONTENTPACKAGENAME\85">'INCLUDED PRODUCTS'!$F$93</definedName>
    <definedName name="CONTENTPACKAGENAME\86">'INCLUDED PRODUCTS'!$F$94</definedName>
    <definedName name="CONTENTPACKAGENAME\87">'INCLUDED PRODUCTS'!$F$95</definedName>
    <definedName name="CONTENTPACKAGENAME\88">'INCLUDED PRODUCTS'!$F$96</definedName>
    <definedName name="CONTENTPACKAGENAME\89">'INCLUDED PRODUCTS'!$F$97</definedName>
    <definedName name="CONTENTPACKAGENAME\9">'INCLUDED PRODUCTS'!$F$17</definedName>
    <definedName name="CONTENTPACKAGENAME\90">'INCLUDED PRODUCTS'!$F$98</definedName>
    <definedName name="CONTENTPACKAGENAME\91">'INCLUDED PRODUCTS'!$F$99</definedName>
    <definedName name="CONTENTPACKAGENAME\92">'INCLUDED PRODUCTS'!$F$100</definedName>
    <definedName name="CONTENTPACKAGENAME\93">'INCLUDED PRODUCTS'!$F$101</definedName>
    <definedName name="CONTENTPACKAGENAME\94">'INCLUDED PRODUCTS'!$F$102</definedName>
    <definedName name="CONTENTPACKAGENAME\95">'INCLUDED PRODUCTS'!$F$103</definedName>
    <definedName name="CONTENTPACKAGENAME\96">'INCLUDED PRODUCTS'!$F$104</definedName>
    <definedName name="CONTENTPACKAGENAME\97">'INCLUDED PRODUCTS'!$F$105</definedName>
    <definedName name="CONTENTPACKAGENAME\98">'INCLUDED PRODUCTS'!$F$106</definedName>
    <definedName name="CONTENTPACKAGENAME\99">'INCLUDED PRODUCTS'!$F$107</definedName>
    <definedName name="ContentUpdateOrServiceConfigUpdateRequired">'PRODUCT DETAILS'!$E$13</definedName>
    <definedName name="CzechRepublic\AVAILABLE">'AVAILABILITIES &amp; BINARIES'!$E$26</definedName>
    <definedName name="CzechRepublic\CONTENTPACKAGENAME">'AVAILABILITIES &amp; BINARIES'!$F$26</definedName>
    <definedName name="CzechRepublic\HASATRIAL">'AVAILABILITIES &amp; BINARIES'!$N$26</definedName>
    <definedName name="CzechRepublic\MSRPPRICE">'AVAILABILITIES &amp; BINARIES'!$J$26</definedName>
    <definedName name="CzechRepublic\PREORDERPERIODENDDATE">'AVAILABILITIES &amp; BINARIES'!$V$26</definedName>
    <definedName name="CzechRepublic\PREORDERPERIODENDUTC">'AVAILABILITIES &amp; BINARIES'!$W$26</definedName>
    <definedName name="CzechRepublic\PREORDERPERIODSTARTUTC">'AVAILABILITIES &amp; BINARIES'!$U$26</definedName>
    <definedName name="CzechRepublic\REQUIRESGOLD">'AVAILABILITIES &amp; BINARIES'!#REF!</definedName>
    <definedName name="CzechRepublic\RETAILPRICE">'AVAILABILITIES &amp; BINARIES'!$L$26</definedName>
    <definedName name="CzechRepublic\RETAILPRICETIER">'AVAILABILITIES &amp; BINARIES'!$K$26</definedName>
    <definedName name="CzechRepublic\SALEENDUTC">'AVAILABILITIES &amp; BINARIES'!$AA$26</definedName>
    <definedName name="CzechRepublic\SALESTARTDATE">'AVAILABILITIES &amp; BINARIES'!$X$26</definedName>
    <definedName name="CzechRepublic\SALESTARTUTC">'AVAILABILITIES &amp; BINARIES'!$Y$26</definedName>
    <definedName name="CzechRepublic\TIMEOFTRIAL">'AVAILABILITIES &amp; BINARIES'!$O$26</definedName>
    <definedName name="CzechRepublic\VISIBILITYENDUTC">'AVAILABILITIES &amp; BINARIES'!$S$26</definedName>
    <definedName name="CzechRepublic\VISIBILITYSTARTUTC">'AVAILABILITIES &amp; BINARIES'!$Q$26</definedName>
    <definedName name="CzechRepublic\VISIBLEINTHECATALOG">'AVAILABILITIES &amp; BINARIES'!$M$26</definedName>
    <definedName name="CzechRepublic\WHOLESALEPRICE">'AVAILABILITIES &amp; BINARIES'!$H$26</definedName>
    <definedName name="CzechRepublic\WHOLESALEPRICETIER">'AVAILABILITIES &amp; BINARIES'!$G$26</definedName>
    <definedName name="DEFAULTPACKAGE\1">'INCLUDED PRODUCTS'!$J$9</definedName>
    <definedName name="DEFAULTPACKAGE\10">'INCLUDED PRODUCTS'!$J$18</definedName>
    <definedName name="DEFAULTPACKAGE\100">'INCLUDED PRODUCTS'!$J$108</definedName>
    <definedName name="DEFAULTPACKAGE\11">'INCLUDED PRODUCTS'!$J$19</definedName>
    <definedName name="DEFAULTPACKAGE\12">'INCLUDED PRODUCTS'!$J$20</definedName>
    <definedName name="DEFAULTPACKAGE\13">'INCLUDED PRODUCTS'!$J$21</definedName>
    <definedName name="DEFAULTPACKAGE\14">'INCLUDED PRODUCTS'!$J$22</definedName>
    <definedName name="DEFAULTPACKAGE\15">'INCLUDED PRODUCTS'!$J$23</definedName>
    <definedName name="DEFAULTPACKAGE\16">'INCLUDED PRODUCTS'!$J$24</definedName>
    <definedName name="DEFAULTPACKAGE\17">'INCLUDED PRODUCTS'!$J$25</definedName>
    <definedName name="DEFAULTPACKAGE\18">'INCLUDED PRODUCTS'!$J$26</definedName>
    <definedName name="DEFAULTPACKAGE\19">'INCLUDED PRODUCTS'!$J$27</definedName>
    <definedName name="DEFAULTPACKAGE\2">'INCLUDED PRODUCTS'!$J$10</definedName>
    <definedName name="DEFAULTPACKAGE\20">'INCLUDED PRODUCTS'!$J$28</definedName>
    <definedName name="DEFAULTPACKAGE\21">'INCLUDED PRODUCTS'!$J$29</definedName>
    <definedName name="DEFAULTPACKAGE\22">'INCLUDED PRODUCTS'!$J$30</definedName>
    <definedName name="DEFAULTPACKAGE\23">'INCLUDED PRODUCTS'!$J$31</definedName>
    <definedName name="DEFAULTPACKAGE\24">'INCLUDED PRODUCTS'!$J$32</definedName>
    <definedName name="DEFAULTPACKAGE\25">'INCLUDED PRODUCTS'!$J$33</definedName>
    <definedName name="DEFAULTPACKAGE\26">'INCLUDED PRODUCTS'!$J$34</definedName>
    <definedName name="DEFAULTPACKAGE\27">'INCLUDED PRODUCTS'!$J$35</definedName>
    <definedName name="DEFAULTPACKAGE\28">'INCLUDED PRODUCTS'!$J$36</definedName>
    <definedName name="DEFAULTPACKAGE\29">'INCLUDED PRODUCTS'!$J$37</definedName>
    <definedName name="DEFAULTPACKAGE\3">'INCLUDED PRODUCTS'!$J$11</definedName>
    <definedName name="DEFAULTPACKAGE\30">'INCLUDED PRODUCTS'!$J$38</definedName>
    <definedName name="DEFAULTPACKAGE\31">'INCLUDED PRODUCTS'!$J$39</definedName>
    <definedName name="DEFAULTPACKAGE\32">'INCLUDED PRODUCTS'!$J$40</definedName>
    <definedName name="DEFAULTPACKAGE\33">'INCLUDED PRODUCTS'!$J$41</definedName>
    <definedName name="DEFAULTPACKAGE\34">'INCLUDED PRODUCTS'!$J$42</definedName>
    <definedName name="DEFAULTPACKAGE\35">'INCLUDED PRODUCTS'!$J$43</definedName>
    <definedName name="DEFAULTPACKAGE\36">'INCLUDED PRODUCTS'!$J$44</definedName>
    <definedName name="DEFAULTPACKAGE\37">'INCLUDED PRODUCTS'!$J$45</definedName>
    <definedName name="DEFAULTPACKAGE\38">'INCLUDED PRODUCTS'!$J$46</definedName>
    <definedName name="DEFAULTPACKAGE\39">'INCLUDED PRODUCTS'!$J$47</definedName>
    <definedName name="DEFAULTPACKAGE\4">'INCLUDED PRODUCTS'!$J$12</definedName>
    <definedName name="DEFAULTPACKAGE\40">'INCLUDED PRODUCTS'!$J$48</definedName>
    <definedName name="DEFAULTPACKAGE\41">'INCLUDED PRODUCTS'!$J$49</definedName>
    <definedName name="DEFAULTPACKAGE\42">'INCLUDED PRODUCTS'!$J$50</definedName>
    <definedName name="DEFAULTPACKAGE\43">'INCLUDED PRODUCTS'!$J$51</definedName>
    <definedName name="DEFAULTPACKAGE\44">'INCLUDED PRODUCTS'!$J$52</definedName>
    <definedName name="DEFAULTPACKAGE\45">'INCLUDED PRODUCTS'!$J$53</definedName>
    <definedName name="DEFAULTPACKAGE\46">'INCLUDED PRODUCTS'!$J$54</definedName>
    <definedName name="DEFAULTPACKAGE\47">'INCLUDED PRODUCTS'!$J$55</definedName>
    <definedName name="DEFAULTPACKAGE\48">'INCLUDED PRODUCTS'!$J$56</definedName>
    <definedName name="DEFAULTPACKAGE\49">'INCLUDED PRODUCTS'!$J$57</definedName>
    <definedName name="DEFAULTPACKAGE\5">'INCLUDED PRODUCTS'!$J$13</definedName>
    <definedName name="DEFAULTPACKAGE\50">'INCLUDED PRODUCTS'!$J$58</definedName>
    <definedName name="DEFAULTPACKAGE\51">'INCLUDED PRODUCTS'!$J$59</definedName>
    <definedName name="DEFAULTPACKAGE\52">'INCLUDED PRODUCTS'!$J$60</definedName>
    <definedName name="DEFAULTPACKAGE\53">'INCLUDED PRODUCTS'!$J$61</definedName>
    <definedName name="DEFAULTPACKAGE\54">'INCLUDED PRODUCTS'!$J$62</definedName>
    <definedName name="DEFAULTPACKAGE\55">'INCLUDED PRODUCTS'!$J$63</definedName>
    <definedName name="DEFAULTPACKAGE\56">'INCLUDED PRODUCTS'!$J$64</definedName>
    <definedName name="DEFAULTPACKAGE\57">'INCLUDED PRODUCTS'!$J$65</definedName>
    <definedName name="DEFAULTPACKAGE\58">'INCLUDED PRODUCTS'!$J$66</definedName>
    <definedName name="DEFAULTPACKAGE\59">'INCLUDED PRODUCTS'!$J$67</definedName>
    <definedName name="DEFAULTPACKAGE\6">'INCLUDED PRODUCTS'!$J$14</definedName>
    <definedName name="DEFAULTPACKAGE\60">'INCLUDED PRODUCTS'!$J$68</definedName>
    <definedName name="DEFAULTPACKAGE\61">'INCLUDED PRODUCTS'!$J$69</definedName>
    <definedName name="DEFAULTPACKAGE\62">'INCLUDED PRODUCTS'!$J$70</definedName>
    <definedName name="DEFAULTPACKAGE\63">'INCLUDED PRODUCTS'!$J$71</definedName>
    <definedName name="DEFAULTPACKAGE\64">'INCLUDED PRODUCTS'!$J$72</definedName>
    <definedName name="DEFAULTPACKAGE\65">'INCLUDED PRODUCTS'!$J$73</definedName>
    <definedName name="DEFAULTPACKAGE\66">'INCLUDED PRODUCTS'!$J$74</definedName>
    <definedName name="DEFAULTPACKAGE\67">'INCLUDED PRODUCTS'!$J$75</definedName>
    <definedName name="DEFAULTPACKAGE\68">'INCLUDED PRODUCTS'!$J$76</definedName>
    <definedName name="DEFAULTPACKAGE\69">'INCLUDED PRODUCTS'!$J$77</definedName>
    <definedName name="DEFAULTPACKAGE\7">'INCLUDED PRODUCTS'!$J$15</definedName>
    <definedName name="DEFAULTPACKAGE\70">'INCLUDED PRODUCTS'!$J$78</definedName>
    <definedName name="DEFAULTPACKAGE\71">'INCLUDED PRODUCTS'!$J$79</definedName>
    <definedName name="DEFAULTPACKAGE\72">'INCLUDED PRODUCTS'!$J$80</definedName>
    <definedName name="DEFAULTPACKAGE\73">'INCLUDED PRODUCTS'!$J$81</definedName>
    <definedName name="DEFAULTPACKAGE\74">'INCLUDED PRODUCTS'!$J$82</definedName>
    <definedName name="DEFAULTPACKAGE\75">'INCLUDED PRODUCTS'!$J$83</definedName>
    <definedName name="DEFAULTPACKAGE\76">'INCLUDED PRODUCTS'!$J$84</definedName>
    <definedName name="DEFAULTPACKAGE\77">'INCLUDED PRODUCTS'!$J$85</definedName>
    <definedName name="DEFAULTPACKAGE\78">'INCLUDED PRODUCTS'!$J$86</definedName>
    <definedName name="DEFAULTPACKAGE\79">'INCLUDED PRODUCTS'!$J$87</definedName>
    <definedName name="DEFAULTPACKAGE\8">'INCLUDED PRODUCTS'!$J$16</definedName>
    <definedName name="DEFAULTPACKAGE\80">'INCLUDED PRODUCTS'!$J$88</definedName>
    <definedName name="DEFAULTPACKAGE\81">'INCLUDED PRODUCTS'!$J$89</definedName>
    <definedName name="DEFAULTPACKAGE\82">'INCLUDED PRODUCTS'!$J$90</definedName>
    <definedName name="DEFAULTPACKAGE\83">'INCLUDED PRODUCTS'!$J$91</definedName>
    <definedName name="DEFAULTPACKAGE\84">'INCLUDED PRODUCTS'!$J$92</definedName>
    <definedName name="DEFAULTPACKAGE\85">'INCLUDED PRODUCTS'!$J$93</definedName>
    <definedName name="DEFAULTPACKAGE\86">'INCLUDED PRODUCTS'!$J$94</definedName>
    <definedName name="DEFAULTPACKAGE\87">'INCLUDED PRODUCTS'!$J$95</definedName>
    <definedName name="DEFAULTPACKAGE\88">'INCLUDED PRODUCTS'!$J$96</definedName>
    <definedName name="DEFAULTPACKAGE\89">'INCLUDED PRODUCTS'!$J$97</definedName>
    <definedName name="DEFAULTPACKAGE\9">'INCLUDED PRODUCTS'!$J$17</definedName>
    <definedName name="DEFAULTPACKAGE\90">'INCLUDED PRODUCTS'!$J$98</definedName>
    <definedName name="DEFAULTPACKAGE\91">'INCLUDED PRODUCTS'!$J$99</definedName>
    <definedName name="DEFAULTPACKAGE\92">'INCLUDED PRODUCTS'!$J$100</definedName>
    <definedName name="DEFAULTPACKAGE\93">'INCLUDED PRODUCTS'!$J$101</definedName>
    <definedName name="DEFAULTPACKAGE\94">'INCLUDED PRODUCTS'!$J$102</definedName>
    <definedName name="DEFAULTPACKAGE\95">'INCLUDED PRODUCTS'!$J$103</definedName>
    <definedName name="DEFAULTPACKAGE\96">'INCLUDED PRODUCTS'!$J$104</definedName>
    <definedName name="DEFAULTPACKAGE\97">'INCLUDED PRODUCTS'!$J$105</definedName>
    <definedName name="DEFAULTPACKAGE\98">'INCLUDED PRODUCTS'!$J$106</definedName>
    <definedName name="DEFAULTPACKAGE\99">'INCLUDED PRODUCTS'!$J$107</definedName>
    <definedName name="Denmark\AVAILABLE">'AVAILABILITIES &amp; BINARIES'!$E$13</definedName>
    <definedName name="Denmark\CONTENTPACKAGENAME">'AVAILABILITIES &amp; BINARIES'!$F$13</definedName>
    <definedName name="Denmark\HASATRIAL">'AVAILABILITIES &amp; BINARIES'!$N$13</definedName>
    <definedName name="Denmark\MSRPPRICE">'AVAILABILITIES &amp; BINARIES'!$J$13</definedName>
    <definedName name="Denmark\PREORDERPERIODENDDATE">'AVAILABILITIES &amp; BINARIES'!$V$13</definedName>
    <definedName name="Denmark\PREORDERPERIODENDUTC">'AVAILABILITIES &amp; BINARIES'!$W$13</definedName>
    <definedName name="Denmark\PREORDERPERIODSTARTUTC">'AVAILABILITIES &amp; BINARIES'!$U$13</definedName>
    <definedName name="Denmark\REQUIRESGOLD">'AVAILABILITIES &amp; BINARIES'!#REF!</definedName>
    <definedName name="Denmark\RETAILPRICE">'AVAILABILITIES &amp; BINARIES'!$L$13</definedName>
    <definedName name="Denmark\RETAILPRICETIER">'AVAILABILITIES &amp; BINARIES'!$K$13</definedName>
    <definedName name="Denmark\SALEENDUTC">'AVAILABILITIES &amp; BINARIES'!$AA$13</definedName>
    <definedName name="Denmark\SALESTARTDATE">'AVAILABILITIES &amp; BINARIES'!$X$13</definedName>
    <definedName name="Denmark\SALESTARTUTC">'AVAILABILITIES &amp; BINARIES'!$Y$13</definedName>
    <definedName name="Denmark\TIMEOFTRIAL">'AVAILABILITIES &amp; BINARIES'!$O$13</definedName>
    <definedName name="Denmark\VISIBILITYENDUTC">'AVAILABILITIES &amp; BINARIES'!$S$13</definedName>
    <definedName name="Denmark\VISIBILITYSTARTUTC">'AVAILABILITIES &amp; BINARIES'!$Q$13</definedName>
    <definedName name="Denmark\VISIBLEINTHECATALOG">'AVAILABILITIES &amp; BINARIES'!$M$13</definedName>
    <definedName name="Denmark\WHOLESALEPRICE">'AVAILABILITIES &amp; BINARIES'!$H$13</definedName>
    <definedName name="Denmark\WHOLESALEPRICETIER">'AVAILABILITIES &amp; BINARIES'!$G$13</definedName>
    <definedName name="EmbargoDateTimeUTC">TRAILERS!$E$5</definedName>
    <definedName name="EXISTSINADIFFERENTPRODUCTGROUP\1">'INCLUDED PRODUCTS'!$G$9</definedName>
    <definedName name="EXISTSINADIFFERENTPRODUCTGROUP\10">'INCLUDED PRODUCTS'!$G$18</definedName>
    <definedName name="EXISTSINADIFFERENTPRODUCTGROUP\100">'INCLUDED PRODUCTS'!$G$108</definedName>
    <definedName name="EXISTSINADIFFERENTPRODUCTGROUP\11">'INCLUDED PRODUCTS'!$G$19</definedName>
    <definedName name="EXISTSINADIFFERENTPRODUCTGROUP\12">'INCLUDED PRODUCTS'!$G$20</definedName>
    <definedName name="EXISTSINADIFFERENTPRODUCTGROUP\13">'INCLUDED PRODUCTS'!$G$21</definedName>
    <definedName name="EXISTSINADIFFERENTPRODUCTGROUP\14">'INCLUDED PRODUCTS'!$G$22</definedName>
    <definedName name="EXISTSINADIFFERENTPRODUCTGROUP\15">'INCLUDED PRODUCTS'!$G$23</definedName>
    <definedName name="EXISTSINADIFFERENTPRODUCTGROUP\16">'INCLUDED PRODUCTS'!$G$24</definedName>
    <definedName name="EXISTSINADIFFERENTPRODUCTGROUP\17">'INCLUDED PRODUCTS'!$G$25</definedName>
    <definedName name="EXISTSINADIFFERENTPRODUCTGROUP\18">'INCLUDED PRODUCTS'!$G$26</definedName>
    <definedName name="EXISTSINADIFFERENTPRODUCTGROUP\19">'INCLUDED PRODUCTS'!$G$27</definedName>
    <definedName name="EXISTSINADIFFERENTPRODUCTGROUP\2">'INCLUDED PRODUCTS'!$G$10</definedName>
    <definedName name="EXISTSINADIFFERENTPRODUCTGROUP\20">'INCLUDED PRODUCTS'!$G$28</definedName>
    <definedName name="EXISTSINADIFFERENTPRODUCTGROUP\21">'INCLUDED PRODUCTS'!$G$29</definedName>
    <definedName name="EXISTSINADIFFERENTPRODUCTGROUP\22">'INCLUDED PRODUCTS'!$G$30</definedName>
    <definedName name="EXISTSINADIFFERENTPRODUCTGROUP\23">'INCLUDED PRODUCTS'!$G$31</definedName>
    <definedName name="EXISTSINADIFFERENTPRODUCTGROUP\24">'INCLUDED PRODUCTS'!$G$32</definedName>
    <definedName name="EXISTSINADIFFERENTPRODUCTGROUP\25">'INCLUDED PRODUCTS'!$G$33</definedName>
    <definedName name="EXISTSINADIFFERENTPRODUCTGROUP\26">'INCLUDED PRODUCTS'!$G$34</definedName>
    <definedName name="EXISTSINADIFFERENTPRODUCTGROUP\27">'INCLUDED PRODUCTS'!$G$35</definedName>
    <definedName name="EXISTSINADIFFERENTPRODUCTGROUP\28">'INCLUDED PRODUCTS'!$G$36</definedName>
    <definedName name="EXISTSINADIFFERENTPRODUCTGROUP\29">'INCLUDED PRODUCTS'!$G$37</definedName>
    <definedName name="EXISTSINADIFFERENTPRODUCTGROUP\3">'INCLUDED PRODUCTS'!$G$11</definedName>
    <definedName name="EXISTSINADIFFERENTPRODUCTGROUP\30">'INCLUDED PRODUCTS'!$G$38</definedName>
    <definedName name="EXISTSINADIFFERENTPRODUCTGROUP\31">'INCLUDED PRODUCTS'!$G$39</definedName>
    <definedName name="EXISTSINADIFFERENTPRODUCTGROUP\32">'INCLUDED PRODUCTS'!$G$40</definedName>
    <definedName name="EXISTSINADIFFERENTPRODUCTGROUP\33">'INCLUDED PRODUCTS'!$G$41</definedName>
    <definedName name="EXISTSINADIFFERENTPRODUCTGROUP\34">'INCLUDED PRODUCTS'!$G$42</definedName>
    <definedName name="EXISTSINADIFFERENTPRODUCTGROUP\35">'INCLUDED PRODUCTS'!$G$43</definedName>
    <definedName name="EXISTSINADIFFERENTPRODUCTGROUP\36">'INCLUDED PRODUCTS'!$G$44</definedName>
    <definedName name="EXISTSINADIFFERENTPRODUCTGROUP\37">'INCLUDED PRODUCTS'!$G$45</definedName>
    <definedName name="EXISTSINADIFFERENTPRODUCTGROUP\38">'INCLUDED PRODUCTS'!$G$46</definedName>
    <definedName name="EXISTSINADIFFERENTPRODUCTGROUP\39">'INCLUDED PRODUCTS'!$G$47</definedName>
    <definedName name="EXISTSINADIFFERENTPRODUCTGROUP\4">'INCLUDED PRODUCTS'!$G$12</definedName>
    <definedName name="EXISTSINADIFFERENTPRODUCTGROUP\40">'INCLUDED PRODUCTS'!$G$48</definedName>
    <definedName name="EXISTSINADIFFERENTPRODUCTGROUP\41">'INCLUDED PRODUCTS'!$G$49</definedName>
    <definedName name="EXISTSINADIFFERENTPRODUCTGROUP\42">'INCLUDED PRODUCTS'!$G$50</definedName>
    <definedName name="EXISTSINADIFFERENTPRODUCTGROUP\43">'INCLUDED PRODUCTS'!$G$51</definedName>
    <definedName name="EXISTSINADIFFERENTPRODUCTGROUP\44">'INCLUDED PRODUCTS'!$G$52</definedName>
    <definedName name="EXISTSINADIFFERENTPRODUCTGROUP\45">'INCLUDED PRODUCTS'!$G$53</definedName>
    <definedName name="EXISTSINADIFFERENTPRODUCTGROUP\46">'INCLUDED PRODUCTS'!$G$54</definedName>
    <definedName name="EXISTSINADIFFERENTPRODUCTGROUP\47">'INCLUDED PRODUCTS'!$G$55</definedName>
    <definedName name="EXISTSINADIFFERENTPRODUCTGROUP\48">'INCLUDED PRODUCTS'!$G$56</definedName>
    <definedName name="EXISTSINADIFFERENTPRODUCTGROUP\49">'INCLUDED PRODUCTS'!$G$57</definedName>
    <definedName name="EXISTSINADIFFERENTPRODUCTGROUP\5">'INCLUDED PRODUCTS'!$G$13</definedName>
    <definedName name="EXISTSINADIFFERENTPRODUCTGROUP\50">'INCLUDED PRODUCTS'!$G$58</definedName>
    <definedName name="EXISTSINADIFFERENTPRODUCTGROUP\51">'INCLUDED PRODUCTS'!$G$59</definedName>
    <definedName name="EXISTSINADIFFERENTPRODUCTGROUP\52">'INCLUDED PRODUCTS'!$G$60</definedName>
    <definedName name="EXISTSINADIFFERENTPRODUCTGROUP\53">'INCLUDED PRODUCTS'!$G$61</definedName>
    <definedName name="EXISTSINADIFFERENTPRODUCTGROUP\54">'INCLUDED PRODUCTS'!$G$62</definedName>
    <definedName name="EXISTSINADIFFERENTPRODUCTGROUP\55">'INCLUDED PRODUCTS'!$G$63</definedName>
    <definedName name="EXISTSINADIFFERENTPRODUCTGROUP\56">'INCLUDED PRODUCTS'!$G$64</definedName>
    <definedName name="EXISTSINADIFFERENTPRODUCTGROUP\57">'INCLUDED PRODUCTS'!$G$65</definedName>
    <definedName name="EXISTSINADIFFERENTPRODUCTGROUP\58">'INCLUDED PRODUCTS'!$G$66</definedName>
    <definedName name="EXISTSINADIFFERENTPRODUCTGROUP\59">'INCLUDED PRODUCTS'!$G$67</definedName>
    <definedName name="EXISTSINADIFFERENTPRODUCTGROUP\6">'INCLUDED PRODUCTS'!$G$14</definedName>
    <definedName name="EXISTSINADIFFERENTPRODUCTGROUP\60">'INCLUDED PRODUCTS'!$G$68</definedName>
    <definedName name="EXISTSINADIFFERENTPRODUCTGROUP\61">'INCLUDED PRODUCTS'!$G$69</definedName>
    <definedName name="EXISTSINADIFFERENTPRODUCTGROUP\62">'INCLUDED PRODUCTS'!$G$70</definedName>
    <definedName name="EXISTSINADIFFERENTPRODUCTGROUP\63">'INCLUDED PRODUCTS'!$G$71</definedName>
    <definedName name="EXISTSINADIFFERENTPRODUCTGROUP\64">'INCLUDED PRODUCTS'!$G$72</definedName>
    <definedName name="EXISTSINADIFFERENTPRODUCTGROUP\65">'INCLUDED PRODUCTS'!$G$73</definedName>
    <definedName name="EXISTSINADIFFERENTPRODUCTGROUP\66">'INCLUDED PRODUCTS'!$G$74</definedName>
    <definedName name="EXISTSINADIFFERENTPRODUCTGROUP\67">'INCLUDED PRODUCTS'!$G$75</definedName>
    <definedName name="EXISTSINADIFFERENTPRODUCTGROUP\68">'INCLUDED PRODUCTS'!$G$76</definedName>
    <definedName name="EXISTSINADIFFERENTPRODUCTGROUP\69">'INCLUDED PRODUCTS'!$G$77</definedName>
    <definedName name="EXISTSINADIFFERENTPRODUCTGROUP\7">'INCLUDED PRODUCTS'!$G$15</definedName>
    <definedName name="EXISTSINADIFFERENTPRODUCTGROUP\70">'INCLUDED PRODUCTS'!$G$78</definedName>
    <definedName name="EXISTSINADIFFERENTPRODUCTGROUP\71">'INCLUDED PRODUCTS'!$G$79</definedName>
    <definedName name="EXISTSINADIFFERENTPRODUCTGROUP\72">'INCLUDED PRODUCTS'!$G$80</definedName>
    <definedName name="EXISTSINADIFFERENTPRODUCTGROUP\73">'INCLUDED PRODUCTS'!$G$81</definedName>
    <definedName name="EXISTSINADIFFERENTPRODUCTGROUP\74">'INCLUDED PRODUCTS'!$G$82</definedName>
    <definedName name="EXISTSINADIFFERENTPRODUCTGROUP\75">'INCLUDED PRODUCTS'!$G$83</definedName>
    <definedName name="EXISTSINADIFFERENTPRODUCTGROUP\76">'INCLUDED PRODUCTS'!$G$84</definedName>
    <definedName name="EXISTSINADIFFERENTPRODUCTGROUP\77">'INCLUDED PRODUCTS'!$G$85</definedName>
    <definedName name="EXISTSINADIFFERENTPRODUCTGROUP\78">'INCLUDED PRODUCTS'!$G$86</definedName>
    <definedName name="EXISTSINADIFFERENTPRODUCTGROUP\79">'INCLUDED PRODUCTS'!$G$87</definedName>
    <definedName name="EXISTSINADIFFERENTPRODUCTGROUP\8">'INCLUDED PRODUCTS'!$G$16</definedName>
    <definedName name="EXISTSINADIFFERENTPRODUCTGROUP\80">'INCLUDED PRODUCTS'!$G$88</definedName>
    <definedName name="EXISTSINADIFFERENTPRODUCTGROUP\81">'INCLUDED PRODUCTS'!$G$89</definedName>
    <definedName name="EXISTSINADIFFERENTPRODUCTGROUP\82">'INCLUDED PRODUCTS'!$G$90</definedName>
    <definedName name="EXISTSINADIFFERENTPRODUCTGROUP\83">'INCLUDED PRODUCTS'!$G$91</definedName>
    <definedName name="EXISTSINADIFFERENTPRODUCTGROUP\84">'INCLUDED PRODUCTS'!$G$92</definedName>
    <definedName name="EXISTSINADIFFERENTPRODUCTGROUP\85">'INCLUDED PRODUCTS'!$G$93</definedName>
    <definedName name="EXISTSINADIFFERENTPRODUCTGROUP\86">'INCLUDED PRODUCTS'!$G$94</definedName>
    <definedName name="EXISTSINADIFFERENTPRODUCTGROUP\87">'INCLUDED PRODUCTS'!$G$95</definedName>
    <definedName name="EXISTSINADIFFERENTPRODUCTGROUP\88">'INCLUDED PRODUCTS'!$G$96</definedName>
    <definedName name="EXISTSINADIFFERENTPRODUCTGROUP\89">'INCLUDED PRODUCTS'!$G$97</definedName>
    <definedName name="EXISTSINADIFFERENTPRODUCTGROUP\9">'INCLUDED PRODUCTS'!$G$17</definedName>
    <definedName name="EXISTSINADIFFERENTPRODUCTGROUP\90">'INCLUDED PRODUCTS'!$G$98</definedName>
    <definedName name="EXISTSINADIFFERENTPRODUCTGROUP\91">'INCLUDED PRODUCTS'!$G$99</definedName>
    <definedName name="EXISTSINADIFFERENTPRODUCTGROUP\92">'INCLUDED PRODUCTS'!$G$100</definedName>
    <definedName name="EXISTSINADIFFERENTPRODUCTGROUP\93">'INCLUDED PRODUCTS'!$G$101</definedName>
    <definedName name="EXISTSINADIFFERENTPRODUCTGROUP\94">'INCLUDED PRODUCTS'!$G$102</definedName>
    <definedName name="EXISTSINADIFFERENTPRODUCTGROUP\95">'INCLUDED PRODUCTS'!$G$103</definedName>
    <definedName name="EXISTSINADIFFERENTPRODUCTGROUP\96">'INCLUDED PRODUCTS'!$G$104</definedName>
    <definedName name="EXISTSINADIFFERENTPRODUCTGROUP\97">'INCLUDED PRODUCTS'!$G$105</definedName>
    <definedName name="EXISTSINADIFFERENTPRODUCTGROUP\98">'INCLUDED PRODUCTS'!$G$106</definedName>
    <definedName name="EXISTSINADIFFERENTPRODUCTGROUP\99">'INCLUDED PRODUCTS'!$G$107</definedName>
    <definedName name="Finland\AVAILABLE">'AVAILABILITIES &amp; BINARIES'!$E$14</definedName>
    <definedName name="Finland\CONTENTPACKAGENAME">'AVAILABILITIES &amp; BINARIES'!$F$14</definedName>
    <definedName name="Finland\HASATRIAL">'AVAILABILITIES &amp; BINARIES'!$N$14</definedName>
    <definedName name="Finland\MSRPPRICE">'AVAILABILITIES &amp; BINARIES'!$J$14</definedName>
    <definedName name="Finland\PREORDERPERIODENDDATE">'AVAILABILITIES &amp; BINARIES'!$V$14</definedName>
    <definedName name="Finland\PREORDERPERIODENDUTC">'AVAILABILITIES &amp; BINARIES'!$W$14</definedName>
    <definedName name="Finland\PREORDERPERIODSTARTUTC">'AVAILABILITIES &amp; BINARIES'!$U$14</definedName>
    <definedName name="Finland\REQUIRESGOLD">'AVAILABILITIES &amp; BINARIES'!#REF!</definedName>
    <definedName name="Finland\RETAILPRICE">'AVAILABILITIES &amp; BINARIES'!$L$14</definedName>
    <definedName name="Finland\RETAILPRICETIER">'AVAILABILITIES &amp; BINARIES'!$K$14</definedName>
    <definedName name="Finland\SALEENDUTC">'AVAILABILITIES &amp; BINARIES'!$AA$14</definedName>
    <definedName name="Finland\SALESTARTDATE">'AVAILABILITIES &amp; BINARIES'!$X$14</definedName>
    <definedName name="Finland\SALESTARTUTC">'AVAILABILITIES &amp; BINARIES'!$Y$14</definedName>
    <definedName name="Finland\TIMEOFTRIAL">'AVAILABILITIES &amp; BINARIES'!$O$14</definedName>
    <definedName name="Finland\VISIBILITYENDUTC">'AVAILABILITIES &amp; BINARIES'!$S$14</definedName>
    <definedName name="Finland\VISIBILITYSTARTUTC">'AVAILABILITIES &amp; BINARIES'!$Q$14</definedName>
    <definedName name="Finland\VISIBLEINTHECATALOG">'AVAILABILITIES &amp; BINARIES'!$M$14</definedName>
    <definedName name="Finland\WHOLESALEPRICE">'AVAILABILITIES &amp; BINARIES'!$H$14</definedName>
    <definedName name="Finland\WHOLESALEPRICETIER">'AVAILABILITIES &amp; BINARIES'!$G$14</definedName>
    <definedName name="France\AVAILABLE">'AVAILABILITIES &amp; BINARIES'!$E$15</definedName>
    <definedName name="France\CONTENTPACKAGENAME">'AVAILABILITIES &amp; BINARIES'!$F$15</definedName>
    <definedName name="France\HASATRIAL">'AVAILABILITIES &amp; BINARIES'!$N$15</definedName>
    <definedName name="France\MSRPPRICE">'AVAILABILITIES &amp; BINARIES'!$J$15</definedName>
    <definedName name="France\PREORDERPERIODENDDATE">'AVAILABILITIES &amp; BINARIES'!$V$15</definedName>
    <definedName name="France\PREORDERPERIODENDUTC">'AVAILABILITIES &amp; BINARIES'!$W$15</definedName>
    <definedName name="France\PREORDERPERIODSTARTUTC">'AVAILABILITIES &amp; BINARIES'!$U$15</definedName>
    <definedName name="France\REQUIRESGOLD">'AVAILABILITIES &amp; BINARIES'!#REF!</definedName>
    <definedName name="France\RETAILPRICE">'AVAILABILITIES &amp; BINARIES'!$L$15</definedName>
    <definedName name="France\RETAILPRICETIER">'AVAILABILITIES &amp; BINARIES'!$K$15</definedName>
    <definedName name="France\SALEENDUTC">'AVAILABILITIES &amp; BINARIES'!$AA$15</definedName>
    <definedName name="France\SALESTARTDATE">'AVAILABILITIES &amp; BINARIES'!$X$15</definedName>
    <definedName name="France\SALESTARTUTC">'AVAILABILITIES &amp; BINARIES'!$Y$15</definedName>
    <definedName name="France\TIMEOFTRIAL">'AVAILABILITIES &amp; BINARIES'!$O$15</definedName>
    <definedName name="France\VISIBILITYENDUTC">'AVAILABILITIES &amp; BINARIES'!$S$15</definedName>
    <definedName name="France\VISIBILITYSTARTUTC">'AVAILABILITIES &amp; BINARIES'!$Q$15</definedName>
    <definedName name="France\VISIBLEINTHECATALOG">'AVAILABILITIES &amp; BINARIES'!$M$15</definedName>
    <definedName name="France\WHOLESALEPRICE">'AVAILABILITIES &amp; BINARIES'!$H$15</definedName>
    <definedName name="France\WHOLESALEPRICETIER">'AVAILABILITIES &amp; BINARIES'!$G$15</definedName>
    <definedName name="Germany\AVAILABLE">'AVAILABILITIES &amp; BINARIES'!$E$16</definedName>
    <definedName name="Germany\CONTENTPACKAGENAME">'AVAILABILITIES &amp; BINARIES'!$F$16</definedName>
    <definedName name="Germany\HASATRIAL">'AVAILABILITIES &amp; BINARIES'!$N$16</definedName>
    <definedName name="Germany\MSRPPRICE">'AVAILABILITIES &amp; BINARIES'!$J$16</definedName>
    <definedName name="Germany\PREORDERPERIODENDDATE">'AVAILABILITIES &amp; BINARIES'!$V$16</definedName>
    <definedName name="Germany\PREORDERPERIODENDUTC">'AVAILABILITIES &amp; BINARIES'!$W$16</definedName>
    <definedName name="Germany\PREORDERPERIODSTARTUTC">'AVAILABILITIES &amp; BINARIES'!$U$16</definedName>
    <definedName name="Germany\REQUIRESGOLD">'AVAILABILITIES &amp; BINARIES'!#REF!</definedName>
    <definedName name="Germany\RETAILPRICE">'AVAILABILITIES &amp; BINARIES'!$L$16</definedName>
    <definedName name="Germany\RETAILPRICETIER">'AVAILABILITIES &amp; BINARIES'!$K$16</definedName>
    <definedName name="Germany\SALEENDUTC">'AVAILABILITIES &amp; BINARIES'!$AA$16</definedName>
    <definedName name="Germany\SALESTARTDATE">'AVAILABILITIES &amp; BINARIES'!$X$16</definedName>
    <definedName name="Germany\SALESTARTUTC">'AVAILABILITIES &amp; BINARIES'!$Y$16</definedName>
    <definedName name="Germany\TIMEOFTRIAL">'AVAILABILITIES &amp; BINARIES'!$O$16</definedName>
    <definedName name="Germany\VISIBILITYENDUTC">'AVAILABILITIES &amp; BINARIES'!$S$16</definedName>
    <definedName name="Germany\VISIBILITYSTARTUTC">'AVAILABILITIES &amp; BINARIES'!$Q$16</definedName>
    <definedName name="Germany\VISIBLEINTHECATALOG">'AVAILABILITIES &amp; BINARIES'!$M$16</definedName>
    <definedName name="Germany\WHOLESALEPRICE">'AVAILABILITIES &amp; BINARIES'!$H$16</definedName>
    <definedName name="Germany\WHOLESALEPRICETIER">'AVAILABILITIES &amp; BINARIES'!$G$16</definedName>
    <definedName name="Greece\AVAILABLE">'AVAILABILITIES &amp; BINARIES'!$E$27</definedName>
    <definedName name="Greece\CONTENTPACKAGENAME">'AVAILABILITIES &amp; BINARIES'!$F$27</definedName>
    <definedName name="Greece\HASATRIAL">'AVAILABILITIES &amp; BINARIES'!$N$27</definedName>
    <definedName name="Greece\MSRPPRICE">'AVAILABILITIES &amp; BINARIES'!$J$27</definedName>
    <definedName name="Greece\PREORDERPERIODENDDATE">'AVAILABILITIES &amp; BINARIES'!$V$27</definedName>
    <definedName name="Greece\PREORDERPERIODENDUTC">'AVAILABILITIES &amp; BINARIES'!$W$27</definedName>
    <definedName name="Greece\PREORDERPERIODSTARTUTC">'AVAILABILITIES &amp; BINARIES'!$U$27</definedName>
    <definedName name="Greece\REQUIRESGOLD">'AVAILABILITIES &amp; BINARIES'!#REF!</definedName>
    <definedName name="Greece\RETAILPRICE">'AVAILABILITIES &amp; BINARIES'!$L$27</definedName>
    <definedName name="Greece\RETAILPRICETIER">'AVAILABILITIES &amp; BINARIES'!$K$27</definedName>
    <definedName name="Greece\SALEENDUTC">'AVAILABILITIES &amp; BINARIES'!$AA$27</definedName>
    <definedName name="Greece\SALESTARTDATE">'AVAILABILITIES &amp; BINARIES'!$X$27</definedName>
    <definedName name="Greece\SALESTARTUTC">'AVAILABILITIES &amp; BINARIES'!$Y$27</definedName>
    <definedName name="Greece\TIMEOFTRIAL">'AVAILABILITIES &amp; BINARIES'!$O$27</definedName>
    <definedName name="Greece\VISIBILITYENDUTC">'AVAILABILITIES &amp; BINARIES'!$S$27</definedName>
    <definedName name="Greece\VISIBILITYSTARTUTC">'AVAILABILITIES &amp; BINARIES'!$Q$27</definedName>
    <definedName name="Greece\VISIBLEINTHECATALOG">'AVAILABILITIES &amp; BINARIES'!$M$27</definedName>
    <definedName name="Greece\WHOLESALEPRICE">'AVAILABILITIES &amp; BINARIES'!$H$27</definedName>
    <definedName name="Greece\WHOLESALEPRICETIER">'AVAILABILITIES &amp; BINARIES'!$G$27</definedName>
    <definedName name="HasPreorder">'PRODUCT DETAILS'!$E$6</definedName>
    <definedName name="HongKong\AVAILABLE">'AVAILABILITIES &amp; BINARIES'!$E$40</definedName>
    <definedName name="HongKong\CONTENTPACKAGENAME">'AVAILABILITIES &amp; BINARIES'!$F$40</definedName>
    <definedName name="HongKong\HASATRIAL">'AVAILABILITIES &amp; BINARIES'!$N$40</definedName>
    <definedName name="HongKong\MSRPPRICE">'AVAILABILITIES &amp; BINARIES'!$J$40</definedName>
    <definedName name="HongKong\PREORDERPERIODENDDATE">'AVAILABILITIES &amp; BINARIES'!$V$40</definedName>
    <definedName name="HongKong\PREORDERPERIODENDUTC">'AVAILABILITIES &amp; BINARIES'!$W$40</definedName>
    <definedName name="HongKong\PREORDERPERIODSTARTUTC">'AVAILABILITIES &amp; BINARIES'!$U$40</definedName>
    <definedName name="HongKong\REQUIRESGOLD">'AVAILABILITIES &amp; BINARIES'!#REF!</definedName>
    <definedName name="HongKong\RETAILPRICE">'AVAILABILITIES &amp; BINARIES'!$L$40</definedName>
    <definedName name="HongKong\RETAILPRICETIER">'AVAILABILITIES &amp; BINARIES'!$K$40</definedName>
    <definedName name="HongKong\SALEENDUTC">'AVAILABILITIES &amp; BINARIES'!$AA$40</definedName>
    <definedName name="HongKong\SALESTARTDATE">'AVAILABILITIES &amp; BINARIES'!$X$40</definedName>
    <definedName name="HongKong\SALESTARTUTC">'AVAILABILITIES &amp; BINARIES'!$Y$40</definedName>
    <definedName name="HongKong\TIMEOFTRIAL">'AVAILABILITIES &amp; BINARIES'!$O$40</definedName>
    <definedName name="HongKong\VISIBILITYENDUTC">'AVAILABILITIES &amp; BINARIES'!$S$40</definedName>
    <definedName name="HongKong\VISIBILITYSTARTUTC">'AVAILABILITIES &amp; BINARIES'!$Q$40</definedName>
    <definedName name="HongKong\VISIBLEINTHECATALOG">'AVAILABILITIES &amp; BINARIES'!$M$40</definedName>
    <definedName name="HongKong\WHOLESALEPRICE">'AVAILABILITIES &amp; BINARIES'!$H$40</definedName>
    <definedName name="HongKong\WHOLESALEPRICETIER">'AVAILABILITIES &amp; BINARIES'!$G$40</definedName>
    <definedName name="Hungary\AVAILABLE">'AVAILABILITIES &amp; BINARIES'!$E$28</definedName>
    <definedName name="Hungary\CONTENTPACKAGENAME">'AVAILABILITIES &amp; BINARIES'!$F$28</definedName>
    <definedName name="Hungary\HASATRIAL">'AVAILABILITIES &amp; BINARIES'!$N$28</definedName>
    <definedName name="Hungary\MSRPPRICE">'AVAILABILITIES &amp; BINARIES'!$J$28</definedName>
    <definedName name="Hungary\PREORDERPERIODENDDATE">'AVAILABILITIES &amp; BINARIES'!$V$28</definedName>
    <definedName name="Hungary\PREORDERPERIODENDUTC">'AVAILABILITIES &amp; BINARIES'!$W$28</definedName>
    <definedName name="Hungary\PREORDERPERIODSTARTUTC">'AVAILABILITIES &amp; BINARIES'!$U$28</definedName>
    <definedName name="Hungary\REQUIRESGOLD">'AVAILABILITIES &amp; BINARIES'!#REF!</definedName>
    <definedName name="Hungary\RETAILPRICE">'AVAILABILITIES &amp; BINARIES'!$L$28</definedName>
    <definedName name="Hungary\RETAILPRICETIER">'AVAILABILITIES &amp; BINARIES'!$K$28</definedName>
    <definedName name="Hungary\SALEENDUTC">'AVAILABILITIES &amp; BINARIES'!$AA$28</definedName>
    <definedName name="Hungary\SALESTARTDATE">'AVAILABILITIES &amp; BINARIES'!$X$28</definedName>
    <definedName name="Hungary\SALESTARTUTC">'AVAILABILITIES &amp; BINARIES'!$Y$28</definedName>
    <definedName name="Hungary\TIMEOFTRIAL">'AVAILABILITIES &amp; BINARIES'!$O$28</definedName>
    <definedName name="Hungary\VISIBILITYENDUTC">'AVAILABILITIES &amp; BINARIES'!$S$28</definedName>
    <definedName name="Hungary\VISIBILITYSTARTUTC">'AVAILABILITIES &amp; BINARIES'!$Q$28</definedName>
    <definedName name="Hungary\VISIBLEINTHECATALOG">'AVAILABILITIES &amp; BINARIES'!$M$28</definedName>
    <definedName name="Hungary\WHOLESALEPRICE">'AVAILABILITIES &amp; BINARIES'!$H$28</definedName>
    <definedName name="Hungary\WHOLESALEPRICETIER">'AVAILABILITIES &amp; BINARIES'!$G$28</definedName>
    <definedName name="India\AVAILABLE">'AVAILABILITIES &amp; BINARIES'!$E$41</definedName>
    <definedName name="India\CONTENTPACKAGENAME">'AVAILABILITIES &amp; BINARIES'!$F$41</definedName>
    <definedName name="India\HASATRIAL">'AVAILABILITIES &amp; BINARIES'!$N$41</definedName>
    <definedName name="India\MSRPPRICE">'AVAILABILITIES &amp; BINARIES'!$J$41</definedName>
    <definedName name="India\PREORDERPERIODENDDATE">'AVAILABILITIES &amp; BINARIES'!$V$41</definedName>
    <definedName name="India\PREORDERPERIODENDUTC">'AVAILABILITIES &amp; BINARIES'!$W$41</definedName>
    <definedName name="India\PREORDERPERIODSTARTUTC">'AVAILABILITIES &amp; BINARIES'!$U$41</definedName>
    <definedName name="India\REQUIRESGOLD">'AVAILABILITIES &amp; BINARIES'!#REF!</definedName>
    <definedName name="India\RETAILPRICE">'AVAILABILITIES &amp; BINARIES'!$L$41</definedName>
    <definedName name="India\RETAILPRICETIER">'AVAILABILITIES &amp; BINARIES'!$K$41</definedName>
    <definedName name="India\SALEENDUTC">'AVAILABILITIES &amp; BINARIES'!$AA$41</definedName>
    <definedName name="India\SALESTARTDATE">'AVAILABILITIES &amp; BINARIES'!$X$41</definedName>
    <definedName name="India\SALESTARTUTC">'AVAILABILITIES &amp; BINARIES'!$Y$41</definedName>
    <definedName name="India\TIMEOFTRIAL">'AVAILABILITIES &amp; BINARIES'!$O$41</definedName>
    <definedName name="India\VISIBILITYENDUTC">'AVAILABILITIES &amp; BINARIES'!$S$41</definedName>
    <definedName name="India\VISIBILITYSTARTUTC">'AVAILABILITIES &amp; BINARIES'!$Q$41</definedName>
    <definedName name="India\VISIBLEINTHECATALOG">'AVAILABILITIES &amp; BINARIES'!$M$41</definedName>
    <definedName name="India\WHOLESALEPRICE">'AVAILABILITIES &amp; BINARIES'!$H$41</definedName>
    <definedName name="India\WHOLESALEPRICETIER">'AVAILABILITIES &amp; BINARIES'!$G$41</definedName>
    <definedName name="INSTALLORDER\1">'INCLUDED PRODUCTS'!$I$9</definedName>
    <definedName name="INSTALLORDER\10">'INCLUDED PRODUCTS'!$I$18</definedName>
    <definedName name="INSTALLORDER\100">'INCLUDED PRODUCTS'!$I$108</definedName>
    <definedName name="INSTALLORDER\11">'INCLUDED PRODUCTS'!$I$19</definedName>
    <definedName name="INSTALLORDER\12">'INCLUDED PRODUCTS'!$I$20</definedName>
    <definedName name="INSTALLORDER\13">'INCLUDED PRODUCTS'!$I$21</definedName>
    <definedName name="INSTALLORDER\14">'INCLUDED PRODUCTS'!$I$22</definedName>
    <definedName name="INSTALLORDER\15">'INCLUDED PRODUCTS'!$I$23</definedName>
    <definedName name="INSTALLORDER\16">'INCLUDED PRODUCTS'!$I$24</definedName>
    <definedName name="INSTALLORDER\17">'INCLUDED PRODUCTS'!$I$25</definedName>
    <definedName name="INSTALLORDER\18">'INCLUDED PRODUCTS'!$I$26</definedName>
    <definedName name="INSTALLORDER\19">'INCLUDED PRODUCTS'!$I$27</definedName>
    <definedName name="INSTALLORDER\2">'INCLUDED PRODUCTS'!$I$10</definedName>
    <definedName name="INSTALLORDER\20">'INCLUDED PRODUCTS'!$I$28</definedName>
    <definedName name="INSTALLORDER\21">'INCLUDED PRODUCTS'!$I$29</definedName>
    <definedName name="INSTALLORDER\22">'INCLUDED PRODUCTS'!$I$30</definedName>
    <definedName name="INSTALLORDER\23">'INCLUDED PRODUCTS'!$I$31</definedName>
    <definedName name="INSTALLORDER\24">'INCLUDED PRODUCTS'!$I$32</definedName>
    <definedName name="INSTALLORDER\25">'INCLUDED PRODUCTS'!$I$33</definedName>
    <definedName name="INSTALLORDER\26">'INCLUDED PRODUCTS'!$I$34</definedName>
    <definedName name="INSTALLORDER\27">'INCLUDED PRODUCTS'!$I$35</definedName>
    <definedName name="INSTALLORDER\28">'INCLUDED PRODUCTS'!$I$36</definedName>
    <definedName name="INSTALLORDER\29">'INCLUDED PRODUCTS'!$I$37</definedName>
    <definedName name="INSTALLORDER\3">'INCLUDED PRODUCTS'!$I$11</definedName>
    <definedName name="INSTALLORDER\30">'INCLUDED PRODUCTS'!$I$38</definedName>
    <definedName name="INSTALLORDER\31">'INCLUDED PRODUCTS'!$I$39</definedName>
    <definedName name="INSTALLORDER\32">'INCLUDED PRODUCTS'!$I$40</definedName>
    <definedName name="INSTALLORDER\33">'INCLUDED PRODUCTS'!$I$41</definedName>
    <definedName name="INSTALLORDER\34">'INCLUDED PRODUCTS'!$I$42</definedName>
    <definedName name="INSTALLORDER\35">'INCLUDED PRODUCTS'!$I$43</definedName>
    <definedName name="INSTALLORDER\36">'INCLUDED PRODUCTS'!$I$44</definedName>
    <definedName name="INSTALLORDER\37">'INCLUDED PRODUCTS'!$I$45</definedName>
    <definedName name="INSTALLORDER\38">'INCLUDED PRODUCTS'!$I$46</definedName>
    <definedName name="INSTALLORDER\39">'INCLUDED PRODUCTS'!$I$47</definedName>
    <definedName name="INSTALLORDER\4">'INCLUDED PRODUCTS'!$I$12</definedName>
    <definedName name="INSTALLORDER\40">'INCLUDED PRODUCTS'!$I$48</definedName>
    <definedName name="INSTALLORDER\41">'INCLUDED PRODUCTS'!$I$49</definedName>
    <definedName name="INSTALLORDER\42">'INCLUDED PRODUCTS'!$I$50</definedName>
    <definedName name="INSTALLORDER\43">'INCLUDED PRODUCTS'!$I$51</definedName>
    <definedName name="INSTALLORDER\44">'INCLUDED PRODUCTS'!$I$52</definedName>
    <definedName name="INSTALLORDER\45">'INCLUDED PRODUCTS'!$I$53</definedName>
    <definedName name="INSTALLORDER\46">'INCLUDED PRODUCTS'!$I$54</definedName>
    <definedName name="INSTALLORDER\47">'INCLUDED PRODUCTS'!$I$55</definedName>
    <definedName name="INSTALLORDER\48">'INCLUDED PRODUCTS'!$I$56</definedName>
    <definedName name="INSTALLORDER\49">'INCLUDED PRODUCTS'!$I$57</definedName>
    <definedName name="INSTALLORDER\5">'INCLUDED PRODUCTS'!$I$13</definedName>
    <definedName name="INSTALLORDER\50">'INCLUDED PRODUCTS'!$I$58</definedName>
    <definedName name="INSTALLORDER\51">'INCLUDED PRODUCTS'!$I$59</definedName>
    <definedName name="INSTALLORDER\52">'INCLUDED PRODUCTS'!$I$60</definedName>
    <definedName name="INSTALLORDER\53">'INCLUDED PRODUCTS'!$I$61</definedName>
    <definedName name="INSTALLORDER\54">'INCLUDED PRODUCTS'!$I$62</definedName>
    <definedName name="INSTALLORDER\55">'INCLUDED PRODUCTS'!$I$63</definedName>
    <definedName name="INSTALLORDER\56">'INCLUDED PRODUCTS'!$I$64</definedName>
    <definedName name="INSTALLORDER\57">'INCLUDED PRODUCTS'!$I$65</definedName>
    <definedName name="INSTALLORDER\58">'INCLUDED PRODUCTS'!$I$66</definedName>
    <definedName name="INSTALLORDER\59">'INCLUDED PRODUCTS'!$I$67</definedName>
    <definedName name="INSTALLORDER\6">'INCLUDED PRODUCTS'!$I$14</definedName>
    <definedName name="INSTALLORDER\60">'INCLUDED PRODUCTS'!$I$68</definedName>
    <definedName name="INSTALLORDER\61">'INCLUDED PRODUCTS'!$I$69</definedName>
    <definedName name="INSTALLORDER\62">'INCLUDED PRODUCTS'!$I$70</definedName>
    <definedName name="INSTALLORDER\63">'INCLUDED PRODUCTS'!$I$71</definedName>
    <definedName name="INSTALLORDER\64">'INCLUDED PRODUCTS'!$I$72</definedName>
    <definedName name="INSTALLORDER\65">'INCLUDED PRODUCTS'!$I$73</definedName>
    <definedName name="INSTALLORDER\66">'INCLUDED PRODUCTS'!$I$74</definedName>
    <definedName name="INSTALLORDER\67">'INCLUDED PRODUCTS'!$I$75</definedName>
    <definedName name="INSTALLORDER\68">'INCLUDED PRODUCTS'!$I$76</definedName>
    <definedName name="INSTALLORDER\69">'INCLUDED PRODUCTS'!$I$77</definedName>
    <definedName name="INSTALLORDER\7">'INCLUDED PRODUCTS'!$I$15</definedName>
    <definedName name="INSTALLORDER\70">'INCLUDED PRODUCTS'!$I$78</definedName>
    <definedName name="INSTALLORDER\71">'INCLUDED PRODUCTS'!$I$79</definedName>
    <definedName name="INSTALLORDER\72">'INCLUDED PRODUCTS'!$I$80</definedName>
    <definedName name="INSTALLORDER\73">'INCLUDED PRODUCTS'!$I$81</definedName>
    <definedName name="INSTALLORDER\74">'INCLUDED PRODUCTS'!$I$82</definedName>
    <definedName name="INSTALLORDER\75">'INCLUDED PRODUCTS'!$I$83</definedName>
    <definedName name="INSTALLORDER\76">'INCLUDED PRODUCTS'!$I$84</definedName>
    <definedName name="INSTALLORDER\77">'INCLUDED PRODUCTS'!$I$85</definedName>
    <definedName name="INSTALLORDER\78">'INCLUDED PRODUCTS'!$I$86</definedName>
    <definedName name="INSTALLORDER\79">'INCLUDED PRODUCTS'!$I$87</definedName>
    <definedName name="INSTALLORDER\8">'INCLUDED PRODUCTS'!$I$16</definedName>
    <definedName name="INSTALLORDER\80">'INCLUDED PRODUCTS'!$I$88</definedName>
    <definedName name="INSTALLORDER\81">'INCLUDED PRODUCTS'!$I$89</definedName>
    <definedName name="INSTALLORDER\82">'INCLUDED PRODUCTS'!$I$90</definedName>
    <definedName name="INSTALLORDER\83">'INCLUDED PRODUCTS'!$I$91</definedName>
    <definedName name="INSTALLORDER\84">'INCLUDED PRODUCTS'!$I$92</definedName>
    <definedName name="INSTALLORDER\85">'INCLUDED PRODUCTS'!$I$93</definedName>
    <definedName name="INSTALLORDER\86">'INCLUDED PRODUCTS'!$I$94</definedName>
    <definedName name="INSTALLORDER\87">'INCLUDED PRODUCTS'!$I$95</definedName>
    <definedName name="INSTALLORDER\88">'INCLUDED PRODUCTS'!$I$96</definedName>
    <definedName name="INSTALLORDER\89">'INCLUDED PRODUCTS'!$I$97</definedName>
    <definedName name="INSTALLORDER\9">'INCLUDED PRODUCTS'!$I$17</definedName>
    <definedName name="INSTALLORDER\90">'INCLUDED PRODUCTS'!$I$98</definedName>
    <definedName name="INSTALLORDER\91">'INCLUDED PRODUCTS'!$I$99</definedName>
    <definedName name="INSTALLORDER\92">'INCLUDED PRODUCTS'!$I$100</definedName>
    <definedName name="INSTALLORDER\93">'INCLUDED PRODUCTS'!$I$101</definedName>
    <definedName name="INSTALLORDER\94">'INCLUDED PRODUCTS'!$I$102</definedName>
    <definedName name="INSTALLORDER\95">'INCLUDED PRODUCTS'!$I$103</definedName>
    <definedName name="INSTALLORDER\96">'INCLUDED PRODUCTS'!$I$104</definedName>
    <definedName name="INSTALLORDER\97">'INCLUDED PRODUCTS'!$I$105</definedName>
    <definedName name="INSTALLORDER\98">'INCLUDED PRODUCTS'!$I$106</definedName>
    <definedName name="INSTALLORDER\99">'INCLUDED PRODUCTS'!$I$107</definedName>
    <definedName name="Ireland\AVAILABLE">'AVAILABILITIES &amp; BINARIES'!$E$17</definedName>
    <definedName name="Ireland\CONTENTPACKAGENAME">'AVAILABILITIES &amp; BINARIES'!$F$17</definedName>
    <definedName name="Ireland\HASATRIAL">'AVAILABILITIES &amp; BINARIES'!$N$17</definedName>
    <definedName name="Ireland\MSRPPRICE">'AVAILABILITIES &amp; BINARIES'!$J$17</definedName>
    <definedName name="Ireland\PREORDERPERIODENDDATE">'AVAILABILITIES &amp; BINARIES'!$V$17</definedName>
    <definedName name="Ireland\PREORDERPERIODENDUTC">'AVAILABILITIES &amp; BINARIES'!$W$17</definedName>
    <definedName name="Ireland\PREORDERPERIODSTARTUTC">'AVAILABILITIES &amp; BINARIES'!$U$17</definedName>
    <definedName name="Ireland\REQUIRESGOLD">'AVAILABILITIES &amp; BINARIES'!#REF!</definedName>
    <definedName name="Ireland\RETAILPRICE">'AVAILABILITIES &amp; BINARIES'!$L$17</definedName>
    <definedName name="Ireland\RETAILPRICETIER">'AVAILABILITIES &amp; BINARIES'!$K$17</definedName>
    <definedName name="Ireland\SALEENDUTC">'AVAILABILITIES &amp; BINARIES'!$AA$17</definedName>
    <definedName name="Ireland\SALESTARTDATE">'AVAILABILITIES &amp; BINARIES'!$X$17</definedName>
    <definedName name="Ireland\SALESTARTUTC">'AVAILABILITIES &amp; BINARIES'!$Y$17</definedName>
    <definedName name="Ireland\TIMEOFTRIAL">'AVAILABILITIES &amp; BINARIES'!$O$17</definedName>
    <definedName name="Ireland\VISIBILITYENDUTC">'AVAILABILITIES &amp; BINARIES'!$S$17</definedName>
    <definedName name="Ireland\VISIBILITYSTARTUTC">'AVAILABILITIES &amp; BINARIES'!$Q$17</definedName>
    <definedName name="Ireland\VISIBLEINTHECATALOG">'AVAILABILITIES &amp; BINARIES'!$M$17</definedName>
    <definedName name="Ireland\WHOLESALEPRICE">'AVAILABILITIES &amp; BINARIES'!$H$17</definedName>
    <definedName name="Ireland\WHOLESALEPRICETIER">'AVAILABILITIES &amp; BINARIES'!$G$17</definedName>
    <definedName name="ISBETTERWITHASUB">'PRODUCT DETAILS'!$E$24</definedName>
    <definedName name="Israel\AVAILABLE">'AVAILABILITIES &amp; BINARIES'!$E$45</definedName>
    <definedName name="Israel\CONTENTPACKAGENAME">'AVAILABILITIES &amp; BINARIES'!$F$45</definedName>
    <definedName name="Israel\HASATRIAL">'AVAILABILITIES &amp; BINARIES'!$N$45</definedName>
    <definedName name="Israel\MSRPPRICE">'AVAILABILITIES &amp; BINARIES'!$J$45</definedName>
    <definedName name="Israel\PREORDERPERIODENDDATE">'AVAILABILITIES &amp; BINARIES'!$V$45</definedName>
    <definedName name="Israel\PREORDERPERIODENDUTC">'AVAILABILITIES &amp; BINARIES'!$W$45</definedName>
    <definedName name="Israel\PREORDERPERIODSTARTUTC">'AVAILABILITIES &amp; BINARIES'!$U$45</definedName>
    <definedName name="Israel\REQUIRESGOLD">'AVAILABILITIES &amp; BINARIES'!#REF!</definedName>
    <definedName name="Israel\RETAILPRICE">'AVAILABILITIES &amp; BINARIES'!$L$45</definedName>
    <definedName name="Israel\RETAILPRICETIER">'AVAILABILITIES &amp; BINARIES'!$K$45</definedName>
    <definedName name="Israel\SALEENDUTC">'AVAILABILITIES &amp; BINARIES'!$AA$45</definedName>
    <definedName name="Israel\SALESTARTDATE">'AVAILABILITIES &amp; BINARIES'!$X$45</definedName>
    <definedName name="Israel\SALESTARTUTC">'AVAILABILITIES &amp; BINARIES'!$Y$45</definedName>
    <definedName name="Israel\TIMEOFTRIAL">'AVAILABILITIES &amp; BINARIES'!$O$45</definedName>
    <definedName name="Israel\VISIBILITYENDUTC">'AVAILABILITIES &amp; BINARIES'!$S$45</definedName>
    <definedName name="Israel\VISIBILITYSTARTUTC">'AVAILABILITIES &amp; BINARIES'!$Q$45</definedName>
    <definedName name="Israel\VISIBLEINTHECATALOG">'AVAILABILITIES &amp; BINARIES'!$M$45</definedName>
    <definedName name="Israel\WHOLESALEPRICE">'AVAILABILITIES &amp; BINARIES'!$H$45</definedName>
    <definedName name="Israel\WHOLESALEPRICETIER">'AVAILABILITIES &amp; BINARIES'!$G$45</definedName>
    <definedName name="Italy\AVAILABLE">'AVAILABILITIES &amp; BINARIES'!$E$18</definedName>
    <definedName name="Italy\CONTENTPACKAGENAME">'AVAILABILITIES &amp; BINARIES'!$F$18</definedName>
    <definedName name="Italy\HASATRIAL">'AVAILABILITIES &amp; BINARIES'!$N$18</definedName>
    <definedName name="Italy\MSRPPRICE">'AVAILABILITIES &amp; BINARIES'!$J$18</definedName>
    <definedName name="Italy\PREORDERPERIODENDDATE">'AVAILABILITIES &amp; BINARIES'!$V$18</definedName>
    <definedName name="Italy\PREORDERPERIODENDUTC">'AVAILABILITIES &amp; BINARIES'!$W$18</definedName>
    <definedName name="Italy\PREORDERPERIODSTARTUTC">'AVAILABILITIES &amp; BINARIES'!$U$18</definedName>
    <definedName name="Italy\REQUIRESGOLD">'AVAILABILITIES &amp; BINARIES'!#REF!</definedName>
    <definedName name="Italy\RETAILPRICE">'AVAILABILITIES &amp; BINARIES'!$L$18</definedName>
    <definedName name="Italy\RETAILPRICETIER">'AVAILABILITIES &amp; BINARIES'!$K$18</definedName>
    <definedName name="Italy\SALEENDUTC">'AVAILABILITIES &amp; BINARIES'!$AA$18</definedName>
    <definedName name="Italy\SALESTARTDATE">'AVAILABILITIES &amp; BINARIES'!$X$18</definedName>
    <definedName name="Italy\SALESTARTUTC">'AVAILABILITIES &amp; BINARIES'!$Y$18</definedName>
    <definedName name="Italy\TIMEOFTRIAL">'AVAILABILITIES &amp; BINARIES'!$O$18</definedName>
    <definedName name="Italy\VISIBILITYENDUTC">'AVAILABILITIES &amp; BINARIES'!$S$18</definedName>
    <definedName name="Italy\VISIBILITYSTARTUTC">'AVAILABILITIES &amp; BINARIES'!$Q$18</definedName>
    <definedName name="Italy\VISIBLEINTHECATALOG">'AVAILABILITIES &amp; BINARIES'!$M$18</definedName>
    <definedName name="Italy\WHOLESALEPRICE">'AVAILABILITIES &amp; BINARIES'!$H$18</definedName>
    <definedName name="Italy\WHOLESALEPRICETIER">'AVAILABILITIES &amp; BINARIES'!$G$18</definedName>
    <definedName name="Japan\AVAILABLE">'AVAILABILITIES &amp; BINARIES'!$E$38</definedName>
    <definedName name="Japan\CONTENTPACKAGENAME">'AVAILABILITIES &amp; BINARIES'!$F$38</definedName>
    <definedName name="Japan\HASATRIAL">'AVAILABILITIES &amp; BINARIES'!$N$38</definedName>
    <definedName name="Japan\MSRPPRICE">'AVAILABILITIES &amp; BINARIES'!$J$38</definedName>
    <definedName name="Japan\PREORDERPERIODENDDATE">'AVAILABILITIES &amp; BINARIES'!$V$38</definedName>
    <definedName name="Japan\PREORDERPERIODENDUTC">'AVAILABILITIES &amp; BINARIES'!$W$38</definedName>
    <definedName name="Japan\PREORDERPERIODSTARTUTC">'AVAILABILITIES &amp; BINARIES'!$U$38</definedName>
    <definedName name="Japan\REQUIRESGOLD">'AVAILABILITIES &amp; BINARIES'!#REF!</definedName>
    <definedName name="Japan\RETAILPRICE">'AVAILABILITIES &amp; BINARIES'!$L$38</definedName>
    <definedName name="Japan\RETAILPRICETIER">'AVAILABILITIES &amp; BINARIES'!$K$38</definedName>
    <definedName name="Japan\SALEENDUTC">'AVAILABILITIES &amp; BINARIES'!$AA$38</definedName>
    <definedName name="Japan\SALESTARTDATE">'AVAILABILITIES &amp; BINARIES'!$X$38</definedName>
    <definedName name="Japan\SALESTARTUTC">'AVAILABILITIES &amp; BINARIES'!$Y$38</definedName>
    <definedName name="Japan\TIMEOFTRIAL">'AVAILABILITIES &amp; BINARIES'!$O$38</definedName>
    <definedName name="Japan\VISIBILITYENDUTC">'AVAILABILITIES &amp; BINARIES'!$S$38</definedName>
    <definedName name="Japan\VISIBILITYSTARTUTC">'AVAILABILITIES &amp; BINARIES'!$Q$38</definedName>
    <definedName name="Japan\VISIBLEINTHECATALOG">'AVAILABILITIES &amp; BINARIES'!$M$38</definedName>
    <definedName name="Japan\WHOLESALEPRICE">'AVAILABILITIES &amp; BINARIES'!$H$38</definedName>
    <definedName name="Japan\WHOLESALEPRICETIER">'AVAILABILITIES &amp; BINARIES'!$G$38</definedName>
    <definedName name="ListOfXbox360OfferIDs">'PRODUCT DETAILS'!$E$23</definedName>
    <definedName name="Mexico\AVAILABLE">'AVAILABILITIES &amp; BINARIES'!$E$10</definedName>
    <definedName name="Mexico\CONTENTPACKAGENAME">'AVAILABILITIES &amp; BINARIES'!$F$10</definedName>
    <definedName name="Mexico\HASATRIAL">'AVAILABILITIES &amp; BINARIES'!$N$10</definedName>
    <definedName name="Mexico\MSRPPRICE">'AVAILABILITIES &amp; BINARIES'!$J$10</definedName>
    <definedName name="Mexico\PREORDERPERIODENDDATE">'AVAILABILITIES &amp; BINARIES'!$V$10</definedName>
    <definedName name="Mexico\PREORDERPERIODENDUTC">'AVAILABILITIES &amp; BINARIES'!$W$10</definedName>
    <definedName name="Mexico\PREORDERPERIODSTARTUTC">'AVAILABILITIES &amp; BINARIES'!$U$10</definedName>
    <definedName name="Mexico\REQUIRESGOLD">'AVAILABILITIES &amp; BINARIES'!#REF!</definedName>
    <definedName name="Mexico\RETAILPRICE">'AVAILABILITIES &amp; BINARIES'!$L$10</definedName>
    <definedName name="Mexico\RETAILPRICETIER">'AVAILABILITIES &amp; BINARIES'!$K$10</definedName>
    <definedName name="Mexico\SALEENDUTC">'AVAILABILITIES &amp; BINARIES'!$AA$10</definedName>
    <definedName name="Mexico\SALESTARTDATE">'AVAILABILITIES &amp; BINARIES'!$X$10</definedName>
    <definedName name="Mexico\SALESTARTUTC">'AVAILABILITIES &amp; BINARIES'!$Y$10</definedName>
    <definedName name="Mexico\TIMEOFTRIAL">'AVAILABILITIES &amp; BINARIES'!$O$10</definedName>
    <definedName name="Mexico\VISIBILITYENDUTC">'AVAILABILITIES &amp; BINARIES'!$S$10</definedName>
    <definedName name="Mexico\VISIBILITYSTARTUTC">'AVAILABILITIES &amp; BINARIES'!$Q$10</definedName>
    <definedName name="Mexico\VISIBLEINTHECATALOG">'AVAILABILITIES &amp; BINARIES'!$M$10</definedName>
    <definedName name="Mexico\WHOLESALEPRICE">'AVAILABILITIES &amp; BINARIES'!$H$10</definedName>
    <definedName name="Mexico\WHOLESALEPRICETIER">'AVAILABILITIES &amp; BINARIES'!$G$10</definedName>
    <definedName name="Netherlands\AVAILABLE">'AVAILABILITIES &amp; BINARIES'!$E$19</definedName>
    <definedName name="Netherlands\CONTENTPACKAGENAME">'AVAILABILITIES &amp; BINARIES'!$F$19</definedName>
    <definedName name="Netherlands\HASATRIAL">'AVAILABILITIES &amp; BINARIES'!$N$19</definedName>
    <definedName name="Netherlands\MSRPPRICE">'AVAILABILITIES &amp; BINARIES'!$J$19</definedName>
    <definedName name="Netherlands\PREORDERPERIODENDDATE">'AVAILABILITIES &amp; BINARIES'!$V$19</definedName>
    <definedName name="Netherlands\PREORDERPERIODENDUTC">'AVAILABILITIES &amp; BINARIES'!$W$19</definedName>
    <definedName name="Netherlands\PREORDERPERIODSTARTUTC">'AVAILABILITIES &amp; BINARIES'!$U$19</definedName>
    <definedName name="Netherlands\REQUIRESGOLD">'AVAILABILITIES &amp; BINARIES'!#REF!</definedName>
    <definedName name="Netherlands\RETAILPRICE">'AVAILABILITIES &amp; BINARIES'!$L$19</definedName>
    <definedName name="Netherlands\RETAILPRICETIER">'AVAILABILITIES &amp; BINARIES'!$K$19</definedName>
    <definedName name="Netherlands\SALEENDUTC">'AVAILABILITIES &amp; BINARIES'!$AA$19</definedName>
    <definedName name="Netherlands\SALESTARTDATE">'AVAILABILITIES &amp; BINARIES'!$X$19</definedName>
    <definedName name="Netherlands\SALESTARTUTC">'AVAILABILITIES &amp; BINARIES'!$Y$19</definedName>
    <definedName name="Netherlands\TIMEOFTRIAL">'AVAILABILITIES &amp; BINARIES'!$O$19</definedName>
    <definedName name="Netherlands\VISIBILITYENDUTC">'AVAILABILITIES &amp; BINARIES'!$S$19</definedName>
    <definedName name="Netherlands\VISIBILITYSTARTUTC">'AVAILABILITIES &amp; BINARIES'!$Q$19</definedName>
    <definedName name="Netherlands\VISIBLEINTHECATALOG">'AVAILABILITIES &amp; BINARIES'!$M$19</definedName>
    <definedName name="Netherlands\WHOLESALEPRICE">'AVAILABILITIES &amp; BINARIES'!$H$19</definedName>
    <definedName name="Netherlands\WHOLESALEPRICETIER">'AVAILABILITIES &amp; BINARIES'!$G$19</definedName>
    <definedName name="NewZealand\AVAILABLE">'AVAILABILITIES &amp; BINARIES'!$E$33</definedName>
    <definedName name="NewZealand\CONTENTPACKAGENAME">'AVAILABILITIES &amp; BINARIES'!$F$33</definedName>
    <definedName name="NewZealand\HASATRIAL">'AVAILABILITIES &amp; BINARIES'!$N$33</definedName>
    <definedName name="NewZealand\MSRPPRICE">'AVAILABILITIES &amp; BINARIES'!$J$33</definedName>
    <definedName name="NewZealand\PREORDERPERIODENDDATE">'AVAILABILITIES &amp; BINARIES'!$V$33</definedName>
    <definedName name="NewZealand\PREORDERPERIODENDUTC">'AVAILABILITIES &amp; BINARIES'!$W$33</definedName>
    <definedName name="NewZealand\PREORDERPERIODSTARTUTC">'AVAILABILITIES &amp; BINARIES'!$U$33</definedName>
    <definedName name="NewZealand\REQUIRESGOLD">'AVAILABILITIES &amp; BINARIES'!#REF!</definedName>
    <definedName name="NewZealand\RETAILPRICE">'AVAILABILITIES &amp; BINARIES'!$L$33</definedName>
    <definedName name="NewZealand\RETAILPRICETIER">'AVAILABILITIES &amp; BINARIES'!$K$33</definedName>
    <definedName name="NewZealand\SALEENDUTC">'AVAILABILITIES &amp; BINARIES'!$AA$33</definedName>
    <definedName name="NewZealand\SALESTARTDATE">'AVAILABILITIES &amp; BINARIES'!$X$33</definedName>
    <definedName name="NewZealand\SALESTARTUTC">'AVAILABILITIES &amp; BINARIES'!$Y$33</definedName>
    <definedName name="NewZealand\TIMEOFTRIAL">'AVAILABILITIES &amp; BINARIES'!$O$33</definedName>
    <definedName name="NewZealand\VISIBILITYENDUTC">'AVAILABILITIES &amp; BINARIES'!$S$33</definedName>
    <definedName name="NewZealand\VISIBILITYSTARTUTC">'AVAILABILITIES &amp; BINARIES'!$Q$33</definedName>
    <definedName name="NewZealand\VISIBLEINTHECATALOG">'AVAILABILITIES &amp; BINARIES'!$M$33</definedName>
    <definedName name="NewZealand\WHOLESALEPRICE">'AVAILABILITIES &amp; BINARIES'!$H$33</definedName>
    <definedName name="NewZealand\WHOLESALEPRICETIER">'AVAILABILITIES &amp; BINARIES'!$G$33</definedName>
    <definedName name="Norway\AVAILABLE">'AVAILABILITIES &amp; BINARIES'!$E$20</definedName>
    <definedName name="Norway\CONTENTPACKAGENAME">'AVAILABILITIES &amp; BINARIES'!$F$20</definedName>
    <definedName name="Norway\HASATRIAL">'AVAILABILITIES &amp; BINARIES'!$N$20</definedName>
    <definedName name="Norway\MSRPPRICE">'AVAILABILITIES &amp; BINARIES'!$J$20</definedName>
    <definedName name="Norway\PREORDERPERIODENDDATE">'AVAILABILITIES &amp; BINARIES'!$V$20</definedName>
    <definedName name="Norway\PREORDERPERIODENDUTC">'AVAILABILITIES &amp; BINARIES'!$W$20</definedName>
    <definedName name="Norway\PREORDERPERIODSTARTUTC">'AVAILABILITIES &amp; BINARIES'!$U$20</definedName>
    <definedName name="Norway\REQUIRESGOLD">'AVAILABILITIES &amp; BINARIES'!#REF!</definedName>
    <definedName name="Norway\RETAILPRICE">'AVAILABILITIES &amp; BINARIES'!$L$20</definedName>
    <definedName name="Norway\RETAILPRICETIER">'AVAILABILITIES &amp; BINARIES'!$K$20</definedName>
    <definedName name="Norway\SALEENDUTC">'AVAILABILITIES &amp; BINARIES'!$AA$20</definedName>
    <definedName name="Norway\SALESTARTDATE">'AVAILABILITIES &amp; BINARIES'!$X$20</definedName>
    <definedName name="Norway\SALESTARTUTC">'AVAILABILITIES &amp; BINARIES'!$Y$20</definedName>
    <definedName name="Norway\TIMEOFTRIAL">'AVAILABILITIES &amp; BINARIES'!$O$20</definedName>
    <definedName name="Norway\VISIBILITYENDUTC">'AVAILABILITIES &amp; BINARIES'!$S$20</definedName>
    <definedName name="Norway\VISIBILITYSTARTUTC">'AVAILABILITIES &amp; BINARIES'!$Q$20</definedName>
    <definedName name="Norway\VISIBLEINTHECATALOG">'AVAILABILITIES &amp; BINARIES'!$M$20</definedName>
    <definedName name="Norway\WHOLESALEPRICE">'AVAILABILITIES &amp; BINARIES'!$H$20</definedName>
    <definedName name="Norway\WHOLESALEPRICETIER">'AVAILABILITIES &amp; BINARIES'!$G$20</definedName>
    <definedName name="OwnersOfXbox360GetXboxOneVersionForFree">'PRODUCT DETAILS'!$E$22</definedName>
    <definedName name="Poland\AVAILABLE">'AVAILABILITIES &amp; BINARIES'!$E$29</definedName>
    <definedName name="Poland\CONTENTPACKAGENAME">'AVAILABILITIES &amp; BINARIES'!$F$29</definedName>
    <definedName name="Poland\HASATRIAL">'AVAILABILITIES &amp; BINARIES'!$N$29</definedName>
    <definedName name="Poland\MSRPPRICE">'AVAILABILITIES &amp; BINARIES'!$J$29</definedName>
    <definedName name="Poland\PREORDERPERIODENDDATE">'AVAILABILITIES &amp; BINARIES'!$V$29</definedName>
    <definedName name="Poland\PREORDERPERIODENDUTC">'AVAILABILITIES &amp; BINARIES'!$W$29</definedName>
    <definedName name="Poland\PREORDERPERIODSTARTUTC">'AVAILABILITIES &amp; BINARIES'!$U$29</definedName>
    <definedName name="Poland\REQUIRESGOLD">'AVAILABILITIES &amp; BINARIES'!#REF!</definedName>
    <definedName name="Poland\RETAILPRICE">'AVAILABILITIES &amp; BINARIES'!$L$29</definedName>
    <definedName name="Poland\RETAILPRICETIER">'AVAILABILITIES &amp; BINARIES'!$K$29</definedName>
    <definedName name="Poland\SALEENDUTC">'AVAILABILITIES &amp; BINARIES'!$AA$29</definedName>
    <definedName name="Poland\SALESTARTDATE">'AVAILABILITIES &amp; BINARIES'!$X$29</definedName>
    <definedName name="Poland\SALESTARTUTC">'AVAILABILITIES &amp; BINARIES'!$Y$29</definedName>
    <definedName name="Poland\TIMEOFTRIAL">'AVAILABILITIES &amp; BINARIES'!$O$29</definedName>
    <definedName name="Poland\VISIBILITYENDUTC">'AVAILABILITIES &amp; BINARIES'!$S$29</definedName>
    <definedName name="Poland\VISIBILITYSTARTUTC">'AVAILABILITIES &amp; BINARIES'!$Q$29</definedName>
    <definedName name="Poland\VISIBLEINTHECATALOG">'AVAILABILITIES &amp; BINARIES'!$M$29</definedName>
    <definedName name="Poland\WHOLESALEPRICE">'AVAILABILITIES &amp; BINARIES'!$H$29</definedName>
    <definedName name="Poland\WHOLESALEPRICETIER">'AVAILABILITIES &amp; BINARIES'!$G$29</definedName>
    <definedName name="Portugal\AVAILABLE">'AVAILABILITIES &amp; BINARIES'!$E$21</definedName>
    <definedName name="Portugal\CONTENTPACKAGENAME">'AVAILABILITIES &amp; BINARIES'!$F$21</definedName>
    <definedName name="Portugal\HASATRIAL">'AVAILABILITIES &amp; BINARIES'!$N$21</definedName>
    <definedName name="Portugal\MSRPPRICE">'AVAILABILITIES &amp; BINARIES'!$J$21</definedName>
    <definedName name="Portugal\PREORDERPERIODENDDATE">'AVAILABILITIES &amp; BINARIES'!$V$21</definedName>
    <definedName name="Portugal\PREORDERPERIODENDUTC">'AVAILABILITIES &amp; BINARIES'!$W$21</definedName>
    <definedName name="Portugal\PREORDERPERIODSTARTUTC">'AVAILABILITIES &amp; BINARIES'!$U$21</definedName>
    <definedName name="Portugal\REQUIRESGOLD">'AVAILABILITIES &amp; BINARIES'!#REF!</definedName>
    <definedName name="Portugal\RETAILPRICE">'AVAILABILITIES &amp; BINARIES'!$L$21</definedName>
    <definedName name="Portugal\RETAILPRICETIER">'AVAILABILITIES &amp; BINARIES'!$K$21</definedName>
    <definedName name="Portugal\SALEENDUTC">'AVAILABILITIES &amp; BINARIES'!$AA$21</definedName>
    <definedName name="Portugal\SALESTARTDATE">'AVAILABILITIES &amp; BINARIES'!$X$21</definedName>
    <definedName name="Portugal\SALESTARTUTC">'AVAILABILITIES &amp; BINARIES'!$Y$21</definedName>
    <definedName name="Portugal\TIMEOFTRIAL">'AVAILABILITIES &amp; BINARIES'!$O$21</definedName>
    <definedName name="Portugal\VISIBILITYENDUTC">'AVAILABILITIES &amp; BINARIES'!$S$21</definedName>
    <definedName name="Portugal\VISIBILITYSTARTUTC">'AVAILABILITIES &amp; BINARIES'!$Q$21</definedName>
    <definedName name="Portugal\VISIBLEINTHECATALOG">'AVAILABILITIES &amp; BINARIES'!$M$21</definedName>
    <definedName name="Portugal\WHOLESALEPRICE">'AVAILABILITIES &amp; BINARIES'!$H$21</definedName>
    <definedName name="Portugal\WHOLESALEPRICETIER">'AVAILABILITIES &amp; BINARIES'!$G$21</definedName>
    <definedName name="ProductGroupName">'PRODUCT DETAILS'!$E$10</definedName>
    <definedName name="ProductID">'PRODUCT DETAILS'!$E$15</definedName>
    <definedName name="PRODUCTID\1">'INCLUDED PRODUCTS'!$E$9</definedName>
    <definedName name="PRODUCTID\10">'INCLUDED PRODUCTS'!$E$18</definedName>
    <definedName name="PRODUCTID\100">'INCLUDED PRODUCTS'!$E$108</definedName>
    <definedName name="PRODUCTID\11">'INCLUDED PRODUCTS'!$E$19</definedName>
    <definedName name="PRODUCTID\12">'INCLUDED PRODUCTS'!$E$20</definedName>
    <definedName name="PRODUCTID\13">'INCLUDED PRODUCTS'!$E$21</definedName>
    <definedName name="PRODUCTID\14">'INCLUDED PRODUCTS'!$E$22</definedName>
    <definedName name="PRODUCTID\15">'INCLUDED PRODUCTS'!$E$23</definedName>
    <definedName name="PRODUCTID\16">'INCLUDED PRODUCTS'!$E$24</definedName>
    <definedName name="PRODUCTID\17">'INCLUDED PRODUCTS'!$E$25</definedName>
    <definedName name="PRODUCTID\18">'INCLUDED PRODUCTS'!$E$26</definedName>
    <definedName name="PRODUCTID\19">'INCLUDED PRODUCTS'!$E$27</definedName>
    <definedName name="PRODUCTID\2">'INCLUDED PRODUCTS'!$E$10</definedName>
    <definedName name="PRODUCTID\20">'INCLUDED PRODUCTS'!$E$28</definedName>
    <definedName name="PRODUCTID\21">'INCLUDED PRODUCTS'!$E$29</definedName>
    <definedName name="PRODUCTID\22">'INCLUDED PRODUCTS'!$E$30</definedName>
    <definedName name="PRODUCTID\23">'INCLUDED PRODUCTS'!$E$31</definedName>
    <definedName name="PRODUCTID\24">'INCLUDED PRODUCTS'!$E$32</definedName>
    <definedName name="PRODUCTID\25">'INCLUDED PRODUCTS'!$E$33</definedName>
    <definedName name="PRODUCTID\26">'INCLUDED PRODUCTS'!$E$34</definedName>
    <definedName name="PRODUCTID\27">'INCLUDED PRODUCTS'!$E$35</definedName>
    <definedName name="PRODUCTID\28">'INCLUDED PRODUCTS'!$E$36</definedName>
    <definedName name="PRODUCTID\29">'INCLUDED PRODUCTS'!$E$37</definedName>
    <definedName name="PRODUCTID\3">'INCLUDED PRODUCTS'!$E$11</definedName>
    <definedName name="PRODUCTID\30">'INCLUDED PRODUCTS'!$E$38</definedName>
    <definedName name="PRODUCTID\31">'INCLUDED PRODUCTS'!$E$39</definedName>
    <definedName name="PRODUCTID\32">'INCLUDED PRODUCTS'!$E$40</definedName>
    <definedName name="PRODUCTID\33">'INCLUDED PRODUCTS'!$E$41</definedName>
    <definedName name="PRODUCTID\34">'INCLUDED PRODUCTS'!$E$42</definedName>
    <definedName name="PRODUCTID\35">'INCLUDED PRODUCTS'!$E$43</definedName>
    <definedName name="PRODUCTID\36">'INCLUDED PRODUCTS'!$E$44</definedName>
    <definedName name="PRODUCTID\37">'INCLUDED PRODUCTS'!$E$45</definedName>
    <definedName name="PRODUCTID\38">'INCLUDED PRODUCTS'!$E$46</definedName>
    <definedName name="PRODUCTID\39">'INCLUDED PRODUCTS'!$E$47</definedName>
    <definedName name="PRODUCTID\4">'INCLUDED PRODUCTS'!$E$12</definedName>
    <definedName name="PRODUCTID\40">'INCLUDED PRODUCTS'!$E$48</definedName>
    <definedName name="PRODUCTID\41">'INCLUDED PRODUCTS'!$E$49</definedName>
    <definedName name="PRODUCTID\42">'INCLUDED PRODUCTS'!$E$50</definedName>
    <definedName name="PRODUCTID\43">'INCLUDED PRODUCTS'!$E$51</definedName>
    <definedName name="PRODUCTID\44">'INCLUDED PRODUCTS'!$E$52</definedName>
    <definedName name="PRODUCTID\45">'INCLUDED PRODUCTS'!$E$53</definedName>
    <definedName name="PRODUCTID\46">'INCLUDED PRODUCTS'!$E$54</definedName>
    <definedName name="PRODUCTID\47">'INCLUDED PRODUCTS'!$E$55</definedName>
    <definedName name="PRODUCTID\48">'INCLUDED PRODUCTS'!$E$56</definedName>
    <definedName name="PRODUCTID\49">'INCLUDED PRODUCTS'!$E$57</definedName>
    <definedName name="PRODUCTID\5">'INCLUDED PRODUCTS'!$E$13</definedName>
    <definedName name="PRODUCTID\50">'INCLUDED PRODUCTS'!$E$58</definedName>
    <definedName name="PRODUCTID\51">'INCLUDED PRODUCTS'!$E$59</definedName>
    <definedName name="PRODUCTID\52">'INCLUDED PRODUCTS'!$E$60</definedName>
    <definedName name="PRODUCTID\53">'INCLUDED PRODUCTS'!$E$61</definedName>
    <definedName name="PRODUCTID\54">'INCLUDED PRODUCTS'!$E$62</definedName>
    <definedName name="PRODUCTID\55">'INCLUDED PRODUCTS'!$E$63</definedName>
    <definedName name="PRODUCTID\56">'INCLUDED PRODUCTS'!$E$64</definedName>
    <definedName name="PRODUCTID\57">'INCLUDED PRODUCTS'!$E$65</definedName>
    <definedName name="PRODUCTID\58">'INCLUDED PRODUCTS'!$E$66</definedName>
    <definedName name="PRODUCTID\59">'INCLUDED PRODUCTS'!$E$67</definedName>
    <definedName name="PRODUCTID\6">'INCLUDED PRODUCTS'!$E$14</definedName>
    <definedName name="PRODUCTID\60">'INCLUDED PRODUCTS'!$E$68</definedName>
    <definedName name="PRODUCTID\61">'INCLUDED PRODUCTS'!$E$69</definedName>
    <definedName name="PRODUCTID\62">'INCLUDED PRODUCTS'!$E$70</definedName>
    <definedName name="PRODUCTID\63">'INCLUDED PRODUCTS'!$E$71</definedName>
    <definedName name="PRODUCTID\64">'INCLUDED PRODUCTS'!$E$72</definedName>
    <definedName name="PRODUCTID\65">'INCLUDED PRODUCTS'!$E$73</definedName>
    <definedName name="PRODUCTID\66">'INCLUDED PRODUCTS'!$E$74</definedName>
    <definedName name="PRODUCTID\67">'INCLUDED PRODUCTS'!$E$75</definedName>
    <definedName name="PRODUCTID\68">'INCLUDED PRODUCTS'!$E$76</definedName>
    <definedName name="PRODUCTID\69">'INCLUDED PRODUCTS'!$E$77</definedName>
    <definedName name="PRODUCTID\7">'INCLUDED PRODUCTS'!$E$15</definedName>
    <definedName name="PRODUCTID\70">'INCLUDED PRODUCTS'!$E$78</definedName>
    <definedName name="PRODUCTID\71">'INCLUDED PRODUCTS'!$E$79</definedName>
    <definedName name="PRODUCTID\72">'INCLUDED PRODUCTS'!$E$80</definedName>
    <definedName name="PRODUCTID\73">'INCLUDED PRODUCTS'!$E$81</definedName>
    <definedName name="PRODUCTID\74">'INCLUDED PRODUCTS'!$E$82</definedName>
    <definedName name="PRODUCTID\75">'INCLUDED PRODUCTS'!$E$83</definedName>
    <definedName name="PRODUCTID\76">'INCLUDED PRODUCTS'!$E$84</definedName>
    <definedName name="PRODUCTID\77">'INCLUDED PRODUCTS'!$E$85</definedName>
    <definedName name="PRODUCTID\78">'INCLUDED PRODUCTS'!$E$86</definedName>
    <definedName name="PRODUCTID\79">'INCLUDED PRODUCTS'!$E$87</definedName>
    <definedName name="PRODUCTID\8">'INCLUDED PRODUCTS'!$E$16</definedName>
    <definedName name="PRODUCTID\80">'INCLUDED PRODUCTS'!$E$88</definedName>
    <definedName name="PRODUCTID\81">'INCLUDED PRODUCTS'!$E$89</definedName>
    <definedName name="PRODUCTID\82">'INCLUDED PRODUCTS'!$E$90</definedName>
    <definedName name="PRODUCTID\83">'INCLUDED PRODUCTS'!$E$91</definedName>
    <definedName name="PRODUCTID\84">'INCLUDED PRODUCTS'!$E$92</definedName>
    <definedName name="PRODUCTID\85">'INCLUDED PRODUCTS'!$E$93</definedName>
    <definedName name="PRODUCTID\86">'INCLUDED PRODUCTS'!$E$94</definedName>
    <definedName name="PRODUCTID\87">'INCLUDED PRODUCTS'!$E$95</definedName>
    <definedName name="PRODUCTID\88">'INCLUDED PRODUCTS'!$E$96</definedName>
    <definedName name="PRODUCTID\89">'INCLUDED PRODUCTS'!$E$97</definedName>
    <definedName name="PRODUCTID\9">'INCLUDED PRODUCTS'!$E$17</definedName>
    <definedName name="PRODUCTID\90">'INCLUDED PRODUCTS'!$E$98</definedName>
    <definedName name="PRODUCTID\91">'INCLUDED PRODUCTS'!$E$99</definedName>
    <definedName name="PRODUCTID\92">'INCLUDED PRODUCTS'!$E$100</definedName>
    <definedName name="PRODUCTID\93">'INCLUDED PRODUCTS'!$E$101</definedName>
    <definedName name="PRODUCTID\94">'INCLUDED PRODUCTS'!$E$102</definedName>
    <definedName name="PRODUCTID\95">'INCLUDED PRODUCTS'!$E$103</definedName>
    <definedName name="PRODUCTID\96">'INCLUDED PRODUCTS'!$E$104</definedName>
    <definedName name="PRODUCTID\97">'INCLUDED PRODUCTS'!$E$105</definedName>
    <definedName name="PRODUCTID\98">'INCLUDED PRODUCTS'!$E$106</definedName>
    <definedName name="PRODUCTID\99">'INCLUDED PRODUCTS'!$E$107</definedName>
    <definedName name="ProductIsPartOfABundle">'PRODUCT DETAILS'!$E$20</definedName>
    <definedName name="ProductName">'PRODUCT DETAILS'!$E$11</definedName>
    <definedName name="PRODUCTNAME\1">'INCLUDED PRODUCTS'!$C$9</definedName>
    <definedName name="PRODUCTNAME\10">'INCLUDED PRODUCTS'!$C$18</definedName>
    <definedName name="PRODUCTNAME\100">'INCLUDED PRODUCTS'!$C$108</definedName>
    <definedName name="PRODUCTNAME\11">'INCLUDED PRODUCTS'!$C$19</definedName>
    <definedName name="PRODUCTNAME\12">'INCLUDED PRODUCTS'!$C$20</definedName>
    <definedName name="PRODUCTNAME\13">'INCLUDED PRODUCTS'!$C$21</definedName>
    <definedName name="PRODUCTNAME\14">'INCLUDED PRODUCTS'!$C$22</definedName>
    <definedName name="PRODUCTNAME\15">'INCLUDED PRODUCTS'!$C$23</definedName>
    <definedName name="PRODUCTNAME\16">'INCLUDED PRODUCTS'!$C$24</definedName>
    <definedName name="PRODUCTNAME\17">'INCLUDED PRODUCTS'!$C$25</definedName>
    <definedName name="PRODUCTNAME\18">'INCLUDED PRODUCTS'!$C$26</definedName>
    <definedName name="PRODUCTNAME\19">'INCLUDED PRODUCTS'!$C$27</definedName>
    <definedName name="PRODUCTNAME\2">'INCLUDED PRODUCTS'!$C$10</definedName>
    <definedName name="PRODUCTNAME\20">'INCLUDED PRODUCTS'!$C$28</definedName>
    <definedName name="PRODUCTNAME\21">'INCLUDED PRODUCTS'!$C$29</definedName>
    <definedName name="PRODUCTNAME\22">'INCLUDED PRODUCTS'!$C$30</definedName>
    <definedName name="PRODUCTNAME\23">'INCLUDED PRODUCTS'!$C$31</definedName>
    <definedName name="PRODUCTNAME\24">'INCLUDED PRODUCTS'!$C$32</definedName>
    <definedName name="PRODUCTNAME\25">'INCLUDED PRODUCTS'!$C$33</definedName>
    <definedName name="PRODUCTNAME\26">'INCLUDED PRODUCTS'!$C$34</definedName>
    <definedName name="PRODUCTNAME\27">'INCLUDED PRODUCTS'!$C$35</definedName>
    <definedName name="PRODUCTNAME\28">'INCLUDED PRODUCTS'!$C$36</definedName>
    <definedName name="PRODUCTNAME\29">'INCLUDED PRODUCTS'!$C$37</definedName>
    <definedName name="PRODUCTNAME\3">'INCLUDED PRODUCTS'!$C$11</definedName>
    <definedName name="PRODUCTNAME\30">'INCLUDED PRODUCTS'!$C$38</definedName>
    <definedName name="PRODUCTNAME\31">'INCLUDED PRODUCTS'!$C$39</definedName>
    <definedName name="PRODUCTNAME\32">'INCLUDED PRODUCTS'!$C$40</definedName>
    <definedName name="PRODUCTNAME\33">'INCLUDED PRODUCTS'!$C$41</definedName>
    <definedName name="PRODUCTNAME\34">'INCLUDED PRODUCTS'!$C$42</definedName>
    <definedName name="PRODUCTNAME\35">'INCLUDED PRODUCTS'!$C$43</definedName>
    <definedName name="PRODUCTNAME\36">'INCLUDED PRODUCTS'!$C$44</definedName>
    <definedName name="PRODUCTNAME\37">'INCLUDED PRODUCTS'!$C$45</definedName>
    <definedName name="PRODUCTNAME\38">'INCLUDED PRODUCTS'!$C$46</definedName>
    <definedName name="PRODUCTNAME\39">'INCLUDED PRODUCTS'!$C$47</definedName>
    <definedName name="PRODUCTNAME\4">'INCLUDED PRODUCTS'!$C$12</definedName>
    <definedName name="PRODUCTNAME\40">'INCLUDED PRODUCTS'!$C$48</definedName>
    <definedName name="PRODUCTNAME\41">'INCLUDED PRODUCTS'!$C$49</definedName>
    <definedName name="PRODUCTNAME\42">'INCLUDED PRODUCTS'!$C$50</definedName>
    <definedName name="PRODUCTNAME\43">'INCLUDED PRODUCTS'!$C$51</definedName>
    <definedName name="PRODUCTNAME\44">'INCLUDED PRODUCTS'!$C$52</definedName>
    <definedName name="PRODUCTNAME\45">'INCLUDED PRODUCTS'!$C$53</definedName>
    <definedName name="PRODUCTNAME\46">'INCLUDED PRODUCTS'!$C$54</definedName>
    <definedName name="PRODUCTNAME\47">'INCLUDED PRODUCTS'!$C$55</definedName>
    <definedName name="PRODUCTNAME\48">'INCLUDED PRODUCTS'!$C$56</definedName>
    <definedName name="PRODUCTNAME\49">'INCLUDED PRODUCTS'!$C$57</definedName>
    <definedName name="PRODUCTNAME\5">'INCLUDED PRODUCTS'!$C$13</definedName>
    <definedName name="PRODUCTNAME\50">'INCLUDED PRODUCTS'!$C$58</definedName>
    <definedName name="PRODUCTNAME\51">'INCLUDED PRODUCTS'!$C$59</definedName>
    <definedName name="PRODUCTNAME\52">'INCLUDED PRODUCTS'!$C$60</definedName>
    <definedName name="PRODUCTNAME\53">'INCLUDED PRODUCTS'!$C$61</definedName>
    <definedName name="PRODUCTNAME\54">'INCLUDED PRODUCTS'!$C$62</definedName>
    <definedName name="PRODUCTNAME\55">'INCLUDED PRODUCTS'!$C$63</definedName>
    <definedName name="PRODUCTNAME\56">'INCLUDED PRODUCTS'!$C$64</definedName>
    <definedName name="PRODUCTNAME\57">'INCLUDED PRODUCTS'!$C$65</definedName>
    <definedName name="PRODUCTNAME\58">'INCLUDED PRODUCTS'!$C$66</definedName>
    <definedName name="PRODUCTNAME\59">'INCLUDED PRODUCTS'!$C$67</definedName>
    <definedName name="PRODUCTNAME\6">'INCLUDED PRODUCTS'!$C$14</definedName>
    <definedName name="PRODUCTNAME\60">'INCLUDED PRODUCTS'!$C$68</definedName>
    <definedName name="PRODUCTNAME\61">'INCLUDED PRODUCTS'!$C$69</definedName>
    <definedName name="PRODUCTNAME\62">'INCLUDED PRODUCTS'!$C$70</definedName>
    <definedName name="PRODUCTNAME\63">'INCLUDED PRODUCTS'!$C$71</definedName>
    <definedName name="PRODUCTNAME\64">'INCLUDED PRODUCTS'!$C$72</definedName>
    <definedName name="PRODUCTNAME\65">'INCLUDED PRODUCTS'!$C$73</definedName>
    <definedName name="PRODUCTNAME\66">'INCLUDED PRODUCTS'!$C$74</definedName>
    <definedName name="PRODUCTNAME\67">'INCLUDED PRODUCTS'!$C$75</definedName>
    <definedName name="PRODUCTNAME\68">'INCLUDED PRODUCTS'!$C$76</definedName>
    <definedName name="PRODUCTNAME\69">'INCLUDED PRODUCTS'!$C$77</definedName>
    <definedName name="PRODUCTNAME\7">'INCLUDED PRODUCTS'!$C$15</definedName>
    <definedName name="PRODUCTNAME\70">'INCLUDED PRODUCTS'!$C$78</definedName>
    <definedName name="PRODUCTNAME\71">'INCLUDED PRODUCTS'!$C$79</definedName>
    <definedName name="PRODUCTNAME\72">'INCLUDED PRODUCTS'!$C$80</definedName>
    <definedName name="PRODUCTNAME\73">'INCLUDED PRODUCTS'!$C$81</definedName>
    <definedName name="PRODUCTNAME\74">'INCLUDED PRODUCTS'!$C$82</definedName>
    <definedName name="PRODUCTNAME\75">'INCLUDED PRODUCTS'!$C$83</definedName>
    <definedName name="PRODUCTNAME\76">'INCLUDED PRODUCTS'!$C$84</definedName>
    <definedName name="PRODUCTNAME\77">'INCLUDED PRODUCTS'!$C$85</definedName>
    <definedName name="PRODUCTNAME\78">'INCLUDED PRODUCTS'!$C$86</definedName>
    <definedName name="PRODUCTNAME\79">'INCLUDED PRODUCTS'!$C$87</definedName>
    <definedName name="PRODUCTNAME\8">'INCLUDED PRODUCTS'!$C$16</definedName>
    <definedName name="PRODUCTNAME\80">'INCLUDED PRODUCTS'!$C$88</definedName>
    <definedName name="PRODUCTNAME\81">'INCLUDED PRODUCTS'!$C$89</definedName>
    <definedName name="PRODUCTNAME\82">'INCLUDED PRODUCTS'!$C$90</definedName>
    <definedName name="PRODUCTNAME\83">'INCLUDED PRODUCTS'!$C$91</definedName>
    <definedName name="PRODUCTNAME\84">'INCLUDED PRODUCTS'!$C$92</definedName>
    <definedName name="PRODUCTNAME\85">'INCLUDED PRODUCTS'!$C$93</definedName>
    <definedName name="PRODUCTNAME\86">'INCLUDED PRODUCTS'!$C$94</definedName>
    <definedName name="PRODUCTNAME\87">'INCLUDED PRODUCTS'!$C$95</definedName>
    <definedName name="PRODUCTNAME\88">'INCLUDED PRODUCTS'!$C$96</definedName>
    <definedName name="PRODUCTNAME\89">'INCLUDED PRODUCTS'!$C$97</definedName>
    <definedName name="PRODUCTNAME\9">'INCLUDED PRODUCTS'!$C$17</definedName>
    <definedName name="PRODUCTNAME\90">'INCLUDED PRODUCTS'!$C$98</definedName>
    <definedName name="PRODUCTNAME\91">'INCLUDED PRODUCTS'!$C$99</definedName>
    <definedName name="PRODUCTNAME\92">'INCLUDED PRODUCTS'!$C$100</definedName>
    <definedName name="PRODUCTNAME\93">'INCLUDED PRODUCTS'!$C$101</definedName>
    <definedName name="PRODUCTNAME\94">'INCLUDED PRODUCTS'!$C$102</definedName>
    <definedName name="PRODUCTNAME\95">'INCLUDED PRODUCTS'!$C$103</definedName>
    <definedName name="PRODUCTNAME\96">'INCLUDED PRODUCTS'!$C$104</definedName>
    <definedName name="PRODUCTNAME\97">'INCLUDED PRODUCTS'!$C$105</definedName>
    <definedName name="PRODUCTNAME\98">'INCLUDED PRODUCTS'!$C$106</definedName>
    <definedName name="PRODUCTNAME\99">'INCLUDED PRODUCTS'!$C$107</definedName>
    <definedName name="ProductType">'PRODUCT DETAILS'!$E$12</definedName>
    <definedName name="PRODUCTTYPE\1">'INCLUDED PRODUCTS'!$D$9</definedName>
    <definedName name="PRODUCTTYPE\10">'INCLUDED PRODUCTS'!$D$18</definedName>
    <definedName name="PRODUCTTYPE\100">'INCLUDED PRODUCTS'!$D$108</definedName>
    <definedName name="PRODUCTTYPE\11">'INCLUDED PRODUCTS'!$D$19</definedName>
    <definedName name="PRODUCTTYPE\12">'INCLUDED PRODUCTS'!$D$20</definedName>
    <definedName name="PRODUCTTYPE\13">'INCLUDED PRODUCTS'!$D$21</definedName>
    <definedName name="PRODUCTTYPE\14">'INCLUDED PRODUCTS'!$D$22</definedName>
    <definedName name="PRODUCTTYPE\15">'INCLUDED PRODUCTS'!$D$23</definedName>
    <definedName name="PRODUCTTYPE\16">'INCLUDED PRODUCTS'!$D$24</definedName>
    <definedName name="PRODUCTTYPE\17">'INCLUDED PRODUCTS'!$D$25</definedName>
    <definedName name="PRODUCTTYPE\18">'INCLUDED PRODUCTS'!$D$26</definedName>
    <definedName name="PRODUCTTYPE\19">'INCLUDED PRODUCTS'!$D$27</definedName>
    <definedName name="PRODUCTTYPE\2">'INCLUDED PRODUCTS'!$D$10</definedName>
    <definedName name="PRODUCTTYPE\20">'INCLUDED PRODUCTS'!$D$28</definedName>
    <definedName name="PRODUCTTYPE\21">'INCLUDED PRODUCTS'!$D$29</definedName>
    <definedName name="PRODUCTTYPE\22">'INCLUDED PRODUCTS'!$D$30</definedName>
    <definedName name="PRODUCTTYPE\23">'INCLUDED PRODUCTS'!$D$31</definedName>
    <definedName name="PRODUCTTYPE\24">'INCLUDED PRODUCTS'!$D$32</definedName>
    <definedName name="PRODUCTTYPE\25">'INCLUDED PRODUCTS'!$D$33</definedName>
    <definedName name="PRODUCTTYPE\26">'INCLUDED PRODUCTS'!$D$34</definedName>
    <definedName name="PRODUCTTYPE\27">'INCLUDED PRODUCTS'!$D$35</definedName>
    <definedName name="PRODUCTTYPE\28">'INCLUDED PRODUCTS'!$D$36</definedName>
    <definedName name="PRODUCTTYPE\29">'INCLUDED PRODUCTS'!$D$37</definedName>
    <definedName name="PRODUCTTYPE\3">'INCLUDED PRODUCTS'!$D$11</definedName>
    <definedName name="PRODUCTTYPE\30">'INCLUDED PRODUCTS'!$D$38</definedName>
    <definedName name="PRODUCTTYPE\31">'INCLUDED PRODUCTS'!$D$39</definedName>
    <definedName name="PRODUCTTYPE\32">'INCLUDED PRODUCTS'!$D$40</definedName>
    <definedName name="PRODUCTTYPE\33">'INCLUDED PRODUCTS'!$D$41</definedName>
    <definedName name="PRODUCTTYPE\34">'INCLUDED PRODUCTS'!$D$42</definedName>
    <definedName name="PRODUCTTYPE\35">'INCLUDED PRODUCTS'!$D$43</definedName>
    <definedName name="PRODUCTTYPE\36">'INCLUDED PRODUCTS'!$D$44</definedName>
    <definedName name="PRODUCTTYPE\37">'INCLUDED PRODUCTS'!$D$45</definedName>
    <definedName name="PRODUCTTYPE\38">'INCLUDED PRODUCTS'!$D$46</definedName>
    <definedName name="PRODUCTTYPE\39">'INCLUDED PRODUCTS'!$D$47</definedName>
    <definedName name="PRODUCTTYPE\4">'INCLUDED PRODUCTS'!$D$12</definedName>
    <definedName name="PRODUCTTYPE\40">'INCLUDED PRODUCTS'!$D$48</definedName>
    <definedName name="PRODUCTTYPE\41">'INCLUDED PRODUCTS'!$D$49</definedName>
    <definedName name="PRODUCTTYPE\42">'INCLUDED PRODUCTS'!$D$50</definedName>
    <definedName name="PRODUCTTYPE\43">'INCLUDED PRODUCTS'!$D$51</definedName>
    <definedName name="PRODUCTTYPE\44">'INCLUDED PRODUCTS'!$D$52</definedName>
    <definedName name="PRODUCTTYPE\45">'INCLUDED PRODUCTS'!$D$53</definedName>
    <definedName name="PRODUCTTYPE\46">'INCLUDED PRODUCTS'!$D$54</definedName>
    <definedName name="PRODUCTTYPE\47">'INCLUDED PRODUCTS'!$D$55</definedName>
    <definedName name="PRODUCTTYPE\48">'INCLUDED PRODUCTS'!$D$56</definedName>
    <definedName name="PRODUCTTYPE\49">'INCLUDED PRODUCTS'!$D$57</definedName>
    <definedName name="PRODUCTTYPE\5">'INCLUDED PRODUCTS'!$D$13</definedName>
    <definedName name="PRODUCTTYPE\50">'INCLUDED PRODUCTS'!$D$58</definedName>
    <definedName name="PRODUCTTYPE\51">'INCLUDED PRODUCTS'!$D$59</definedName>
    <definedName name="PRODUCTTYPE\52">'INCLUDED PRODUCTS'!$D$60</definedName>
    <definedName name="PRODUCTTYPE\53">'INCLUDED PRODUCTS'!$D$61</definedName>
    <definedName name="PRODUCTTYPE\54">'INCLUDED PRODUCTS'!$D$62</definedName>
    <definedName name="PRODUCTTYPE\55">'INCLUDED PRODUCTS'!$D$63</definedName>
    <definedName name="PRODUCTTYPE\56">'INCLUDED PRODUCTS'!$D$64</definedName>
    <definedName name="PRODUCTTYPE\57">'INCLUDED PRODUCTS'!$D$65</definedName>
    <definedName name="PRODUCTTYPE\58">'INCLUDED PRODUCTS'!$D$66</definedName>
    <definedName name="PRODUCTTYPE\59">'INCLUDED PRODUCTS'!$D$67</definedName>
    <definedName name="PRODUCTTYPE\6">'INCLUDED PRODUCTS'!$D$14</definedName>
    <definedName name="PRODUCTTYPE\60">'INCLUDED PRODUCTS'!$D$68</definedName>
    <definedName name="PRODUCTTYPE\61">'INCLUDED PRODUCTS'!$D$69</definedName>
    <definedName name="PRODUCTTYPE\62">'INCLUDED PRODUCTS'!$D$70</definedName>
    <definedName name="PRODUCTTYPE\63">'INCLUDED PRODUCTS'!$D$71</definedName>
    <definedName name="PRODUCTTYPE\64">'INCLUDED PRODUCTS'!$D$72</definedName>
    <definedName name="PRODUCTTYPE\65">'INCLUDED PRODUCTS'!$D$73</definedName>
    <definedName name="PRODUCTTYPE\66">'INCLUDED PRODUCTS'!$D$74</definedName>
    <definedName name="PRODUCTTYPE\67">'INCLUDED PRODUCTS'!$D$75</definedName>
    <definedName name="PRODUCTTYPE\68">'INCLUDED PRODUCTS'!$D$76</definedName>
    <definedName name="PRODUCTTYPE\69">'INCLUDED PRODUCTS'!$D$77</definedName>
    <definedName name="PRODUCTTYPE\7">'INCLUDED PRODUCTS'!$D$15</definedName>
    <definedName name="PRODUCTTYPE\70">'INCLUDED PRODUCTS'!$D$78</definedName>
    <definedName name="PRODUCTTYPE\71">'INCLUDED PRODUCTS'!$D$79</definedName>
    <definedName name="PRODUCTTYPE\72">'INCLUDED PRODUCTS'!$D$80</definedName>
    <definedName name="PRODUCTTYPE\73">'INCLUDED PRODUCTS'!$D$81</definedName>
    <definedName name="PRODUCTTYPE\74">'INCLUDED PRODUCTS'!$D$82</definedName>
    <definedName name="PRODUCTTYPE\75">'INCLUDED PRODUCTS'!$D$83</definedName>
    <definedName name="PRODUCTTYPE\76">'INCLUDED PRODUCTS'!$D$84</definedName>
    <definedName name="PRODUCTTYPE\77">'INCLUDED PRODUCTS'!$D$85</definedName>
    <definedName name="PRODUCTTYPE\78">'INCLUDED PRODUCTS'!$D$86</definedName>
    <definedName name="PRODUCTTYPE\79">'INCLUDED PRODUCTS'!$D$87</definedName>
    <definedName name="PRODUCTTYPE\8">'INCLUDED PRODUCTS'!$D$16</definedName>
    <definedName name="PRODUCTTYPE\80">'INCLUDED PRODUCTS'!$D$88</definedName>
    <definedName name="PRODUCTTYPE\81">'INCLUDED PRODUCTS'!$D$89</definedName>
    <definedName name="PRODUCTTYPE\82">'INCLUDED PRODUCTS'!$D$90</definedName>
    <definedName name="PRODUCTTYPE\83">'INCLUDED PRODUCTS'!$D$91</definedName>
    <definedName name="PRODUCTTYPE\84">'INCLUDED PRODUCTS'!$D$92</definedName>
    <definedName name="PRODUCTTYPE\85">'INCLUDED PRODUCTS'!$D$93</definedName>
    <definedName name="PRODUCTTYPE\86">'INCLUDED PRODUCTS'!$D$94</definedName>
    <definedName name="PRODUCTTYPE\87">'INCLUDED PRODUCTS'!$D$95</definedName>
    <definedName name="PRODUCTTYPE\88">'INCLUDED PRODUCTS'!$D$96</definedName>
    <definedName name="PRODUCTTYPE\89">'INCLUDED PRODUCTS'!$D$97</definedName>
    <definedName name="PRODUCTTYPE\9">'INCLUDED PRODUCTS'!$D$17</definedName>
    <definedName name="PRODUCTTYPE\90">'INCLUDED PRODUCTS'!$D$98</definedName>
    <definedName name="PRODUCTTYPE\91">'INCLUDED PRODUCTS'!$D$99</definedName>
    <definedName name="PRODUCTTYPE\92">'INCLUDED PRODUCTS'!$D$100</definedName>
    <definedName name="PRODUCTTYPE\93">'INCLUDED PRODUCTS'!$D$101</definedName>
    <definedName name="PRODUCTTYPE\94">'INCLUDED PRODUCTS'!$D$102</definedName>
    <definedName name="PRODUCTTYPE\95">'INCLUDED PRODUCTS'!$D$103</definedName>
    <definedName name="PRODUCTTYPE\96">'INCLUDED PRODUCTS'!$D$104</definedName>
    <definedName name="PRODUCTTYPE\97">'INCLUDED PRODUCTS'!$D$105</definedName>
    <definedName name="PRODUCTTYPE\98">'INCLUDED PRODUCTS'!$D$106</definedName>
    <definedName name="PRODUCTTYPE\99">'INCLUDED PRODUCTS'!$D$107</definedName>
    <definedName name="PublisherNotes">'PRODUCT DETAILS'!$D$28</definedName>
    <definedName name="PurposeOfWorkbook">'PRODUCT DETAILS'!$E$5</definedName>
    <definedName name="QUANTITY\1">'INCLUDED PRODUCTS'!$H$9</definedName>
    <definedName name="QUANTITY\10">'INCLUDED PRODUCTS'!$H$18</definedName>
    <definedName name="QUANTITY\100">'INCLUDED PRODUCTS'!$H$108</definedName>
    <definedName name="QUANTITY\11">'INCLUDED PRODUCTS'!$H$19</definedName>
    <definedName name="QUANTITY\12">'INCLUDED PRODUCTS'!$H$20</definedName>
    <definedName name="QUANTITY\13">'INCLUDED PRODUCTS'!$H$21</definedName>
    <definedName name="QUANTITY\14">'INCLUDED PRODUCTS'!$H$22</definedName>
    <definedName name="QUANTITY\15">'INCLUDED PRODUCTS'!$H$23</definedName>
    <definedName name="QUANTITY\16">'INCLUDED PRODUCTS'!$H$24</definedName>
    <definedName name="QUANTITY\17">'INCLUDED PRODUCTS'!$H$25</definedName>
    <definedName name="QUANTITY\18">'INCLUDED PRODUCTS'!$H$26</definedName>
    <definedName name="QUANTITY\19">'INCLUDED PRODUCTS'!$H$27</definedName>
    <definedName name="QUANTITY\2">'INCLUDED PRODUCTS'!$H$10</definedName>
    <definedName name="QUANTITY\20">'INCLUDED PRODUCTS'!$H$28</definedName>
    <definedName name="QUANTITY\21">'INCLUDED PRODUCTS'!$H$29</definedName>
    <definedName name="QUANTITY\22">'INCLUDED PRODUCTS'!$H$30</definedName>
    <definedName name="QUANTITY\23">'INCLUDED PRODUCTS'!$H$31</definedName>
    <definedName name="QUANTITY\24">'INCLUDED PRODUCTS'!$H$32</definedName>
    <definedName name="QUANTITY\25">'INCLUDED PRODUCTS'!$H$33</definedName>
    <definedName name="QUANTITY\26">'INCLUDED PRODUCTS'!$H$34</definedName>
    <definedName name="QUANTITY\27">'INCLUDED PRODUCTS'!$H$35</definedName>
    <definedName name="QUANTITY\28">'INCLUDED PRODUCTS'!$H$36</definedName>
    <definedName name="QUANTITY\29">'INCLUDED PRODUCTS'!$H$37</definedName>
    <definedName name="QUANTITY\3">'INCLUDED PRODUCTS'!$H$11</definedName>
    <definedName name="QUANTITY\30">'INCLUDED PRODUCTS'!$H$38</definedName>
    <definedName name="QUANTITY\31">'INCLUDED PRODUCTS'!$H$39</definedName>
    <definedName name="QUANTITY\32">'INCLUDED PRODUCTS'!$H$40</definedName>
    <definedName name="QUANTITY\33">'INCLUDED PRODUCTS'!$H$41</definedName>
    <definedName name="QUANTITY\34">'INCLUDED PRODUCTS'!$H$42</definedName>
    <definedName name="QUANTITY\35">'INCLUDED PRODUCTS'!$H$43</definedName>
    <definedName name="QUANTITY\36">'INCLUDED PRODUCTS'!$H$44</definedName>
    <definedName name="QUANTITY\37">'INCLUDED PRODUCTS'!$H$45</definedName>
    <definedName name="QUANTITY\38">'INCLUDED PRODUCTS'!$H$46</definedName>
    <definedName name="QUANTITY\39">'INCLUDED PRODUCTS'!$H$47</definedName>
    <definedName name="QUANTITY\4">'INCLUDED PRODUCTS'!$H$12</definedName>
    <definedName name="QUANTITY\40">'INCLUDED PRODUCTS'!$H$48</definedName>
    <definedName name="QUANTITY\41">'INCLUDED PRODUCTS'!$H$49</definedName>
    <definedName name="QUANTITY\42">'INCLUDED PRODUCTS'!$H$50</definedName>
    <definedName name="QUANTITY\43">'INCLUDED PRODUCTS'!$H$51</definedName>
    <definedName name="QUANTITY\44">'INCLUDED PRODUCTS'!$H$52</definedName>
    <definedName name="QUANTITY\45">'INCLUDED PRODUCTS'!$H$53</definedName>
    <definedName name="QUANTITY\46">'INCLUDED PRODUCTS'!$H$54</definedName>
    <definedName name="QUANTITY\47">'INCLUDED PRODUCTS'!$H$55</definedName>
    <definedName name="QUANTITY\48">'INCLUDED PRODUCTS'!$H$56</definedName>
    <definedName name="QUANTITY\49">'INCLUDED PRODUCTS'!$H$57</definedName>
    <definedName name="QUANTITY\5">'INCLUDED PRODUCTS'!$H$13</definedName>
    <definedName name="QUANTITY\50">'INCLUDED PRODUCTS'!$H$58</definedName>
    <definedName name="QUANTITY\51">'INCLUDED PRODUCTS'!$H$59</definedName>
    <definedName name="QUANTITY\52">'INCLUDED PRODUCTS'!$H$60</definedName>
    <definedName name="QUANTITY\53">'INCLUDED PRODUCTS'!$H$61</definedName>
    <definedName name="QUANTITY\54">'INCLUDED PRODUCTS'!$H$62</definedName>
    <definedName name="QUANTITY\55">'INCLUDED PRODUCTS'!$H$63</definedName>
    <definedName name="QUANTITY\56">'INCLUDED PRODUCTS'!$H$64</definedName>
    <definedName name="QUANTITY\57">'INCLUDED PRODUCTS'!$H$65</definedName>
    <definedName name="QUANTITY\58">'INCLUDED PRODUCTS'!$H$66</definedName>
    <definedName name="QUANTITY\59">'INCLUDED PRODUCTS'!$H$67</definedName>
    <definedName name="QUANTITY\6">'INCLUDED PRODUCTS'!$H$14</definedName>
    <definedName name="QUANTITY\60">'INCLUDED PRODUCTS'!$H$68</definedName>
    <definedName name="QUANTITY\61">'INCLUDED PRODUCTS'!$H$69</definedName>
    <definedName name="QUANTITY\62">'INCLUDED PRODUCTS'!$H$70</definedName>
    <definedName name="QUANTITY\63">'INCLUDED PRODUCTS'!$H$71</definedName>
    <definedName name="QUANTITY\64">'INCLUDED PRODUCTS'!$H$72</definedName>
    <definedName name="QUANTITY\65">'INCLUDED PRODUCTS'!$H$73</definedName>
    <definedName name="QUANTITY\66">'INCLUDED PRODUCTS'!$H$74</definedName>
    <definedName name="QUANTITY\67">'INCLUDED PRODUCTS'!$H$75</definedName>
    <definedName name="QUANTITY\68">'INCLUDED PRODUCTS'!$H$76</definedName>
    <definedName name="QUANTITY\69">'INCLUDED PRODUCTS'!$H$77</definedName>
    <definedName name="QUANTITY\7">'INCLUDED PRODUCTS'!$H$15</definedName>
    <definedName name="QUANTITY\70">'INCLUDED PRODUCTS'!$H$78</definedName>
    <definedName name="QUANTITY\71">'INCLUDED PRODUCTS'!$H$79</definedName>
    <definedName name="QUANTITY\72">'INCLUDED PRODUCTS'!$H$80</definedName>
    <definedName name="QUANTITY\73">'INCLUDED PRODUCTS'!$H$81</definedName>
    <definedName name="QUANTITY\74">'INCLUDED PRODUCTS'!$H$82</definedName>
    <definedName name="QUANTITY\75">'INCLUDED PRODUCTS'!$H$83</definedName>
    <definedName name="QUANTITY\76">'INCLUDED PRODUCTS'!$H$84</definedName>
    <definedName name="QUANTITY\77">'INCLUDED PRODUCTS'!$H$85</definedName>
    <definedName name="QUANTITY\78">'INCLUDED PRODUCTS'!$H$86</definedName>
    <definedName name="QUANTITY\79">'INCLUDED PRODUCTS'!$H$87</definedName>
    <definedName name="QUANTITY\8">'INCLUDED PRODUCTS'!$H$16</definedName>
    <definedName name="QUANTITY\80">'INCLUDED PRODUCTS'!$H$88</definedName>
    <definedName name="QUANTITY\81">'INCLUDED PRODUCTS'!$H$89</definedName>
    <definedName name="QUANTITY\82">'INCLUDED PRODUCTS'!$H$90</definedName>
    <definedName name="QUANTITY\83">'INCLUDED PRODUCTS'!$H$91</definedName>
    <definedName name="QUANTITY\84">'INCLUDED PRODUCTS'!$H$92</definedName>
    <definedName name="QUANTITY\85">'INCLUDED PRODUCTS'!$H$93</definedName>
    <definedName name="QUANTITY\86">'INCLUDED PRODUCTS'!$H$94</definedName>
    <definedName name="QUANTITY\87">'INCLUDED PRODUCTS'!$H$95</definedName>
    <definedName name="QUANTITY\88">'INCLUDED PRODUCTS'!$H$96</definedName>
    <definedName name="QUANTITY\89">'INCLUDED PRODUCTS'!$H$97</definedName>
    <definedName name="QUANTITY\9">'INCLUDED PRODUCTS'!$H$17</definedName>
    <definedName name="QUANTITY\90">'INCLUDED PRODUCTS'!$H$98</definedName>
    <definedName name="QUANTITY\91">'INCLUDED PRODUCTS'!$H$99</definedName>
    <definedName name="QUANTITY\92">'INCLUDED PRODUCTS'!$H$100</definedName>
    <definedName name="QUANTITY\93">'INCLUDED PRODUCTS'!$H$101</definedName>
    <definedName name="QUANTITY\94">'INCLUDED PRODUCTS'!$H$102</definedName>
    <definedName name="QUANTITY\95">'INCLUDED PRODUCTS'!$H$103</definedName>
    <definedName name="QUANTITY\96">'INCLUDED PRODUCTS'!$H$104</definedName>
    <definedName name="QUANTITY\97">'INCLUDED PRODUCTS'!$H$105</definedName>
    <definedName name="QUANTITY\98">'INCLUDED PRODUCTS'!$H$106</definedName>
    <definedName name="QUANTITY\99">'INCLUDED PRODUCTS'!$H$107</definedName>
    <definedName name="Russia\AVAILABLE">'AVAILABILITIES &amp; BINARIES'!$E$30</definedName>
    <definedName name="Russia\CONTENTPACKAGENAME">'AVAILABILITIES &amp; BINARIES'!$F$30</definedName>
    <definedName name="Russia\HASATRIAL">'AVAILABILITIES &amp; BINARIES'!$N$30</definedName>
    <definedName name="Russia\MSRPPRICE">'AVAILABILITIES &amp; BINARIES'!$J$30</definedName>
    <definedName name="Russia\PREORDERPERIODENDDATE">'AVAILABILITIES &amp; BINARIES'!$V$30</definedName>
    <definedName name="Russia\PREORDERPERIODENDUTC">'AVAILABILITIES &amp; BINARIES'!$W$30</definedName>
    <definedName name="Russia\PREORDERPERIODSTARTUTC">'AVAILABILITIES &amp; BINARIES'!$U$30</definedName>
    <definedName name="Russia\REQUIRESGOLD">'AVAILABILITIES &amp; BINARIES'!#REF!</definedName>
    <definedName name="Russia\RETAILPRICE">'AVAILABILITIES &amp; BINARIES'!$L$30</definedName>
    <definedName name="Russia\RETAILPRICETIER">'AVAILABILITIES &amp; BINARIES'!$K$30</definedName>
    <definedName name="Russia\SALEENDUTC">'AVAILABILITIES &amp; BINARIES'!$AA$30</definedName>
    <definedName name="Russia\SALESTARTDATE">'AVAILABILITIES &amp; BINARIES'!$X$30</definedName>
    <definedName name="Russia\SALESTARTUTC">'AVAILABILITIES &amp; BINARIES'!$Y$30</definedName>
    <definedName name="Russia\TIMEOFTRIAL">'AVAILABILITIES &amp; BINARIES'!$O$30</definedName>
    <definedName name="Russia\VISIBILITYENDUTC">'AVAILABILITIES &amp; BINARIES'!$S$30</definedName>
    <definedName name="Russia\VISIBILITYSTARTUTC">'AVAILABILITIES &amp; BINARIES'!$Q$30</definedName>
    <definedName name="Russia\VISIBLEINTHECATALOG">'AVAILABILITIES &amp; BINARIES'!$M$30</definedName>
    <definedName name="Russia\WHOLESALEPRICE">'AVAILABILITIES &amp; BINARIES'!$H$30</definedName>
    <definedName name="Russia\WHOLESALEPRICETIER">'AVAILABILITIES &amp; BINARIES'!$G$30</definedName>
    <definedName name="SandboxBinariesAreUploadedTo">'PRODUCT DETAILS'!$E$19</definedName>
    <definedName name="SandboxWhereUpdatedServiceConfigResides">'PRODUCT DETAILS'!$E$14</definedName>
    <definedName name="SaudiArabia\AVAILABLE">'AVAILABILITIES &amp; BINARIES'!$E$46</definedName>
    <definedName name="SaudiArabia\CONTENTPACKAGENAME">'AVAILABILITIES &amp; BINARIES'!$F$46</definedName>
    <definedName name="SaudiArabia\HASATRIAL">'AVAILABILITIES &amp; BINARIES'!$N$46</definedName>
    <definedName name="SaudiArabia\MSRPPRICE">'AVAILABILITIES &amp; BINARIES'!$J$46</definedName>
    <definedName name="SaudiArabia\PREORDERPERIODENDDATE">'AVAILABILITIES &amp; BINARIES'!$V$46</definedName>
    <definedName name="SaudiArabia\PREORDERPERIODENDUTC">'AVAILABILITIES &amp; BINARIES'!$W$46</definedName>
    <definedName name="SaudiArabia\PREORDERPERIODSTARTUTC">'AVAILABILITIES &amp; BINARIES'!$U$46</definedName>
    <definedName name="SaudiArabia\REQUIRESGOLD">'AVAILABILITIES &amp; BINARIES'!#REF!</definedName>
    <definedName name="SaudiArabia\RETAILPRICE">'AVAILABILITIES &amp; BINARIES'!$L$46</definedName>
    <definedName name="SaudiArabia\RETAILPRICETIER">'AVAILABILITIES &amp; BINARIES'!$K$46</definedName>
    <definedName name="SaudiArabia\SALEENDUTC">'AVAILABILITIES &amp; BINARIES'!$AA$46</definedName>
    <definedName name="SaudiArabia\SALESTARTDATE">'AVAILABILITIES &amp; BINARIES'!$X$46</definedName>
    <definedName name="SaudiArabia\SALESTARTUTC">'AVAILABILITIES &amp; BINARIES'!$Y$46</definedName>
    <definedName name="SaudiArabia\TIMEOFTRIAL">'AVAILABILITIES &amp; BINARIES'!$O$46</definedName>
    <definedName name="SaudiArabia\VISIBILITYENDUTC">'AVAILABILITIES &amp; BINARIES'!$S$46</definedName>
    <definedName name="SaudiArabia\VISIBILITYSTARTUTC">'AVAILABILITIES &amp; BINARIES'!$Q$46</definedName>
    <definedName name="SaudiArabia\VISIBLEINTHECATALOG">'AVAILABILITIES &amp; BINARIES'!$M$46</definedName>
    <definedName name="SaudiArabia\WHOLESALEPRICE">'AVAILABILITIES &amp; BINARIES'!$H$46</definedName>
    <definedName name="SaudiArabia\WHOLESALEPRICETIER">'AVAILABILITIES &amp; BINARIES'!$G$46</definedName>
    <definedName name="SigniantFolderName">'PRODUCT DETAILS'!$E$17</definedName>
    <definedName name="Singapore\AVAILABLE">'AVAILABILITIES &amp; BINARIES'!$E$42</definedName>
    <definedName name="Singapore\CONTENTPACKAGENAME">'AVAILABILITIES &amp; BINARIES'!$F$42</definedName>
    <definedName name="Singapore\HASATRIAL">'AVAILABILITIES &amp; BINARIES'!$N$42</definedName>
    <definedName name="Singapore\MSRPPRICE">'AVAILABILITIES &amp; BINARIES'!$J$42</definedName>
    <definedName name="Singapore\PREORDERPERIODENDDATE">'AVAILABILITIES &amp; BINARIES'!$V$42</definedName>
    <definedName name="Singapore\PREORDERPERIODENDUTC">'AVAILABILITIES &amp; BINARIES'!$W$42</definedName>
    <definedName name="Singapore\PREORDERPERIODSTARTUTC">'AVAILABILITIES &amp; BINARIES'!$U$42</definedName>
    <definedName name="Singapore\REQUIRESGOLD">'AVAILABILITIES &amp; BINARIES'!#REF!</definedName>
    <definedName name="Singapore\RETAILPRICE">'AVAILABILITIES &amp; BINARIES'!$L$42</definedName>
    <definedName name="Singapore\RETAILPRICETIER">'AVAILABILITIES &amp; BINARIES'!$K$42</definedName>
    <definedName name="Singapore\SALEENDUTC">'AVAILABILITIES &amp; BINARIES'!$AA$42</definedName>
    <definedName name="Singapore\SALESTARTDATE">'AVAILABILITIES &amp; BINARIES'!$X$42</definedName>
    <definedName name="Singapore\SALESTARTUTC">'AVAILABILITIES &amp; BINARIES'!$Y$42</definedName>
    <definedName name="Singapore\TIMEOFTRIAL">'AVAILABILITIES &amp; BINARIES'!$O$42</definedName>
    <definedName name="Singapore\VISIBILITYENDUTC">'AVAILABILITIES &amp; BINARIES'!$S$42</definedName>
    <definedName name="Singapore\VISIBILITYSTARTUTC">'AVAILABILITIES &amp; BINARIES'!$Q$42</definedName>
    <definedName name="Singapore\VISIBLEINTHECATALOG">'AVAILABILITIES &amp; BINARIES'!$M$42</definedName>
    <definedName name="Singapore\WHOLESALEPRICE">'AVAILABILITIES &amp; BINARIES'!$H$42</definedName>
    <definedName name="Singapore\WHOLESALEPRICETIER">'AVAILABILITIES &amp; BINARIES'!$G$42</definedName>
    <definedName name="Slovakia\AVAILABLE">'AVAILABILITIES &amp; BINARIES'!$E$31</definedName>
    <definedName name="Slovakia\CONTENTPACKAGENAME">'AVAILABILITIES &amp; BINARIES'!$F$31</definedName>
    <definedName name="Slovakia\HASATRIAL">'AVAILABILITIES &amp; BINARIES'!$N$31</definedName>
    <definedName name="Slovakia\MSRPPRICE">'AVAILABILITIES &amp; BINARIES'!$J$31</definedName>
    <definedName name="Slovakia\PREORDERPERIODENDDATE">'AVAILABILITIES &amp; BINARIES'!$V$31</definedName>
    <definedName name="Slovakia\PREORDERPERIODENDUTC">'AVAILABILITIES &amp; BINARIES'!$W$31</definedName>
    <definedName name="Slovakia\PREORDERPERIODSTARTUTC">'AVAILABILITIES &amp; BINARIES'!$U$31</definedName>
    <definedName name="Slovakia\REQUIRESGOLD">'AVAILABILITIES &amp; BINARIES'!#REF!</definedName>
    <definedName name="Slovakia\RETAILPRICE">'AVAILABILITIES &amp; BINARIES'!$L$31</definedName>
    <definedName name="Slovakia\RETAILPRICETIER">'AVAILABILITIES &amp; BINARIES'!$K$31</definedName>
    <definedName name="Slovakia\SALEENDUTC">'AVAILABILITIES &amp; BINARIES'!$AA$31</definedName>
    <definedName name="Slovakia\SALESTARTDATE">'AVAILABILITIES &amp; BINARIES'!$X$31</definedName>
    <definedName name="Slovakia\SALESTARTUTC">'AVAILABILITIES &amp; BINARIES'!$Y$31</definedName>
    <definedName name="Slovakia\TIMEOFTRIAL">'AVAILABILITIES &amp; BINARIES'!$O$31</definedName>
    <definedName name="Slovakia\VISIBILITYENDUTC">'AVAILABILITIES &amp; BINARIES'!$S$31</definedName>
    <definedName name="Slovakia\VISIBILITYSTARTUTC">'AVAILABILITIES &amp; BINARIES'!$Q$31</definedName>
    <definedName name="Slovakia\VISIBLEINTHECATALOG">'AVAILABILITIES &amp; BINARIES'!$M$31</definedName>
    <definedName name="Slovakia\WHOLESALEPRICE">'AVAILABILITIES &amp; BINARIES'!$H$31</definedName>
    <definedName name="Slovakia\WHOLESALEPRICETIER">'AVAILABILITIES &amp; BINARIES'!$G$31</definedName>
    <definedName name="SoldSeperately">'PRODUCT DETAILS'!$E$7</definedName>
    <definedName name="SouthAfrica\AVAILABLE">'AVAILABILITIES &amp; BINARIES'!$E$47</definedName>
    <definedName name="SouthAfrica\CONTENTPACKAGENAME">'AVAILABILITIES &amp; BINARIES'!$F$47</definedName>
    <definedName name="SouthAfrica\HASATRIAL">'AVAILABILITIES &amp; BINARIES'!$N$47</definedName>
    <definedName name="SouthAfrica\MSRPPRICE">'AVAILABILITIES &amp; BINARIES'!$J$47</definedName>
    <definedName name="SouthAfrica\PREORDERPERIODENDDATE">'AVAILABILITIES &amp; BINARIES'!$V$47</definedName>
    <definedName name="SouthAfrica\PREORDERPERIODENDUTC">'AVAILABILITIES &amp; BINARIES'!$W$47</definedName>
    <definedName name="SouthAfrica\PREORDERPERIODSTARTUTC">'AVAILABILITIES &amp; BINARIES'!$U$47</definedName>
    <definedName name="SouthAfrica\REQUIRESGOLD">'AVAILABILITIES &amp; BINARIES'!#REF!</definedName>
    <definedName name="SouthAfrica\RETAILPRICE">'AVAILABILITIES &amp; BINARIES'!$L$47</definedName>
    <definedName name="SouthAfrica\RETAILPRICETIER">'AVAILABILITIES &amp; BINARIES'!$K$47</definedName>
    <definedName name="SouthAfrica\SALEENDUTC">'AVAILABILITIES &amp; BINARIES'!$AA$47</definedName>
    <definedName name="SouthAfrica\SALESTARTDATE">'AVAILABILITIES &amp; BINARIES'!$X$47</definedName>
    <definedName name="SouthAfrica\SALESTARTUTC">'AVAILABILITIES &amp; BINARIES'!$Y$47</definedName>
    <definedName name="SouthAfrica\TIMEOFTRIAL">'AVAILABILITIES &amp; BINARIES'!$O$47</definedName>
    <definedName name="SouthAfrica\VISIBILITYENDUTC">'AVAILABILITIES &amp; BINARIES'!$S$47</definedName>
    <definedName name="SouthAfrica\VISIBILITYSTARTUTC">'AVAILABILITIES &amp; BINARIES'!$Q$47</definedName>
    <definedName name="SouthAfrica\VISIBLEINTHECATALOG">'AVAILABILITIES &amp; BINARIES'!$M$47</definedName>
    <definedName name="SouthAfrica\WHOLESALEPRICE">'AVAILABILITIES &amp; BINARIES'!$H$47</definedName>
    <definedName name="SouthAfrica\WHOLESALEPRICETIER">'AVAILABILITIES &amp; BINARIES'!$G$47</definedName>
    <definedName name="SouthKorea\AVAILABLE">'AVAILABILITIES &amp; BINARIES'!$E$43</definedName>
    <definedName name="SouthKorea\CONTENTPACKAGENAME">'AVAILABILITIES &amp; BINARIES'!$F$43</definedName>
    <definedName name="SouthKorea\HASATRIAL">'AVAILABILITIES &amp; BINARIES'!$N$43</definedName>
    <definedName name="SouthKorea\MSRPPRICE">'AVAILABILITIES &amp; BINARIES'!$J$43</definedName>
    <definedName name="SouthKorea\PREORDERPERIODENDDATE">'AVAILABILITIES &amp; BINARIES'!$V$43</definedName>
    <definedName name="SouthKorea\PREORDERPERIODENDUTC">'AVAILABILITIES &amp; BINARIES'!$W$43</definedName>
    <definedName name="SouthKorea\PREORDERPERIODSTARTUTC">'AVAILABILITIES &amp; BINARIES'!$U$43</definedName>
    <definedName name="SouthKorea\REQUIRESGOLD">'AVAILABILITIES &amp; BINARIES'!#REF!</definedName>
    <definedName name="SouthKorea\RETAILPRICE">'AVAILABILITIES &amp; BINARIES'!$L$43</definedName>
    <definedName name="SouthKorea\RETAILPRICETIER">'AVAILABILITIES &amp; BINARIES'!$K$43</definedName>
    <definedName name="SouthKorea\SALEENDUTC">'AVAILABILITIES &amp; BINARIES'!$AA$43</definedName>
    <definedName name="SouthKorea\SALESTARTDATE">'AVAILABILITIES &amp; BINARIES'!$X$43</definedName>
    <definedName name="SouthKorea\SALESTARTUTC">'AVAILABILITIES &amp; BINARIES'!$Y$43</definedName>
    <definedName name="SouthKorea\TIMEOFTRIAL">'AVAILABILITIES &amp; BINARIES'!$O$43</definedName>
    <definedName name="SouthKorea\VISIBILITYENDUTC">'AVAILABILITIES &amp; BINARIES'!$S$43</definedName>
    <definedName name="SouthKorea\VISIBILITYSTARTUTC">'AVAILABILITIES &amp; BINARIES'!$Q$43</definedName>
    <definedName name="SouthKorea\VISIBLEINTHECATALOG">'AVAILABILITIES &amp; BINARIES'!$M$43</definedName>
    <definedName name="SouthKorea\WHOLESALEPRICE">'AVAILABILITIES &amp; BINARIES'!$H$43</definedName>
    <definedName name="SouthKorea\WHOLESALEPRICETIER">'AVAILABILITIES &amp; BINARIES'!$G$43</definedName>
    <definedName name="Spain\AVAILABLE">'AVAILABILITIES &amp; BINARIES'!$E$22</definedName>
    <definedName name="Spain\CONTENTPACKAGENAME">'AVAILABILITIES &amp; BINARIES'!$F$22</definedName>
    <definedName name="Spain\HASATRIAL">'AVAILABILITIES &amp; BINARIES'!$N$22</definedName>
    <definedName name="Spain\MSRPPRICE">'AVAILABILITIES &amp; BINARIES'!$J$22</definedName>
    <definedName name="Spain\PREORDERPERIODENDDATE">'AVAILABILITIES &amp; BINARIES'!$V$22</definedName>
    <definedName name="Spain\PREORDERPERIODENDUTC">'AVAILABILITIES &amp; BINARIES'!$W$22</definedName>
    <definedName name="Spain\PREORDERPERIODSTARTUTC">'AVAILABILITIES &amp; BINARIES'!$U$22</definedName>
    <definedName name="Spain\REQUIRESGOLD">'AVAILABILITIES &amp; BINARIES'!#REF!</definedName>
    <definedName name="Spain\RETAILPRICE">'AVAILABILITIES &amp; BINARIES'!$L$22</definedName>
    <definedName name="Spain\RETAILPRICETIER">'AVAILABILITIES &amp; BINARIES'!$K$22</definedName>
    <definedName name="Spain\SALEENDUTC">'AVAILABILITIES &amp; BINARIES'!$AA$22</definedName>
    <definedName name="Spain\SALESTARTDATE">'AVAILABILITIES &amp; BINARIES'!$X$22</definedName>
    <definedName name="Spain\SALESTARTUTC">'AVAILABILITIES &amp; BINARIES'!$Y$22</definedName>
    <definedName name="Spain\TIMEOFTRIAL">'AVAILABILITIES &amp; BINARIES'!$O$22</definedName>
    <definedName name="Spain\VISIBILITYENDUTC">'AVAILABILITIES &amp; BINARIES'!$S$22</definedName>
    <definedName name="Spain\VISIBILITYSTARTUTC">'AVAILABILITIES &amp; BINARIES'!$Q$22</definedName>
    <definedName name="Spain\VISIBLEINTHECATALOG">'AVAILABILITIES &amp; BINARIES'!$M$22</definedName>
    <definedName name="Spain\WHOLESALEPRICE">'AVAILABILITIES &amp; BINARIES'!$H$22</definedName>
    <definedName name="Spain\WHOLESALEPRICETIER">'AVAILABILITIES &amp; BINARIES'!$G$22</definedName>
    <definedName name="SubmitterEmailAddress">'PRODUCT DETAILS'!$E$4</definedName>
    <definedName name="Sweden\AVAILABLE">'AVAILABILITIES &amp; BINARIES'!$E$23</definedName>
    <definedName name="Sweden\CONTENTPACKAGENAME">'AVAILABILITIES &amp; BINARIES'!$F$23</definedName>
    <definedName name="Sweden\HASATRIAL">'AVAILABILITIES &amp; BINARIES'!$N$23</definedName>
    <definedName name="Sweden\MSRPPRICE">'AVAILABILITIES &amp; BINARIES'!$J$23</definedName>
    <definedName name="Sweden\PREORDERPERIODENDDATE">'AVAILABILITIES &amp; BINARIES'!$V$23</definedName>
    <definedName name="Sweden\PREORDERPERIODENDUTC">'AVAILABILITIES &amp; BINARIES'!$W$23</definedName>
    <definedName name="Sweden\PREORDERPERIODSTARTUTC">'AVAILABILITIES &amp; BINARIES'!$U$23</definedName>
    <definedName name="Sweden\REQUIRESGOLD">'AVAILABILITIES &amp; BINARIES'!#REF!</definedName>
    <definedName name="Sweden\RETAILPRICE">'AVAILABILITIES &amp; BINARIES'!$L$23</definedName>
    <definedName name="Sweden\RETAILPRICETIER">'AVAILABILITIES &amp; BINARIES'!$K$23</definedName>
    <definedName name="Sweden\SALEENDUTC">'AVAILABILITIES &amp; BINARIES'!$AA$23</definedName>
    <definedName name="Sweden\SALESTARTDATE">'AVAILABILITIES &amp; BINARIES'!$X$23</definedName>
    <definedName name="Sweden\SALESTARTUTC">'AVAILABILITIES &amp; BINARIES'!$Y$23</definedName>
    <definedName name="Sweden\TIMEOFTRIAL">'AVAILABILITIES &amp; BINARIES'!$O$23</definedName>
    <definedName name="Sweden\VISIBILITYENDUTC">'AVAILABILITIES &amp; BINARIES'!$S$23</definedName>
    <definedName name="Sweden\VISIBILITYSTARTUTC">'AVAILABILITIES &amp; BINARIES'!$Q$23</definedName>
    <definedName name="Sweden\VISIBLEINTHECATALOG">'AVAILABILITIES &amp; BINARIES'!$M$23</definedName>
    <definedName name="Sweden\WHOLESALEPRICE">'AVAILABILITIES &amp; BINARIES'!$H$23</definedName>
    <definedName name="Sweden\WHOLESALEPRICETIER">'AVAILABILITIES &amp; BINARIES'!$G$23</definedName>
    <definedName name="Switzerland\AVAILABLE">'AVAILABILITIES &amp; BINARIES'!$E$24</definedName>
    <definedName name="Switzerland\CONTENTPACKAGENAME">'AVAILABILITIES &amp; BINARIES'!$F$24</definedName>
    <definedName name="Switzerland\HASATRIAL">'AVAILABILITIES &amp; BINARIES'!$N$24</definedName>
    <definedName name="Switzerland\MSRPPRICE">'AVAILABILITIES &amp; BINARIES'!$J$24</definedName>
    <definedName name="Switzerland\PREORDERPERIODENDDATE">'AVAILABILITIES &amp; BINARIES'!$V$24</definedName>
    <definedName name="Switzerland\PREORDERPERIODENDUTC">'AVAILABILITIES &amp; BINARIES'!$W$24</definedName>
    <definedName name="Switzerland\PREORDERPERIODSTARTUTC">'AVAILABILITIES &amp; BINARIES'!$U$24</definedName>
    <definedName name="Switzerland\REQUIRESGOLD">'AVAILABILITIES &amp; BINARIES'!#REF!</definedName>
    <definedName name="Switzerland\RETAILPRICE">'AVAILABILITIES &amp; BINARIES'!$L$24</definedName>
    <definedName name="Switzerland\RETAILPRICETIER">'AVAILABILITIES &amp; BINARIES'!$K$24</definedName>
    <definedName name="Switzerland\SALEENDUTC">'AVAILABILITIES &amp; BINARIES'!$AA$24</definedName>
    <definedName name="Switzerland\SALESTARTDATE">'AVAILABILITIES &amp; BINARIES'!$X$24</definedName>
    <definedName name="Switzerland\SALESTARTUTC">'AVAILABILITIES &amp; BINARIES'!$Y$24</definedName>
    <definedName name="Switzerland\TIMEOFTRIAL">'AVAILABILITIES &amp; BINARIES'!$O$24</definedName>
    <definedName name="Switzerland\VISIBILITYENDUTC">'AVAILABILITIES &amp; BINARIES'!$S$24</definedName>
    <definedName name="Switzerland\VISIBILITYSTARTUTC">'AVAILABILITIES &amp; BINARIES'!$Q$24</definedName>
    <definedName name="Switzerland\VISIBLEINTHECATALOG">'AVAILABILITIES &amp; BINARIES'!$M$24</definedName>
    <definedName name="Switzerland\WHOLESALEPRICE">'AVAILABILITIES &amp; BINARIES'!$H$24</definedName>
    <definedName name="Switzerland\WHOLESALEPRICETIER">'AVAILABILITIES &amp; BINARIES'!$G$24</definedName>
    <definedName name="Taiwan\AVAILABLE">'AVAILABILITIES &amp; BINARIES'!$E$44</definedName>
    <definedName name="Taiwan\CONTENTPACKAGENAME">'AVAILABILITIES &amp; BINARIES'!$F$44</definedName>
    <definedName name="Taiwan\HASATRIAL">'AVAILABILITIES &amp; BINARIES'!$N$44</definedName>
    <definedName name="Taiwan\MSRPPRICE">'AVAILABILITIES &amp; BINARIES'!$J$44</definedName>
    <definedName name="Taiwan\PREORDERPERIODENDDATE">'AVAILABILITIES &amp; BINARIES'!$V$44</definedName>
    <definedName name="Taiwan\PREORDERPERIODENDUTC">'AVAILABILITIES &amp; BINARIES'!$W$44</definedName>
    <definedName name="Taiwan\PREORDERPERIODSTARTUTC">'AVAILABILITIES &amp; BINARIES'!$U$44</definedName>
    <definedName name="Taiwan\REQUIRESGOLD">'AVAILABILITIES &amp; BINARIES'!#REF!</definedName>
    <definedName name="Taiwan\RETAILPRICE">'AVAILABILITIES &amp; BINARIES'!$L$44</definedName>
    <definedName name="Taiwan\RETAILPRICETIER">'AVAILABILITIES &amp; BINARIES'!$K$44</definedName>
    <definedName name="Taiwan\SALEENDUTC">'AVAILABILITIES &amp; BINARIES'!$AA$44</definedName>
    <definedName name="Taiwan\SALESTARTDATE">'AVAILABILITIES &amp; BINARIES'!$X$44</definedName>
    <definedName name="Taiwan\SALESTARTUTC">'AVAILABILITIES &amp; BINARIES'!$Y$44</definedName>
    <definedName name="Taiwan\TIMEOFTRIAL">'AVAILABILITIES &amp; BINARIES'!$O$44</definedName>
    <definedName name="Taiwan\VISIBILITYENDUTC">'AVAILABILITIES &amp; BINARIES'!$S$44</definedName>
    <definedName name="Taiwan\VISIBILITYSTARTUTC">'AVAILABILITIES &amp; BINARIES'!$Q$44</definedName>
    <definedName name="Taiwan\VISIBLEINTHECATALOG">'AVAILABILITIES &amp; BINARIES'!$M$44</definedName>
    <definedName name="Taiwan\WHOLESALEPRICE">'AVAILABILITIES &amp; BINARIES'!$H$44</definedName>
    <definedName name="Taiwan\WHOLESALEPRICETIER">'AVAILABILITIES &amp; BINARIES'!$G$44</definedName>
    <definedName name="Turkey\AVAILABLE">'AVAILABILITIES &amp; BINARIES'!$E$48</definedName>
    <definedName name="Turkey\CONTENTPACKAGENAME">'AVAILABILITIES &amp; BINARIES'!$F$48</definedName>
    <definedName name="Turkey\HASATRIAL">'AVAILABILITIES &amp; BINARIES'!$N$48</definedName>
    <definedName name="Turkey\MSRPPRICE">'AVAILABILITIES &amp; BINARIES'!$J$48</definedName>
    <definedName name="Turkey\PREORDERPERIODENDDATE">'AVAILABILITIES &amp; BINARIES'!$V$48</definedName>
    <definedName name="Turkey\PREORDERPERIODENDUTC">'AVAILABILITIES &amp; BINARIES'!$W$48</definedName>
    <definedName name="Turkey\PREORDERPERIODSTARTUTC">'AVAILABILITIES &amp; BINARIES'!$U$48</definedName>
    <definedName name="Turkey\REQUIRESGOLD">'AVAILABILITIES &amp; BINARIES'!#REF!</definedName>
    <definedName name="Turkey\RETAILPRICE">'AVAILABILITIES &amp; BINARIES'!$L$48</definedName>
    <definedName name="Turkey\RETAILPRICETIER">'AVAILABILITIES &amp; BINARIES'!$K$48</definedName>
    <definedName name="Turkey\SALEENDUTC">'AVAILABILITIES &amp; BINARIES'!$AA$48</definedName>
    <definedName name="Turkey\SALESTARTDATE">'AVAILABILITIES &amp; BINARIES'!$X$48</definedName>
    <definedName name="Turkey\SALESTARTUTC">'AVAILABILITIES &amp; BINARIES'!$Y$48</definedName>
    <definedName name="Turkey\TIMEOFTRIAL">'AVAILABILITIES &amp; BINARIES'!$O$48</definedName>
    <definedName name="Turkey\VISIBILITYENDUTC">'AVAILABILITIES &amp; BINARIES'!$S$48</definedName>
    <definedName name="Turkey\VISIBILITYSTARTUTC">'AVAILABILITIES &amp; BINARIES'!$Q$48</definedName>
    <definedName name="Turkey\VISIBLEINTHECATALOG">'AVAILABILITIES &amp; BINARIES'!$M$48</definedName>
    <definedName name="Turkey\WHOLESALEPRICE">'AVAILABILITIES &amp; BINARIES'!$H$48</definedName>
    <definedName name="Turkey\WHOLESALEPRICETIER">'AVAILABILITIES &amp; BINARIES'!$G$48</definedName>
    <definedName name="TypeOfBundle">'INCLUDED PRODUCTS'!$D$6</definedName>
    <definedName name="UnitedArabEmirates\AVAILABLE">'AVAILABILITIES &amp; BINARIES'!$E$49</definedName>
    <definedName name="UnitedArabEmirates\CONTENTPACKAGENAME">'AVAILABILITIES &amp; BINARIES'!$F$49</definedName>
    <definedName name="UnitedArabEmirates\HASATRIAL">'AVAILABILITIES &amp; BINARIES'!$N$49</definedName>
    <definedName name="UnitedArabEmirates\MSRPPRICE">'AVAILABILITIES &amp; BINARIES'!$J$49</definedName>
    <definedName name="UnitedArabEmirates\PREORDERPERIODENDDATE">'AVAILABILITIES &amp; BINARIES'!$V$49</definedName>
    <definedName name="UnitedArabEmirates\PREORDERPERIODENDUTC">'AVAILABILITIES &amp; BINARIES'!$W$49</definedName>
    <definedName name="UnitedArabEmirates\PREORDERPERIODSTARTUTC">'AVAILABILITIES &amp; BINARIES'!$U$49</definedName>
    <definedName name="UnitedArabEmirates\REQUIRESGOLD">'AVAILABILITIES &amp; BINARIES'!#REF!</definedName>
    <definedName name="UnitedArabEmirates\RETAILPRICE">'AVAILABILITIES &amp; BINARIES'!$L$49</definedName>
    <definedName name="UnitedArabEmirates\RETAILPRICETIER">'AVAILABILITIES &amp; BINARIES'!$K$49</definedName>
    <definedName name="UnitedArabEmirates\SALEENDUTC">'AVAILABILITIES &amp; BINARIES'!$AA$49</definedName>
    <definedName name="UnitedArabEmirates\SALESTARTDATE">'AVAILABILITIES &amp; BINARIES'!$X$49</definedName>
    <definedName name="UnitedArabEmirates\SALESTARTUTC">'AVAILABILITIES &amp; BINARIES'!$Y$49</definedName>
    <definedName name="UnitedArabEmirates\TIMEOFTRIAL">'AVAILABILITIES &amp; BINARIES'!$O$49</definedName>
    <definedName name="UnitedArabEmirates\VISIBILITYENDUTC">'AVAILABILITIES &amp; BINARIES'!$S$49</definedName>
    <definedName name="UnitedArabEmirates\VISIBILITYSTARTUTC">'AVAILABILITIES &amp; BINARIES'!$Q$49</definedName>
    <definedName name="UnitedArabEmirates\VISIBLEINTHECATALOG">'AVAILABILITIES &amp; BINARIES'!$M$49</definedName>
    <definedName name="UnitedArabEmirates\WHOLESALEPRICE">'AVAILABILITIES &amp; BINARIES'!$H$49</definedName>
    <definedName name="UnitedArabEmirates\WHOLESALEPRICETIER">'AVAILABILITIES &amp; BINARIES'!$G$49</definedName>
    <definedName name="UnitedKingdom\AVAILABLE">'AVAILABILITIES &amp; BINARIES'!$E$25</definedName>
    <definedName name="UnitedKingdom\CONTENTPACKAGENAME">'AVAILABILITIES &amp; BINARIES'!$F$25</definedName>
    <definedName name="UnitedKingdom\HASATRIAL">'AVAILABILITIES &amp; BINARIES'!$N$25</definedName>
    <definedName name="UnitedKingdom\MSRPPRICE">'AVAILABILITIES &amp; BINARIES'!$J$25</definedName>
    <definedName name="UnitedKingdom\PREORDERPERIODENDDATE">'AVAILABILITIES &amp; BINARIES'!$V$25</definedName>
    <definedName name="UnitedKingdom\PREORDERPERIODENDUTC">'AVAILABILITIES &amp; BINARIES'!$W$25</definedName>
    <definedName name="UnitedKingdom\PREORDERPERIODSTARTUTC">'AVAILABILITIES &amp; BINARIES'!$U$25</definedName>
    <definedName name="UnitedKingdom\REQUIRESGOLD">'AVAILABILITIES &amp; BINARIES'!#REF!</definedName>
    <definedName name="UnitedKingdom\RETAILPRICE">'AVAILABILITIES &amp; BINARIES'!$L$25</definedName>
    <definedName name="UnitedKingdom\RETAILPRICETIER">'AVAILABILITIES &amp; BINARIES'!$K$25</definedName>
    <definedName name="UnitedKingdom\SALEENDUTC">'AVAILABILITIES &amp; BINARIES'!$AA$25</definedName>
    <definedName name="UnitedKingdom\SALESTARTDATE">'AVAILABILITIES &amp; BINARIES'!$X$25</definedName>
    <definedName name="UnitedKingdom\SALESTARTUTC">'AVAILABILITIES &amp; BINARIES'!$Y$25</definedName>
    <definedName name="UnitedKingdom\TIMEOFTRIAL">'AVAILABILITIES &amp; BINARIES'!$O$25</definedName>
    <definedName name="UnitedKingdom\VISIBILITYENDUTC">'AVAILABILITIES &amp; BINARIES'!$S$25</definedName>
    <definedName name="UnitedKingdom\VISIBILITYSTARTUTC">'AVAILABILITIES &amp; BINARIES'!$Q$25</definedName>
    <definedName name="UnitedKingdom\VISIBLEINTHECATALOG">'AVAILABILITIES &amp; BINARIES'!$M$25</definedName>
    <definedName name="UnitedKingdom\WHOLESALEPRICE">'AVAILABILITIES &amp; BINARIES'!$H$25</definedName>
    <definedName name="UnitedKingdom\WHOLESALEPRICETIER">'AVAILABILITIES &amp; BINARIES'!$G$25</definedName>
    <definedName name="UnitedStates\AVAILABLE">'AVAILABILITIES &amp; BINARIES'!$E$8</definedName>
    <definedName name="UnitedStates\CONTENTPACKAGENAME">'AVAILABILITIES &amp; BINARIES'!$F$8</definedName>
    <definedName name="UnitedStates\HASATRIAL">'AVAILABILITIES &amp; BINARIES'!$N$8</definedName>
    <definedName name="UnitedStates\MSRPPRICE">'AVAILABILITIES &amp; BINARIES'!$J$8</definedName>
    <definedName name="UnitedStates\PREORDERPERIODENDDATE">'AVAILABILITIES &amp; BINARIES'!$V$8</definedName>
    <definedName name="UnitedStates\PREORDERPERIODENDUTC">'AVAILABILITIES &amp; BINARIES'!$W$8</definedName>
    <definedName name="UnitedStates\PREORDERPERIODSTARTUTC">'AVAILABILITIES &amp; BINARIES'!$U$8</definedName>
    <definedName name="UnitedStates\REQUIRESGOLD">'AVAILABILITIES &amp; BINARIES'!#REF!</definedName>
    <definedName name="UnitedStates\RETAILPRICE">'AVAILABILITIES &amp; BINARIES'!$L$8</definedName>
    <definedName name="UnitedStates\RETAILPRICETIER">'AVAILABILITIES &amp; BINARIES'!$K$8</definedName>
    <definedName name="UnitedStates\SALEENDUTC">'AVAILABILITIES &amp; BINARIES'!$AA$8</definedName>
    <definedName name="UnitedStates\SALESTARTDATE">'AVAILABILITIES &amp; BINARIES'!$X$8</definedName>
    <definedName name="UnitedStates\SALESTARTUTC">'AVAILABILITIES &amp; BINARIES'!$Y$8</definedName>
    <definedName name="UnitedStates\TIMEOFTRIAL">'AVAILABILITIES &amp; BINARIES'!$O$8</definedName>
    <definedName name="UnitedStates\VISIBILITYENDUTC">'AVAILABILITIES &amp; BINARIES'!$S$8</definedName>
    <definedName name="UnitedStates\VISIBILITYSTARTUTC">'AVAILABILITIES &amp; BINARIES'!$Q$8</definedName>
    <definedName name="UnitedStates\VISIBLEINTHECATALOG">'AVAILABILITIES &amp; BINARIES'!$M$8</definedName>
    <definedName name="UnitedStates\WHOLESALEPRICE">'AVAILABILITIES &amp; BINARIES'!$H$8</definedName>
    <definedName name="UnitedStates\WHOLESALEPRICETIER">'AVAILABILITIES &amp; BINARIES'!$G$8</definedName>
    <definedName name="UpdateToPriorSubmission">'PRODUCT DETAILS'!$E$8</definedName>
    <definedName name="UploadingAssetsToSigniant">'PRODUCT DETAILS'!$E$16</definedName>
    <definedName name="UploadingBinariesToXDP">'PRODUCT DETAILS'!$E$18</definedName>
    <definedName name="WhichBundlesWillThisProductBeIncludedIn">'PRODUCT DETAILS'!$E$21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1" i="3" l="1"/>
  <c r="D341" i="3" s="1"/>
  <c r="C340" i="3"/>
  <c r="D340" i="3" s="1"/>
  <c r="C339" i="3"/>
  <c r="D339" i="3" s="1"/>
  <c r="C338" i="3"/>
  <c r="D338" i="3" s="1"/>
  <c r="C337" i="3"/>
  <c r="D337" i="3" s="1"/>
  <c r="C336" i="3"/>
  <c r="D336" i="3" s="1"/>
  <c r="C335" i="3"/>
  <c r="D335" i="3" s="1"/>
  <c r="C334" i="3"/>
  <c r="D334" i="3" s="1"/>
  <c r="C333" i="3"/>
  <c r="D333" i="3" s="1"/>
  <c r="C332" i="3"/>
  <c r="D332" i="3" s="1"/>
  <c r="C331" i="3"/>
  <c r="D331" i="3" s="1"/>
  <c r="C330" i="3"/>
  <c r="D330" i="3" s="1"/>
  <c r="C329" i="3"/>
  <c r="D329" i="3" s="1"/>
  <c r="C328" i="3"/>
  <c r="D328" i="3" s="1"/>
  <c r="C327" i="3"/>
  <c r="D327" i="3" s="1"/>
  <c r="C326" i="3"/>
  <c r="D326" i="3" s="1"/>
  <c r="C325" i="3"/>
  <c r="D325" i="3" s="1"/>
  <c r="C324" i="3"/>
  <c r="D324" i="3" s="1"/>
  <c r="C323" i="3"/>
  <c r="D323" i="3" s="1"/>
  <c r="C322" i="3"/>
  <c r="D322" i="3" s="1"/>
  <c r="C321" i="3"/>
  <c r="D321" i="3" s="1"/>
  <c r="C320" i="3"/>
  <c r="D320" i="3" s="1"/>
  <c r="C319" i="3"/>
  <c r="D319" i="3" s="1"/>
  <c r="C318" i="3"/>
  <c r="D318" i="3" s="1"/>
  <c r="C317" i="3"/>
  <c r="D317" i="3" s="1"/>
  <c r="C316" i="3"/>
  <c r="D316" i="3" s="1"/>
  <c r="C315" i="3"/>
  <c r="D315" i="3" s="1"/>
  <c r="C314" i="3"/>
  <c r="D314" i="3" s="1"/>
  <c r="C313" i="3"/>
  <c r="D313" i="3" s="1"/>
  <c r="C312" i="3"/>
  <c r="D312" i="3" s="1"/>
  <c r="C311" i="3"/>
  <c r="D311" i="3" s="1"/>
  <c r="C310" i="3"/>
  <c r="D310" i="3" s="1"/>
  <c r="C309" i="3"/>
  <c r="D309" i="3" s="1"/>
  <c r="C308" i="3"/>
  <c r="D308" i="3" s="1"/>
  <c r="C307" i="3"/>
  <c r="D307" i="3" s="1"/>
  <c r="C306" i="3"/>
  <c r="D306" i="3" s="1"/>
  <c r="C305" i="3"/>
  <c r="D305" i="3" s="1"/>
  <c r="C304" i="3"/>
  <c r="D304" i="3" s="1"/>
  <c r="C303" i="3"/>
  <c r="D303" i="3" s="1"/>
  <c r="C302" i="3"/>
  <c r="D302" i="3" s="1"/>
  <c r="C301" i="3"/>
  <c r="D301" i="3" s="1"/>
  <c r="C300" i="3"/>
  <c r="D300" i="3" s="1"/>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H8" i="5"/>
  <c r="L8" i="5" l="1"/>
  <c r="BV2" i="18"/>
  <c r="BV3" i="18"/>
  <c r="BV4" i="18"/>
  <c r="BV5" i="18"/>
  <c r="BV6" i="18"/>
  <c r="BV7" i="18"/>
  <c r="BV8" i="18"/>
  <c r="BV9" i="18"/>
  <c r="BV10" i="18"/>
  <c r="BV11" i="18"/>
  <c r="BV12" i="18"/>
  <c r="BV13" i="18"/>
  <c r="BV14" i="18"/>
  <c r="BV15" i="18"/>
  <c r="BV16" i="18"/>
  <c r="BV17" i="18"/>
  <c r="BV18" i="18"/>
  <c r="BV19" i="18"/>
  <c r="BV20" i="18"/>
  <c r="BV21" i="18"/>
  <c r="BV22" i="18"/>
  <c r="BV23" i="18"/>
  <c r="BV24" i="18"/>
  <c r="BV25" i="18"/>
  <c r="BV26" i="18"/>
  <c r="BV27" i="18"/>
  <c r="BV28" i="18"/>
  <c r="BV29" i="18"/>
  <c r="BV30" i="18"/>
  <c r="BV31" i="18"/>
  <c r="BV32" i="18"/>
  <c r="BV33" i="18"/>
  <c r="BV34" i="18"/>
  <c r="BV35" i="18"/>
  <c r="BV36" i="18"/>
  <c r="BV37" i="18"/>
  <c r="BV38" i="18"/>
  <c r="BV39" i="18"/>
  <c r="BV40" i="18"/>
  <c r="BV41" i="18"/>
  <c r="BV42" i="18"/>
  <c r="BV43" i="18"/>
  <c r="BV44" i="18"/>
  <c r="BV45" i="18"/>
  <c r="BV46" i="18"/>
  <c r="BV47" i="18"/>
  <c r="BV48" i="18"/>
  <c r="BV49" i="18"/>
  <c r="BV50" i="18"/>
  <c r="BV51" i="18"/>
  <c r="BV52" i="18"/>
  <c r="BV53" i="18"/>
  <c r="BV54" i="18"/>
  <c r="BV55" i="18"/>
  <c r="BV56" i="18"/>
  <c r="BV57" i="18"/>
  <c r="BV58" i="18"/>
  <c r="BV59" i="18"/>
  <c r="BV60" i="18"/>
  <c r="BV61" i="18"/>
  <c r="BV62" i="18"/>
  <c r="BV63" i="18"/>
  <c r="BV64" i="18"/>
  <c r="BV65" i="18"/>
  <c r="BV66" i="18"/>
  <c r="BV67" i="18"/>
  <c r="BV68" i="18"/>
  <c r="BV69" i="18"/>
  <c r="BV70" i="18"/>
  <c r="BV71" i="18"/>
  <c r="BV72" i="18"/>
  <c r="BV73" i="18"/>
  <c r="BV74" i="18"/>
  <c r="BV75" i="18"/>
  <c r="BV76" i="18"/>
  <c r="BV77" i="18"/>
  <c r="BV78" i="18"/>
  <c r="BV79" i="18"/>
  <c r="BV80" i="18"/>
  <c r="BV81" i="18"/>
  <c r="BV82" i="18"/>
  <c r="BV83" i="18"/>
  <c r="BV84" i="18"/>
  <c r="BV85" i="18"/>
  <c r="BV86" i="18"/>
  <c r="BV87" i="18"/>
  <c r="BV88" i="18"/>
  <c r="BV89" i="18"/>
  <c r="BV90" i="18"/>
  <c r="BV91" i="18"/>
  <c r="BV92" i="18"/>
  <c r="BV93" i="18"/>
  <c r="BV94" i="18"/>
  <c r="BV95" i="18"/>
  <c r="BV96" i="18"/>
  <c r="BV97" i="18"/>
  <c r="BV98" i="18"/>
  <c r="BV99" i="18"/>
  <c r="BV100" i="18"/>
  <c r="BV101" i="18"/>
  <c r="BV102" i="18"/>
  <c r="BV103" i="18"/>
  <c r="BV104" i="18"/>
  <c r="BV105" i="18"/>
  <c r="BV106" i="18"/>
  <c r="BV107" i="18"/>
  <c r="BV108" i="18"/>
  <c r="BV109" i="18"/>
  <c r="BV110" i="18"/>
  <c r="BV111" i="18"/>
  <c r="BV112" i="18"/>
  <c r="BV113" i="18"/>
  <c r="BV114" i="18"/>
  <c r="BV115" i="18"/>
  <c r="BV116" i="18"/>
  <c r="BV117" i="18"/>
  <c r="BV118" i="18"/>
  <c r="BV119" i="18"/>
  <c r="BV120" i="18"/>
  <c r="BV121" i="18"/>
  <c r="BV122" i="18"/>
  <c r="BV123" i="18"/>
  <c r="BV124" i="18"/>
  <c r="BV125" i="18"/>
  <c r="BV126" i="18"/>
  <c r="BV127" i="18"/>
  <c r="BV128" i="18"/>
  <c r="BV129" i="18"/>
  <c r="BV130" i="18"/>
  <c r="BV131" i="18"/>
  <c r="BV132" i="18"/>
  <c r="BV133" i="18"/>
  <c r="BV134" i="18"/>
  <c r="BV135" i="18"/>
  <c r="BV136" i="18"/>
  <c r="BV137" i="18"/>
  <c r="BV138" i="18"/>
  <c r="BV139" i="18"/>
  <c r="BV140" i="18"/>
  <c r="BV141" i="18"/>
  <c r="BV142" i="18"/>
  <c r="BV143" i="18"/>
  <c r="BV144" i="18"/>
  <c r="BV145" i="18"/>
  <c r="BV146" i="18"/>
  <c r="BV147" i="18"/>
  <c r="BV148" i="18"/>
  <c r="BV149" i="18"/>
  <c r="BV150" i="18"/>
  <c r="BV151" i="18"/>
  <c r="BV152" i="18"/>
  <c r="BV153" i="18"/>
  <c r="BV154" i="18"/>
  <c r="BV155" i="18"/>
  <c r="BV156" i="18"/>
  <c r="BV157" i="18"/>
  <c r="BV158" i="18"/>
  <c r="BV159" i="18"/>
  <c r="BV160" i="18"/>
  <c r="BV161" i="18"/>
  <c r="BV162" i="18"/>
  <c r="BV163" i="18"/>
  <c r="BV164" i="18"/>
  <c r="BV165" i="18"/>
  <c r="BV166" i="18"/>
  <c r="BV167" i="18"/>
  <c r="BV168" i="18"/>
  <c r="BV169" i="18"/>
  <c r="BV170" i="18"/>
  <c r="BV171" i="18"/>
  <c r="BV172" i="18"/>
  <c r="BV173" i="18"/>
  <c r="BV174" i="18"/>
  <c r="BV175" i="18"/>
  <c r="BV176" i="18"/>
  <c r="BV177" i="18"/>
  <c r="BV178" i="18"/>
  <c r="BV179" i="18"/>
  <c r="BV180" i="18"/>
  <c r="BV181" i="18"/>
  <c r="BV182" i="18"/>
  <c r="BV183" i="18"/>
  <c r="BV184" i="18"/>
  <c r="BV185" i="18"/>
  <c r="BV186" i="18"/>
  <c r="BV187" i="18"/>
  <c r="BV188" i="18"/>
  <c r="BV189" i="18"/>
  <c r="BV190" i="18"/>
  <c r="BV191" i="18"/>
  <c r="BV192" i="18"/>
  <c r="BV193" i="18"/>
  <c r="BV194" i="18"/>
  <c r="BV195" i="18"/>
  <c r="BV196" i="18"/>
  <c r="BV197" i="18"/>
  <c r="BV198" i="18"/>
  <c r="BV199" i="18"/>
  <c r="BV200" i="18"/>
  <c r="BV201" i="18"/>
  <c r="BV202" i="18"/>
  <c r="BV203" i="18"/>
  <c r="BV204" i="18"/>
  <c r="BV205" i="18"/>
  <c r="BV206" i="18"/>
  <c r="BV207" i="18"/>
  <c r="BV208" i="18"/>
  <c r="BV209" i="18"/>
  <c r="BV210" i="18"/>
  <c r="BV211" i="18"/>
  <c r="BV212" i="18"/>
  <c r="BV213" i="18"/>
  <c r="BV214" i="18"/>
  <c r="BV215" i="18"/>
  <c r="BV216" i="18"/>
  <c r="BV217" i="18"/>
  <c r="BV218" i="18"/>
  <c r="BV219" i="18"/>
  <c r="BV220" i="18"/>
  <c r="BV221" i="18"/>
  <c r="BV222" i="18"/>
  <c r="BV223" i="18"/>
  <c r="BV224" i="18"/>
  <c r="BV225" i="18"/>
  <c r="BV226" i="18"/>
  <c r="BV227" i="18"/>
  <c r="BV228" i="18"/>
  <c r="BV229" i="18"/>
  <c r="BV230" i="18"/>
  <c r="BV231" i="18"/>
  <c r="BV232" i="18"/>
  <c r="BV233" i="18"/>
  <c r="BV234" i="18"/>
  <c r="BV235" i="18"/>
  <c r="BV236" i="18"/>
  <c r="BV237" i="18"/>
  <c r="BV238" i="18"/>
  <c r="BV239" i="18"/>
  <c r="BV240" i="18"/>
  <c r="BV241" i="18"/>
  <c r="BV242" i="18"/>
  <c r="BV243" i="18"/>
  <c r="BV244" i="18"/>
  <c r="BV245" i="18"/>
  <c r="BV246" i="18"/>
  <c r="BV247" i="18"/>
  <c r="BV248" i="18"/>
  <c r="BV249" i="18"/>
  <c r="BV250" i="18"/>
  <c r="BV251" i="18"/>
  <c r="BV252" i="18"/>
  <c r="BV253" i="18"/>
  <c r="BV254" i="18"/>
  <c r="BV255" i="18"/>
  <c r="BV256" i="18"/>
  <c r="BV257" i="18"/>
  <c r="BV258" i="18"/>
  <c r="BV259" i="18"/>
  <c r="BV260" i="18"/>
  <c r="BV261" i="18"/>
  <c r="BV262" i="18"/>
  <c r="BV263" i="18"/>
  <c r="BV264" i="18"/>
  <c r="BV265" i="18"/>
  <c r="BV266" i="18"/>
  <c r="BV267" i="18"/>
  <c r="BV268" i="18"/>
  <c r="BV269" i="18"/>
  <c r="BV270" i="18"/>
  <c r="BV271" i="18"/>
  <c r="BV272" i="18"/>
  <c r="BV273" i="18"/>
  <c r="BV274" i="18"/>
  <c r="BV275" i="18"/>
  <c r="BV276" i="18"/>
  <c r="BV277" i="18"/>
  <c r="BV278" i="18"/>
  <c r="BV279" i="18"/>
  <c r="BV280" i="18"/>
  <c r="BV281" i="18"/>
  <c r="BV282" i="18"/>
  <c r="BV283" i="18"/>
  <c r="BV284" i="18"/>
  <c r="BV285" i="18"/>
  <c r="BV286" i="18"/>
  <c r="BV287" i="18"/>
  <c r="BV288" i="18"/>
  <c r="BV289" i="18"/>
  <c r="BV290" i="18"/>
  <c r="BV291" i="18"/>
  <c r="BV292" i="18"/>
  <c r="BV293" i="18"/>
  <c r="BV294" i="18"/>
  <c r="BV295" i="18"/>
  <c r="BV296" i="18"/>
  <c r="BV297" i="18"/>
  <c r="BV298" i="18"/>
  <c r="BV299" i="18"/>
  <c r="BV300" i="18"/>
  <c r="BV301" i="18"/>
  <c r="BV302" i="18"/>
  <c r="BV303" i="18"/>
  <c r="BV304" i="18"/>
  <c r="BV305" i="18"/>
  <c r="BV306" i="18"/>
  <c r="BV307" i="18"/>
  <c r="BV308" i="18"/>
  <c r="BV309" i="18"/>
  <c r="BV310" i="18"/>
  <c r="BV311" i="18"/>
  <c r="BV312" i="18"/>
  <c r="BV313" i="18"/>
  <c r="BV314" i="18"/>
  <c r="BV315" i="18"/>
  <c r="BV316" i="18"/>
  <c r="BV317" i="18"/>
  <c r="BV318" i="18"/>
  <c r="BV319" i="18"/>
  <c r="BV320" i="18"/>
  <c r="BV321" i="18"/>
  <c r="BV322" i="18"/>
  <c r="BV323" i="18"/>
  <c r="BV324" i="18"/>
  <c r="BV325" i="18"/>
  <c r="BV326" i="18"/>
  <c r="BV327" i="18"/>
  <c r="BV328" i="18"/>
  <c r="BV329" i="18"/>
  <c r="BV330" i="18"/>
  <c r="BV331" i="18"/>
  <c r="BV332" i="18"/>
  <c r="BV333" i="18"/>
  <c r="BV334" i="18"/>
  <c r="BV335" i="18"/>
  <c r="BV336" i="18"/>
  <c r="BV337" i="18"/>
  <c r="BV338" i="18"/>
  <c r="BV339" i="18"/>
  <c r="BV340" i="18"/>
  <c r="BV341" i="18"/>
  <c r="BV342" i="18"/>
  <c r="BV343" i="18"/>
  <c r="BV344" i="18"/>
  <c r="BV345" i="18"/>
  <c r="BV346" i="18"/>
  <c r="BV347" i="18"/>
  <c r="BV348" i="18"/>
  <c r="BV349" i="18"/>
  <c r="BV350" i="18"/>
  <c r="BV351" i="18"/>
  <c r="BV352" i="18"/>
  <c r="BV353" i="18"/>
  <c r="BV354" i="18"/>
  <c r="BV355" i="18"/>
  <c r="BV356" i="18"/>
  <c r="BV357" i="18"/>
  <c r="BV358" i="18"/>
  <c r="BV359" i="18"/>
  <c r="BV360" i="18"/>
  <c r="BV361" i="18"/>
  <c r="BV362" i="18"/>
  <c r="BV363" i="18"/>
  <c r="BV364" i="18"/>
  <c r="BV365" i="18"/>
  <c r="BV366" i="18"/>
  <c r="BV367" i="18"/>
  <c r="BV368" i="18"/>
  <c r="BV369" i="18"/>
  <c r="BV370" i="18"/>
  <c r="BV371" i="18"/>
  <c r="BV372" i="18"/>
  <c r="BV373" i="18"/>
  <c r="BV374" i="18"/>
  <c r="BV375" i="18"/>
  <c r="BV376" i="18"/>
  <c r="BV377" i="18"/>
  <c r="BV378" i="18"/>
  <c r="BV379" i="18"/>
  <c r="BV380" i="18"/>
  <c r="BV381" i="18"/>
  <c r="BV382" i="18"/>
  <c r="BV383" i="18"/>
  <c r="BV384" i="18"/>
  <c r="BV385" i="18"/>
  <c r="BV386" i="18"/>
  <c r="BV387" i="18"/>
  <c r="BV388" i="18"/>
  <c r="BV389" i="18"/>
  <c r="BV390" i="18"/>
  <c r="BV391" i="18"/>
  <c r="BV392" i="18"/>
  <c r="BV393" i="18"/>
  <c r="BV394" i="18"/>
  <c r="BV395" i="18"/>
  <c r="BV396" i="18"/>
  <c r="BV397" i="18"/>
  <c r="BV398" i="18"/>
  <c r="BV399" i="18"/>
  <c r="BV400" i="18"/>
  <c r="BV401" i="18"/>
  <c r="BV402" i="18"/>
  <c r="BV403" i="18"/>
  <c r="BV404" i="18"/>
  <c r="BV405" i="18"/>
  <c r="BV406" i="18"/>
  <c r="BV407" i="18"/>
  <c r="BV408" i="18"/>
  <c r="BV409" i="18"/>
  <c r="BV410" i="18"/>
  <c r="BV411" i="18"/>
  <c r="BV412" i="18"/>
  <c r="BV413" i="18"/>
  <c r="BV414" i="18"/>
  <c r="BV415" i="18"/>
  <c r="BV416" i="18"/>
  <c r="BV417" i="18"/>
  <c r="BV418" i="18"/>
  <c r="BV419" i="18"/>
  <c r="BV420" i="18"/>
  <c r="BV421" i="18"/>
  <c r="BV422" i="18"/>
  <c r="BV423" i="18"/>
  <c r="BV424" i="18"/>
  <c r="BV425" i="18"/>
  <c r="BV426" i="18"/>
  <c r="BV427" i="18"/>
  <c r="BV428" i="18"/>
  <c r="BV429" i="18"/>
  <c r="BV430" i="18"/>
  <c r="BV431" i="18"/>
  <c r="BV432" i="18"/>
  <c r="BV433" i="18"/>
  <c r="BV434" i="18"/>
  <c r="BV435" i="18"/>
  <c r="BV436" i="18"/>
  <c r="BV437" i="18"/>
  <c r="BV438" i="18"/>
  <c r="BV439" i="18"/>
  <c r="BV440" i="18"/>
  <c r="BV441" i="18"/>
  <c r="BV442" i="18"/>
  <c r="BV443" i="18"/>
  <c r="BV444" i="18"/>
  <c r="BV445" i="18"/>
  <c r="BV446" i="18"/>
  <c r="BV447" i="18"/>
  <c r="BV448" i="18"/>
  <c r="BV449" i="18"/>
  <c r="BV450" i="18"/>
  <c r="BV451" i="18"/>
  <c r="BV452" i="18"/>
  <c r="BV453" i="18"/>
  <c r="BV454" i="18"/>
  <c r="BV455" i="18"/>
  <c r="BV456" i="18"/>
  <c r="BV457" i="18"/>
  <c r="BV458" i="18"/>
  <c r="BV459" i="18"/>
  <c r="BV460" i="18"/>
  <c r="BV461" i="18"/>
  <c r="BV462" i="18"/>
  <c r="BV463" i="18"/>
  <c r="BV464" i="18"/>
  <c r="BV465" i="18"/>
  <c r="BV466" i="18"/>
  <c r="BV467" i="18"/>
  <c r="BV468" i="18"/>
  <c r="BV469" i="18"/>
  <c r="BV470" i="18"/>
  <c r="BV471" i="18"/>
  <c r="BV472" i="18"/>
  <c r="BV473" i="18"/>
  <c r="BV474" i="18"/>
  <c r="BV475" i="18"/>
  <c r="BV476" i="18"/>
  <c r="BV477" i="18"/>
  <c r="BV478" i="18"/>
  <c r="BV479" i="18"/>
  <c r="BV480" i="18"/>
  <c r="BV481" i="18"/>
  <c r="BV482" i="18"/>
  <c r="BV483" i="18"/>
  <c r="BV484" i="18"/>
  <c r="BV485" i="18"/>
  <c r="BV486" i="18"/>
  <c r="BV487" i="18"/>
  <c r="BV488" i="18"/>
  <c r="BV489" i="18"/>
  <c r="BV490" i="18"/>
  <c r="BV491" i="18"/>
  <c r="BV492" i="18"/>
  <c r="BV493" i="18"/>
  <c r="BV494" i="18"/>
  <c r="BV495" i="18"/>
  <c r="BV496" i="18"/>
  <c r="BV497" i="18"/>
  <c r="BV498" i="18"/>
  <c r="BV499" i="18"/>
  <c r="BV500" i="18"/>
  <c r="BV501" i="18"/>
  <c r="BV502" i="18"/>
  <c r="BV503" i="18"/>
  <c r="BV504" i="18"/>
  <c r="BV505" i="18"/>
  <c r="BV506" i="18"/>
  <c r="BV507" i="18"/>
  <c r="BV508" i="18"/>
  <c r="BV509" i="18"/>
  <c r="BV510" i="18"/>
  <c r="BV511" i="18"/>
  <c r="BV512" i="18"/>
  <c r="BV513" i="18"/>
  <c r="BV514" i="18"/>
  <c r="BV515" i="18"/>
  <c r="BV516" i="18"/>
  <c r="BV517" i="18"/>
  <c r="BV518" i="18"/>
  <c r="BV519" i="18"/>
  <c r="BV520" i="18"/>
  <c r="BV521" i="18"/>
  <c r="BV522" i="18"/>
  <c r="BV523" i="18"/>
  <c r="BV524" i="18"/>
  <c r="BV525" i="18"/>
  <c r="BV526" i="18"/>
  <c r="BV527" i="18"/>
  <c r="BV528" i="18"/>
  <c r="BV529" i="18"/>
  <c r="BV530" i="18"/>
  <c r="BV531" i="18"/>
  <c r="BV532" i="18"/>
  <c r="BV533" i="18"/>
  <c r="BV534" i="18"/>
  <c r="BV535" i="18"/>
  <c r="BV536" i="18"/>
  <c r="BV537" i="18"/>
  <c r="BV538" i="18"/>
  <c r="BV539" i="18"/>
  <c r="BV540" i="18"/>
  <c r="BV541" i="18"/>
  <c r="BV542" i="18"/>
  <c r="BV543" i="18"/>
  <c r="BV544" i="18"/>
  <c r="BV545" i="18"/>
  <c r="BV546" i="18"/>
  <c r="BV547" i="18"/>
  <c r="BV548" i="18"/>
  <c r="BV549" i="18"/>
  <c r="BV550" i="18"/>
  <c r="BV551" i="18"/>
  <c r="BV552" i="18"/>
  <c r="BV553" i="18"/>
  <c r="BV554" i="18"/>
  <c r="BV555" i="18"/>
  <c r="BV556" i="18"/>
  <c r="BV557" i="18"/>
  <c r="BV558" i="18"/>
  <c r="BV559" i="18"/>
  <c r="BV560" i="18"/>
  <c r="BV561" i="18"/>
  <c r="BV562" i="18"/>
  <c r="BV563" i="18"/>
  <c r="BV564" i="18"/>
  <c r="BV565" i="18"/>
  <c r="BV566" i="18"/>
  <c r="BV567" i="18"/>
  <c r="BV568" i="18"/>
  <c r="BV569" i="18"/>
  <c r="BV570" i="18"/>
  <c r="BV571" i="18"/>
  <c r="BV572" i="18"/>
  <c r="BV573" i="18"/>
  <c r="BV574" i="18"/>
  <c r="BV575" i="18"/>
  <c r="BV576" i="18"/>
  <c r="BV577" i="18"/>
  <c r="BV578" i="18"/>
  <c r="BV579" i="18"/>
  <c r="BV580" i="18"/>
  <c r="BV581" i="18"/>
  <c r="BV582" i="18"/>
  <c r="BV583" i="18"/>
  <c r="BV584" i="18"/>
  <c r="BV585" i="18"/>
  <c r="BV586" i="18"/>
  <c r="BV587" i="18"/>
  <c r="BV588" i="18"/>
  <c r="BV589" i="18"/>
  <c r="BV590" i="18"/>
  <c r="BV591" i="18"/>
  <c r="BV592" i="18"/>
  <c r="BV593" i="18"/>
  <c r="BV594" i="18"/>
  <c r="BV595" i="18"/>
  <c r="BV596" i="18"/>
  <c r="BV597" i="18"/>
  <c r="BV598" i="18"/>
  <c r="BV599" i="18"/>
  <c r="BV600" i="18"/>
  <c r="BV601" i="18"/>
  <c r="BV602" i="18"/>
  <c r="BV603" i="18"/>
  <c r="BV604" i="18"/>
  <c r="BV605" i="18"/>
  <c r="BV606" i="18"/>
  <c r="BV607" i="18"/>
  <c r="BV608" i="18"/>
  <c r="BV609" i="18"/>
  <c r="BV610" i="18"/>
  <c r="BV611" i="18"/>
  <c r="BV612" i="18"/>
  <c r="BV613" i="18"/>
  <c r="BV614" i="18"/>
  <c r="BV615" i="18"/>
  <c r="BV616" i="18"/>
  <c r="BV617" i="18"/>
  <c r="BV618" i="18"/>
  <c r="BV619" i="18"/>
  <c r="BV620" i="18"/>
  <c r="BV621" i="18"/>
  <c r="BV622" i="18"/>
  <c r="BV623" i="18"/>
  <c r="BV624" i="18"/>
  <c r="BV625" i="18"/>
  <c r="BV626" i="18"/>
  <c r="BV627" i="18"/>
  <c r="BV628" i="18"/>
  <c r="BV629" i="18"/>
  <c r="BV630" i="18"/>
  <c r="BV631" i="18"/>
  <c r="BV632" i="18"/>
  <c r="BV633" i="18"/>
  <c r="BV634" i="18"/>
  <c r="BV635" i="18"/>
  <c r="BV636" i="18"/>
  <c r="BV637" i="18"/>
  <c r="BV638" i="18"/>
  <c r="BV639" i="18"/>
  <c r="BV640" i="18"/>
  <c r="BV641" i="18"/>
  <c r="BV642" i="18"/>
  <c r="BV643" i="18"/>
  <c r="BV644" i="18"/>
  <c r="BV645" i="18"/>
  <c r="BV646" i="18"/>
  <c r="BV647" i="18"/>
  <c r="BV648" i="18"/>
  <c r="BV649" i="18"/>
  <c r="BV650" i="18"/>
  <c r="BV651" i="18"/>
  <c r="BV652" i="18"/>
  <c r="BV653" i="18"/>
  <c r="BV654" i="18"/>
  <c r="BV655" i="18"/>
  <c r="BV656" i="18"/>
  <c r="BV657" i="18"/>
  <c r="BV658" i="18"/>
  <c r="BV659" i="18"/>
  <c r="BV660" i="18"/>
  <c r="BV661" i="18"/>
  <c r="BV662" i="18"/>
  <c r="BV663" i="18"/>
  <c r="BV664" i="18"/>
  <c r="BV665" i="18"/>
  <c r="BV666" i="18"/>
  <c r="BV667" i="18"/>
  <c r="BV668" i="18"/>
  <c r="BV669" i="18"/>
  <c r="BV670" i="18"/>
  <c r="BV671" i="18"/>
  <c r="BV672" i="18"/>
  <c r="BV673" i="18"/>
  <c r="BV674" i="18"/>
  <c r="BV675" i="18"/>
  <c r="BV676" i="18"/>
  <c r="BV677" i="18"/>
  <c r="BV678" i="18"/>
  <c r="BV679" i="18"/>
  <c r="BV680" i="18"/>
  <c r="BV681" i="18"/>
  <c r="BV682" i="18"/>
  <c r="BV683" i="18"/>
  <c r="BV684" i="18"/>
  <c r="BV685" i="18"/>
  <c r="BV686" i="18"/>
  <c r="BV687" i="18"/>
  <c r="BV688" i="18"/>
  <c r="BV689" i="18"/>
  <c r="BV690" i="18"/>
  <c r="BV691" i="18"/>
  <c r="BV692" i="18"/>
  <c r="BV693" i="18"/>
  <c r="BV694" i="18"/>
  <c r="BV695" i="18"/>
  <c r="BV696" i="18"/>
  <c r="BV697" i="18"/>
  <c r="BV698" i="18"/>
  <c r="BV699" i="18"/>
  <c r="BV700" i="18"/>
  <c r="BV701" i="18"/>
  <c r="BV702" i="18"/>
  <c r="BV703" i="18"/>
  <c r="BV704" i="18"/>
  <c r="BV705" i="18"/>
  <c r="BV706" i="18"/>
  <c r="BV707" i="18"/>
  <c r="BV708" i="18"/>
  <c r="BV709" i="18"/>
  <c r="BV710" i="18"/>
  <c r="BV711" i="18"/>
  <c r="BV712" i="18"/>
  <c r="BV713" i="18"/>
  <c r="BV714" i="18"/>
  <c r="BV715" i="18"/>
  <c r="BV716" i="18"/>
  <c r="BV717" i="18"/>
  <c r="BV718" i="18"/>
  <c r="BV719" i="18"/>
  <c r="BV720" i="18"/>
  <c r="BV721" i="18"/>
  <c r="BV722" i="18"/>
  <c r="BV723" i="18"/>
  <c r="BV724" i="18"/>
  <c r="BV725" i="18"/>
  <c r="BV726" i="18"/>
  <c r="BV727" i="18"/>
  <c r="BV728" i="18"/>
  <c r="BV729" i="18"/>
  <c r="BV730" i="18"/>
  <c r="BV731" i="18"/>
  <c r="BV732" i="18"/>
  <c r="BV733" i="18"/>
  <c r="BV734" i="18"/>
  <c r="BV735" i="18"/>
  <c r="BV736" i="18"/>
  <c r="BV737" i="18"/>
  <c r="BV738" i="18"/>
  <c r="BV739" i="18"/>
  <c r="BV740" i="18"/>
  <c r="BV741" i="18"/>
  <c r="BV742" i="18"/>
  <c r="BV743" i="18"/>
  <c r="BV744" i="18"/>
  <c r="BV745" i="18"/>
  <c r="BV746" i="18"/>
  <c r="BV747" i="18"/>
  <c r="BV748" i="18"/>
  <c r="BV749" i="18"/>
  <c r="BV750" i="18"/>
  <c r="BV751" i="18"/>
  <c r="BV752" i="18"/>
  <c r="BV753" i="18"/>
  <c r="BV754" i="18"/>
  <c r="BV755" i="18"/>
  <c r="BV756" i="18"/>
  <c r="BV757" i="18"/>
  <c r="BV758" i="18"/>
  <c r="BV759" i="18"/>
  <c r="BV760" i="18"/>
  <c r="BV761" i="18"/>
  <c r="BV762" i="18"/>
  <c r="BV763" i="18"/>
  <c r="BV764" i="18"/>
  <c r="BV765" i="18"/>
  <c r="BV766" i="18"/>
  <c r="BV767" i="18"/>
  <c r="BV768" i="18"/>
  <c r="BV769" i="18"/>
  <c r="BV770" i="18"/>
  <c r="BV771" i="18"/>
  <c r="BV772" i="18"/>
  <c r="BV773" i="18"/>
  <c r="BV774" i="18"/>
  <c r="BV775" i="18"/>
  <c r="BV776" i="18"/>
  <c r="BV777" i="18"/>
  <c r="BV778" i="18"/>
  <c r="BV779" i="18"/>
  <c r="BV780" i="18"/>
  <c r="BV781" i="18"/>
  <c r="BV782" i="18"/>
  <c r="BV783" i="18"/>
  <c r="BV784" i="18"/>
  <c r="BV785" i="18"/>
  <c r="BV786" i="18"/>
  <c r="BV787" i="18"/>
  <c r="BV788" i="18"/>
  <c r="BV789" i="18"/>
  <c r="BV790" i="18"/>
  <c r="BV791" i="18"/>
  <c r="BV792" i="18"/>
  <c r="BV793" i="18"/>
  <c r="BV794" i="18"/>
  <c r="BV795" i="18"/>
  <c r="BV796" i="18"/>
  <c r="BV797" i="18"/>
  <c r="BV798" i="18"/>
  <c r="BV799" i="18"/>
  <c r="BV800" i="18"/>
  <c r="BV801" i="18"/>
  <c r="BV802" i="18"/>
  <c r="AA49" i="5"/>
  <c r="AA48" i="5"/>
  <c r="AA47" i="5"/>
  <c r="AA46" i="5"/>
  <c r="AA45" i="5"/>
  <c r="AA44" i="5"/>
  <c r="AA43" i="5"/>
  <c r="AA42" i="5"/>
  <c r="AA41" i="5"/>
  <c r="AA40" i="5"/>
  <c r="AA39" i="5"/>
  <c r="AA38" i="5"/>
  <c r="AA37" i="5"/>
  <c r="AA36" i="5"/>
  <c r="AA35" i="5"/>
  <c r="AA34" i="5"/>
  <c r="AA33" i="5"/>
  <c r="AA32" i="5"/>
  <c r="AA31" i="5"/>
  <c r="AA30" i="5"/>
  <c r="AA29" i="5"/>
  <c r="AA28" i="5"/>
  <c r="AA27" i="5"/>
  <c r="AA26" i="5"/>
  <c r="AA25" i="5"/>
  <c r="AA24" i="5"/>
  <c r="AA23" i="5"/>
  <c r="AA22" i="5"/>
  <c r="AA21" i="5"/>
  <c r="AA20" i="5"/>
  <c r="AA19" i="5"/>
  <c r="AA18" i="5"/>
  <c r="AA17" i="5"/>
  <c r="AA16" i="5"/>
  <c r="AA15" i="5"/>
  <c r="AA14" i="5"/>
  <c r="AA13" i="5"/>
  <c r="AA12" i="5"/>
  <c r="AA11" i="5"/>
  <c r="AA10" i="5"/>
  <c r="AA9" i="5"/>
  <c r="AA8" i="5"/>
  <c r="Y49" i="5"/>
  <c r="Y48" i="5"/>
  <c r="Y47" i="5"/>
  <c r="Y46" i="5"/>
  <c r="Y45" i="5"/>
  <c r="Y44" i="5"/>
  <c r="Y43" i="5"/>
  <c r="Y42" i="5"/>
  <c r="Y41" i="5"/>
  <c r="Y40" i="5"/>
  <c r="Y39" i="5"/>
  <c r="Y38" i="5"/>
  <c r="Y37" i="5"/>
  <c r="Y36" i="5"/>
  <c r="Y35" i="5"/>
  <c r="Y34" i="5"/>
  <c r="Y33" i="5"/>
  <c r="Y32" i="5"/>
  <c r="Y31" i="5"/>
  <c r="Y30" i="5"/>
  <c r="Y29" i="5"/>
  <c r="Y28" i="5"/>
  <c r="Y27" i="5"/>
  <c r="Y26" i="5"/>
  <c r="Y25" i="5"/>
  <c r="Y24" i="5"/>
  <c r="Y23" i="5"/>
  <c r="Y22" i="5"/>
  <c r="Y21" i="5"/>
  <c r="Y20" i="5"/>
  <c r="Y19" i="5"/>
  <c r="Y18" i="5"/>
  <c r="Y17" i="5"/>
  <c r="Y16" i="5"/>
  <c r="Y15" i="5"/>
  <c r="Y14" i="5"/>
  <c r="Y13" i="5"/>
  <c r="Y12" i="5"/>
  <c r="Y11" i="5"/>
  <c r="Y10" i="5"/>
  <c r="Y9" i="5"/>
  <c r="Y8" i="5"/>
  <c r="W49" i="5"/>
  <c r="W48" i="5"/>
  <c r="W47" i="5"/>
  <c r="W46" i="5"/>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U49" i="5"/>
  <c r="U48" i="5"/>
  <c r="U47" i="5"/>
  <c r="U46" i="5"/>
  <c r="U45" i="5"/>
  <c r="U44" i="5"/>
  <c r="U43" i="5"/>
  <c r="U42" i="5"/>
  <c r="U41" i="5"/>
  <c r="U40" i="5"/>
  <c r="U39" i="5"/>
  <c r="U38" i="5"/>
  <c r="U37" i="5"/>
  <c r="U36" i="5"/>
  <c r="U35" i="5"/>
  <c r="U34" i="5"/>
  <c r="U33" i="5"/>
  <c r="U32" i="5"/>
  <c r="U31" i="5"/>
  <c r="U30" i="5"/>
  <c r="U29" i="5"/>
  <c r="U28" i="5"/>
  <c r="U27" i="5"/>
  <c r="U26" i="5"/>
  <c r="U25" i="5"/>
  <c r="U24" i="5"/>
  <c r="U23" i="5"/>
  <c r="U22" i="5"/>
  <c r="U21" i="5"/>
  <c r="U20" i="5"/>
  <c r="U19" i="5"/>
  <c r="U18" i="5"/>
  <c r="U17" i="5"/>
  <c r="U16" i="5"/>
  <c r="U15" i="5"/>
  <c r="U14" i="5"/>
  <c r="U13" i="5"/>
  <c r="U12" i="5"/>
  <c r="U11" i="5"/>
  <c r="U10" i="5"/>
  <c r="U9" i="5"/>
  <c r="U8" i="5"/>
  <c r="S49" i="5"/>
  <c r="S48" i="5"/>
  <c r="S47" i="5"/>
  <c r="S46" i="5"/>
  <c r="S45" i="5"/>
  <c r="S44" i="5"/>
  <c r="S43" i="5"/>
  <c r="S42" i="5"/>
  <c r="S41" i="5"/>
  <c r="S40" i="5"/>
  <c r="S39" i="5"/>
  <c r="S38" i="5"/>
  <c r="S37" i="5"/>
  <c r="S36" i="5"/>
  <c r="S35" i="5"/>
  <c r="S34" i="5"/>
  <c r="S33" i="5"/>
  <c r="S32" i="5"/>
  <c r="S31" i="5"/>
  <c r="S30" i="5"/>
  <c r="S29" i="5"/>
  <c r="S28" i="5"/>
  <c r="S27" i="5"/>
  <c r="S26" i="5"/>
  <c r="S25" i="5"/>
  <c r="S24" i="5"/>
  <c r="S23" i="5"/>
  <c r="S22" i="5"/>
  <c r="S21" i="5"/>
  <c r="S20" i="5"/>
  <c r="S19" i="5"/>
  <c r="S18" i="5"/>
  <c r="S17" i="5"/>
  <c r="S16" i="5"/>
  <c r="S15" i="5"/>
  <c r="S14" i="5"/>
  <c r="S13" i="5"/>
  <c r="S12" i="5"/>
  <c r="S11" i="5"/>
  <c r="S10" i="5"/>
  <c r="S9" i="5"/>
  <c r="S8"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A39" i="5" l="1"/>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40" i="5"/>
  <c r="A41" i="5"/>
  <c r="A42" i="5"/>
  <c r="A43" i="5"/>
  <c r="A44" i="5"/>
  <c r="A45" i="5"/>
  <c r="A46" i="5"/>
  <c r="A47" i="5"/>
  <c r="A48" i="5"/>
  <c r="A49" i="5"/>
  <c r="A8" i="5"/>
  <c r="D324" i="12" l="1"/>
  <c r="C324" i="12"/>
  <c r="D321" i="12"/>
  <c r="C321" i="12"/>
  <c r="D304" i="12"/>
  <c r="C304" i="12"/>
  <c r="D291" i="12"/>
  <c r="C291" i="12"/>
  <c r="D287" i="12"/>
  <c r="C287" i="12"/>
  <c r="D269" i="12"/>
  <c r="C269" i="12"/>
  <c r="D266" i="12"/>
  <c r="C266" i="12"/>
  <c r="D249" i="12"/>
  <c r="C249" i="12"/>
  <c r="D236" i="12"/>
  <c r="C236" i="12"/>
  <c r="D232" i="12"/>
  <c r="C232" i="12"/>
  <c r="D214" i="12"/>
  <c r="C214" i="12"/>
  <c r="D211" i="12"/>
  <c r="C211" i="12"/>
  <c r="D194" i="12"/>
  <c r="C194" i="12"/>
  <c r="D181" i="12"/>
  <c r="C181" i="12"/>
  <c r="D177" i="12"/>
  <c r="C177" i="12"/>
  <c r="D159" i="12"/>
  <c r="C159" i="12"/>
  <c r="D156" i="12"/>
  <c r="C156" i="12"/>
  <c r="D139" i="12"/>
  <c r="C139" i="12"/>
  <c r="D126" i="12"/>
  <c r="C126" i="12"/>
  <c r="D122" i="12"/>
  <c r="C122" i="12"/>
  <c r="D104" i="12"/>
  <c r="C104" i="12"/>
  <c r="D101" i="12"/>
  <c r="C101" i="12"/>
  <c r="D84" i="12"/>
  <c r="C84" i="12"/>
  <c r="D71" i="12"/>
  <c r="C71" i="12"/>
  <c r="D67" i="12"/>
  <c r="C67" i="12"/>
  <c r="D49" i="12"/>
  <c r="C49" i="12"/>
  <c r="D46" i="12"/>
  <c r="C46" i="12"/>
  <c r="D29" i="12"/>
  <c r="C29" i="12"/>
  <c r="D16" i="12"/>
  <c r="C16" i="12"/>
  <c r="C12" i="12"/>
  <c r="D12" i="12"/>
  <c r="G331" i="12" l="1"/>
  <c r="E331" i="12"/>
  <c r="G330" i="12"/>
  <c r="E330" i="12"/>
  <c r="G329" i="12"/>
  <c r="E329" i="12"/>
  <c r="G328" i="12"/>
  <c r="E328" i="12"/>
  <c r="G327" i="12"/>
  <c r="E327" i="12"/>
  <c r="G326" i="12"/>
  <c r="E326" i="12"/>
  <c r="G325" i="12"/>
  <c r="E325" i="12"/>
  <c r="G323" i="12"/>
  <c r="G324" i="12" s="1"/>
  <c r="E323" i="12"/>
  <c r="E324" i="12" s="1"/>
  <c r="G322" i="12"/>
  <c r="E322" i="12"/>
  <c r="G320" i="12"/>
  <c r="G321" i="12" s="1"/>
  <c r="E320" i="12"/>
  <c r="E321" i="12" s="1"/>
  <c r="G319" i="12"/>
  <c r="E319" i="12"/>
  <c r="G318" i="12"/>
  <c r="E318" i="12"/>
  <c r="G317" i="12"/>
  <c r="E317" i="12"/>
  <c r="G316" i="12"/>
  <c r="E316" i="12"/>
  <c r="G315" i="12"/>
  <c r="E315" i="12"/>
  <c r="G314" i="12"/>
  <c r="E314" i="12"/>
  <c r="G313" i="12"/>
  <c r="E313" i="12"/>
  <c r="G312" i="12"/>
  <c r="E312" i="12"/>
  <c r="G311" i="12"/>
  <c r="E311" i="12"/>
  <c r="G310" i="12"/>
  <c r="E310" i="12"/>
  <c r="G309" i="12"/>
  <c r="E309" i="12"/>
  <c r="G308" i="12"/>
  <c r="E308" i="12"/>
  <c r="G307" i="12"/>
  <c r="E307" i="12"/>
  <c r="G306" i="12"/>
  <c r="E306" i="12"/>
  <c r="G305" i="12"/>
  <c r="E305" i="12"/>
  <c r="G303" i="12"/>
  <c r="G304" i="12" s="1"/>
  <c r="E303" i="12"/>
  <c r="E304" i="12" s="1"/>
  <c r="G302" i="12"/>
  <c r="E302" i="12"/>
  <c r="G301" i="12"/>
  <c r="E301" i="12"/>
  <c r="G300" i="12"/>
  <c r="E300" i="12"/>
  <c r="G299" i="12"/>
  <c r="E299" i="12"/>
  <c r="G298" i="12"/>
  <c r="E298" i="12"/>
  <c r="G297" i="12"/>
  <c r="E297" i="12"/>
  <c r="G296" i="12"/>
  <c r="E296" i="12"/>
  <c r="G295" i="12"/>
  <c r="E295" i="12"/>
  <c r="G294" i="12"/>
  <c r="E294" i="12"/>
  <c r="G293" i="12"/>
  <c r="E293" i="12"/>
  <c r="G292" i="12"/>
  <c r="E292" i="12"/>
  <c r="G290" i="12"/>
  <c r="G291" i="12" s="1"/>
  <c r="E290" i="12"/>
  <c r="E291" i="12" s="1"/>
  <c r="G289" i="12"/>
  <c r="E289" i="12"/>
  <c r="G288" i="12"/>
  <c r="E288" i="12"/>
  <c r="G286" i="12"/>
  <c r="G287" i="12" s="1"/>
  <c r="E286" i="12"/>
  <c r="E287" i="12" s="1"/>
  <c r="G285" i="12"/>
  <c r="E285" i="12"/>
  <c r="G276" i="12"/>
  <c r="E276" i="12"/>
  <c r="G275" i="12"/>
  <c r="E275" i="12"/>
  <c r="G274" i="12"/>
  <c r="E274" i="12"/>
  <c r="G273" i="12"/>
  <c r="E273" i="12"/>
  <c r="G272" i="12"/>
  <c r="E272" i="12"/>
  <c r="G271" i="12"/>
  <c r="E271" i="12"/>
  <c r="G270" i="12"/>
  <c r="E270" i="12"/>
  <c r="G268" i="12"/>
  <c r="G269" i="12" s="1"/>
  <c r="E268" i="12"/>
  <c r="E269" i="12" s="1"/>
  <c r="G267" i="12"/>
  <c r="E267" i="12"/>
  <c r="G265" i="12"/>
  <c r="G266" i="12" s="1"/>
  <c r="E265" i="12"/>
  <c r="E266" i="12" s="1"/>
  <c r="G264" i="12"/>
  <c r="E264" i="12"/>
  <c r="G263" i="12"/>
  <c r="E263" i="12"/>
  <c r="G262" i="12"/>
  <c r="E262" i="12"/>
  <c r="G261" i="12"/>
  <c r="E261" i="12"/>
  <c r="G260" i="12"/>
  <c r="E260" i="12"/>
  <c r="G259" i="12"/>
  <c r="E259" i="12"/>
  <c r="G258" i="12"/>
  <c r="E258" i="12"/>
  <c r="G257" i="12"/>
  <c r="E257" i="12"/>
  <c r="G256" i="12"/>
  <c r="E256" i="12"/>
  <c r="G255" i="12"/>
  <c r="E255" i="12"/>
  <c r="G254" i="12"/>
  <c r="E254" i="12"/>
  <c r="G253" i="12"/>
  <c r="E253" i="12"/>
  <c r="G252" i="12"/>
  <c r="E252" i="12"/>
  <c r="G251" i="12"/>
  <c r="E251" i="12"/>
  <c r="G250" i="12"/>
  <c r="E250" i="12"/>
  <c r="G248" i="12"/>
  <c r="G249" i="12" s="1"/>
  <c r="E248" i="12"/>
  <c r="E249" i="12" s="1"/>
  <c r="G247" i="12"/>
  <c r="E247" i="12"/>
  <c r="G246" i="12"/>
  <c r="E246" i="12"/>
  <c r="G245" i="12"/>
  <c r="E245" i="12"/>
  <c r="G244" i="12"/>
  <c r="E244" i="12"/>
  <c r="G243" i="12"/>
  <c r="E243" i="12"/>
  <c r="G242" i="12"/>
  <c r="E242" i="12"/>
  <c r="G241" i="12"/>
  <c r="E241" i="12"/>
  <c r="G240" i="12"/>
  <c r="E240" i="12"/>
  <c r="G239" i="12"/>
  <c r="E239" i="12"/>
  <c r="G238" i="12"/>
  <c r="E238" i="12"/>
  <c r="G237" i="12"/>
  <c r="E237" i="12"/>
  <c r="G235" i="12"/>
  <c r="G236" i="12" s="1"/>
  <c r="E235" i="12"/>
  <c r="E236" i="12" s="1"/>
  <c r="G234" i="12"/>
  <c r="E234" i="12"/>
  <c r="G233" i="12"/>
  <c r="E233" i="12"/>
  <c r="G231" i="12"/>
  <c r="G232" i="12" s="1"/>
  <c r="E231" i="12"/>
  <c r="E232" i="12" s="1"/>
  <c r="G230" i="12"/>
  <c r="E230" i="12"/>
  <c r="G221" i="12"/>
  <c r="E221" i="12"/>
  <c r="G220" i="12"/>
  <c r="E220" i="12"/>
  <c r="G219" i="12"/>
  <c r="E219" i="12"/>
  <c r="G218" i="12"/>
  <c r="E218" i="12"/>
  <c r="G217" i="12"/>
  <c r="E217" i="12"/>
  <c r="G216" i="12"/>
  <c r="E216" i="12"/>
  <c r="G215" i="12"/>
  <c r="E215" i="12"/>
  <c r="G213" i="12"/>
  <c r="G214" i="12" s="1"/>
  <c r="E213" i="12"/>
  <c r="E214" i="12" s="1"/>
  <c r="G212" i="12"/>
  <c r="E212" i="12"/>
  <c r="G210" i="12"/>
  <c r="G211" i="12" s="1"/>
  <c r="E210" i="12"/>
  <c r="E211" i="12" s="1"/>
  <c r="G209" i="12"/>
  <c r="E209" i="12"/>
  <c r="G208" i="12"/>
  <c r="E208" i="12"/>
  <c r="G207" i="12"/>
  <c r="E207" i="12"/>
  <c r="G206" i="12"/>
  <c r="E206" i="12"/>
  <c r="G205" i="12"/>
  <c r="E205" i="12"/>
  <c r="G204" i="12"/>
  <c r="E204" i="12"/>
  <c r="G203" i="12"/>
  <c r="E203" i="12"/>
  <c r="G202" i="12"/>
  <c r="E202" i="12"/>
  <c r="G201" i="12"/>
  <c r="E201" i="12"/>
  <c r="G200" i="12"/>
  <c r="E200" i="12"/>
  <c r="G199" i="12"/>
  <c r="E199" i="12"/>
  <c r="G198" i="12"/>
  <c r="E198" i="12"/>
  <c r="G197" i="12"/>
  <c r="E197" i="12"/>
  <c r="G196" i="12"/>
  <c r="E196" i="12"/>
  <c r="G195" i="12"/>
  <c r="E195" i="12"/>
  <c r="G193" i="12"/>
  <c r="G194" i="12" s="1"/>
  <c r="E193" i="12"/>
  <c r="E194" i="12" s="1"/>
  <c r="G192" i="12"/>
  <c r="E192" i="12"/>
  <c r="G191" i="12"/>
  <c r="E191" i="12"/>
  <c r="G190" i="12"/>
  <c r="E190" i="12"/>
  <c r="G189" i="12"/>
  <c r="E189" i="12"/>
  <c r="G188" i="12"/>
  <c r="E188" i="12"/>
  <c r="G187" i="12"/>
  <c r="E187" i="12"/>
  <c r="G186" i="12"/>
  <c r="E186" i="12"/>
  <c r="G185" i="12"/>
  <c r="E185" i="12"/>
  <c r="G184" i="12"/>
  <c r="E184" i="12"/>
  <c r="G183" i="12"/>
  <c r="E183" i="12"/>
  <c r="G182" i="12"/>
  <c r="E182" i="12"/>
  <c r="G180" i="12"/>
  <c r="G181" i="12" s="1"/>
  <c r="E180" i="12"/>
  <c r="E181" i="12" s="1"/>
  <c r="G179" i="12"/>
  <c r="E179" i="12"/>
  <c r="G178" i="12"/>
  <c r="E178" i="12"/>
  <c r="G176" i="12"/>
  <c r="G177" i="12" s="1"/>
  <c r="E176" i="12"/>
  <c r="E177" i="12" s="1"/>
  <c r="G175" i="12"/>
  <c r="E175" i="12"/>
  <c r="G166" i="12"/>
  <c r="E166" i="12"/>
  <c r="G165" i="12"/>
  <c r="E165" i="12"/>
  <c r="G164" i="12"/>
  <c r="E164" i="12"/>
  <c r="G163" i="12"/>
  <c r="E163" i="12"/>
  <c r="G162" i="12"/>
  <c r="E162" i="12"/>
  <c r="G161" i="12"/>
  <c r="E161" i="12"/>
  <c r="G160" i="12"/>
  <c r="E160" i="12"/>
  <c r="G158" i="12"/>
  <c r="G159" i="12" s="1"/>
  <c r="E158" i="12"/>
  <c r="E159" i="12" s="1"/>
  <c r="G157" i="12"/>
  <c r="E157" i="12"/>
  <c r="G155" i="12"/>
  <c r="G156" i="12" s="1"/>
  <c r="E155" i="12"/>
  <c r="E156" i="12" s="1"/>
  <c r="G154" i="12"/>
  <c r="E154" i="12"/>
  <c r="G153" i="12"/>
  <c r="E153" i="12"/>
  <c r="G152" i="12"/>
  <c r="E152" i="12"/>
  <c r="G151" i="12"/>
  <c r="E151" i="12"/>
  <c r="G150" i="12"/>
  <c r="E150" i="12"/>
  <c r="G149" i="12"/>
  <c r="E149" i="12"/>
  <c r="G148" i="12"/>
  <c r="E148" i="12"/>
  <c r="G147" i="12"/>
  <c r="E147" i="12"/>
  <c r="G146" i="12"/>
  <c r="E146" i="12"/>
  <c r="G145" i="12"/>
  <c r="E145" i="12"/>
  <c r="G144" i="12"/>
  <c r="E144" i="12"/>
  <c r="G143" i="12"/>
  <c r="E143" i="12"/>
  <c r="G142" i="12"/>
  <c r="E142" i="12"/>
  <c r="G141" i="12"/>
  <c r="E141" i="12"/>
  <c r="G140" i="12"/>
  <c r="E140" i="12"/>
  <c r="G138" i="12"/>
  <c r="G139" i="12" s="1"/>
  <c r="E138" i="12"/>
  <c r="E139" i="12" s="1"/>
  <c r="G137" i="12"/>
  <c r="E137" i="12"/>
  <c r="G136" i="12"/>
  <c r="E136" i="12"/>
  <c r="G135" i="12"/>
  <c r="E135" i="12"/>
  <c r="G134" i="12"/>
  <c r="E134" i="12"/>
  <c r="G133" i="12"/>
  <c r="E133" i="12"/>
  <c r="G132" i="12"/>
  <c r="E132" i="12"/>
  <c r="G131" i="12"/>
  <c r="E131" i="12"/>
  <c r="G130" i="12"/>
  <c r="E130" i="12"/>
  <c r="G129" i="12"/>
  <c r="E129" i="12"/>
  <c r="G128" i="12"/>
  <c r="E128" i="12"/>
  <c r="G127" i="12"/>
  <c r="E127" i="12"/>
  <c r="G125" i="12"/>
  <c r="G126" i="12" s="1"/>
  <c r="E125" i="12"/>
  <c r="E126" i="12" s="1"/>
  <c r="G124" i="12"/>
  <c r="E124" i="12"/>
  <c r="G123" i="12"/>
  <c r="E123" i="12"/>
  <c r="G121" i="12"/>
  <c r="G122" i="12" s="1"/>
  <c r="E121" i="12"/>
  <c r="E122" i="12" s="1"/>
  <c r="G120" i="12"/>
  <c r="E120" i="12"/>
  <c r="G111" i="12"/>
  <c r="E111" i="12"/>
  <c r="G110" i="12"/>
  <c r="E110" i="12"/>
  <c r="G109" i="12"/>
  <c r="E109" i="12"/>
  <c r="G108" i="12"/>
  <c r="E108" i="12"/>
  <c r="G107" i="12"/>
  <c r="E107" i="12"/>
  <c r="G106" i="12"/>
  <c r="E106" i="12"/>
  <c r="G105" i="12"/>
  <c r="E105" i="12"/>
  <c r="G103" i="12"/>
  <c r="G104" i="12" s="1"/>
  <c r="E103" i="12"/>
  <c r="E104" i="12" s="1"/>
  <c r="G102" i="12"/>
  <c r="E102" i="12"/>
  <c r="G100" i="12"/>
  <c r="G101" i="12" s="1"/>
  <c r="E100" i="12"/>
  <c r="E101" i="12" s="1"/>
  <c r="G99" i="12"/>
  <c r="E99" i="12"/>
  <c r="G98" i="12"/>
  <c r="E98" i="12"/>
  <c r="G97" i="12"/>
  <c r="E97" i="12"/>
  <c r="G96" i="12"/>
  <c r="E96" i="12"/>
  <c r="G95" i="12"/>
  <c r="E95" i="12"/>
  <c r="G94" i="12"/>
  <c r="E94" i="12"/>
  <c r="G93" i="12"/>
  <c r="E93" i="12"/>
  <c r="G92" i="12"/>
  <c r="E92" i="12"/>
  <c r="G91" i="12"/>
  <c r="E91" i="12"/>
  <c r="G90" i="12"/>
  <c r="E90" i="12"/>
  <c r="G89" i="12"/>
  <c r="E89" i="12"/>
  <c r="G88" i="12"/>
  <c r="E88" i="12"/>
  <c r="G87" i="12"/>
  <c r="E87" i="12"/>
  <c r="G86" i="12"/>
  <c r="E86" i="12"/>
  <c r="G85" i="12"/>
  <c r="E85" i="12"/>
  <c r="G83" i="12"/>
  <c r="G84" i="12" s="1"/>
  <c r="E83" i="12"/>
  <c r="E84" i="12" s="1"/>
  <c r="G82" i="12"/>
  <c r="E82" i="12"/>
  <c r="G81" i="12"/>
  <c r="E81" i="12"/>
  <c r="G80" i="12"/>
  <c r="E80" i="12"/>
  <c r="G79" i="12"/>
  <c r="E79" i="12"/>
  <c r="G78" i="12"/>
  <c r="E78" i="12"/>
  <c r="G77" i="12"/>
  <c r="E77" i="12"/>
  <c r="G76" i="12"/>
  <c r="E76" i="12"/>
  <c r="G75" i="12"/>
  <c r="E75" i="12"/>
  <c r="G74" i="12"/>
  <c r="E74" i="12"/>
  <c r="G73" i="12"/>
  <c r="E73" i="12"/>
  <c r="G72" i="12"/>
  <c r="E72" i="12"/>
  <c r="G70" i="12"/>
  <c r="G71" i="12" s="1"/>
  <c r="E70" i="12"/>
  <c r="E71" i="12" s="1"/>
  <c r="G69" i="12"/>
  <c r="E69" i="12"/>
  <c r="G68" i="12"/>
  <c r="E68" i="12"/>
  <c r="G66" i="12"/>
  <c r="G67" i="12" s="1"/>
  <c r="E66" i="12"/>
  <c r="E67" i="12" s="1"/>
  <c r="G65" i="12"/>
  <c r="E65" i="12"/>
  <c r="G56" i="12" l="1"/>
  <c r="E56" i="12"/>
  <c r="G55" i="12"/>
  <c r="E55" i="12"/>
  <c r="G54" i="12"/>
  <c r="E54" i="12"/>
  <c r="G53" i="12"/>
  <c r="E53" i="12"/>
  <c r="G52" i="12"/>
  <c r="E52" i="12"/>
  <c r="G51" i="12"/>
  <c r="E51" i="12"/>
  <c r="G50" i="12"/>
  <c r="E50" i="12"/>
  <c r="G48" i="12"/>
  <c r="G49" i="12" s="1"/>
  <c r="E48" i="12"/>
  <c r="E49" i="12" s="1"/>
  <c r="G47" i="12"/>
  <c r="E47" i="12"/>
  <c r="G45" i="12"/>
  <c r="G46" i="12" s="1"/>
  <c r="E45" i="12"/>
  <c r="E46" i="12" s="1"/>
  <c r="G44" i="12"/>
  <c r="E44" i="12"/>
  <c r="G43" i="12"/>
  <c r="E43" i="12"/>
  <c r="G42" i="12"/>
  <c r="E42" i="12"/>
  <c r="G41" i="12"/>
  <c r="E41" i="12"/>
  <c r="G40" i="12"/>
  <c r="E40" i="12"/>
  <c r="G39" i="12"/>
  <c r="E39" i="12"/>
  <c r="G38" i="12"/>
  <c r="E38" i="12"/>
  <c r="G37" i="12"/>
  <c r="E37" i="12"/>
  <c r="G36" i="12"/>
  <c r="E36" i="12"/>
  <c r="G35" i="12"/>
  <c r="E35" i="12"/>
  <c r="G34" i="12"/>
  <c r="E34" i="12"/>
  <c r="G33" i="12"/>
  <c r="E33" i="12"/>
  <c r="G32" i="12"/>
  <c r="E32" i="12"/>
  <c r="G31" i="12"/>
  <c r="E31" i="12"/>
  <c r="G30" i="12"/>
  <c r="E30" i="12"/>
  <c r="G28" i="12"/>
  <c r="G29" i="12" s="1"/>
  <c r="E28" i="12"/>
  <c r="E29" i="12" s="1"/>
  <c r="G27" i="12"/>
  <c r="E27" i="12"/>
  <c r="G26" i="12"/>
  <c r="E26" i="12"/>
  <c r="G25" i="12"/>
  <c r="E25" i="12"/>
  <c r="G24" i="12"/>
  <c r="E24" i="12"/>
  <c r="G23" i="12"/>
  <c r="E23" i="12"/>
  <c r="G22" i="12"/>
  <c r="E22" i="12"/>
  <c r="G21" i="12"/>
  <c r="E21" i="12"/>
  <c r="G20" i="12"/>
  <c r="E20" i="12"/>
  <c r="G19" i="12"/>
  <c r="E19" i="12"/>
  <c r="G18" i="12"/>
  <c r="E18" i="12"/>
  <c r="G17" i="12"/>
  <c r="E17" i="12"/>
  <c r="G15" i="12"/>
  <c r="G16" i="12" s="1"/>
  <c r="E15" i="12"/>
  <c r="E16" i="12" s="1"/>
  <c r="G14" i="12"/>
  <c r="E14" i="12"/>
  <c r="G13" i="12"/>
  <c r="E13" i="12"/>
  <c r="G11" i="12"/>
  <c r="G12" i="12" s="1"/>
  <c r="E11" i="12"/>
  <c r="E12" i="12" s="1"/>
  <c r="G10" i="12"/>
  <c r="E10" i="12"/>
  <c r="I408" i="3" l="1"/>
  <c r="J408" i="3"/>
  <c r="I409" i="3"/>
  <c r="J409" i="3"/>
  <c r="I410" i="3"/>
  <c r="J410" i="3"/>
  <c r="I411" i="3"/>
  <c r="J411" i="3"/>
  <c r="I412" i="3"/>
  <c r="J412" i="3"/>
  <c r="I413" i="3"/>
  <c r="J413" i="3"/>
  <c r="I414" i="3"/>
  <c r="J414" i="3"/>
  <c r="I415" i="3"/>
  <c r="J415" i="3"/>
  <c r="I416" i="3"/>
  <c r="J416" i="3"/>
  <c r="I417" i="3"/>
  <c r="J417" i="3"/>
  <c r="I418" i="3"/>
  <c r="J418" i="3"/>
  <c r="I419" i="3"/>
  <c r="J419" i="3"/>
  <c r="I420" i="3"/>
  <c r="J420" i="3"/>
  <c r="I421" i="3"/>
  <c r="J421" i="3"/>
  <c r="I422" i="3"/>
  <c r="J422" i="3"/>
  <c r="I423" i="3"/>
  <c r="J423" i="3"/>
  <c r="I424" i="3"/>
  <c r="J424" i="3"/>
  <c r="I425" i="3"/>
  <c r="J425" i="3"/>
  <c r="I426" i="3"/>
  <c r="J426" i="3"/>
  <c r="I427" i="3"/>
  <c r="J427" i="3"/>
  <c r="I428" i="3"/>
  <c r="J428" i="3"/>
  <c r="I429" i="3"/>
  <c r="J429" i="3"/>
  <c r="I430" i="3"/>
  <c r="J430" i="3"/>
  <c r="I431" i="3"/>
  <c r="J431" i="3"/>
  <c r="I432" i="3"/>
  <c r="J432" i="3"/>
  <c r="I433" i="3"/>
  <c r="J433" i="3"/>
  <c r="I434" i="3"/>
  <c r="J434" i="3"/>
  <c r="I435" i="3"/>
  <c r="J435" i="3"/>
  <c r="I436" i="3"/>
  <c r="J436" i="3"/>
  <c r="I437" i="3"/>
  <c r="J437" i="3"/>
  <c r="I438" i="3"/>
  <c r="J438" i="3"/>
  <c r="I439" i="3"/>
  <c r="J439" i="3"/>
  <c r="I440" i="3"/>
  <c r="J440" i="3"/>
  <c r="I441" i="3"/>
  <c r="J441" i="3"/>
  <c r="I442" i="3"/>
  <c r="J442" i="3"/>
  <c r="I443" i="3"/>
  <c r="J443" i="3"/>
  <c r="I444" i="3"/>
  <c r="J444" i="3"/>
  <c r="I445" i="3"/>
  <c r="J445" i="3"/>
  <c r="I446" i="3"/>
  <c r="J446" i="3"/>
  <c r="I447" i="3"/>
  <c r="J447" i="3"/>
  <c r="I448" i="3"/>
  <c r="J448" i="3"/>
  <c r="I449" i="3"/>
  <c r="J449" i="3"/>
  <c r="I450" i="3"/>
  <c r="J450" i="3"/>
  <c r="I451" i="3"/>
  <c r="J451" i="3"/>
  <c r="I452" i="3"/>
  <c r="J452" i="3"/>
  <c r="I453" i="3"/>
  <c r="J453" i="3"/>
  <c r="I454" i="3"/>
  <c r="J454" i="3"/>
  <c r="I455" i="3"/>
  <c r="J455" i="3"/>
  <c r="I456" i="3"/>
  <c r="J456" i="3"/>
  <c r="I457" i="3"/>
  <c r="J457" i="3"/>
  <c r="I458" i="3"/>
  <c r="J458" i="3"/>
  <c r="I459" i="3"/>
  <c r="J459" i="3"/>
  <c r="I460" i="3"/>
  <c r="J460" i="3"/>
  <c r="I461" i="3"/>
  <c r="J461" i="3"/>
  <c r="I462" i="3"/>
  <c r="J462" i="3"/>
  <c r="I463" i="3"/>
  <c r="J463" i="3"/>
  <c r="I464" i="3"/>
  <c r="J464" i="3"/>
  <c r="I465" i="3"/>
  <c r="J465" i="3"/>
  <c r="I466" i="3"/>
  <c r="J466" i="3"/>
  <c r="I467" i="3"/>
  <c r="J467" i="3"/>
  <c r="I468" i="3"/>
  <c r="J468" i="3"/>
  <c r="I469" i="3"/>
  <c r="J469" i="3"/>
  <c r="I470" i="3"/>
  <c r="J470" i="3"/>
  <c r="I471" i="3"/>
  <c r="J471" i="3"/>
  <c r="I472" i="3"/>
  <c r="J472" i="3"/>
  <c r="I473" i="3"/>
  <c r="J473" i="3"/>
  <c r="I474" i="3"/>
  <c r="J474" i="3"/>
  <c r="I475" i="3"/>
  <c r="J475" i="3"/>
  <c r="I476" i="3"/>
  <c r="J476" i="3"/>
  <c r="I477" i="3"/>
  <c r="J477" i="3"/>
  <c r="I478" i="3"/>
  <c r="J478" i="3"/>
  <c r="I479" i="3"/>
  <c r="J479" i="3"/>
  <c r="I480" i="3"/>
  <c r="J480" i="3"/>
  <c r="I481" i="3"/>
  <c r="J481" i="3"/>
  <c r="I482" i="3"/>
  <c r="J482" i="3"/>
  <c r="I483" i="3"/>
  <c r="J483" i="3"/>
  <c r="I484" i="3"/>
  <c r="J484" i="3"/>
  <c r="I485" i="3"/>
  <c r="J485" i="3"/>
  <c r="I486" i="3"/>
  <c r="J486" i="3"/>
  <c r="I487" i="3"/>
  <c r="J487" i="3"/>
  <c r="I488" i="3"/>
  <c r="J488" i="3"/>
  <c r="I489" i="3"/>
  <c r="J489" i="3"/>
  <c r="I490" i="3"/>
  <c r="J490" i="3"/>
  <c r="I491" i="3"/>
  <c r="J491" i="3"/>
  <c r="I492" i="3"/>
  <c r="J492" i="3"/>
  <c r="I493" i="3"/>
  <c r="J493" i="3"/>
  <c r="I494" i="3"/>
  <c r="J494" i="3"/>
  <c r="I495" i="3"/>
  <c r="J495" i="3"/>
  <c r="I496" i="3"/>
  <c r="J496" i="3"/>
  <c r="I497" i="3"/>
  <c r="J497" i="3"/>
  <c r="I498" i="3"/>
  <c r="J498" i="3"/>
  <c r="I499" i="3"/>
  <c r="J499" i="3"/>
  <c r="I500" i="3"/>
  <c r="J500" i="3"/>
  <c r="I501" i="3"/>
  <c r="J501" i="3"/>
  <c r="I502" i="3"/>
  <c r="J502" i="3"/>
  <c r="I503" i="3"/>
  <c r="J503" i="3"/>
  <c r="I504" i="3"/>
  <c r="J504" i="3"/>
  <c r="I505" i="3"/>
  <c r="J505" i="3"/>
  <c r="I506" i="3"/>
  <c r="J506" i="3"/>
  <c r="I507" i="3"/>
  <c r="J507" i="3"/>
  <c r="I508" i="3"/>
  <c r="J508" i="3"/>
  <c r="I509" i="3"/>
  <c r="J509" i="3"/>
  <c r="I510" i="3"/>
  <c r="J510" i="3"/>
  <c r="I511" i="3"/>
  <c r="J511" i="3"/>
  <c r="I512" i="3"/>
  <c r="J512" i="3"/>
  <c r="I513" i="3"/>
  <c r="J513" i="3"/>
  <c r="I514" i="3"/>
  <c r="J514" i="3"/>
  <c r="I515" i="3"/>
  <c r="J515" i="3"/>
  <c r="I516" i="3"/>
  <c r="J516" i="3"/>
  <c r="I517" i="3"/>
  <c r="J517" i="3"/>
  <c r="I518" i="3"/>
  <c r="J518" i="3"/>
  <c r="I519" i="3"/>
  <c r="J519" i="3"/>
  <c r="I520" i="3"/>
  <c r="J520" i="3"/>
  <c r="I521" i="3"/>
  <c r="J521" i="3"/>
  <c r="I522" i="3"/>
  <c r="J522" i="3"/>
  <c r="I523" i="3"/>
  <c r="J523" i="3"/>
  <c r="I524" i="3"/>
  <c r="J524" i="3"/>
  <c r="I525" i="3"/>
  <c r="J525" i="3"/>
  <c r="I526" i="3"/>
  <c r="J526" i="3"/>
  <c r="I527" i="3"/>
  <c r="J527" i="3"/>
  <c r="I528" i="3"/>
  <c r="J528" i="3"/>
  <c r="I529" i="3"/>
  <c r="J529" i="3"/>
  <c r="I530" i="3"/>
  <c r="J530" i="3"/>
  <c r="I531" i="3"/>
  <c r="J531" i="3"/>
  <c r="I532" i="3"/>
  <c r="J532" i="3"/>
  <c r="I533" i="3"/>
  <c r="J533" i="3"/>
  <c r="I534" i="3"/>
  <c r="J534" i="3"/>
  <c r="I535" i="3"/>
  <c r="J535" i="3"/>
  <c r="I536" i="3"/>
  <c r="J536" i="3"/>
  <c r="I537" i="3"/>
  <c r="J537" i="3"/>
  <c r="I538" i="3"/>
  <c r="J538" i="3"/>
  <c r="I539" i="3"/>
  <c r="J539" i="3"/>
  <c r="I540" i="3"/>
  <c r="J540" i="3"/>
  <c r="I541" i="3"/>
  <c r="J541" i="3"/>
  <c r="I542" i="3"/>
  <c r="J542" i="3"/>
  <c r="I543" i="3"/>
  <c r="J543" i="3"/>
  <c r="I544" i="3"/>
  <c r="J544" i="3"/>
  <c r="I545" i="3"/>
  <c r="J545" i="3"/>
  <c r="I546" i="3"/>
  <c r="J546" i="3"/>
  <c r="I547" i="3"/>
  <c r="J547" i="3"/>
  <c r="I548" i="3"/>
  <c r="J548" i="3"/>
  <c r="I549" i="3"/>
  <c r="J549" i="3"/>
  <c r="I550" i="3"/>
  <c r="J550" i="3"/>
  <c r="I551" i="3"/>
  <c r="J551" i="3"/>
  <c r="I552" i="3"/>
  <c r="J552" i="3"/>
  <c r="I553" i="3"/>
  <c r="J553" i="3"/>
  <c r="I554" i="3"/>
  <c r="J554" i="3"/>
  <c r="I555" i="3"/>
  <c r="J555" i="3"/>
  <c r="I556" i="3"/>
  <c r="J556" i="3"/>
  <c r="I557" i="3"/>
  <c r="J557" i="3"/>
  <c r="I558" i="3"/>
  <c r="J558" i="3"/>
  <c r="I559" i="3"/>
  <c r="J559" i="3"/>
  <c r="I560" i="3"/>
  <c r="J560" i="3"/>
  <c r="I561" i="3"/>
  <c r="J561" i="3"/>
  <c r="I562" i="3"/>
  <c r="J562" i="3"/>
  <c r="I563" i="3"/>
  <c r="J563" i="3"/>
  <c r="I564" i="3"/>
  <c r="J564" i="3"/>
  <c r="I565" i="3"/>
  <c r="J565" i="3"/>
  <c r="I566" i="3"/>
  <c r="J566" i="3"/>
  <c r="I567" i="3"/>
  <c r="J567" i="3"/>
  <c r="I568" i="3"/>
  <c r="J568" i="3"/>
  <c r="I569" i="3"/>
  <c r="J569" i="3"/>
  <c r="I570" i="3"/>
  <c r="J570" i="3"/>
  <c r="I571" i="3"/>
  <c r="J571" i="3"/>
  <c r="I572" i="3"/>
  <c r="J572" i="3"/>
  <c r="I573" i="3"/>
  <c r="J573" i="3"/>
  <c r="I574" i="3"/>
  <c r="J574" i="3"/>
  <c r="I575" i="3"/>
  <c r="J575" i="3"/>
  <c r="I576" i="3"/>
  <c r="J576" i="3"/>
  <c r="I577" i="3"/>
  <c r="J577" i="3"/>
  <c r="I578" i="3"/>
  <c r="J578" i="3"/>
  <c r="I579" i="3"/>
  <c r="J579" i="3"/>
  <c r="I580" i="3"/>
  <c r="J580" i="3"/>
  <c r="I581" i="3"/>
  <c r="J581" i="3"/>
  <c r="I582" i="3"/>
  <c r="J582" i="3"/>
  <c r="I583" i="3"/>
  <c r="J583" i="3"/>
  <c r="I584" i="3"/>
  <c r="J584" i="3"/>
  <c r="I585" i="3"/>
  <c r="J585" i="3"/>
  <c r="I586" i="3"/>
  <c r="J586" i="3"/>
  <c r="I587" i="3"/>
  <c r="J587" i="3"/>
  <c r="I588" i="3"/>
  <c r="J588" i="3"/>
  <c r="I589" i="3"/>
  <c r="J589" i="3"/>
  <c r="I590" i="3"/>
  <c r="J590" i="3"/>
  <c r="I591" i="3"/>
  <c r="J591" i="3"/>
  <c r="I592" i="3"/>
  <c r="J592" i="3"/>
  <c r="I593" i="3"/>
  <c r="J593" i="3"/>
  <c r="I594" i="3"/>
  <c r="J594" i="3"/>
  <c r="I595" i="3"/>
  <c r="J595" i="3"/>
  <c r="I596" i="3"/>
  <c r="J596" i="3"/>
  <c r="I597" i="3"/>
  <c r="J597" i="3"/>
  <c r="I598" i="3"/>
  <c r="J598" i="3"/>
  <c r="I599" i="3"/>
  <c r="J599" i="3"/>
  <c r="I600" i="3"/>
  <c r="J600" i="3"/>
  <c r="I601" i="3"/>
  <c r="J601" i="3"/>
  <c r="I602" i="3"/>
  <c r="J602" i="3"/>
  <c r="I603" i="3"/>
  <c r="J603" i="3"/>
  <c r="I604" i="3"/>
  <c r="J604" i="3"/>
  <c r="I605" i="3"/>
  <c r="J605" i="3"/>
  <c r="I606" i="3"/>
  <c r="J606" i="3"/>
  <c r="I607" i="3"/>
  <c r="J607" i="3"/>
  <c r="I608" i="3"/>
  <c r="J608" i="3"/>
  <c r="I609" i="3"/>
  <c r="J609" i="3"/>
  <c r="I610" i="3"/>
  <c r="J610" i="3"/>
  <c r="I611" i="3"/>
  <c r="J611" i="3"/>
  <c r="I612" i="3"/>
  <c r="J612" i="3"/>
  <c r="I613" i="3"/>
  <c r="J613" i="3"/>
  <c r="I614" i="3"/>
  <c r="J614" i="3"/>
  <c r="I615" i="3"/>
  <c r="J615" i="3"/>
  <c r="I616" i="3"/>
  <c r="J616" i="3"/>
  <c r="I617" i="3"/>
  <c r="J617" i="3"/>
  <c r="I618" i="3"/>
  <c r="J618" i="3"/>
  <c r="I619" i="3"/>
  <c r="J619" i="3"/>
  <c r="I620" i="3"/>
  <c r="J620" i="3"/>
  <c r="I621" i="3"/>
  <c r="J621" i="3"/>
  <c r="I622" i="3"/>
  <c r="J622" i="3"/>
  <c r="I623" i="3"/>
  <c r="J623" i="3"/>
  <c r="I624" i="3"/>
  <c r="J624" i="3"/>
  <c r="I625" i="3"/>
  <c r="J625" i="3"/>
  <c r="I626" i="3"/>
  <c r="J626" i="3"/>
  <c r="I627" i="3"/>
  <c r="J627" i="3"/>
  <c r="I628" i="3"/>
  <c r="J628" i="3"/>
  <c r="I629" i="3"/>
  <c r="J629" i="3"/>
  <c r="I630" i="3"/>
  <c r="J630" i="3"/>
  <c r="I631" i="3"/>
  <c r="J631" i="3"/>
  <c r="I632" i="3"/>
  <c r="J632" i="3"/>
  <c r="I633" i="3"/>
  <c r="J633" i="3"/>
  <c r="I634" i="3"/>
  <c r="J634" i="3"/>
  <c r="I635" i="3"/>
  <c r="J635" i="3"/>
  <c r="I636" i="3"/>
  <c r="J636" i="3"/>
  <c r="I637" i="3"/>
  <c r="J637" i="3"/>
  <c r="I638" i="3"/>
  <c r="J638" i="3"/>
  <c r="I639" i="3"/>
  <c r="J639" i="3"/>
  <c r="I640" i="3"/>
  <c r="J640" i="3"/>
  <c r="I641" i="3"/>
  <c r="J641" i="3"/>
  <c r="I642" i="3"/>
  <c r="J642" i="3"/>
  <c r="I643" i="3"/>
  <c r="J643" i="3"/>
  <c r="I644" i="3"/>
  <c r="J644" i="3"/>
  <c r="I645" i="3"/>
  <c r="J645" i="3"/>
  <c r="I646" i="3"/>
  <c r="J646" i="3"/>
  <c r="I647" i="3"/>
  <c r="J647" i="3"/>
  <c r="I648" i="3"/>
  <c r="J648" i="3"/>
  <c r="I649" i="3"/>
  <c r="J649" i="3"/>
  <c r="I650" i="3"/>
  <c r="J650" i="3"/>
  <c r="I651" i="3"/>
  <c r="J651" i="3"/>
  <c r="I652" i="3"/>
  <c r="J652" i="3"/>
  <c r="I653" i="3"/>
  <c r="J653" i="3"/>
  <c r="I654" i="3"/>
  <c r="J654" i="3"/>
  <c r="I655" i="3"/>
  <c r="J655" i="3"/>
  <c r="I656" i="3"/>
  <c r="J656" i="3"/>
  <c r="I657" i="3"/>
  <c r="J657" i="3"/>
  <c r="I658" i="3"/>
  <c r="J658" i="3"/>
  <c r="I659" i="3"/>
  <c r="J659" i="3"/>
  <c r="I660" i="3"/>
  <c r="J660" i="3"/>
  <c r="I661" i="3"/>
  <c r="J661" i="3"/>
  <c r="I662" i="3"/>
  <c r="J662" i="3"/>
  <c r="I663" i="3"/>
  <c r="J663" i="3"/>
  <c r="I664" i="3"/>
  <c r="J664" i="3"/>
  <c r="I665" i="3"/>
  <c r="J665" i="3"/>
  <c r="I666" i="3"/>
  <c r="J666" i="3"/>
  <c r="I667" i="3"/>
  <c r="J667" i="3"/>
  <c r="I668" i="3"/>
  <c r="J668" i="3"/>
  <c r="I669" i="3"/>
  <c r="J669" i="3"/>
  <c r="I670" i="3"/>
  <c r="J670" i="3"/>
  <c r="I671" i="3"/>
  <c r="J671" i="3"/>
  <c r="I672" i="3"/>
  <c r="J672" i="3"/>
  <c r="I673" i="3"/>
  <c r="J673" i="3"/>
  <c r="I674" i="3"/>
  <c r="J674" i="3"/>
  <c r="I675" i="3"/>
  <c r="J675" i="3"/>
  <c r="I676" i="3"/>
  <c r="J676" i="3"/>
  <c r="I677" i="3"/>
  <c r="J677" i="3"/>
  <c r="I678" i="3"/>
  <c r="J678" i="3"/>
  <c r="I679" i="3"/>
  <c r="J679" i="3"/>
  <c r="I680" i="3"/>
  <c r="J680" i="3"/>
  <c r="I681" i="3"/>
  <c r="J681" i="3"/>
  <c r="I682" i="3"/>
  <c r="J682" i="3"/>
  <c r="I683" i="3"/>
  <c r="J683" i="3"/>
  <c r="I684" i="3"/>
  <c r="J684" i="3"/>
  <c r="I685" i="3"/>
  <c r="J685" i="3"/>
  <c r="I686" i="3"/>
  <c r="J686" i="3"/>
  <c r="I687" i="3"/>
  <c r="J687" i="3"/>
  <c r="I688" i="3"/>
  <c r="J688" i="3"/>
  <c r="I689" i="3"/>
  <c r="J689" i="3"/>
  <c r="I690" i="3"/>
  <c r="J690" i="3"/>
  <c r="I691" i="3"/>
  <c r="J691" i="3"/>
  <c r="I692" i="3"/>
  <c r="J692" i="3"/>
  <c r="I693" i="3"/>
  <c r="J693" i="3"/>
  <c r="I694" i="3"/>
  <c r="J694" i="3"/>
  <c r="I695" i="3"/>
  <c r="J695" i="3"/>
  <c r="I696" i="3"/>
  <c r="J696" i="3"/>
  <c r="I697" i="3"/>
  <c r="J697" i="3"/>
  <c r="I698" i="3"/>
  <c r="J698" i="3"/>
  <c r="I699" i="3"/>
  <c r="J699" i="3"/>
  <c r="I700" i="3"/>
  <c r="J700" i="3"/>
  <c r="I701" i="3"/>
  <c r="J701" i="3"/>
  <c r="I702" i="3"/>
  <c r="J702" i="3"/>
  <c r="I703" i="3"/>
  <c r="J703" i="3"/>
  <c r="I704" i="3"/>
  <c r="J704" i="3"/>
  <c r="I705" i="3"/>
  <c r="J705" i="3"/>
  <c r="I706" i="3"/>
  <c r="J706" i="3"/>
  <c r="I707" i="3"/>
  <c r="J707" i="3"/>
  <c r="I708" i="3"/>
  <c r="J708" i="3"/>
  <c r="I709" i="3"/>
  <c r="J709" i="3"/>
  <c r="I710" i="3"/>
  <c r="J710" i="3"/>
  <c r="I711" i="3"/>
  <c r="J711" i="3"/>
  <c r="I712" i="3"/>
  <c r="J712" i="3"/>
  <c r="I713" i="3"/>
  <c r="J713" i="3"/>
  <c r="I714" i="3"/>
  <c r="J714" i="3"/>
  <c r="I715" i="3"/>
  <c r="J715" i="3"/>
  <c r="I716" i="3"/>
  <c r="J716" i="3"/>
  <c r="I717" i="3"/>
  <c r="J717" i="3"/>
  <c r="I718" i="3"/>
  <c r="J718" i="3"/>
  <c r="I719" i="3"/>
  <c r="J719" i="3"/>
  <c r="I720" i="3"/>
  <c r="J720" i="3"/>
  <c r="I721" i="3"/>
  <c r="J721" i="3"/>
  <c r="I722" i="3"/>
  <c r="J722" i="3"/>
  <c r="I723" i="3"/>
  <c r="J723" i="3"/>
  <c r="I724" i="3"/>
  <c r="J724" i="3"/>
  <c r="I725" i="3"/>
  <c r="J725" i="3"/>
  <c r="I726" i="3"/>
  <c r="J726" i="3"/>
  <c r="I727" i="3"/>
  <c r="J727" i="3"/>
  <c r="I728" i="3"/>
  <c r="J728" i="3"/>
  <c r="I729" i="3"/>
  <c r="J729" i="3"/>
  <c r="I730" i="3"/>
  <c r="J730" i="3"/>
  <c r="I731" i="3"/>
  <c r="J731" i="3"/>
  <c r="I732" i="3"/>
  <c r="J732" i="3"/>
  <c r="I733" i="3"/>
  <c r="J733" i="3"/>
  <c r="I734" i="3"/>
  <c r="J734" i="3"/>
  <c r="I735" i="3"/>
  <c r="J735" i="3"/>
  <c r="I736" i="3"/>
  <c r="J736" i="3"/>
  <c r="I737" i="3"/>
  <c r="J737" i="3"/>
  <c r="I738" i="3"/>
  <c r="J738" i="3"/>
  <c r="I739" i="3"/>
  <c r="J739" i="3"/>
  <c r="I740" i="3"/>
  <c r="J740" i="3"/>
  <c r="I741" i="3"/>
  <c r="J741" i="3"/>
  <c r="I742" i="3"/>
  <c r="J742" i="3"/>
  <c r="I743" i="3"/>
  <c r="J743" i="3"/>
  <c r="I744" i="3"/>
  <c r="J744" i="3"/>
  <c r="I745" i="3"/>
  <c r="J745" i="3"/>
  <c r="I746" i="3"/>
  <c r="J746" i="3"/>
  <c r="I747" i="3"/>
  <c r="J747" i="3"/>
  <c r="I748" i="3"/>
  <c r="J748" i="3"/>
  <c r="I749" i="3"/>
  <c r="J749" i="3"/>
  <c r="I750" i="3"/>
  <c r="J750" i="3"/>
  <c r="I751" i="3"/>
  <c r="J751" i="3"/>
  <c r="I752" i="3"/>
  <c r="J752" i="3"/>
  <c r="I753" i="3"/>
  <c r="J753" i="3"/>
  <c r="I754" i="3"/>
  <c r="J754" i="3"/>
  <c r="I755" i="3"/>
  <c r="J755" i="3"/>
  <c r="I756" i="3"/>
  <c r="J756" i="3"/>
  <c r="I757" i="3"/>
  <c r="J757" i="3"/>
  <c r="I758" i="3"/>
  <c r="J758" i="3"/>
  <c r="I759" i="3"/>
  <c r="J759" i="3"/>
  <c r="I760" i="3"/>
  <c r="J760" i="3"/>
  <c r="I761" i="3"/>
  <c r="J761" i="3"/>
  <c r="I762" i="3"/>
  <c r="J762" i="3"/>
  <c r="I763" i="3"/>
  <c r="J763" i="3"/>
  <c r="I764" i="3"/>
  <c r="J764" i="3"/>
  <c r="I765" i="3"/>
  <c r="J765" i="3"/>
  <c r="I766" i="3"/>
  <c r="J766" i="3"/>
  <c r="I767" i="3"/>
  <c r="J767" i="3"/>
  <c r="I768" i="3"/>
  <c r="J768" i="3"/>
  <c r="I769" i="3"/>
  <c r="J769" i="3"/>
  <c r="I770" i="3"/>
  <c r="J770" i="3"/>
  <c r="I771" i="3"/>
  <c r="J771" i="3"/>
  <c r="I772" i="3"/>
  <c r="J772" i="3"/>
  <c r="I773" i="3"/>
  <c r="J773" i="3"/>
  <c r="I774" i="3"/>
  <c r="J774" i="3"/>
  <c r="I775" i="3"/>
  <c r="J775" i="3"/>
  <c r="I776" i="3"/>
  <c r="J776" i="3"/>
  <c r="I777" i="3"/>
  <c r="J777" i="3"/>
  <c r="I778" i="3"/>
  <c r="J778" i="3"/>
  <c r="I779" i="3"/>
  <c r="J779" i="3"/>
  <c r="I780" i="3"/>
  <c r="J780" i="3"/>
  <c r="I781" i="3"/>
  <c r="J781" i="3"/>
  <c r="I782" i="3"/>
  <c r="J782" i="3"/>
  <c r="I783" i="3"/>
  <c r="J783" i="3"/>
  <c r="I784" i="3"/>
  <c r="J784" i="3"/>
  <c r="I785" i="3"/>
  <c r="J785" i="3"/>
  <c r="I786" i="3"/>
  <c r="J786" i="3"/>
  <c r="I787" i="3"/>
  <c r="J787" i="3"/>
  <c r="I788" i="3"/>
  <c r="J788" i="3"/>
  <c r="I789" i="3"/>
  <c r="J789" i="3"/>
  <c r="I790" i="3"/>
  <c r="J790" i="3"/>
  <c r="I791" i="3"/>
  <c r="J791" i="3"/>
  <c r="I792" i="3"/>
  <c r="J792" i="3"/>
  <c r="I793" i="3"/>
  <c r="J793" i="3"/>
  <c r="I794" i="3"/>
  <c r="J794" i="3"/>
  <c r="I795" i="3"/>
  <c r="J795" i="3"/>
  <c r="I796" i="3"/>
  <c r="J796" i="3"/>
  <c r="I797" i="3"/>
  <c r="J797" i="3"/>
  <c r="I798" i="3"/>
  <c r="J798" i="3"/>
  <c r="I799" i="3"/>
  <c r="J799" i="3"/>
  <c r="I800" i="3"/>
  <c r="J800" i="3"/>
  <c r="I801" i="3"/>
  <c r="J801" i="3"/>
  <c r="I802" i="3"/>
  <c r="J802" i="3"/>
  <c r="I803" i="3"/>
  <c r="J803" i="3"/>
  <c r="I804" i="3"/>
  <c r="J804" i="3"/>
  <c r="I805" i="3"/>
  <c r="J805" i="3"/>
  <c r="I806" i="3"/>
  <c r="J806" i="3"/>
  <c r="I407" i="3"/>
  <c r="J407" i="3"/>
  <c r="BU403" i="15"/>
  <c r="BU404" i="15"/>
  <c r="BU405" i="15"/>
  <c r="BU406" i="15"/>
  <c r="BU407" i="15"/>
  <c r="BU408" i="15"/>
  <c r="BU409" i="15"/>
  <c r="BU410" i="15"/>
  <c r="BU411" i="15"/>
  <c r="BU412" i="15"/>
  <c r="BU413" i="15"/>
  <c r="BU414" i="15"/>
  <c r="BU415" i="15"/>
  <c r="BU416" i="15"/>
  <c r="BU417" i="15"/>
  <c r="BU418" i="15"/>
  <c r="BU419" i="15"/>
  <c r="BU420" i="15"/>
  <c r="BU421" i="15"/>
  <c r="BU422" i="15"/>
  <c r="BU423" i="15"/>
  <c r="BU424" i="15"/>
  <c r="BU425" i="15"/>
  <c r="BU426" i="15"/>
  <c r="BU427" i="15"/>
  <c r="BU428" i="15"/>
  <c r="BU429" i="15"/>
  <c r="BU430" i="15"/>
  <c r="BU431" i="15"/>
  <c r="BU432" i="15"/>
  <c r="BU433" i="15"/>
  <c r="BU434" i="15"/>
  <c r="BU435" i="15"/>
  <c r="BU436" i="15"/>
  <c r="BU437" i="15"/>
  <c r="BU438" i="15"/>
  <c r="BU439" i="15"/>
  <c r="BU440" i="15"/>
  <c r="BU441" i="15"/>
  <c r="BU442" i="15"/>
  <c r="BU443" i="15"/>
  <c r="BU444" i="15"/>
  <c r="BU445" i="15"/>
  <c r="BU446" i="15"/>
  <c r="BU447" i="15"/>
  <c r="BU448" i="15"/>
  <c r="BU449" i="15"/>
  <c r="BU450" i="15"/>
  <c r="BU451" i="15"/>
  <c r="BU452" i="15"/>
  <c r="BU453" i="15"/>
  <c r="BU454" i="15"/>
  <c r="BU455" i="15"/>
  <c r="BU456" i="15"/>
  <c r="BU457" i="15"/>
  <c r="BU458" i="15"/>
  <c r="BU459" i="15"/>
  <c r="BU460" i="15"/>
  <c r="BU461" i="15"/>
  <c r="BU462" i="15"/>
  <c r="BU463" i="15"/>
  <c r="BU464" i="15"/>
  <c r="BU465" i="15"/>
  <c r="BU466" i="15"/>
  <c r="BU467" i="15"/>
  <c r="BU468" i="15"/>
  <c r="BU469" i="15"/>
  <c r="BU470" i="15"/>
  <c r="BU471" i="15"/>
  <c r="BU472" i="15"/>
  <c r="BU473" i="15"/>
  <c r="BU474" i="15"/>
  <c r="BU475" i="15"/>
  <c r="BU476" i="15"/>
  <c r="BU477" i="15"/>
  <c r="BU478" i="15"/>
  <c r="BU479" i="15"/>
  <c r="BU480" i="15"/>
  <c r="BU481" i="15"/>
  <c r="BU482" i="15"/>
  <c r="BU483" i="15"/>
  <c r="BU484" i="15"/>
  <c r="BU485" i="15"/>
  <c r="BU486" i="15"/>
  <c r="BU487" i="15"/>
  <c r="BU488" i="15"/>
  <c r="BU489" i="15"/>
  <c r="BU490" i="15"/>
  <c r="BU491" i="15"/>
  <c r="BU492" i="15"/>
  <c r="BU493" i="15"/>
  <c r="BU494" i="15"/>
  <c r="BU495" i="15"/>
  <c r="BU496" i="15"/>
  <c r="BU497" i="15"/>
  <c r="BU498" i="15"/>
  <c r="BU499" i="15"/>
  <c r="BU500" i="15"/>
  <c r="BU501" i="15"/>
  <c r="BU502" i="15"/>
  <c r="BU503" i="15"/>
  <c r="BU504" i="15"/>
  <c r="BU505" i="15"/>
  <c r="BU506" i="15"/>
  <c r="BU507" i="15"/>
  <c r="BU508" i="15"/>
  <c r="BU509" i="15"/>
  <c r="BU510" i="15"/>
  <c r="BU511" i="15"/>
  <c r="BU512" i="15"/>
  <c r="BU513" i="15"/>
  <c r="BU514" i="15"/>
  <c r="BU515" i="15"/>
  <c r="BU516" i="15"/>
  <c r="BU517" i="15"/>
  <c r="BU518" i="15"/>
  <c r="BU519" i="15"/>
  <c r="BU520" i="15"/>
  <c r="BU521" i="15"/>
  <c r="BU522" i="15"/>
  <c r="BU523" i="15"/>
  <c r="BU524" i="15"/>
  <c r="BU525" i="15"/>
  <c r="BU526" i="15"/>
  <c r="BU527" i="15"/>
  <c r="BU528" i="15"/>
  <c r="BU529" i="15"/>
  <c r="BU530" i="15"/>
  <c r="BU531" i="15"/>
  <c r="BU532" i="15"/>
  <c r="BU533" i="15"/>
  <c r="BU534" i="15"/>
  <c r="BU535" i="15"/>
  <c r="BU536" i="15"/>
  <c r="BU537" i="15"/>
  <c r="BU538" i="15"/>
  <c r="BU539" i="15"/>
  <c r="BU540" i="15"/>
  <c r="BU541" i="15"/>
  <c r="BU542" i="15"/>
  <c r="BU543" i="15"/>
  <c r="BU544" i="15"/>
  <c r="BU545" i="15"/>
  <c r="BU546" i="15"/>
  <c r="BU547" i="15"/>
  <c r="BU548" i="15"/>
  <c r="BU549" i="15"/>
  <c r="BU550" i="15"/>
  <c r="BU551" i="15"/>
  <c r="BU552" i="15"/>
  <c r="BU553" i="15"/>
  <c r="BU554" i="15"/>
  <c r="BU555" i="15"/>
  <c r="BU556" i="15"/>
  <c r="BU557" i="15"/>
  <c r="BU558" i="15"/>
  <c r="BU559" i="15"/>
  <c r="BU560" i="15"/>
  <c r="BU561" i="15"/>
  <c r="BU562" i="15"/>
  <c r="BU563" i="15"/>
  <c r="BU564" i="15"/>
  <c r="BU565" i="15"/>
  <c r="BU566" i="15"/>
  <c r="BU567" i="15"/>
  <c r="BU568" i="15"/>
  <c r="BU569" i="15"/>
  <c r="BU570" i="15"/>
  <c r="BU571" i="15"/>
  <c r="BU572" i="15"/>
  <c r="BU573" i="15"/>
  <c r="BU574" i="15"/>
  <c r="BU575" i="15"/>
  <c r="BU576" i="15"/>
  <c r="BU577" i="15"/>
  <c r="BU578" i="15"/>
  <c r="BU579" i="15"/>
  <c r="BU580" i="15"/>
  <c r="BU581" i="15"/>
  <c r="BU582" i="15"/>
  <c r="BU583" i="15"/>
  <c r="BU584" i="15"/>
  <c r="BU585" i="15"/>
  <c r="BU586" i="15"/>
  <c r="BU587" i="15"/>
  <c r="BU588" i="15"/>
  <c r="BU589" i="15"/>
  <c r="BU590" i="15"/>
  <c r="BU591" i="15"/>
  <c r="BU592" i="15"/>
  <c r="BU593" i="15"/>
  <c r="BU594" i="15"/>
  <c r="BU595" i="15"/>
  <c r="BU596" i="15"/>
  <c r="BU597" i="15"/>
  <c r="BU598" i="15"/>
  <c r="BU599" i="15"/>
  <c r="BU600" i="15"/>
  <c r="BU601" i="15"/>
  <c r="BU602" i="15"/>
  <c r="BU603" i="15"/>
  <c r="BU604" i="15"/>
  <c r="BU605" i="15"/>
  <c r="BU606" i="15"/>
  <c r="BU607" i="15"/>
  <c r="BU608" i="15"/>
  <c r="BU609" i="15"/>
  <c r="BU610" i="15"/>
  <c r="BU611" i="15"/>
  <c r="BU612" i="15"/>
  <c r="BU613" i="15"/>
  <c r="BU614" i="15"/>
  <c r="BU615" i="15"/>
  <c r="BU616" i="15"/>
  <c r="BU617" i="15"/>
  <c r="BU618" i="15"/>
  <c r="BU619" i="15"/>
  <c r="BU620" i="15"/>
  <c r="BU621" i="15"/>
  <c r="BU622" i="15"/>
  <c r="BU623" i="15"/>
  <c r="BU624" i="15"/>
  <c r="BU625" i="15"/>
  <c r="BU626" i="15"/>
  <c r="BU627" i="15"/>
  <c r="BU628" i="15"/>
  <c r="BU629" i="15"/>
  <c r="BU630" i="15"/>
  <c r="BU631" i="15"/>
  <c r="BU632" i="15"/>
  <c r="BU633" i="15"/>
  <c r="BU634" i="15"/>
  <c r="BU635" i="15"/>
  <c r="BU636" i="15"/>
  <c r="BU637" i="15"/>
  <c r="BU638" i="15"/>
  <c r="BU639" i="15"/>
  <c r="BU640" i="15"/>
  <c r="BU641" i="15"/>
  <c r="BU642" i="15"/>
  <c r="BU643" i="15"/>
  <c r="BU644" i="15"/>
  <c r="BU645" i="15"/>
  <c r="BU646" i="15"/>
  <c r="BU647" i="15"/>
  <c r="BU648" i="15"/>
  <c r="BU649" i="15"/>
  <c r="BU650" i="15"/>
  <c r="BU651" i="15"/>
  <c r="BU652" i="15"/>
  <c r="BU653" i="15"/>
  <c r="BU654" i="15"/>
  <c r="BU655" i="15"/>
  <c r="BU656" i="15"/>
  <c r="BU657" i="15"/>
  <c r="BU658" i="15"/>
  <c r="BU659" i="15"/>
  <c r="BU660" i="15"/>
  <c r="BU661" i="15"/>
  <c r="BU662" i="15"/>
  <c r="BU663" i="15"/>
  <c r="BU664" i="15"/>
  <c r="BU665" i="15"/>
  <c r="BU666" i="15"/>
  <c r="BU667" i="15"/>
  <c r="BU668" i="15"/>
  <c r="BU669" i="15"/>
  <c r="BU670" i="15"/>
  <c r="BU671" i="15"/>
  <c r="BU672" i="15"/>
  <c r="BU673" i="15"/>
  <c r="BU674" i="15"/>
  <c r="BU675" i="15"/>
  <c r="BU676" i="15"/>
  <c r="BU677" i="15"/>
  <c r="BU678" i="15"/>
  <c r="BU679" i="15"/>
  <c r="BU680" i="15"/>
  <c r="BU681" i="15"/>
  <c r="BU682" i="15"/>
  <c r="BU683" i="15"/>
  <c r="BU684" i="15"/>
  <c r="BU685" i="15"/>
  <c r="BU686" i="15"/>
  <c r="BU687" i="15"/>
  <c r="BU688" i="15"/>
  <c r="BU689" i="15"/>
  <c r="BU690" i="15"/>
  <c r="BU691" i="15"/>
  <c r="BU692" i="15"/>
  <c r="BU693" i="15"/>
  <c r="BU694" i="15"/>
  <c r="BU695" i="15"/>
  <c r="BU696" i="15"/>
  <c r="BU697" i="15"/>
  <c r="BU698" i="15"/>
  <c r="BU699" i="15"/>
  <c r="BU700" i="15"/>
  <c r="BU701" i="15"/>
  <c r="BU702" i="15"/>
  <c r="BU703" i="15"/>
  <c r="BU704" i="15"/>
  <c r="BU705" i="15"/>
  <c r="BU706" i="15"/>
  <c r="BU707" i="15"/>
  <c r="BU708" i="15"/>
  <c r="BU709" i="15"/>
  <c r="BU710" i="15"/>
  <c r="BU711" i="15"/>
  <c r="BU712" i="15"/>
  <c r="BU713" i="15"/>
  <c r="BU714" i="15"/>
  <c r="BU715" i="15"/>
  <c r="BU716" i="15"/>
  <c r="BU717" i="15"/>
  <c r="BU718" i="15"/>
  <c r="BU719" i="15"/>
  <c r="BU720" i="15"/>
  <c r="BU721" i="15"/>
  <c r="BU722" i="15"/>
  <c r="BU723" i="15"/>
  <c r="BU724" i="15"/>
  <c r="BU725" i="15"/>
  <c r="BU726" i="15"/>
  <c r="BU727" i="15"/>
  <c r="BU728" i="15"/>
  <c r="BU729" i="15"/>
  <c r="BU730" i="15"/>
  <c r="BU731" i="15"/>
  <c r="BU732" i="15"/>
  <c r="BU733" i="15"/>
  <c r="BU734" i="15"/>
  <c r="BU735" i="15"/>
  <c r="BU736" i="15"/>
  <c r="BU737" i="15"/>
  <c r="BU738" i="15"/>
  <c r="BU739" i="15"/>
  <c r="BU740" i="15"/>
  <c r="BU741" i="15"/>
  <c r="BU742" i="15"/>
  <c r="BU743" i="15"/>
  <c r="BU744" i="15"/>
  <c r="BU745" i="15"/>
  <c r="BU746" i="15"/>
  <c r="BU747" i="15"/>
  <c r="BU748" i="15"/>
  <c r="BU749" i="15"/>
  <c r="BU750" i="15"/>
  <c r="BU751" i="15"/>
  <c r="BU752" i="15"/>
  <c r="BU753" i="15"/>
  <c r="BU754" i="15"/>
  <c r="BU755" i="15"/>
  <c r="BU756" i="15"/>
  <c r="BU757" i="15"/>
  <c r="BU758" i="15"/>
  <c r="BU759" i="15"/>
  <c r="BU760" i="15"/>
  <c r="BU761" i="15"/>
  <c r="BU762" i="15"/>
  <c r="BU763" i="15"/>
  <c r="BU764" i="15"/>
  <c r="BU765" i="15"/>
  <c r="BU766" i="15"/>
  <c r="BU767" i="15"/>
  <c r="BU768" i="15"/>
  <c r="BU769" i="15"/>
  <c r="BU770" i="15"/>
  <c r="BU771" i="15"/>
  <c r="BU772" i="15"/>
  <c r="BU773" i="15"/>
  <c r="BU774" i="15"/>
  <c r="BU775" i="15"/>
  <c r="BU776" i="15"/>
  <c r="BU777" i="15"/>
  <c r="BU778" i="15"/>
  <c r="BU779" i="15"/>
  <c r="BU780" i="15"/>
  <c r="BU781" i="15"/>
  <c r="BU782" i="15"/>
  <c r="BU783" i="15"/>
  <c r="BU784" i="15"/>
  <c r="BU785" i="15"/>
  <c r="BU786" i="15"/>
  <c r="BU787" i="15"/>
  <c r="BU788" i="15"/>
  <c r="BU789" i="15"/>
  <c r="BU790" i="15"/>
  <c r="BU791" i="15"/>
  <c r="BU792" i="15"/>
  <c r="BU793" i="15"/>
  <c r="BU794" i="15"/>
  <c r="BU795" i="15"/>
  <c r="BU796" i="15"/>
  <c r="BU797" i="15"/>
  <c r="BU798" i="15"/>
  <c r="BU799" i="15"/>
  <c r="BU800" i="15"/>
  <c r="BU801" i="15"/>
  <c r="BU802" i="15"/>
  <c r="BU403" i="18"/>
  <c r="BU404" i="18"/>
  <c r="BU405" i="18"/>
  <c r="BU406" i="18"/>
  <c r="BU407" i="18"/>
  <c r="BU408" i="18"/>
  <c r="BU409" i="18"/>
  <c r="BU410" i="18"/>
  <c r="BU411" i="18"/>
  <c r="BU412" i="18"/>
  <c r="BU413" i="18"/>
  <c r="BU414" i="18"/>
  <c r="BU415" i="18"/>
  <c r="BU416" i="18"/>
  <c r="BU417" i="18"/>
  <c r="BU418" i="18"/>
  <c r="BU419" i="18"/>
  <c r="BU420" i="18"/>
  <c r="BU421" i="18"/>
  <c r="BU422" i="18"/>
  <c r="BU423" i="18"/>
  <c r="BU424" i="18"/>
  <c r="BU425" i="18"/>
  <c r="BU426" i="18"/>
  <c r="BU427" i="18"/>
  <c r="BU428" i="18"/>
  <c r="BU429" i="18"/>
  <c r="BU430" i="18"/>
  <c r="BU431" i="18"/>
  <c r="BU432" i="18"/>
  <c r="BU433" i="18"/>
  <c r="BU434" i="18"/>
  <c r="BU435" i="18"/>
  <c r="BU436" i="18"/>
  <c r="BU437" i="18"/>
  <c r="BU438" i="18"/>
  <c r="BU439" i="18"/>
  <c r="BU440" i="18"/>
  <c r="BU441" i="18"/>
  <c r="BU442" i="18"/>
  <c r="BU443" i="18"/>
  <c r="BU444" i="18"/>
  <c r="BU445" i="18"/>
  <c r="BU446" i="18"/>
  <c r="BU447" i="18"/>
  <c r="BU448" i="18"/>
  <c r="BU449" i="18"/>
  <c r="BU450" i="18"/>
  <c r="BU451" i="18"/>
  <c r="BU452" i="18"/>
  <c r="BU453" i="18"/>
  <c r="BU454" i="18"/>
  <c r="BU455" i="18"/>
  <c r="BU456" i="18"/>
  <c r="BU457" i="18"/>
  <c r="BU458" i="18"/>
  <c r="BU459" i="18"/>
  <c r="BU460" i="18"/>
  <c r="BU461" i="18"/>
  <c r="BU462" i="18"/>
  <c r="BU463" i="18"/>
  <c r="BU464" i="18"/>
  <c r="BU465" i="18"/>
  <c r="BU466" i="18"/>
  <c r="BU467" i="18"/>
  <c r="BU468" i="18"/>
  <c r="BU469" i="18"/>
  <c r="BU470" i="18"/>
  <c r="BU471" i="18"/>
  <c r="BU472" i="18"/>
  <c r="BU473" i="18"/>
  <c r="BU474" i="18"/>
  <c r="BU475" i="18"/>
  <c r="BU476" i="18"/>
  <c r="BU477" i="18"/>
  <c r="BU478" i="18"/>
  <c r="BU479" i="18"/>
  <c r="BU480" i="18"/>
  <c r="BU481" i="18"/>
  <c r="BU482" i="18"/>
  <c r="BU483" i="18"/>
  <c r="BU484" i="18"/>
  <c r="BU485" i="18"/>
  <c r="BU486" i="18"/>
  <c r="BU487" i="18"/>
  <c r="BU488" i="18"/>
  <c r="BU489" i="18"/>
  <c r="BU490" i="18"/>
  <c r="BU491" i="18"/>
  <c r="BU492" i="18"/>
  <c r="BU493" i="18"/>
  <c r="BU494" i="18"/>
  <c r="BU495" i="18"/>
  <c r="BU496" i="18"/>
  <c r="BU497" i="18"/>
  <c r="BU498" i="18"/>
  <c r="BU499" i="18"/>
  <c r="BU500" i="18"/>
  <c r="BU501" i="18"/>
  <c r="BU502" i="18"/>
  <c r="BU503" i="18"/>
  <c r="BU504" i="18"/>
  <c r="BU505" i="18"/>
  <c r="BU506" i="18"/>
  <c r="BU507" i="18"/>
  <c r="BU508" i="18"/>
  <c r="BU509" i="18"/>
  <c r="BU510" i="18"/>
  <c r="BU511" i="18"/>
  <c r="BU512" i="18"/>
  <c r="BU513" i="18"/>
  <c r="BU514" i="18"/>
  <c r="BU515" i="18"/>
  <c r="BU516" i="18"/>
  <c r="BU517" i="18"/>
  <c r="BU518" i="18"/>
  <c r="BU519" i="18"/>
  <c r="BU520" i="18"/>
  <c r="BU521" i="18"/>
  <c r="BU522" i="18"/>
  <c r="BU523" i="18"/>
  <c r="BU524" i="18"/>
  <c r="BU525" i="18"/>
  <c r="BU526" i="18"/>
  <c r="BU527" i="18"/>
  <c r="BU528" i="18"/>
  <c r="BU529" i="18"/>
  <c r="BU530" i="18"/>
  <c r="BU531" i="18"/>
  <c r="BU532" i="18"/>
  <c r="BU533" i="18"/>
  <c r="BU534" i="18"/>
  <c r="BU535" i="18"/>
  <c r="BU536" i="18"/>
  <c r="BU537" i="18"/>
  <c r="BU538" i="18"/>
  <c r="BU539" i="18"/>
  <c r="BU540" i="18"/>
  <c r="BU541" i="18"/>
  <c r="BU542" i="18"/>
  <c r="BU543" i="18"/>
  <c r="BU544" i="18"/>
  <c r="BU545" i="18"/>
  <c r="BU546" i="18"/>
  <c r="BU547" i="18"/>
  <c r="BU548" i="18"/>
  <c r="BU549" i="18"/>
  <c r="BU550" i="18"/>
  <c r="BU551" i="18"/>
  <c r="BU552" i="18"/>
  <c r="BU553" i="18"/>
  <c r="BU554" i="18"/>
  <c r="BU555" i="18"/>
  <c r="BU556" i="18"/>
  <c r="BU557" i="18"/>
  <c r="BU558" i="18"/>
  <c r="BU559" i="18"/>
  <c r="BU560" i="18"/>
  <c r="BU561" i="18"/>
  <c r="BU562" i="18"/>
  <c r="BU563" i="18"/>
  <c r="BU564" i="18"/>
  <c r="BU565" i="18"/>
  <c r="BU566" i="18"/>
  <c r="BU567" i="18"/>
  <c r="BU568" i="18"/>
  <c r="BU569" i="18"/>
  <c r="BU570" i="18"/>
  <c r="BU571" i="18"/>
  <c r="BU572" i="18"/>
  <c r="BU573" i="18"/>
  <c r="BU574" i="18"/>
  <c r="BU575" i="18"/>
  <c r="BU576" i="18"/>
  <c r="BU577" i="18"/>
  <c r="BU578" i="18"/>
  <c r="BU579" i="18"/>
  <c r="BU580" i="18"/>
  <c r="BU581" i="18"/>
  <c r="BU582" i="18"/>
  <c r="BU583" i="18"/>
  <c r="BU584" i="18"/>
  <c r="BU585" i="18"/>
  <c r="BU586" i="18"/>
  <c r="BU587" i="18"/>
  <c r="BU588" i="18"/>
  <c r="BU589" i="18"/>
  <c r="BU590" i="18"/>
  <c r="BU591" i="18"/>
  <c r="BU592" i="18"/>
  <c r="BU593" i="18"/>
  <c r="BU594" i="18"/>
  <c r="BU595" i="18"/>
  <c r="BU596" i="18"/>
  <c r="BU597" i="18"/>
  <c r="BU598" i="18"/>
  <c r="BU599" i="18"/>
  <c r="BU600" i="18"/>
  <c r="BU601" i="18"/>
  <c r="BU602" i="18"/>
  <c r="BU603" i="18"/>
  <c r="BU604" i="18"/>
  <c r="BU605" i="18"/>
  <c r="BU606" i="18"/>
  <c r="BU607" i="18"/>
  <c r="BU608" i="18"/>
  <c r="BU609" i="18"/>
  <c r="BU610" i="18"/>
  <c r="BU611" i="18"/>
  <c r="BU612" i="18"/>
  <c r="BU613" i="18"/>
  <c r="BU614" i="18"/>
  <c r="BU615" i="18"/>
  <c r="BU616" i="18"/>
  <c r="BU617" i="18"/>
  <c r="BU618" i="18"/>
  <c r="BU619" i="18"/>
  <c r="BU620" i="18"/>
  <c r="BU621" i="18"/>
  <c r="BU622" i="18"/>
  <c r="BU623" i="18"/>
  <c r="BU624" i="18"/>
  <c r="BU625" i="18"/>
  <c r="BU626" i="18"/>
  <c r="BU627" i="18"/>
  <c r="BU628" i="18"/>
  <c r="BU629" i="18"/>
  <c r="BU630" i="18"/>
  <c r="BU631" i="18"/>
  <c r="BU632" i="18"/>
  <c r="BU633" i="18"/>
  <c r="BU634" i="18"/>
  <c r="BU635" i="18"/>
  <c r="BU636" i="18"/>
  <c r="BU637" i="18"/>
  <c r="BU638" i="18"/>
  <c r="BU639" i="18"/>
  <c r="BU640" i="18"/>
  <c r="BU641" i="18"/>
  <c r="BU642" i="18"/>
  <c r="BU643" i="18"/>
  <c r="BU644" i="18"/>
  <c r="BU645" i="18"/>
  <c r="BU646" i="18"/>
  <c r="BU647" i="18"/>
  <c r="BU648" i="18"/>
  <c r="BU649" i="18"/>
  <c r="BU650" i="18"/>
  <c r="BU651" i="18"/>
  <c r="BU652" i="18"/>
  <c r="BU653" i="18"/>
  <c r="BU654" i="18"/>
  <c r="BU655" i="18"/>
  <c r="BU656" i="18"/>
  <c r="BU657" i="18"/>
  <c r="BU658" i="18"/>
  <c r="BU659" i="18"/>
  <c r="BU660" i="18"/>
  <c r="BU661" i="18"/>
  <c r="BU662" i="18"/>
  <c r="BU663" i="18"/>
  <c r="BU664" i="18"/>
  <c r="BU665" i="18"/>
  <c r="BU666" i="18"/>
  <c r="BU667" i="18"/>
  <c r="BU668" i="18"/>
  <c r="BU669" i="18"/>
  <c r="BU670" i="18"/>
  <c r="BU671" i="18"/>
  <c r="BU672" i="18"/>
  <c r="BU673" i="18"/>
  <c r="BU674" i="18"/>
  <c r="BU675" i="18"/>
  <c r="BU676" i="18"/>
  <c r="BU677" i="18"/>
  <c r="BU678" i="18"/>
  <c r="BU679" i="18"/>
  <c r="BU680" i="18"/>
  <c r="BU681" i="18"/>
  <c r="BU682" i="18"/>
  <c r="BU683" i="18"/>
  <c r="BU684" i="18"/>
  <c r="BU685" i="18"/>
  <c r="BU686" i="18"/>
  <c r="BU687" i="18"/>
  <c r="BU688" i="18"/>
  <c r="BU689" i="18"/>
  <c r="BU690" i="18"/>
  <c r="BU691" i="18"/>
  <c r="BU692" i="18"/>
  <c r="BU693" i="18"/>
  <c r="BU694" i="18"/>
  <c r="BU695" i="18"/>
  <c r="BU696" i="18"/>
  <c r="BU697" i="18"/>
  <c r="BU698" i="18"/>
  <c r="BU699" i="18"/>
  <c r="BU700" i="18"/>
  <c r="BU701" i="18"/>
  <c r="BU702" i="18"/>
  <c r="BU703" i="18"/>
  <c r="BU704" i="18"/>
  <c r="BU705" i="18"/>
  <c r="BU706" i="18"/>
  <c r="BU707" i="18"/>
  <c r="BU708" i="18"/>
  <c r="BU709" i="18"/>
  <c r="BU710" i="18"/>
  <c r="BU711" i="18"/>
  <c r="BU712" i="18"/>
  <c r="BU713" i="18"/>
  <c r="BU714" i="18"/>
  <c r="BU715" i="18"/>
  <c r="BU716" i="18"/>
  <c r="BU717" i="18"/>
  <c r="BU718" i="18"/>
  <c r="BU719" i="18"/>
  <c r="BU720" i="18"/>
  <c r="BU721" i="18"/>
  <c r="BU722" i="18"/>
  <c r="BU723" i="18"/>
  <c r="BU724" i="18"/>
  <c r="BU725" i="18"/>
  <c r="BU726" i="18"/>
  <c r="BU727" i="18"/>
  <c r="BU728" i="18"/>
  <c r="BU729" i="18"/>
  <c r="BU730" i="18"/>
  <c r="BU731" i="18"/>
  <c r="BU732" i="18"/>
  <c r="BU733" i="18"/>
  <c r="BU734" i="18"/>
  <c r="BU735" i="18"/>
  <c r="BU736" i="18"/>
  <c r="BU737" i="18"/>
  <c r="BU738" i="18"/>
  <c r="BU739" i="18"/>
  <c r="BU740" i="18"/>
  <c r="BU741" i="18"/>
  <c r="BU742" i="18"/>
  <c r="BU743" i="18"/>
  <c r="BU744" i="18"/>
  <c r="BU745" i="18"/>
  <c r="BU746" i="18"/>
  <c r="BU747" i="18"/>
  <c r="BU748" i="18"/>
  <c r="BU749" i="18"/>
  <c r="BU750" i="18"/>
  <c r="BU751" i="18"/>
  <c r="BU752" i="18"/>
  <c r="BU753" i="18"/>
  <c r="BU754" i="18"/>
  <c r="BU755" i="18"/>
  <c r="BU756" i="18"/>
  <c r="BU757" i="18"/>
  <c r="BU758" i="18"/>
  <c r="BU759" i="18"/>
  <c r="BU760" i="18"/>
  <c r="BU761" i="18"/>
  <c r="BU762" i="18"/>
  <c r="BU763" i="18"/>
  <c r="BU764" i="18"/>
  <c r="BU765" i="18"/>
  <c r="BU766" i="18"/>
  <c r="BU767" i="18"/>
  <c r="BU768" i="18"/>
  <c r="BU769" i="18"/>
  <c r="BU770" i="18"/>
  <c r="BU771" i="18"/>
  <c r="BU772" i="18"/>
  <c r="BU773" i="18"/>
  <c r="BU774" i="18"/>
  <c r="BU775" i="18"/>
  <c r="BU776" i="18"/>
  <c r="BU777" i="18"/>
  <c r="BU778" i="18"/>
  <c r="BU779" i="18"/>
  <c r="BU780" i="18"/>
  <c r="BU781" i="18"/>
  <c r="BU782" i="18"/>
  <c r="BU783" i="18"/>
  <c r="BU784" i="18"/>
  <c r="BU785" i="18"/>
  <c r="BU786" i="18"/>
  <c r="BU787" i="18"/>
  <c r="BU788" i="18"/>
  <c r="BU789" i="18"/>
  <c r="BU790" i="18"/>
  <c r="BU791" i="18"/>
  <c r="BU792" i="18"/>
  <c r="BU793" i="18"/>
  <c r="BU794" i="18"/>
  <c r="BU795" i="18"/>
  <c r="BU796" i="18"/>
  <c r="BU797" i="18"/>
  <c r="BU798" i="18"/>
  <c r="BU799" i="18"/>
  <c r="BU800" i="18"/>
  <c r="BU801" i="18"/>
  <c r="BU802" i="18"/>
  <c r="F134" i="13" l="1"/>
  <c r="BU3" i="18" l="1"/>
  <c r="L39" i="5" l="1" a="1"/>
  <c r="L39" i="5" s="1"/>
  <c r="L49" i="5" l="1" a="1"/>
  <c r="L49" i="5" s="1"/>
  <c r="L48" i="5" a="1"/>
  <c r="L48" i="5" s="1"/>
  <c r="L47" i="5" a="1"/>
  <c r="L47" i="5" s="1"/>
  <c r="L46" i="5" a="1"/>
  <c r="L46" i="5" s="1"/>
  <c r="L45" i="5" a="1"/>
  <c r="L45" i="5" s="1"/>
  <c r="L44" i="5" a="1"/>
  <c r="L44" i="5" s="1"/>
  <c r="L43" i="5" a="1"/>
  <c r="L43" i="5" s="1"/>
  <c r="L42" i="5" a="1"/>
  <c r="L42" i="5" s="1"/>
  <c r="L41" i="5" a="1"/>
  <c r="L41" i="5" s="1"/>
  <c r="L40" i="5" a="1"/>
  <c r="L40" i="5" s="1"/>
  <c r="L38" i="5" a="1"/>
  <c r="L38" i="5" s="1"/>
  <c r="L37" i="5" a="1"/>
  <c r="L37" i="5" s="1"/>
  <c r="L36" i="5" a="1"/>
  <c r="L36" i="5" s="1"/>
  <c r="L35" i="5" a="1"/>
  <c r="L35" i="5" s="1"/>
  <c r="L34" i="5" a="1"/>
  <c r="L34" i="5" s="1"/>
  <c r="L33" i="5" a="1"/>
  <c r="L33" i="5" s="1"/>
  <c r="L32" i="5" a="1"/>
  <c r="L32" i="5" s="1"/>
  <c r="L31" i="5" a="1"/>
  <c r="L31" i="5" s="1"/>
  <c r="L30" i="5" a="1"/>
  <c r="L30" i="5" s="1"/>
  <c r="L29" i="5" a="1"/>
  <c r="L29" i="5" s="1"/>
  <c r="L28" i="5" a="1"/>
  <c r="L28" i="5" s="1"/>
  <c r="L27" i="5" a="1"/>
  <c r="L27" i="5" s="1"/>
  <c r="L26" i="5" a="1"/>
  <c r="L26" i="5" s="1"/>
  <c r="L25" i="5" a="1"/>
  <c r="L25" i="5" s="1"/>
  <c r="L24" i="5" a="1"/>
  <c r="L24" i="5" s="1"/>
  <c r="L23" i="5" a="1"/>
  <c r="L23" i="5" s="1"/>
  <c r="L22" i="5" a="1"/>
  <c r="L22" i="5" s="1"/>
  <c r="L21" i="5" a="1"/>
  <c r="L21" i="5" s="1"/>
  <c r="L20" i="5" a="1"/>
  <c r="L20" i="5" s="1"/>
  <c r="L19" i="5" a="1"/>
  <c r="L19" i="5" s="1"/>
  <c r="L18" i="5" a="1"/>
  <c r="L18" i="5" s="1"/>
  <c r="L17" i="5" a="1"/>
  <c r="L17" i="5" s="1"/>
  <c r="L16" i="5" a="1"/>
  <c r="L16" i="5" s="1"/>
  <c r="L15" i="5" a="1"/>
  <c r="L15" i="5" s="1"/>
  <c r="L14" i="5" a="1"/>
  <c r="L14" i="5" s="1"/>
  <c r="L13" i="5" a="1"/>
  <c r="L13" i="5" s="1"/>
  <c r="L12" i="5" a="1"/>
  <c r="L12" i="5" s="1"/>
  <c r="L11" i="5" a="1"/>
  <c r="L11" i="5" s="1"/>
  <c r="L10" i="5" a="1"/>
  <c r="L10" i="5" s="1"/>
  <c r="L9" i="5" a="1"/>
  <c r="L9" i="5" s="1"/>
  <c r="H49" i="5" l="1" a="1"/>
  <c r="H49" i="5" s="1"/>
  <c r="H48" i="5" a="1"/>
  <c r="H48" i="5" s="1"/>
  <c r="H47" i="5" a="1"/>
  <c r="H47" i="5" s="1"/>
  <c r="H46" i="5" a="1"/>
  <c r="H46" i="5" s="1"/>
  <c r="H45" i="5" a="1"/>
  <c r="H45" i="5" s="1"/>
  <c r="H44" i="5" a="1"/>
  <c r="H44" i="5" s="1"/>
  <c r="H43" i="5" a="1"/>
  <c r="H43" i="5" s="1"/>
  <c r="H42" i="5" a="1"/>
  <c r="H42" i="5" s="1"/>
  <c r="H41" i="5" a="1"/>
  <c r="H41" i="5" s="1"/>
  <c r="H40" i="5" a="1"/>
  <c r="H40"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H21" i="5" a="1"/>
  <c r="H21" i="5" s="1"/>
  <c r="H20" i="5" a="1"/>
  <c r="H20" i="5" s="1"/>
  <c r="H19" i="5" a="1"/>
  <c r="H19" i="5" s="1"/>
  <c r="H18" i="5" a="1"/>
  <c r="H18" i="5" s="1"/>
  <c r="H17" i="5" a="1"/>
  <c r="H17" i="5" s="1"/>
  <c r="H16" i="5" a="1"/>
  <c r="H16" i="5" s="1"/>
  <c r="H15" i="5" a="1"/>
  <c r="H15" i="5" s="1"/>
  <c r="H14" i="5" a="1"/>
  <c r="H14" i="5" s="1"/>
  <c r="H13" i="5" a="1"/>
  <c r="H13" i="5" s="1"/>
  <c r="H12" i="5" a="1"/>
  <c r="H12" i="5" s="1"/>
  <c r="H11" i="5" a="1"/>
  <c r="H11" i="5" s="1"/>
  <c r="H10" i="5" a="1"/>
  <c r="H10" i="5" s="1"/>
  <c r="H9" i="5" a="1"/>
  <c r="H9" i="5" s="1"/>
  <c r="BU4" i="18" l="1"/>
  <c r="BU5" i="18"/>
  <c r="BU6" i="18"/>
  <c r="BU7" i="18"/>
  <c r="BU8" i="18"/>
  <c r="BU9" i="18"/>
  <c r="BU10" i="18"/>
  <c r="BU11" i="18"/>
  <c r="BU12" i="18"/>
  <c r="BU13" i="18"/>
  <c r="BU14" i="18"/>
  <c r="BU15" i="18"/>
  <c r="BU16" i="18"/>
  <c r="BU17" i="18"/>
  <c r="BU18" i="18"/>
  <c r="BU19" i="18"/>
  <c r="BU20" i="18"/>
  <c r="BU21" i="18"/>
  <c r="BU22" i="18"/>
  <c r="BU23" i="18"/>
  <c r="BU24" i="18"/>
  <c r="BU25" i="18"/>
  <c r="BU26" i="18"/>
  <c r="BU27" i="18"/>
  <c r="BU28" i="18"/>
  <c r="BU29" i="18"/>
  <c r="BU30" i="18"/>
  <c r="BU31" i="18"/>
  <c r="BU32" i="18"/>
  <c r="BU33" i="18"/>
  <c r="BU34" i="18"/>
  <c r="BU35" i="18"/>
  <c r="BU36" i="18"/>
  <c r="BU37" i="18"/>
  <c r="BU38" i="18"/>
  <c r="BU39" i="18"/>
  <c r="BU40" i="18"/>
  <c r="BU41" i="18"/>
  <c r="BU42" i="18"/>
  <c r="BU43" i="18"/>
  <c r="BU44" i="18"/>
  <c r="BU45" i="18"/>
  <c r="BU46" i="18"/>
  <c r="BU47" i="18"/>
  <c r="BU48" i="18"/>
  <c r="BU49" i="18"/>
  <c r="BU50" i="18"/>
  <c r="BU51" i="18"/>
  <c r="BU52" i="18"/>
  <c r="BU53" i="18"/>
  <c r="BU54" i="18"/>
  <c r="BU55" i="18"/>
  <c r="BU56" i="18"/>
  <c r="BU57" i="18"/>
  <c r="BU58" i="18"/>
  <c r="BU59" i="18"/>
  <c r="BU60" i="18"/>
  <c r="BU61" i="18"/>
  <c r="BU62" i="18"/>
  <c r="BU63" i="18"/>
  <c r="BU64" i="18"/>
  <c r="BU65" i="18"/>
  <c r="BU66" i="18"/>
  <c r="BU67" i="18"/>
  <c r="BU68" i="18"/>
  <c r="BU69" i="18"/>
  <c r="BU70" i="18"/>
  <c r="BU71" i="18"/>
  <c r="BU72" i="18"/>
  <c r="BU73" i="18"/>
  <c r="BU74" i="18"/>
  <c r="BU75" i="18"/>
  <c r="BU76" i="18"/>
  <c r="BU77" i="18"/>
  <c r="BU78" i="18"/>
  <c r="BU79" i="18"/>
  <c r="BU80" i="18"/>
  <c r="BU81" i="18"/>
  <c r="BU82" i="18"/>
  <c r="BU83" i="18"/>
  <c r="BU84" i="18"/>
  <c r="BU85" i="18"/>
  <c r="BU86" i="18"/>
  <c r="BU87" i="18"/>
  <c r="BU88" i="18"/>
  <c r="BU89" i="18"/>
  <c r="BU90" i="18"/>
  <c r="BU91" i="18"/>
  <c r="BU92" i="18"/>
  <c r="BU93" i="18"/>
  <c r="BU94" i="18"/>
  <c r="BU95" i="18"/>
  <c r="BU96" i="18"/>
  <c r="BU97" i="18"/>
  <c r="BU98" i="18"/>
  <c r="BU99" i="18"/>
  <c r="BU100" i="18"/>
  <c r="BU101" i="18"/>
  <c r="BU102" i="18"/>
  <c r="BU103" i="18"/>
  <c r="BU104" i="18"/>
  <c r="BU105" i="18"/>
  <c r="BU106" i="18"/>
  <c r="BU107" i="18"/>
  <c r="BU108" i="18"/>
  <c r="BU109" i="18"/>
  <c r="BU110" i="18"/>
  <c r="BU111" i="18"/>
  <c r="BU112" i="18"/>
  <c r="BU113" i="18"/>
  <c r="BU114" i="18"/>
  <c r="BU115" i="18"/>
  <c r="BU116" i="18"/>
  <c r="BU117" i="18"/>
  <c r="BU118" i="18"/>
  <c r="BU119" i="18"/>
  <c r="BU120" i="18"/>
  <c r="BU121" i="18"/>
  <c r="BU122" i="18"/>
  <c r="BU123" i="18"/>
  <c r="BU124" i="18"/>
  <c r="BU125" i="18"/>
  <c r="BU126" i="18"/>
  <c r="BU127" i="18"/>
  <c r="BU128" i="18"/>
  <c r="BU129" i="18"/>
  <c r="BU130" i="18"/>
  <c r="BU131" i="18"/>
  <c r="BU132" i="18"/>
  <c r="BU133" i="18"/>
  <c r="BU134" i="18"/>
  <c r="BU135" i="18"/>
  <c r="BU136" i="18"/>
  <c r="BU137" i="18"/>
  <c r="BU138" i="18"/>
  <c r="BU139" i="18"/>
  <c r="BU140" i="18"/>
  <c r="BU141" i="18"/>
  <c r="BU142" i="18"/>
  <c r="BU143" i="18"/>
  <c r="BU144" i="18"/>
  <c r="BU145" i="18"/>
  <c r="BU146" i="18"/>
  <c r="BU147" i="18"/>
  <c r="BU148" i="18"/>
  <c r="BU149" i="18"/>
  <c r="BU150" i="18"/>
  <c r="BU151" i="18"/>
  <c r="BU152" i="18"/>
  <c r="BU153" i="18"/>
  <c r="BU154" i="18"/>
  <c r="BU155" i="18"/>
  <c r="BU156" i="18"/>
  <c r="BU157" i="18"/>
  <c r="BU158" i="18"/>
  <c r="BU159" i="18"/>
  <c r="BU160" i="18"/>
  <c r="BU161" i="18"/>
  <c r="BU162" i="18"/>
  <c r="BU163" i="18"/>
  <c r="BU164" i="18"/>
  <c r="BU165" i="18"/>
  <c r="BU166" i="18"/>
  <c r="BU167" i="18"/>
  <c r="BU168" i="18"/>
  <c r="BU169" i="18"/>
  <c r="BU170" i="18"/>
  <c r="BU171" i="18"/>
  <c r="BU172" i="18"/>
  <c r="BU173" i="18"/>
  <c r="BU174" i="18"/>
  <c r="BU175" i="18"/>
  <c r="BU176" i="18"/>
  <c r="BU177" i="18"/>
  <c r="BU178" i="18"/>
  <c r="BU179" i="18"/>
  <c r="BU180" i="18"/>
  <c r="BU181" i="18"/>
  <c r="BU182" i="18"/>
  <c r="BU183" i="18"/>
  <c r="BU184" i="18"/>
  <c r="BU185" i="18"/>
  <c r="BU186" i="18"/>
  <c r="BU187" i="18"/>
  <c r="BU188" i="18"/>
  <c r="BU189" i="18"/>
  <c r="BU190" i="18"/>
  <c r="BU191" i="18"/>
  <c r="BU192" i="18"/>
  <c r="BU193" i="18"/>
  <c r="BU194" i="18"/>
  <c r="BU195" i="18"/>
  <c r="BU196" i="18"/>
  <c r="BU197" i="18"/>
  <c r="BU198" i="18"/>
  <c r="BU199" i="18"/>
  <c r="BU200" i="18"/>
  <c r="BU201" i="18"/>
  <c r="BU202" i="18"/>
  <c r="BU203" i="18"/>
  <c r="BU204" i="18"/>
  <c r="BU205" i="18"/>
  <c r="BU206" i="18"/>
  <c r="BU207" i="18"/>
  <c r="BU208" i="18"/>
  <c r="BU209" i="18"/>
  <c r="BU210" i="18"/>
  <c r="BU211" i="18"/>
  <c r="BU212" i="18"/>
  <c r="BU213" i="18"/>
  <c r="BU214" i="18"/>
  <c r="BU215" i="18"/>
  <c r="BU216" i="18"/>
  <c r="BU217" i="18"/>
  <c r="BU218" i="18"/>
  <c r="BU219" i="18"/>
  <c r="BU220" i="18"/>
  <c r="BU221" i="18"/>
  <c r="BU222" i="18"/>
  <c r="BU223" i="18"/>
  <c r="BU224" i="18"/>
  <c r="BU225" i="18"/>
  <c r="BU226" i="18"/>
  <c r="BU227" i="18"/>
  <c r="BU228" i="18"/>
  <c r="BU229" i="18"/>
  <c r="BU230" i="18"/>
  <c r="BU231" i="18"/>
  <c r="BU232" i="18"/>
  <c r="BU233" i="18"/>
  <c r="BU234" i="18"/>
  <c r="BU235" i="18"/>
  <c r="BU236" i="18"/>
  <c r="BU237" i="18"/>
  <c r="BU238" i="18"/>
  <c r="BU239" i="18"/>
  <c r="BU240" i="18"/>
  <c r="BU241" i="18"/>
  <c r="BU242" i="18"/>
  <c r="BU243" i="18"/>
  <c r="BU244" i="18"/>
  <c r="BU245" i="18"/>
  <c r="BU246" i="18"/>
  <c r="BU247" i="18"/>
  <c r="BU248" i="18"/>
  <c r="BU249" i="18"/>
  <c r="BU250" i="18"/>
  <c r="BU251" i="18"/>
  <c r="BU252" i="18"/>
  <c r="BU253" i="18"/>
  <c r="BU254" i="18"/>
  <c r="BU255" i="18"/>
  <c r="BU256" i="18"/>
  <c r="BU257" i="18"/>
  <c r="BU258" i="18"/>
  <c r="BU259" i="18"/>
  <c r="BU260" i="18"/>
  <c r="BU261" i="18"/>
  <c r="BU262" i="18"/>
  <c r="BU263" i="18"/>
  <c r="BU264" i="18"/>
  <c r="BU265" i="18"/>
  <c r="BU266" i="18"/>
  <c r="BU267" i="18"/>
  <c r="BU268" i="18"/>
  <c r="BU269" i="18"/>
  <c r="BU270" i="18"/>
  <c r="BU271" i="18"/>
  <c r="BU272" i="18"/>
  <c r="BU273" i="18"/>
  <c r="BU274" i="18"/>
  <c r="BU275" i="18"/>
  <c r="BU276" i="18"/>
  <c r="BU277" i="18"/>
  <c r="BU278" i="18"/>
  <c r="BU279" i="18"/>
  <c r="BU280" i="18"/>
  <c r="BU281" i="18"/>
  <c r="BU282" i="18"/>
  <c r="BU283" i="18"/>
  <c r="BU284" i="18"/>
  <c r="BU285" i="18"/>
  <c r="BU286" i="18"/>
  <c r="BU287" i="18"/>
  <c r="BU288" i="18"/>
  <c r="BU289" i="18"/>
  <c r="BU290" i="18"/>
  <c r="BU291" i="18"/>
  <c r="BU292" i="18"/>
  <c r="BU293" i="18"/>
  <c r="BU294" i="18"/>
  <c r="BU295" i="18"/>
  <c r="BU296" i="18"/>
  <c r="BU297" i="18"/>
  <c r="BU298" i="18"/>
  <c r="BU299" i="18"/>
  <c r="BU300" i="18"/>
  <c r="BU301" i="18"/>
  <c r="BU302" i="18"/>
  <c r="BU303" i="18"/>
  <c r="BU304" i="18"/>
  <c r="BU305" i="18"/>
  <c r="BU306" i="18"/>
  <c r="BU307" i="18"/>
  <c r="BU308" i="18"/>
  <c r="BU309" i="18"/>
  <c r="BU310" i="18"/>
  <c r="BU311" i="18"/>
  <c r="BU312" i="18"/>
  <c r="BU313" i="18"/>
  <c r="BU314" i="18"/>
  <c r="BU315" i="18"/>
  <c r="BU316" i="18"/>
  <c r="BU317" i="18"/>
  <c r="BU318" i="18"/>
  <c r="BU319" i="18"/>
  <c r="BU320" i="18"/>
  <c r="BU321" i="18"/>
  <c r="BU322" i="18"/>
  <c r="BU323" i="18"/>
  <c r="BU324" i="18"/>
  <c r="BU325" i="18"/>
  <c r="BU326" i="18"/>
  <c r="BU327" i="18"/>
  <c r="BU328" i="18"/>
  <c r="BU329" i="18"/>
  <c r="BU330" i="18"/>
  <c r="BU331" i="18"/>
  <c r="BU332" i="18"/>
  <c r="BU333" i="18"/>
  <c r="BU334" i="18"/>
  <c r="BU335" i="18"/>
  <c r="BU336" i="18"/>
  <c r="BU337" i="18"/>
  <c r="BU338" i="18"/>
  <c r="BU339" i="18"/>
  <c r="BU340" i="18"/>
  <c r="BU341" i="18"/>
  <c r="BU342" i="18"/>
  <c r="BU343" i="18"/>
  <c r="BU344" i="18"/>
  <c r="BU345" i="18"/>
  <c r="BU346" i="18"/>
  <c r="BU347" i="18"/>
  <c r="BU348" i="18"/>
  <c r="BU349" i="18"/>
  <c r="BU350" i="18"/>
  <c r="BU351" i="18"/>
  <c r="BU352" i="18"/>
  <c r="BU353" i="18"/>
  <c r="BU354" i="18"/>
  <c r="BU355" i="18"/>
  <c r="BU356" i="18"/>
  <c r="BU357" i="18"/>
  <c r="BU358" i="18"/>
  <c r="BU359" i="18"/>
  <c r="BU360" i="18"/>
  <c r="BU361" i="18"/>
  <c r="BU362" i="18"/>
  <c r="BU363" i="18"/>
  <c r="BU364" i="18"/>
  <c r="BU365" i="18"/>
  <c r="BU366" i="18"/>
  <c r="BU367" i="18"/>
  <c r="BU368" i="18"/>
  <c r="BU369" i="18"/>
  <c r="BU370" i="18"/>
  <c r="BU371" i="18"/>
  <c r="BU372" i="18"/>
  <c r="BU373" i="18"/>
  <c r="BU374" i="18"/>
  <c r="BU375" i="18"/>
  <c r="BU376" i="18"/>
  <c r="BU377" i="18"/>
  <c r="BU378" i="18"/>
  <c r="BU379" i="18"/>
  <c r="BU380" i="18"/>
  <c r="BU381" i="18"/>
  <c r="BU382" i="18"/>
  <c r="BU383" i="18"/>
  <c r="BU384" i="18"/>
  <c r="BU385" i="18"/>
  <c r="BU386" i="18"/>
  <c r="BU387" i="18"/>
  <c r="BU388" i="18"/>
  <c r="BU389" i="18"/>
  <c r="BU390" i="18"/>
  <c r="BU391" i="18"/>
  <c r="BU392" i="18"/>
  <c r="BU393" i="18"/>
  <c r="BU394" i="18"/>
  <c r="BU395" i="18"/>
  <c r="BU396" i="18"/>
  <c r="BU397" i="18"/>
  <c r="BU398" i="18"/>
  <c r="BU399" i="18"/>
  <c r="BU400" i="18"/>
  <c r="BU401" i="18"/>
  <c r="BU402" i="18"/>
  <c r="BU2" i="18"/>
  <c r="BU402" i="15"/>
  <c r="BU401" i="15"/>
  <c r="BU400" i="15"/>
  <c r="BU399" i="15"/>
  <c r="BU398" i="15"/>
  <c r="BU397" i="15"/>
  <c r="BU396" i="15"/>
  <c r="BU395" i="15"/>
  <c r="BU394" i="15"/>
  <c r="BU393" i="15"/>
  <c r="BU392" i="15"/>
  <c r="BU391" i="15"/>
  <c r="BU390" i="15"/>
  <c r="BU389" i="15"/>
  <c r="BU388" i="15"/>
  <c r="BU387" i="15"/>
  <c r="BU386" i="15"/>
  <c r="BU385" i="15"/>
  <c r="BU384" i="15"/>
  <c r="BU383" i="15"/>
  <c r="BU382" i="15"/>
  <c r="BU381" i="15"/>
  <c r="BU380" i="15"/>
  <c r="BU379" i="15"/>
  <c r="BU378" i="15"/>
  <c r="BU377" i="15"/>
  <c r="BU376" i="15"/>
  <c r="BU375" i="15"/>
  <c r="BU374" i="15"/>
  <c r="BU373" i="15"/>
  <c r="BU372" i="15"/>
  <c r="BU371" i="15"/>
  <c r="BU370" i="15"/>
  <c r="BU369" i="15"/>
  <c r="BU368" i="15"/>
  <c r="BU367" i="15"/>
  <c r="BU366" i="15"/>
  <c r="BU365" i="15"/>
  <c r="BU364" i="15"/>
  <c r="BU363" i="15"/>
  <c r="BU362" i="15"/>
  <c r="BU361" i="15"/>
  <c r="BU360" i="15"/>
  <c r="BU359" i="15"/>
  <c r="BU358" i="15"/>
  <c r="BU357" i="15"/>
  <c r="BU356" i="15"/>
  <c r="BU355" i="15"/>
  <c r="BU354" i="15"/>
  <c r="BU353" i="15"/>
  <c r="BU352" i="15"/>
  <c r="BU351" i="15"/>
  <c r="BU350" i="15"/>
  <c r="BU349" i="15"/>
  <c r="BU348" i="15"/>
  <c r="BU347" i="15"/>
  <c r="BU346" i="15"/>
  <c r="BU345" i="15"/>
  <c r="BU344" i="15"/>
  <c r="BU343" i="15"/>
  <c r="BU342" i="15"/>
  <c r="BU341" i="15"/>
  <c r="BU340" i="15"/>
  <c r="BU339" i="15"/>
  <c r="BU338" i="15"/>
  <c r="BU337" i="15"/>
  <c r="BU336" i="15"/>
  <c r="BU335" i="15"/>
  <c r="BU334" i="15"/>
  <c r="BU333" i="15"/>
  <c r="BU332" i="15"/>
  <c r="BU331" i="15"/>
  <c r="BU330" i="15"/>
  <c r="BU329" i="15"/>
  <c r="BU328" i="15"/>
  <c r="BU327" i="15"/>
  <c r="BU326" i="15"/>
  <c r="BU325" i="15"/>
  <c r="BU324" i="15"/>
  <c r="BU323" i="15"/>
  <c r="BU322" i="15"/>
  <c r="BU321" i="15"/>
  <c r="BU320" i="15"/>
  <c r="BU319" i="15"/>
  <c r="BU318" i="15"/>
  <c r="BU317" i="15"/>
  <c r="BU316" i="15"/>
  <c r="BU315" i="15"/>
  <c r="BU314" i="15"/>
  <c r="BU313" i="15"/>
  <c r="BU312" i="15"/>
  <c r="BU311" i="15"/>
  <c r="BU310" i="15"/>
  <c r="BU309" i="15"/>
  <c r="BU308" i="15"/>
  <c r="BU307" i="15"/>
  <c r="BU306" i="15"/>
  <c r="BU305" i="15"/>
  <c r="BU304" i="15"/>
  <c r="BU303" i="15"/>
  <c r="BU302" i="15"/>
  <c r="BU301" i="15"/>
  <c r="BU300" i="15"/>
  <c r="BU299" i="15"/>
  <c r="BU298" i="15"/>
  <c r="BU297" i="15"/>
  <c r="BU296" i="15"/>
  <c r="BU295" i="15"/>
  <c r="BU294" i="15"/>
  <c r="BU293" i="15"/>
  <c r="BU292" i="15"/>
  <c r="BU291" i="15"/>
  <c r="BU290" i="15"/>
  <c r="BU289" i="15"/>
  <c r="BU288" i="15"/>
  <c r="BU287" i="15"/>
  <c r="BU286" i="15"/>
  <c r="BU285" i="15"/>
  <c r="BU284" i="15"/>
  <c r="BU283" i="15"/>
  <c r="BU282" i="15"/>
  <c r="BU281" i="15"/>
  <c r="BU280" i="15"/>
  <c r="BU279" i="15"/>
  <c r="BU278" i="15"/>
  <c r="BU277" i="15"/>
  <c r="BU276" i="15"/>
  <c r="BU275" i="15"/>
  <c r="BU274" i="15"/>
  <c r="BU273" i="15"/>
  <c r="BU272" i="15"/>
  <c r="BU271" i="15"/>
  <c r="BU270" i="15"/>
  <c r="BU269" i="15"/>
  <c r="BU268" i="15"/>
  <c r="BU267" i="15"/>
  <c r="BU266" i="15"/>
  <c r="BU265" i="15"/>
  <c r="BU264" i="15"/>
  <c r="BU263" i="15"/>
  <c r="BU262" i="15"/>
  <c r="BU261" i="15"/>
  <c r="BU260" i="15"/>
  <c r="BU259" i="15"/>
  <c r="BU258" i="15"/>
  <c r="BU257" i="15"/>
  <c r="BU256" i="15"/>
  <c r="BU255" i="15"/>
  <c r="BU254" i="15"/>
  <c r="BU253" i="15"/>
  <c r="BU252" i="15"/>
  <c r="BU251" i="15"/>
  <c r="BU250" i="15"/>
  <c r="BU249" i="15"/>
  <c r="BU248" i="15"/>
  <c r="BU247" i="15"/>
  <c r="BU246" i="15"/>
  <c r="BU245" i="15"/>
  <c r="BU244" i="15"/>
  <c r="BU243" i="15"/>
  <c r="BU242" i="15"/>
  <c r="BU241" i="15"/>
  <c r="BU240" i="15"/>
  <c r="BU239" i="15"/>
  <c r="BU238" i="15"/>
  <c r="BU237" i="15"/>
  <c r="BU236" i="15"/>
  <c r="BU235" i="15"/>
  <c r="BU234" i="15"/>
  <c r="BU233" i="15"/>
  <c r="BU232" i="15"/>
  <c r="BU231" i="15"/>
  <c r="BU230" i="15"/>
  <c r="BU229" i="15"/>
  <c r="BU228" i="15"/>
  <c r="BU227" i="15"/>
  <c r="BU226" i="15"/>
  <c r="BU225" i="15"/>
  <c r="BU224" i="15"/>
  <c r="BU223" i="15"/>
  <c r="BU222" i="15"/>
  <c r="BU221" i="15"/>
  <c r="BU220" i="15"/>
  <c r="BU219" i="15"/>
  <c r="BU218" i="15"/>
  <c r="BU217" i="15"/>
  <c r="BU216" i="15"/>
  <c r="BU215" i="15"/>
  <c r="BU214" i="15"/>
  <c r="BU213" i="15"/>
  <c r="BU212" i="15"/>
  <c r="BU211" i="15"/>
  <c r="BU210" i="15"/>
  <c r="BU209" i="15"/>
  <c r="BU208" i="15"/>
  <c r="BU207" i="15"/>
  <c r="BU206" i="15"/>
  <c r="BU205" i="15"/>
  <c r="BU204" i="15"/>
  <c r="BU203" i="15"/>
  <c r="BU202" i="15"/>
  <c r="BU201" i="15"/>
  <c r="BU200" i="15"/>
  <c r="BU199" i="15"/>
  <c r="BU198" i="15"/>
  <c r="BU197" i="15"/>
  <c r="BU196" i="15"/>
  <c r="BU195" i="15"/>
  <c r="BU194" i="15"/>
  <c r="BU193" i="15"/>
  <c r="BU192" i="15"/>
  <c r="BU191" i="15"/>
  <c r="BU190" i="15"/>
  <c r="BU189" i="15"/>
  <c r="BU188" i="15"/>
  <c r="BU187" i="15"/>
  <c r="BU186" i="15"/>
  <c r="BU185" i="15"/>
  <c r="BU184" i="15"/>
  <c r="BU183" i="15"/>
  <c r="BU182" i="15"/>
  <c r="BU181" i="15"/>
  <c r="BU180" i="15"/>
  <c r="BU179" i="15"/>
  <c r="BU178" i="15"/>
  <c r="BU177" i="15"/>
  <c r="BU176" i="15"/>
  <c r="BU175" i="15"/>
  <c r="BU174" i="15"/>
  <c r="BU173" i="15"/>
  <c r="BU172" i="15"/>
  <c r="BU171" i="15"/>
  <c r="BU170" i="15"/>
  <c r="BU169" i="15"/>
  <c r="BU168" i="15"/>
  <c r="BU167" i="15"/>
  <c r="BU166" i="15"/>
  <c r="BU165" i="15"/>
  <c r="BU164" i="15"/>
  <c r="BU163" i="15"/>
  <c r="BU162" i="15"/>
  <c r="BU161" i="15"/>
  <c r="BU160" i="15"/>
  <c r="BU159" i="15"/>
  <c r="BU158" i="15"/>
  <c r="BU157" i="15"/>
  <c r="BU156" i="15"/>
  <c r="BU155" i="15"/>
  <c r="BU154" i="15"/>
  <c r="BU153" i="15"/>
  <c r="BU152" i="15"/>
  <c r="BU151" i="15"/>
  <c r="BU150" i="15"/>
  <c r="BU149" i="15"/>
  <c r="BU148" i="15"/>
  <c r="BU147" i="15"/>
  <c r="BU146" i="15"/>
  <c r="BU145" i="15"/>
  <c r="BU144" i="15"/>
  <c r="BU143" i="15"/>
  <c r="BU142" i="15"/>
  <c r="BU141" i="15"/>
  <c r="BU140" i="15"/>
  <c r="BU139" i="15"/>
  <c r="BU138" i="15"/>
  <c r="BU137" i="15"/>
  <c r="BU136" i="15"/>
  <c r="BU135" i="15"/>
  <c r="BU134" i="15"/>
  <c r="BU133" i="15"/>
  <c r="BU132" i="15"/>
  <c r="BU131" i="15"/>
  <c r="BU130" i="15"/>
  <c r="BU129" i="15"/>
  <c r="BU128" i="15"/>
  <c r="BU127" i="15"/>
  <c r="BU126" i="15"/>
  <c r="BU125" i="15"/>
  <c r="BU124" i="15"/>
  <c r="BU123" i="15"/>
  <c r="BU122" i="15"/>
  <c r="BU121" i="15"/>
  <c r="BU120" i="15"/>
  <c r="BU119" i="15"/>
  <c r="BU118" i="15"/>
  <c r="BU117" i="15"/>
  <c r="BU116" i="15"/>
  <c r="BU115" i="15"/>
  <c r="BU114" i="15"/>
  <c r="BU113" i="15"/>
  <c r="BU112" i="15"/>
  <c r="BU111" i="15"/>
  <c r="BU110" i="15"/>
  <c r="BU109" i="15"/>
  <c r="BU108" i="15"/>
  <c r="BU107" i="15"/>
  <c r="BU106" i="15"/>
  <c r="BU105" i="15"/>
  <c r="BU104" i="15"/>
  <c r="BU103" i="15"/>
  <c r="BU102" i="15"/>
  <c r="BU101" i="15"/>
  <c r="BU100" i="15"/>
  <c r="BU99" i="15"/>
  <c r="BU98" i="15"/>
  <c r="BU97" i="15"/>
  <c r="BU96" i="15"/>
  <c r="BU95" i="15"/>
  <c r="BU94" i="15"/>
  <c r="BU93" i="15"/>
  <c r="BU92" i="15"/>
  <c r="BU91" i="15"/>
  <c r="BU90" i="15"/>
  <c r="BU89" i="15"/>
  <c r="BU88" i="15"/>
  <c r="BU87" i="15"/>
  <c r="BU86" i="15"/>
  <c r="BU85" i="15"/>
  <c r="BU84" i="15"/>
  <c r="BU83" i="15"/>
  <c r="BU82" i="15"/>
  <c r="BU81" i="15"/>
  <c r="BU80" i="15"/>
  <c r="BU79" i="15"/>
  <c r="BU78" i="15"/>
  <c r="BU77" i="15"/>
  <c r="BU76" i="15"/>
  <c r="BU75" i="15"/>
  <c r="BU74" i="15"/>
  <c r="BU73" i="15"/>
  <c r="BU72" i="15"/>
  <c r="BU71" i="15"/>
  <c r="BU70" i="15"/>
  <c r="BU69" i="15"/>
  <c r="BU68" i="15"/>
  <c r="BU67" i="15"/>
  <c r="BU66" i="15"/>
  <c r="BU65" i="15"/>
  <c r="BU64" i="15"/>
  <c r="BU63" i="15"/>
  <c r="BU62" i="15"/>
  <c r="BU61" i="15"/>
  <c r="BU60" i="15"/>
  <c r="BU59" i="15"/>
  <c r="BU58" i="15"/>
  <c r="BU57" i="15"/>
  <c r="BU56" i="15"/>
  <c r="BU55" i="15"/>
  <c r="BU54" i="15"/>
  <c r="BU53" i="15"/>
  <c r="BU52" i="15"/>
  <c r="BU51" i="15"/>
  <c r="BU50" i="15"/>
  <c r="BU49" i="15"/>
  <c r="BU48" i="15"/>
  <c r="BU47" i="15"/>
  <c r="BU46" i="15"/>
  <c r="BU45" i="15"/>
  <c r="BU44" i="15"/>
  <c r="BU43" i="15"/>
  <c r="BU42" i="15"/>
  <c r="BU41" i="15"/>
  <c r="BU40" i="15"/>
  <c r="BU39" i="15"/>
  <c r="BU38" i="15"/>
  <c r="BU37" i="15"/>
  <c r="BU36" i="15"/>
  <c r="BU35" i="15"/>
  <c r="BU34" i="15"/>
  <c r="BU33" i="15"/>
  <c r="BU32" i="15"/>
  <c r="BU31" i="15"/>
  <c r="BU30" i="15"/>
  <c r="BU29" i="15"/>
  <c r="BU28" i="15"/>
  <c r="BU27" i="15"/>
  <c r="BU26" i="15"/>
  <c r="BU25" i="15"/>
  <c r="BU24" i="15"/>
  <c r="BU23" i="15"/>
  <c r="BU22" i="15"/>
  <c r="BU21" i="15"/>
  <c r="BU20" i="15"/>
  <c r="BU19" i="15"/>
  <c r="BU18" i="15"/>
  <c r="BU17" i="15"/>
  <c r="BU16" i="15"/>
  <c r="BU15" i="15"/>
  <c r="BU14" i="15"/>
  <c r="BU13" i="15"/>
  <c r="BU12" i="15"/>
  <c r="BU11" i="15"/>
  <c r="BU10" i="15"/>
  <c r="BU9" i="15"/>
  <c r="BU8" i="15"/>
  <c r="BU7" i="15"/>
  <c r="BU6" i="15"/>
  <c r="BU5" i="15"/>
  <c r="BU4" i="15"/>
  <c r="BU3" i="15"/>
  <c r="BU2" i="15"/>
  <c r="H39" i="5" l="1" a="1"/>
  <c r="H39" i="5" s="1"/>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5" i="3"/>
  <c r="J6" i="3"/>
  <c r="J7" i="3"/>
  <c r="J8" i="3"/>
  <c r="J9" i="3"/>
  <c r="J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 i="3"/>
</calcChain>
</file>

<file path=xl/comments1.xml><?xml version="1.0" encoding="utf-8"?>
<comments xmlns="http://schemas.openxmlformats.org/spreadsheetml/2006/main">
  <authors>
    <author>Brannon Zahand</author>
    <author>Author</author>
    <author>Joe Sheehan</author>
  </authors>
  <commentList>
    <comment ref="C2" authorId="0" shapeId="0">
      <text>
        <r>
          <rPr>
            <sz val="9"/>
            <color indexed="81"/>
            <rFont val="Tahoma"/>
            <family val="2"/>
          </rPr>
          <t>Clicking this button will create a "Work On Behalf Of" request for you on the "Xbox One Work-On-Behalf-Of (WOBO) Request Portal."
You must be using Excel 2013 and IE 10 or higher to use this function.
If you are not already authenticated on the web portal you will be asked to provide your credentials after which a request form will be filled out for you automatically.
Once the form is filled out, please check which actions you wish performed and attach this workbook to the form using the "Browse" button found at the bottom of the web form. Then click "Submit" on the web form to finalize your request.</t>
        </r>
      </text>
    </comment>
    <comment ref="C4" authorId="0" shapeId="0">
      <text>
        <r>
          <rPr>
            <sz val="9"/>
            <color indexed="81"/>
            <rFont val="Tahoma"/>
            <family val="2"/>
          </rPr>
          <t>The e-mail address of the individual submitting this workbook through the WOBO portal.</t>
        </r>
      </text>
    </comment>
    <comment ref="C5" authorId="1" shapeId="0">
      <text>
        <r>
          <rPr>
            <sz val="9"/>
            <color indexed="81"/>
            <rFont val="Tahoma"/>
            <family val="2"/>
          </rPr>
          <t>Indicate whether the information in this workbook is being used for development and testing, or whether it is final information to be submitted for Certification. 
If it is final information, it will be reviewed by Microsoft for accuracy before being ingested.</t>
        </r>
      </text>
    </comment>
    <comment ref="D6" authorId="0" shapeId="0">
      <text>
        <r>
          <rPr>
            <sz val="9"/>
            <color indexed="81"/>
            <rFont val="Tahoma"/>
            <family val="2"/>
          </rPr>
          <t xml:space="preserve">Will this product be offered for pre-order or be part of a pre-order?
</t>
        </r>
      </text>
    </comment>
    <comment ref="D7" authorId="0" shapeId="0">
      <text>
        <r>
          <rPr>
            <sz val="9"/>
            <color indexed="81"/>
            <rFont val="Tahoma"/>
            <family val="2"/>
          </rPr>
          <t>Will this product be purchasable separately from any other bundles that might include it?</t>
        </r>
      </text>
    </comment>
    <comment ref="C8" authorId="1" shapeId="0">
      <text>
        <r>
          <rPr>
            <sz val="9"/>
            <color indexed="81"/>
            <rFont val="Tahoma"/>
            <family val="2"/>
          </rPr>
          <t>If you have already submitted a workbook for this product in any capacity, please choose "Yes." Otherwise, choose "No.</t>
        </r>
      </text>
    </comment>
    <comment ref="C9" authorId="0" shapeId="0">
      <text>
        <r>
          <rPr>
            <sz val="9"/>
            <color indexed="81"/>
            <rFont val="Tahoma"/>
            <family val="2"/>
          </rPr>
          <t>Enter all Sandbox IDs here. Multiple IDs can be submitted separated by commas. Example: "MSFT.1, MSFT.2"
If submitting to Cert, blank this field.</t>
        </r>
      </text>
    </comment>
    <comment ref="C10" authorId="1" shapeId="0">
      <text>
        <r>
          <rPr>
            <sz val="9"/>
            <color indexed="81"/>
            <rFont val="Tahoma"/>
            <family val="2"/>
          </rPr>
          <t>The name of the Product Group that the product belongs to.</t>
        </r>
      </text>
    </comment>
    <comment ref="C11" authorId="0" shapeId="0">
      <text>
        <r>
          <rPr>
            <sz val="9"/>
            <color indexed="81"/>
            <rFont val="Tahoma"/>
            <family val="2"/>
          </rPr>
          <t>The name of this product, as it is reflected in the XDP interface.</t>
        </r>
      </text>
    </comment>
    <comment ref="C12" authorId="0" shapeId="0">
      <text>
        <r>
          <rPr>
            <sz val="9"/>
            <color indexed="81"/>
            <rFont val="Tahoma"/>
            <family val="2"/>
          </rPr>
          <t>What type of content is this product?</t>
        </r>
      </text>
    </comment>
    <comment ref="D13" authorId="0" shapeId="0">
      <text>
        <r>
          <rPr>
            <sz val="9"/>
            <color indexed="81"/>
            <rFont val="Tahoma"/>
            <family val="2"/>
          </rPr>
          <t>If the content being submitted requires a Content Update to function correctly and/or requires an update to the title's Service Config (e.g. adds achievements), please indicate so here.</t>
        </r>
      </text>
    </comment>
    <comment ref="D14" authorId="0" shapeId="0">
      <text>
        <r>
          <rPr>
            <sz val="9"/>
            <color indexed="81"/>
            <rFont val="Tahoma"/>
            <family val="2"/>
          </rPr>
          <t>Enter a Sandbox ID here, in the following format: "XXXX.#"
Example: "MSFT.1"</t>
        </r>
      </text>
    </comment>
    <comment ref="C15" authorId="1" shapeId="0">
      <text>
        <r>
          <rPr>
            <sz val="9"/>
            <color indexed="81"/>
            <rFont val="Tahoma"/>
            <family val="2"/>
          </rPr>
          <t>A Product ID is a 36 character, alpha-numeric GUID.</t>
        </r>
      </text>
    </comment>
    <comment ref="C16" authorId="0" shapeId="0">
      <text>
        <r>
          <rPr>
            <sz val="9"/>
            <color indexed="81"/>
            <rFont val="Tahoma"/>
            <family val="2"/>
          </rPr>
          <t>If any assets or binaries will be sent to Signiant, please choose, "Yes."</t>
        </r>
      </text>
    </comment>
    <comment ref="D17" authorId="0" shapeId="0">
      <text>
        <r>
          <rPr>
            <sz val="9"/>
            <color indexed="81"/>
            <rFont val="Tahoma"/>
            <family val="2"/>
          </rPr>
          <t>Enter the name of the Signiant root folder.
Do not enter the name of the Signiant Package itself.</t>
        </r>
      </text>
    </comment>
    <comment ref="C18" authorId="0" shapeId="0">
      <text>
        <r>
          <rPr>
            <sz val="9"/>
            <color indexed="81"/>
            <rFont val="Tahoma"/>
            <family val="2"/>
          </rPr>
          <t>If you will be uploading binaries for this product directly into XDP or if your RM has uploaded these for you, please choose "Yes."</t>
        </r>
      </text>
    </comment>
    <comment ref="D19" authorId="0" shapeId="0">
      <text>
        <r>
          <rPr>
            <sz val="9"/>
            <color indexed="81"/>
            <rFont val="Tahoma"/>
            <family val="2"/>
          </rPr>
          <t>Enter the name of the Signiant root folder.
Do not enter the name of the Signiant Package itself.</t>
        </r>
      </text>
    </comment>
    <comment ref="C20" authorId="0" shapeId="0">
      <text>
        <r>
          <rPr>
            <sz val="9"/>
            <color indexed="81"/>
            <rFont val="Tahoma"/>
            <family val="2"/>
          </rPr>
          <t>If this product can be obtained by purchasing another product, please select "Yes." Otherwise, select "No."</t>
        </r>
      </text>
    </comment>
    <comment ref="D21" authorId="0" shapeId="0">
      <text>
        <r>
          <rPr>
            <sz val="9"/>
            <color indexed="81"/>
            <rFont val="Tahoma"/>
            <family val="2"/>
          </rPr>
          <t>Enter the Product IDs of the products which will grant an entitlement to this product, separated by commas.</t>
        </r>
      </text>
    </comment>
    <comment ref="C22" authorId="0" shapeId="0">
      <text>
        <r>
          <rPr>
            <sz val="9"/>
            <color indexed="81"/>
            <rFont val="Tahoma"/>
            <family val="2"/>
          </rPr>
          <t>If this product can be obtained by purchasing the Xbox 360 version of the same product, please select "Yes." Otherwise, select "No."</t>
        </r>
      </text>
    </comment>
    <comment ref="D23" authorId="0" shapeId="0">
      <text>
        <r>
          <rPr>
            <sz val="9"/>
            <color indexed="81"/>
            <rFont val="Tahoma"/>
            <family val="2"/>
          </rPr>
          <t>Please enter the Xbox 360 Offer ID(s) for the content which grants an entitlement to the Xbox One version. For multiple IDs, use a comma to separate them. IDs should be in GUID form. Example: "00000000-0000-0000-0000-000000000000, 11111111-1111-1111-1111-111111111111"</t>
        </r>
      </text>
    </comment>
    <comment ref="C24" authorId="0" shapeId="0">
      <text>
        <r>
          <rPr>
            <sz val="9"/>
            <color indexed="81"/>
            <rFont val="Tahoma"/>
            <family val="2"/>
          </rPr>
          <t>If this product is better with a product-specific Xbox One Subscription, please enter "Yes" here. Otherwise, enter "No."</t>
        </r>
      </text>
    </comment>
    <comment ref="D25" authorId="0" shapeId="0">
      <text>
        <r>
          <rPr>
            <sz val="9"/>
            <color indexed="81"/>
            <rFont val="Tahoma"/>
            <family val="2"/>
          </rPr>
          <t>Please enter the Xbox One Subscription ID which this product is "Better With" here. IDs should be in GUID form. Example: "00000000-0000-0000-0000-000000000000"</t>
        </r>
      </text>
    </comment>
    <comment ref="D27" authorId="2" shapeId="0">
      <text>
        <r>
          <rPr>
            <sz val="9"/>
            <color indexed="81"/>
            <rFont val="Tahoma"/>
            <family val="2"/>
          </rPr>
          <t>Use this field to add any notes to help determine intent of the workbook</t>
        </r>
      </text>
    </comment>
  </commentList>
</comments>
</file>

<file path=xl/comments2.xml><?xml version="1.0" encoding="utf-8"?>
<comments xmlns="http://schemas.openxmlformats.org/spreadsheetml/2006/main">
  <authors>
    <author>Brannon Zahand</author>
    <author>Author</author>
  </authors>
  <commentList>
    <comment ref="C6" authorId="0" shapeId="0">
      <text>
        <r>
          <rPr>
            <sz val="9"/>
            <color indexed="81"/>
            <rFont val="Tahoma"/>
            <family val="2"/>
          </rPr>
          <t>Digital Only bundles are distributed only via the Xbox Live Marketplace. Physical Only bundles are distributed only on a physical disc. Physical and Digital bundles are distributed using both methods.</t>
        </r>
      </text>
    </comment>
    <comment ref="C8" authorId="1" shapeId="0">
      <text>
        <r>
          <rPr>
            <sz val="9"/>
            <color indexed="81"/>
            <rFont val="Tahoma"/>
            <family val="2"/>
          </rPr>
          <t>If this product is a bundle (e.g. Season Pass, Limited Edition or DLC bundle), please list the included products here. Add more rows if needed.</t>
        </r>
      </text>
    </comment>
    <comment ref="D8" authorId="0" shapeId="0">
      <text>
        <r>
          <rPr>
            <sz val="9"/>
            <color indexed="81"/>
            <rFont val="Tahoma"/>
            <family val="2"/>
          </rPr>
          <t>What type of content is the included product?</t>
        </r>
      </text>
    </comment>
    <comment ref="E8" authorId="1" shapeId="0">
      <text>
        <r>
          <rPr>
            <sz val="9"/>
            <color indexed="81"/>
            <rFont val="Tahoma"/>
            <family val="2"/>
          </rPr>
          <t>A Product ID is a 36 character, alpha-numeric GUID.</t>
        </r>
      </text>
    </comment>
    <comment ref="F8" authorId="0" shapeId="0">
      <text>
        <r>
          <rPr>
            <sz val="9"/>
            <color indexed="81"/>
            <rFont val="Tahoma"/>
            <family val="2"/>
          </rPr>
          <t>Every content package in your Product Group must have a unique name. Please provide the name of the content package that will be available in each region.</t>
        </r>
      </text>
    </comment>
    <comment ref="G8" authorId="0" shapeId="0">
      <text>
        <r>
          <rPr>
            <sz val="9"/>
            <color indexed="81"/>
            <rFont val="Tahoma"/>
            <family val="2"/>
          </rPr>
          <t>If the product you wish to include as part of this bundle/season pass exists in a different product group than the product group specified on the "Product Details" tab, choose "Yes." Otherwise, choose "No."</t>
        </r>
      </text>
    </comment>
    <comment ref="H8" authorId="0" shapeId="0">
      <text>
        <r>
          <rPr>
            <sz val="9"/>
            <color indexed="81"/>
            <rFont val="Tahoma"/>
            <family val="2"/>
          </rPr>
          <t>The number of consumables to be granted to the user. This only applies to consumable product types.</t>
        </r>
      </text>
    </comment>
    <comment ref="I8" authorId="0" shapeId="0">
      <text>
        <r>
          <rPr>
            <sz val="9"/>
            <color indexed="81"/>
            <rFont val="Tahoma"/>
            <family val="2"/>
          </rPr>
          <t>This is the order in which the content will be installed on the console when utilizing a physical (i.e. disc-based) bundle. This does not apply to digital bundles.</t>
        </r>
      </text>
    </comment>
    <comment ref="J8" authorId="0" shapeId="0">
      <text>
        <r>
          <rPr>
            <sz val="9"/>
            <color indexed="81"/>
            <rFont val="Tahoma"/>
            <family val="2"/>
          </rPr>
          <t>Only a single product make be chosen as the default package. This generally should be the base game package in "Game of the Year"-type bundles. 
For bundles only including DLC, there does not need to be a default package.
For compilation discs with multiple ERA/SRA titles/games, no default should be selected as auto-play will always force the default to automatically start.</t>
        </r>
      </text>
    </comment>
  </commentList>
</comments>
</file>

<file path=xl/comments3.xml><?xml version="1.0" encoding="utf-8"?>
<comments xmlns="http://schemas.openxmlformats.org/spreadsheetml/2006/main">
  <authors>
    <author>Author</author>
    <author>Brannon Zahand</author>
  </authors>
  <commentList>
    <comment ref="E5" authorId="0" shapeId="0">
      <text>
        <r>
          <rPr>
            <sz val="9"/>
            <color indexed="81"/>
            <rFont val="Tahoma"/>
            <family val="2"/>
          </rPr>
          <t xml:space="preserve">If your product is releasing to a country, select "Yes." Otherwise, select "No."
</t>
        </r>
      </text>
    </comment>
    <comment ref="F5" authorId="0" shapeId="0">
      <text>
        <r>
          <rPr>
            <sz val="9"/>
            <color indexed="81"/>
            <rFont val="Tahoma"/>
            <family val="2"/>
          </rPr>
          <t xml:space="preserve">Every content package in your Product Group must have a unique name. Please provide the name of the content package that will be available in each region.
</t>
        </r>
      </text>
    </comment>
    <comment ref="G5" authorId="0" shapeId="0">
      <text>
        <r>
          <rPr>
            <sz val="9"/>
            <color indexed="81"/>
            <rFont val="Tahoma"/>
            <family val="2"/>
          </rPr>
          <t>Select the wholesale price tier. 
For Consumable pricing, please fill out the Consumable Info tab.</t>
        </r>
      </text>
    </comment>
    <comment ref="H5" authorId="1" shapeId="0">
      <text>
        <r>
          <rPr>
            <sz val="9"/>
            <color indexed="81"/>
            <rFont val="Tahoma"/>
            <family val="2"/>
          </rPr>
          <t>This field displays the wholesale price in regional currency. It is auto-calculated.</t>
        </r>
      </text>
    </comment>
    <comment ref="J5" authorId="1" shapeId="0">
      <text>
        <r>
          <rPr>
            <sz val="9"/>
            <color indexed="81"/>
            <rFont val="Tahoma"/>
            <family val="2"/>
          </rPr>
          <t>This field displays the MSRP price in regional currency. It is auto-calculated.</t>
        </r>
      </text>
    </comment>
    <comment ref="M5" authorId="1" shapeId="0">
      <text>
        <r>
          <rPr>
            <sz val="9"/>
            <color indexed="81"/>
            <rFont val="Tahoma"/>
            <family val="2"/>
          </rPr>
          <t>If this should be visible in the Xbox Live Marketplace, choose "Yes." Otherwise, choose "No."</t>
        </r>
      </text>
    </comment>
    <comment ref="N5" authorId="1" shapeId="0">
      <text>
        <r>
          <rPr>
            <sz val="9"/>
            <color indexed="81"/>
            <rFont val="Tahoma"/>
            <family val="2"/>
          </rPr>
          <t>Does your game have a trial (either timed or curated)?</t>
        </r>
      </text>
    </comment>
    <comment ref="O5" authorId="1" shapeId="0">
      <text>
        <r>
          <rPr>
            <sz val="9"/>
            <color indexed="81"/>
            <rFont val="Tahoma"/>
            <family val="2"/>
          </rPr>
          <t>If you have a trial, how many minutes should users be allowed to play for free?</t>
        </r>
      </text>
    </comment>
    <comment ref="P5" authorId="1" shapeId="0">
      <text>
        <r>
          <rPr>
            <sz val="9"/>
            <color indexed="81"/>
            <rFont val="Tahoma"/>
            <family val="2"/>
          </rPr>
          <t xml:space="preserve">This is the date that the product should first become visible in the Xbox Marketplace. </t>
        </r>
      </text>
    </comment>
    <comment ref="Q5" authorId="0" shapeId="0">
      <text>
        <r>
          <rPr>
            <sz val="9"/>
            <color indexed="81"/>
            <rFont val="Tahoma"/>
            <family val="2"/>
          </rPr>
          <t>This is the UTC date and time that the product should first become visible in the Xbox Marketplace. This is a calculated field and no data should be manually entered by the user. It automatically calculates the correct UTC time which corresponds to midnight in each country.</t>
        </r>
      </text>
    </comment>
    <comment ref="R5" authorId="1" shapeId="0">
      <text>
        <r>
          <rPr>
            <sz val="9"/>
            <color indexed="81"/>
            <rFont val="Tahoma"/>
            <family val="2"/>
          </rPr>
          <t xml:space="preserve">This is the date the product should no longer be visible in the Xbox Marketplace. 
 If the product should stay visible “forever” you can use: “12/31/2799”
</t>
        </r>
      </text>
    </comment>
    <comment ref="S5" authorId="0" shapeId="0">
      <text>
        <r>
          <rPr>
            <sz val="9"/>
            <color indexed="81"/>
            <rFont val="Tahoma"/>
            <family val="2"/>
          </rPr>
          <t>This is the UTC date and time that the product should no longer be visible in the Xbox Marketplace. This is a calculated field and no data should be manually entered by the user. It automatically calculates the correct UTC time which corresponds to midnight in each country.</t>
        </r>
      </text>
    </comment>
    <comment ref="T5" authorId="1" shapeId="0">
      <text>
        <r>
          <rPr>
            <sz val="9"/>
            <color indexed="81"/>
            <rFont val="Tahoma"/>
            <family val="2"/>
          </rPr>
          <t>This is the date that the pre-order begins for this specific product OR any bundles that this product is part of.</t>
        </r>
      </text>
    </comment>
    <comment ref="U5" authorId="1" shapeId="0">
      <text>
        <r>
          <rPr>
            <sz val="9"/>
            <color indexed="81"/>
            <rFont val="Tahoma"/>
            <family val="2"/>
          </rPr>
          <t>This is the UTC date and time that the pre-order begins for this specific product OR any products that bundle this product. This is a calculated field and no data should be manually entered by the user. It automatically calculates the correct UTC time which corresponds to midnight in each country.</t>
        </r>
      </text>
    </comment>
    <comment ref="V5" authorId="1" shapeId="0">
      <text>
        <r>
          <rPr>
            <sz val="9"/>
            <color indexed="81"/>
            <rFont val="Tahoma"/>
            <family val="2"/>
          </rPr>
          <t xml:space="preserve">This is the date that the pre-order ends for this specific product OR any bundles that this product is a part of.   </t>
        </r>
      </text>
    </comment>
    <comment ref="W5" authorId="0" shapeId="0">
      <text>
        <r>
          <rPr>
            <sz val="9"/>
            <color indexed="81"/>
            <rFont val="Tahoma"/>
            <family val="2"/>
          </rPr>
          <t>This is the date and time (UTC) that the pre-order ends for this specific product OR any products that bundle this product. It is a calculated field and no data should be manually entered by the user. It automatically calculates the correct UTC time which corresponds to midnight in each country.</t>
        </r>
      </text>
    </comment>
    <comment ref="X5" authorId="1" shapeId="0">
      <text>
        <r>
          <rPr>
            <sz val="9"/>
            <color indexed="81"/>
            <rFont val="Tahoma"/>
            <family val="2"/>
          </rPr>
          <t xml:space="preserve">This is the date that the product should be individually purchasable in the Xbox Marketplace.  
For example:
o If this specific product is individually purchasable during the pre-order period, the sale start date should be the same as the pre-order start date.
o If this specific product is not individually purchasable until the end of the pre-order period, the sale start date should be the same as the pre-order end date.
o If this specific product is not individually purchasable until a later date, the sale start date should be set to that later date.
</t>
        </r>
      </text>
    </comment>
    <comment ref="Y5" authorId="0" shapeId="0">
      <text>
        <r>
          <rPr>
            <sz val="9"/>
            <color indexed="81"/>
            <rFont val="Tahoma"/>
            <family val="2"/>
          </rPr>
          <t>This is the date and time (UTC) that the product should become individually saleable. It is a calculated field and no data should be manually entered by the user. Per Xbox One Business Policy, the product will always be set up for rolling local midnight launches.</t>
        </r>
      </text>
    </comment>
    <comment ref="Z5" authorId="0" shapeId="0">
      <text>
        <r>
          <rPr>
            <sz val="9"/>
            <color indexed="81"/>
            <rFont val="Tahoma"/>
            <family val="2"/>
          </rPr>
          <t xml:space="preserve">The date that the product should no longer be salable. If the product should stay saleable “forever” you can use: “12/31/2799”
</t>
        </r>
      </text>
    </comment>
    <comment ref="AA5" authorId="0" shapeId="0">
      <text>
        <r>
          <rPr>
            <sz val="9"/>
            <color indexed="81"/>
            <rFont val="Tahoma"/>
            <family val="2"/>
          </rPr>
          <t>The date and time (UTC) that the product should no longer be salable. It is a calculated field and no data should be manually entered by the user. Per Xbox One Business Policy, the product will always be set up for rolling local midnight launches.</t>
        </r>
      </text>
    </comment>
    <comment ref="AB5" authorId="1" shapeId="0">
      <text>
        <r>
          <rPr>
            <sz val="9"/>
            <color indexed="81"/>
            <rFont val="Tahoma"/>
            <family val="2"/>
          </rPr>
          <t>If you want to have timing other than rolling local midnight, select "Yes" for the regions needing it.  Then enter exactly what UTC time is required for which date/time fields in the "Publisher Notes" field on "Product Details" Tab.  This exception request will then need to be approved by the Xbox Store Team.</t>
        </r>
      </text>
    </comment>
  </commentList>
</comments>
</file>

<file path=xl/comments4.xml><?xml version="1.0" encoding="utf-8"?>
<comments xmlns="http://schemas.openxmlformats.org/spreadsheetml/2006/main">
  <authors>
    <author>Brannon Zahand</author>
    <author>Author</author>
  </authors>
  <commentList>
    <comment ref="C4" authorId="0" shapeId="0">
      <text>
        <r>
          <rPr>
            <sz val="9"/>
            <color indexed="81"/>
            <rFont val="Tahoma"/>
            <family val="2"/>
          </rPr>
          <t>If trailers cannot be released before a specific time, choose "Yes."</t>
        </r>
      </text>
    </comment>
    <comment ref="C5" authorId="1" shapeId="0">
      <text>
        <r>
          <rPr>
            <sz val="9"/>
            <color indexed="81"/>
            <rFont val="Tahoma"/>
            <family val="2"/>
          </rPr>
          <t>If trailers must be embargo'd, set the earliest date and time (in UTC) when they can be made available to the public.</t>
        </r>
      </text>
    </comment>
    <comment ref="E10" authorId="1" shapeId="0">
      <text>
        <r>
          <rPr>
            <sz val="9"/>
            <color indexed="81"/>
            <rFont val="Tahoma"/>
            <family val="2"/>
          </rPr>
          <t>Enter the display name for your trailer in each country.
Limits: 22 characters recommended, 32 characters max</t>
        </r>
      </text>
    </comment>
    <comment ref="F10"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0"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63" authorId="1" shapeId="0">
      <text>
        <r>
          <rPr>
            <sz val="9"/>
            <color indexed="81"/>
            <rFont val="Tahoma"/>
            <family val="2"/>
          </rPr>
          <t>Enter the display name for your trailer in each country.
22 characters recommended, 32 characters max</t>
        </r>
      </text>
    </comment>
    <comment ref="F63"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63"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16" authorId="1" shapeId="0">
      <text>
        <r>
          <rPr>
            <sz val="9"/>
            <color indexed="81"/>
            <rFont val="Tahoma"/>
            <family val="2"/>
          </rPr>
          <t>Enter the display name for your trailer in each country.
22 characters recommended, 32 characters max</t>
        </r>
      </text>
    </comment>
    <comment ref="F116"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16"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69" authorId="1" shapeId="0">
      <text>
        <r>
          <rPr>
            <sz val="9"/>
            <color indexed="81"/>
            <rFont val="Tahoma"/>
            <family val="2"/>
          </rPr>
          <t>Enter the display name for your trailer in each country.
22 characters recommended, 32 characters max</t>
        </r>
      </text>
    </comment>
    <comment ref="F169"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69"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22" authorId="1" shapeId="0">
      <text>
        <r>
          <rPr>
            <sz val="9"/>
            <color indexed="81"/>
            <rFont val="Tahoma"/>
            <family val="2"/>
          </rPr>
          <t>Enter the display name for your trailer in each country.
22 characters recommended, 32 characters max</t>
        </r>
      </text>
    </comment>
    <comment ref="F222"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22"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75" authorId="1" shapeId="0">
      <text>
        <r>
          <rPr>
            <sz val="9"/>
            <color indexed="81"/>
            <rFont val="Tahoma"/>
            <family val="2"/>
          </rPr>
          <t>Enter the display name for your trailer in each country.
22 characters recommended, 32 characters max</t>
        </r>
      </text>
    </comment>
    <comment ref="F275"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75"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28" authorId="1" shapeId="0">
      <text>
        <r>
          <rPr>
            <sz val="9"/>
            <color indexed="81"/>
            <rFont val="Tahoma"/>
            <family val="2"/>
          </rPr>
          <t>Enter the display name for your trailer in each country.
22 characters recommended, 32 characters max</t>
        </r>
      </text>
    </comment>
    <comment ref="F328"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28"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81" authorId="1" shapeId="0">
      <text>
        <r>
          <rPr>
            <sz val="9"/>
            <color indexed="81"/>
            <rFont val="Tahoma"/>
            <family val="2"/>
          </rPr>
          <t>Enter the display name for your trailer in each country.
22 characters recommended, 32 characters max</t>
        </r>
      </text>
    </comment>
    <comment ref="F381"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81"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34" authorId="1" shapeId="0">
      <text>
        <r>
          <rPr>
            <sz val="9"/>
            <color indexed="81"/>
            <rFont val="Tahoma"/>
            <family val="2"/>
          </rPr>
          <t>Enter the display name for your trailer in each country.
22 characters recommended, 32 characters max</t>
        </r>
      </text>
    </comment>
    <comment ref="F434"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34"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87" authorId="1" shapeId="0">
      <text>
        <r>
          <rPr>
            <sz val="9"/>
            <color indexed="81"/>
            <rFont val="Tahoma"/>
            <family val="2"/>
          </rPr>
          <t>Enter the display name for your trailer in each country.
22 characters recommended, 32 characters max</t>
        </r>
      </text>
    </comment>
    <comment ref="F487"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87"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List>
</comments>
</file>

<file path=xl/comments5.xml><?xml version="1.0" encoding="utf-8"?>
<comments xmlns="http://schemas.openxmlformats.org/spreadsheetml/2006/main">
  <authors>
    <author>Brannon Zahand</author>
    <author>Author</author>
  </authors>
  <commentList>
    <comment ref="C4" authorId="0" shapeId="0">
      <text>
        <r>
          <rPr>
            <sz val="9"/>
            <color indexed="81"/>
            <rFont val="Tahoma"/>
            <family val="2"/>
          </rPr>
          <t>If this should be visible in the Xbox Live Marketplace, choose "Yes." Otherwise, choose "No."</t>
        </r>
      </text>
    </comment>
    <comment ref="E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5" authorId="0" shapeId="0">
      <text>
        <r>
          <rPr>
            <sz val="9"/>
            <color indexed="81"/>
            <rFont val="Tahoma"/>
            <family val="2"/>
          </rPr>
          <t>Will this product be purchasable separately from any other bundles that might include it?</t>
        </r>
      </text>
    </comment>
    <comment ref="E5" authorId="0" shapeId="0">
      <text>
        <r>
          <rPr>
            <sz val="9"/>
            <color indexed="81"/>
            <rFont val="Tahoma"/>
            <family val="2"/>
          </rPr>
          <t>The date and time when the product is to go on sale.</t>
        </r>
      </text>
    </comment>
    <comment ref="H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 authorId="0" shapeId="0">
      <text>
        <r>
          <rPr>
            <sz val="9"/>
            <color indexed="81"/>
            <rFont val="Tahoma"/>
            <family val="2"/>
          </rPr>
          <t>Enter the number of consumables that should be provided by this offering.</t>
        </r>
      </text>
    </comment>
    <comment ref="C7" authorId="1" shapeId="0">
      <text>
        <r>
          <rPr>
            <sz val="9"/>
            <color indexed="81"/>
            <rFont val="Tahoma"/>
            <family val="2"/>
          </rPr>
          <t xml:space="preserve">If your product is releasing to a country, select 'YES'. Otherwise, select 'NO'
</t>
        </r>
      </text>
    </comment>
    <comment ref="D7" authorId="1" shapeId="0">
      <text>
        <r>
          <rPr>
            <sz val="9"/>
            <color indexed="81"/>
            <rFont val="Tahoma"/>
            <family val="2"/>
          </rPr>
          <t>Select the wholesale price tier. 
For Consumable pricing, please fill out the Consumable Info tab.</t>
        </r>
      </text>
    </comment>
    <comment ref="E7" authorId="0" shapeId="0">
      <text>
        <r>
          <rPr>
            <sz val="9"/>
            <color indexed="81"/>
            <rFont val="Tahoma"/>
            <family val="2"/>
          </rPr>
          <t>This field displays the wholesale price in regional currency. It is auto-calculated.</t>
        </r>
      </text>
    </comment>
    <comment ref="G7" authorId="0" shapeId="0">
      <text>
        <r>
          <rPr>
            <sz val="9"/>
            <color indexed="81"/>
            <rFont val="Tahoma"/>
            <family val="2"/>
          </rPr>
          <t>This field displays the MSRP price in regional currency. It is auto-calculated.</t>
        </r>
      </text>
    </comment>
    <comment ref="H7" authorId="0" shapeId="0">
      <text>
        <r>
          <rPr>
            <sz val="9"/>
            <color indexed="81"/>
            <rFont val="Tahoma"/>
            <family val="2"/>
          </rPr>
          <t>Here you will provide the the individual text string that will display for each country based on a given language and quantity. Example: "100 Crowns"</t>
        </r>
      </text>
    </comment>
    <comment ref="A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59" authorId="0" shapeId="0">
      <text>
        <r>
          <rPr>
            <sz val="9"/>
            <color indexed="81"/>
            <rFont val="Tahoma"/>
            <family val="2"/>
          </rPr>
          <t>If this should be visible in the Xbox Live Marketplace, choose "Yes." Otherwise, choose "No."</t>
        </r>
      </text>
    </comment>
    <comment ref="E5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5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60" authorId="0" shapeId="0">
      <text>
        <r>
          <rPr>
            <sz val="9"/>
            <color indexed="81"/>
            <rFont val="Tahoma"/>
            <family val="2"/>
          </rPr>
          <t>Will this product be purchasable separately from any other bundles that might include it?</t>
        </r>
      </text>
    </comment>
    <comment ref="E60" authorId="0" shapeId="0">
      <text>
        <r>
          <rPr>
            <sz val="9"/>
            <color indexed="81"/>
            <rFont val="Tahoma"/>
            <family val="2"/>
          </rPr>
          <t>The date and time when the product is to go on sale.</t>
        </r>
      </text>
    </comment>
    <comment ref="H6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1" authorId="0" shapeId="0">
      <text>
        <r>
          <rPr>
            <sz val="9"/>
            <color indexed="81"/>
            <rFont val="Tahoma"/>
            <family val="2"/>
          </rPr>
          <t>Enter the number of consumables that should be provided by this offering.</t>
        </r>
      </text>
    </comment>
    <comment ref="C62" authorId="1" shapeId="0">
      <text>
        <r>
          <rPr>
            <sz val="9"/>
            <color indexed="81"/>
            <rFont val="Tahoma"/>
            <family val="2"/>
          </rPr>
          <t xml:space="preserve">If your product is releasing to a country, select 'YES'. Otherwise, select 'NO'
</t>
        </r>
      </text>
    </comment>
    <comment ref="D62" authorId="1" shapeId="0">
      <text>
        <r>
          <rPr>
            <sz val="9"/>
            <color indexed="81"/>
            <rFont val="Tahoma"/>
            <family val="2"/>
          </rPr>
          <t>Select the wholesale price tier. 
For Consumable pricing, please fill out the Consumable Info tab.</t>
        </r>
      </text>
    </comment>
    <comment ref="E62" authorId="0" shapeId="0">
      <text>
        <r>
          <rPr>
            <sz val="9"/>
            <color indexed="81"/>
            <rFont val="Tahoma"/>
            <family val="2"/>
          </rPr>
          <t>This field displays the wholesale price in regional currency. It is auto-calculated.</t>
        </r>
      </text>
    </comment>
    <comment ref="G62" authorId="0" shapeId="0">
      <text>
        <r>
          <rPr>
            <sz val="9"/>
            <color indexed="81"/>
            <rFont val="Tahoma"/>
            <family val="2"/>
          </rPr>
          <t>This field displays the MSRP price in regional currency. It is auto-calculated.</t>
        </r>
      </text>
    </comment>
    <comment ref="H62" authorId="0" shapeId="0">
      <text>
        <r>
          <rPr>
            <sz val="9"/>
            <color indexed="81"/>
            <rFont val="Tahoma"/>
            <family val="2"/>
          </rPr>
          <t>Here you will provide the the individual text string that will display for each country based on a given language and quantity. Example: "100 Crowns"</t>
        </r>
      </text>
    </comment>
    <comment ref="A6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14" authorId="0" shapeId="0">
      <text>
        <r>
          <rPr>
            <sz val="9"/>
            <color indexed="81"/>
            <rFont val="Tahoma"/>
            <family val="2"/>
          </rPr>
          <t>If this should be visible in the Xbox Live Marketplace, choose "Yes." Otherwise, choose "No."</t>
        </r>
      </text>
    </comment>
    <comment ref="E11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1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15" authorId="0" shapeId="0">
      <text>
        <r>
          <rPr>
            <sz val="9"/>
            <color indexed="81"/>
            <rFont val="Tahoma"/>
            <family val="2"/>
          </rPr>
          <t>Will this product be purchasable separately from any other bundles that might include it?</t>
        </r>
      </text>
    </comment>
    <comment ref="E115" authorId="0" shapeId="0">
      <text>
        <r>
          <rPr>
            <sz val="9"/>
            <color indexed="81"/>
            <rFont val="Tahoma"/>
            <family val="2"/>
          </rPr>
          <t>The date and time when the product is to go on sale.</t>
        </r>
      </text>
    </comment>
    <comment ref="H11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16" authorId="0" shapeId="0">
      <text>
        <r>
          <rPr>
            <sz val="9"/>
            <color indexed="81"/>
            <rFont val="Tahoma"/>
            <family val="2"/>
          </rPr>
          <t>Enter the number of consumables that should be provided by this offering.</t>
        </r>
      </text>
    </comment>
    <comment ref="C117" authorId="1" shapeId="0">
      <text>
        <r>
          <rPr>
            <sz val="9"/>
            <color indexed="81"/>
            <rFont val="Tahoma"/>
            <family val="2"/>
          </rPr>
          <t xml:space="preserve">If your product is releasing to a country, select 'YES'. Otherwise, select 'NO'
</t>
        </r>
      </text>
    </comment>
    <comment ref="D117" authorId="1" shapeId="0">
      <text>
        <r>
          <rPr>
            <sz val="9"/>
            <color indexed="81"/>
            <rFont val="Tahoma"/>
            <family val="2"/>
          </rPr>
          <t>Select the wholesale price tier. 
For Consumable pricing, please fill out the Consumable Info tab.</t>
        </r>
      </text>
    </comment>
    <comment ref="E117" authorId="0" shapeId="0">
      <text>
        <r>
          <rPr>
            <sz val="9"/>
            <color indexed="81"/>
            <rFont val="Tahoma"/>
            <family val="2"/>
          </rPr>
          <t>This field displays the wholesale price in regional currency. It is auto-calculated.</t>
        </r>
      </text>
    </comment>
    <comment ref="G117" authorId="0" shapeId="0">
      <text>
        <r>
          <rPr>
            <sz val="9"/>
            <color indexed="81"/>
            <rFont val="Tahoma"/>
            <family val="2"/>
          </rPr>
          <t>This field displays the MSRP price in regional currency. It is auto-calculated.</t>
        </r>
      </text>
    </comment>
    <comment ref="H117" authorId="0" shapeId="0">
      <text>
        <r>
          <rPr>
            <sz val="9"/>
            <color indexed="81"/>
            <rFont val="Tahoma"/>
            <family val="2"/>
          </rPr>
          <t>Here you will provide the the individual text string that will display for each country based on a given language and quantity. Example: "100 Crowns"</t>
        </r>
      </text>
    </comment>
    <comment ref="A11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69" authorId="0" shapeId="0">
      <text>
        <r>
          <rPr>
            <sz val="9"/>
            <color indexed="81"/>
            <rFont val="Tahoma"/>
            <family val="2"/>
          </rPr>
          <t>If this should be visible in the Xbox Live Marketplace, choose "Yes." Otherwise, choose "No."</t>
        </r>
      </text>
    </comment>
    <comment ref="E16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6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70" authorId="0" shapeId="0">
      <text>
        <r>
          <rPr>
            <sz val="9"/>
            <color indexed="81"/>
            <rFont val="Tahoma"/>
            <family val="2"/>
          </rPr>
          <t>Will this product be purchasable separately from any other bundles that might include it?</t>
        </r>
      </text>
    </comment>
    <comment ref="E170" authorId="0" shapeId="0">
      <text>
        <r>
          <rPr>
            <sz val="9"/>
            <color indexed="81"/>
            <rFont val="Tahoma"/>
            <family val="2"/>
          </rPr>
          <t>The date and time when the product is to go on sale.</t>
        </r>
      </text>
    </comment>
    <comment ref="H17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71" authorId="0" shapeId="0">
      <text>
        <r>
          <rPr>
            <sz val="9"/>
            <color indexed="81"/>
            <rFont val="Tahoma"/>
            <family val="2"/>
          </rPr>
          <t>Enter the number of consumables that should be provided by this offering.</t>
        </r>
      </text>
    </comment>
    <comment ref="C172" authorId="1" shapeId="0">
      <text>
        <r>
          <rPr>
            <sz val="9"/>
            <color indexed="81"/>
            <rFont val="Tahoma"/>
            <family val="2"/>
          </rPr>
          <t xml:space="preserve">If your product is releasing to a country, select 'YES'. Otherwise, select 'NO'
</t>
        </r>
      </text>
    </comment>
    <comment ref="D172" authorId="1" shapeId="0">
      <text>
        <r>
          <rPr>
            <sz val="9"/>
            <color indexed="81"/>
            <rFont val="Tahoma"/>
            <family val="2"/>
          </rPr>
          <t>Select the wholesale price tier. 
For Consumable pricing, please fill out the Consumable Info tab.</t>
        </r>
      </text>
    </comment>
    <comment ref="E172" authorId="0" shapeId="0">
      <text>
        <r>
          <rPr>
            <sz val="9"/>
            <color indexed="81"/>
            <rFont val="Tahoma"/>
            <family val="2"/>
          </rPr>
          <t>This field displays the wholesale price in regional currency. It is auto-calculated.</t>
        </r>
      </text>
    </comment>
    <comment ref="G172" authorId="0" shapeId="0">
      <text>
        <r>
          <rPr>
            <sz val="9"/>
            <color indexed="81"/>
            <rFont val="Tahoma"/>
            <family val="2"/>
          </rPr>
          <t>This field displays the MSRP price in regional currency. It is auto-calculated.</t>
        </r>
      </text>
    </comment>
    <comment ref="H172" authorId="0" shapeId="0">
      <text>
        <r>
          <rPr>
            <sz val="9"/>
            <color indexed="81"/>
            <rFont val="Tahoma"/>
            <family val="2"/>
          </rPr>
          <t>Here you will provide the the individual text string that will display for each country based on a given language and quantity. Example: "100 Crowns"</t>
        </r>
      </text>
    </comment>
    <comment ref="A17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24" authorId="0" shapeId="0">
      <text>
        <r>
          <rPr>
            <sz val="9"/>
            <color indexed="81"/>
            <rFont val="Tahoma"/>
            <family val="2"/>
          </rPr>
          <t>If this should be visible in the Xbox Live Marketplace, choose "Yes." Otherwise, choose "No."</t>
        </r>
      </text>
    </comment>
    <comment ref="E22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2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25" authorId="0" shapeId="0">
      <text>
        <r>
          <rPr>
            <sz val="9"/>
            <color indexed="81"/>
            <rFont val="Tahoma"/>
            <family val="2"/>
          </rPr>
          <t>Will this product be purchasable separately from any other bundles that might include it?</t>
        </r>
      </text>
    </comment>
    <comment ref="E225" authorId="0" shapeId="0">
      <text>
        <r>
          <rPr>
            <sz val="9"/>
            <color indexed="81"/>
            <rFont val="Tahoma"/>
            <family val="2"/>
          </rPr>
          <t>The date and time when the product is to go on sale.</t>
        </r>
      </text>
    </comment>
    <comment ref="H22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26" authorId="0" shapeId="0">
      <text>
        <r>
          <rPr>
            <sz val="9"/>
            <color indexed="81"/>
            <rFont val="Tahoma"/>
            <family val="2"/>
          </rPr>
          <t>Enter the number of consumables that should be provided by this offering.</t>
        </r>
      </text>
    </comment>
    <comment ref="C227" authorId="1" shapeId="0">
      <text>
        <r>
          <rPr>
            <sz val="9"/>
            <color indexed="81"/>
            <rFont val="Tahoma"/>
            <family val="2"/>
          </rPr>
          <t xml:space="preserve">If your product is releasing to a country, select 'YES'. Otherwise, select 'NO'
</t>
        </r>
      </text>
    </comment>
    <comment ref="D227" authorId="1" shapeId="0">
      <text>
        <r>
          <rPr>
            <sz val="9"/>
            <color indexed="81"/>
            <rFont val="Tahoma"/>
            <family val="2"/>
          </rPr>
          <t>Select the wholesale price tier. 
For Consumable pricing, please fill out the Consumable Info tab.</t>
        </r>
      </text>
    </comment>
    <comment ref="E227" authorId="0" shapeId="0">
      <text>
        <r>
          <rPr>
            <sz val="9"/>
            <color indexed="81"/>
            <rFont val="Tahoma"/>
            <family val="2"/>
          </rPr>
          <t>This field displays the wholesale price in regional currency. It is auto-calculated.</t>
        </r>
      </text>
    </comment>
    <comment ref="G227" authorId="0" shapeId="0">
      <text>
        <r>
          <rPr>
            <sz val="9"/>
            <color indexed="81"/>
            <rFont val="Tahoma"/>
            <family val="2"/>
          </rPr>
          <t>This field displays the MSRP price in regional currency. It is auto-calculated.</t>
        </r>
      </text>
    </comment>
    <comment ref="H227" authorId="0" shapeId="0">
      <text>
        <r>
          <rPr>
            <sz val="9"/>
            <color indexed="81"/>
            <rFont val="Tahoma"/>
            <family val="2"/>
          </rPr>
          <t>Here you will provide the the individual text string that will display for each country based on a given language and quantity. Example: "100 Crowns"</t>
        </r>
      </text>
    </comment>
    <comment ref="A22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79" authorId="0" shapeId="0">
      <text>
        <r>
          <rPr>
            <sz val="9"/>
            <color indexed="81"/>
            <rFont val="Tahoma"/>
            <family val="2"/>
          </rPr>
          <t>If this should be visible in the Xbox Live Marketplace, choose "Yes." Otherwise, choose "No."</t>
        </r>
      </text>
    </comment>
    <comment ref="E27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7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80" authorId="0" shapeId="0">
      <text>
        <r>
          <rPr>
            <sz val="9"/>
            <color indexed="81"/>
            <rFont val="Tahoma"/>
            <family val="2"/>
          </rPr>
          <t>Will this product be purchasable separately from any other bundles that might include it?</t>
        </r>
      </text>
    </comment>
    <comment ref="E280" authorId="0" shapeId="0">
      <text>
        <r>
          <rPr>
            <sz val="9"/>
            <color indexed="81"/>
            <rFont val="Tahoma"/>
            <family val="2"/>
          </rPr>
          <t>The date and time when the product is to go on sale.</t>
        </r>
      </text>
    </comment>
    <comment ref="H28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81" authorId="0" shapeId="0">
      <text>
        <r>
          <rPr>
            <sz val="9"/>
            <color indexed="81"/>
            <rFont val="Tahoma"/>
            <family val="2"/>
          </rPr>
          <t>Enter the number of consumables that should be provided by this offering.</t>
        </r>
      </text>
    </comment>
    <comment ref="C282" authorId="1" shapeId="0">
      <text>
        <r>
          <rPr>
            <sz val="9"/>
            <color indexed="81"/>
            <rFont val="Tahoma"/>
            <family val="2"/>
          </rPr>
          <t xml:space="preserve">If your product is releasing to a country, select 'YES'. Otherwise, select 'NO'
</t>
        </r>
      </text>
    </comment>
    <comment ref="D282" authorId="1" shapeId="0">
      <text>
        <r>
          <rPr>
            <sz val="9"/>
            <color indexed="81"/>
            <rFont val="Tahoma"/>
            <family val="2"/>
          </rPr>
          <t>Select the wholesale price tier. 
For Consumable pricing, please fill out the Consumable Info tab.</t>
        </r>
      </text>
    </comment>
    <comment ref="E282" authorId="0" shapeId="0">
      <text>
        <r>
          <rPr>
            <sz val="9"/>
            <color indexed="81"/>
            <rFont val="Tahoma"/>
            <family val="2"/>
          </rPr>
          <t>This field displays the wholesale price in regional currency. It is auto-calculated.</t>
        </r>
      </text>
    </comment>
    <comment ref="G282" authorId="0" shapeId="0">
      <text>
        <r>
          <rPr>
            <sz val="9"/>
            <color indexed="81"/>
            <rFont val="Tahoma"/>
            <family val="2"/>
          </rPr>
          <t>This field displays the MSRP price in regional currency. It is auto-calculated.</t>
        </r>
      </text>
    </comment>
    <comment ref="H282" authorId="0" shapeId="0">
      <text>
        <r>
          <rPr>
            <sz val="9"/>
            <color indexed="81"/>
            <rFont val="Tahoma"/>
            <family val="2"/>
          </rPr>
          <t>Here you will provide the the individual text string that will display for each country based on a given language and quantity. Example: "100 Crowns"</t>
        </r>
      </text>
    </comment>
    <comment ref="A28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List>
</comments>
</file>

<file path=xl/comments6.xml><?xml version="1.0" encoding="utf-8"?>
<comments xmlns="http://schemas.openxmlformats.org/spreadsheetml/2006/main">
  <authors>
    <author>Author</author>
    <author>Brannon Zahand</author>
  </authors>
  <commentList>
    <comment ref="E5" authorId="0" shapeId="0">
      <text>
        <r>
          <rPr>
            <sz val="9"/>
            <color indexed="81"/>
            <rFont val="Tahoma"/>
            <family val="2"/>
          </rPr>
          <t>If your product is releasing to a country, select 'YES'. Otherwise, select 'NO'.</t>
        </r>
      </text>
    </comment>
    <comment ref="F5" authorId="1" shapeId="0">
      <text>
        <r>
          <rPr>
            <sz val="9"/>
            <color indexed="81"/>
            <rFont val="Tahoma"/>
            <family val="2"/>
          </rPr>
          <t>The date and time the SmartGlass product becomes visible and usable on the given platform (above).</t>
        </r>
      </text>
    </comment>
    <comment ref="G5" authorId="1" shapeId="0">
      <text>
        <r>
          <rPr>
            <sz val="9"/>
            <color indexed="81"/>
            <rFont val="Tahoma"/>
            <family val="2"/>
          </rPr>
          <t>The date and time the SmartGlass product becomes no longer visible and usable on the given platform (above).</t>
        </r>
      </text>
    </comment>
    <comment ref="H5" authorId="1" shapeId="0">
      <text>
        <r>
          <rPr>
            <sz val="9"/>
            <color indexed="81"/>
            <rFont val="Tahoma"/>
            <family val="2"/>
          </rPr>
          <t>The date and time the SmartGlass product becomes visible and usable on the given platform (above).</t>
        </r>
      </text>
    </comment>
    <comment ref="I5" authorId="1" shapeId="0">
      <text>
        <r>
          <rPr>
            <sz val="9"/>
            <color indexed="81"/>
            <rFont val="Tahoma"/>
            <family val="2"/>
          </rPr>
          <t>The date and time the SmartGlass product becomes no longer visible and usable on the given platform (above).</t>
        </r>
      </text>
    </comment>
    <comment ref="J5" authorId="1" shapeId="0">
      <text>
        <r>
          <rPr>
            <sz val="9"/>
            <color indexed="81"/>
            <rFont val="Tahoma"/>
            <family val="2"/>
          </rPr>
          <t>The date and time the SmartGlass product becomes visible and usable on the given platform (above).</t>
        </r>
      </text>
    </comment>
    <comment ref="K5" authorId="1" shapeId="0">
      <text>
        <r>
          <rPr>
            <sz val="9"/>
            <color indexed="81"/>
            <rFont val="Tahoma"/>
            <family val="2"/>
          </rPr>
          <t>The date and time the SmartGlass product becomes no longer visible and usable on the given platform (above).</t>
        </r>
      </text>
    </comment>
    <comment ref="L5" authorId="1" shapeId="0">
      <text>
        <r>
          <rPr>
            <sz val="9"/>
            <color indexed="81"/>
            <rFont val="Tahoma"/>
            <family val="2"/>
          </rPr>
          <t>The date and time the SmartGlass product becomes visible and usable on the given platform (above).</t>
        </r>
      </text>
    </comment>
    <comment ref="M5" authorId="1" shapeId="0">
      <text>
        <r>
          <rPr>
            <sz val="9"/>
            <color indexed="81"/>
            <rFont val="Tahoma"/>
            <family val="2"/>
          </rPr>
          <t>The date and time the SmartGlass product becomes no longer visible and usable on the given platform (above).</t>
        </r>
      </text>
    </comment>
    <comment ref="N5" authorId="1" shapeId="0">
      <text>
        <r>
          <rPr>
            <sz val="9"/>
            <color indexed="81"/>
            <rFont val="Tahoma"/>
            <family val="2"/>
          </rPr>
          <t>The date and time the SmartGlass product becomes visible and usable on the given platform (above).</t>
        </r>
      </text>
    </comment>
    <comment ref="O5" authorId="1" shapeId="0">
      <text>
        <r>
          <rPr>
            <sz val="9"/>
            <color indexed="81"/>
            <rFont val="Tahoma"/>
            <family val="2"/>
          </rPr>
          <t>The date and time the SmartGlass product becomes no longer visible and usable on the given platform (above).</t>
        </r>
      </text>
    </comment>
    <comment ref="P5" authorId="1" shapeId="0">
      <text>
        <r>
          <rPr>
            <sz val="9"/>
            <color indexed="81"/>
            <rFont val="Tahoma"/>
            <family val="2"/>
          </rPr>
          <t>The date and time the SmartGlass product becomes visible and usable on the given platform (above).</t>
        </r>
      </text>
    </comment>
    <comment ref="Q5" authorId="1" shapeId="0">
      <text>
        <r>
          <rPr>
            <sz val="9"/>
            <color indexed="81"/>
            <rFont val="Tahoma"/>
            <family val="2"/>
          </rPr>
          <t>The date and time the SmartGlass product becomes no longer visible and usable on the given platform (above).</t>
        </r>
      </text>
    </comment>
  </commentList>
</comments>
</file>

<file path=xl/sharedStrings.xml><?xml version="1.0" encoding="utf-8"?>
<sst xmlns="http://schemas.openxmlformats.org/spreadsheetml/2006/main" count="6673" uniqueCount="530">
  <si>
    <t>NORTH AMERICA</t>
  </si>
  <si>
    <t>YES</t>
  </si>
  <si>
    <t>Canada</t>
  </si>
  <si>
    <t>Austria</t>
  </si>
  <si>
    <t>France</t>
  </si>
  <si>
    <t>Germany</t>
  </si>
  <si>
    <t>Ireland</t>
  </si>
  <si>
    <t>Italy</t>
  </si>
  <si>
    <t>Spain</t>
  </si>
  <si>
    <t>United Kingdom</t>
  </si>
  <si>
    <t>Australia</t>
  </si>
  <si>
    <t>New Zealand</t>
  </si>
  <si>
    <t>Mexico</t>
  </si>
  <si>
    <t>Brazil</t>
  </si>
  <si>
    <t>Default</t>
  </si>
  <si>
    <t>PRODUCT DETAILS</t>
  </si>
  <si>
    <t>English (US)</t>
  </si>
  <si>
    <t>English (Canada)</t>
  </si>
  <si>
    <t>English (United Kingdom)</t>
  </si>
  <si>
    <t>English (Ireland)</t>
  </si>
  <si>
    <t>English (Australia)</t>
  </si>
  <si>
    <t>English (New Zealand)</t>
  </si>
  <si>
    <t xml:space="preserve">French (France) </t>
  </si>
  <si>
    <t>French (Canada)</t>
  </si>
  <si>
    <t>German (Germany)</t>
  </si>
  <si>
    <t>German (Austria)</t>
  </si>
  <si>
    <t>Italian (Italy)</t>
  </si>
  <si>
    <t>Spanish (Spain)</t>
  </si>
  <si>
    <t xml:space="preserve">Spanish (Mexico) </t>
  </si>
  <si>
    <t xml:space="preserve">Portuguese (Brazil) </t>
  </si>
  <si>
    <t>GAME TRAILERS</t>
  </si>
  <si>
    <t>Enter_Information_Here</t>
  </si>
  <si>
    <t>A</t>
  </si>
  <si>
    <t>ESRB</t>
  </si>
  <si>
    <t>NO</t>
  </si>
  <si>
    <t>Select_Option</t>
  </si>
  <si>
    <t>PEGI</t>
  </si>
  <si>
    <t xml:space="preserve"> </t>
  </si>
  <si>
    <t>USK</t>
  </si>
  <si>
    <t>COB</t>
  </si>
  <si>
    <t>OFLC</t>
  </si>
  <si>
    <t>DJCTQ</t>
  </si>
  <si>
    <t>10</t>
  </si>
  <si>
    <t>12</t>
  </si>
  <si>
    <t>14</t>
  </si>
  <si>
    <t>16</t>
  </si>
  <si>
    <t>18</t>
  </si>
  <si>
    <t>AutoInstalledApplication</t>
  </si>
  <si>
    <t>CloudGame</t>
  </si>
  <si>
    <t>DGame</t>
  </si>
  <si>
    <t>DGameDemo</t>
  </si>
  <si>
    <t>DurangoConsumable</t>
  </si>
  <si>
    <t>DurangoDurable</t>
  </si>
  <si>
    <t>LiveApp</t>
  </si>
  <si>
    <t>Type</t>
  </si>
  <si>
    <t>Enter_File_Name_Here</t>
  </si>
  <si>
    <t>TRAILER 1</t>
  </si>
  <si>
    <t>TRAILER 2</t>
  </si>
  <si>
    <t>TRAILER 3</t>
  </si>
  <si>
    <t>PRODUCT NAME</t>
  </si>
  <si>
    <t>PRODUCT ID</t>
  </si>
  <si>
    <t>B</t>
  </si>
  <si>
    <t>C</t>
  </si>
  <si>
    <t>I</t>
  </si>
  <si>
    <t>PEGI REGIONS</t>
  </si>
  <si>
    <t>ESRB REGIONS</t>
  </si>
  <si>
    <t>REST OF WORLD REGIONS</t>
  </si>
  <si>
    <t>TRAILER TITLE</t>
  </si>
  <si>
    <t>TRAILER FILE NAME</t>
  </si>
  <si>
    <t>TRAILER IMAGE</t>
  </si>
  <si>
    <t>AVAILABLE?</t>
  </si>
  <si>
    <t>EKB FILE NAME</t>
  </si>
  <si>
    <t>XVC FILE NAME</t>
  </si>
  <si>
    <t>SUPPORTED LANGUAGES</t>
  </si>
  <si>
    <t>AVAILABILITIES AND BINARIES</t>
  </si>
  <si>
    <t>Genre</t>
  </si>
  <si>
    <t>Action &amp; Adventure</t>
  </si>
  <si>
    <t>Avatar</t>
  </si>
  <si>
    <t>Card &amp; Board</t>
  </si>
  <si>
    <t>Classics</t>
  </si>
  <si>
    <t>Educational</t>
  </si>
  <si>
    <t>Family</t>
  </si>
  <si>
    <t>Fighting</t>
  </si>
  <si>
    <t>Music</t>
  </si>
  <si>
    <t>Other</t>
  </si>
  <si>
    <t>Platformer</t>
  </si>
  <si>
    <t>Puzzle &amp; Trivia</t>
  </si>
  <si>
    <t>Racing &amp; Flying</t>
  </si>
  <si>
    <t>Role Playing</t>
  </si>
  <si>
    <t>Shooter</t>
  </si>
  <si>
    <t>Sports &amp; Recreation</t>
  </si>
  <si>
    <t>Strategy &amp; Simulation</t>
  </si>
  <si>
    <t>Product Status</t>
  </si>
  <si>
    <t>PRODUCT TYPE</t>
  </si>
  <si>
    <t>CONTENT PACKAGE NAME</t>
  </si>
  <si>
    <t>Purpose of the Workbook:</t>
  </si>
  <si>
    <t>binary Size</t>
  </si>
  <si>
    <t>Less than 2Gb</t>
  </si>
  <si>
    <t>2Gb or over</t>
  </si>
  <si>
    <t>TRAILER 4</t>
  </si>
  <si>
    <t>TRAILER 10</t>
  </si>
  <si>
    <t>TRAILER 9</t>
  </si>
  <si>
    <t>TRAILER 8</t>
  </si>
  <si>
    <t>TRAILER 7</t>
  </si>
  <si>
    <t>TRAILER 6</t>
  </si>
  <si>
    <t>TRAILER 5</t>
  </si>
  <si>
    <t>FriendlyName</t>
  </si>
  <si>
    <t>MSRP</t>
  </si>
  <si>
    <t>Retail</t>
  </si>
  <si>
    <t>WholeSale</t>
  </si>
  <si>
    <t>Test Tier 1</t>
  </si>
  <si>
    <t>WHOLESALE PRICE TIER</t>
  </si>
  <si>
    <t>RETAIL PRICE TIER (MICROSOFT USE ONLY)</t>
  </si>
  <si>
    <t>Multi-player Online Battle Arena</t>
  </si>
  <si>
    <t>Apps - Social</t>
  </si>
  <si>
    <t>Apps - Video</t>
  </si>
  <si>
    <t>Apps - Music</t>
  </si>
  <si>
    <t>Apps - Tools</t>
  </si>
  <si>
    <t>Apps - Companion</t>
  </si>
  <si>
    <t xml:space="preserve">For Cert Submissions, the following minimum information must be completed:
</t>
  </si>
  <si>
    <t>Meta Data</t>
  </si>
  <si>
    <t>Game</t>
  </si>
  <si>
    <t>Demo</t>
  </si>
  <si>
    <t>Durable</t>
  </si>
  <si>
    <t>Consumable</t>
  </si>
  <si>
    <t>Subscription</t>
  </si>
  <si>
    <t>Trailers</t>
  </si>
  <si>
    <t>REQUIRED SECTIONS PER PRODUCT TYPE</t>
  </si>
  <si>
    <t>HTML Surface</t>
  </si>
  <si>
    <t>Remote Rendering Surface</t>
  </si>
  <si>
    <t>Both</t>
  </si>
  <si>
    <t>SmartGlass Companion</t>
  </si>
  <si>
    <t>SMARTGLASS AVAILABILITIES</t>
  </si>
  <si>
    <t>WINDOWS</t>
  </si>
  <si>
    <t>WINDOWS PHONE</t>
  </si>
  <si>
    <t>IPAD</t>
  </si>
  <si>
    <t>IPHONE</t>
  </si>
  <si>
    <t>ANDROID TABLET</t>
  </si>
  <si>
    <t>ANDRIOD PHONE</t>
  </si>
  <si>
    <t>SmartGlass Native App</t>
  </si>
  <si>
    <t>Product Details</t>
  </si>
  <si>
    <t>Included Products</t>
  </si>
  <si>
    <t>SmartGlass</t>
  </si>
  <si>
    <t>Availabilites &amp; Binaries</t>
  </si>
  <si>
    <t>Consumable Info</t>
  </si>
  <si>
    <t>K</t>
  </si>
  <si>
    <t>Test Tier 2</t>
  </si>
  <si>
    <t>VISIBLE IN THE CATALOG?</t>
  </si>
  <si>
    <t>visibility</t>
  </si>
  <si>
    <t>Visible</t>
  </si>
  <si>
    <t>Hidden</t>
  </si>
  <si>
    <t>Tier</t>
  </si>
  <si>
    <t>United States</t>
  </si>
  <si>
    <t>Algeria</t>
  </si>
  <si>
    <t>Argentina</t>
  </si>
  <si>
    <t>Bangladesh</t>
  </si>
  <si>
    <t>Belgium</t>
  </si>
  <si>
    <t>Bulgaria</t>
  </si>
  <si>
    <t>Chile</t>
  </si>
  <si>
    <t>Colombia</t>
  </si>
  <si>
    <t>Costa Rica</t>
  </si>
  <si>
    <t>Croatia</t>
  </si>
  <si>
    <t>Cyprus</t>
  </si>
  <si>
    <t>Czech Republic</t>
  </si>
  <si>
    <t>Denmark</t>
  </si>
  <si>
    <t>Egypt</t>
  </si>
  <si>
    <t>Estonia</t>
  </si>
  <si>
    <t>Finland</t>
  </si>
  <si>
    <t>Greece</t>
  </si>
  <si>
    <t>Hong Kong</t>
  </si>
  <si>
    <t>Hungary</t>
  </si>
  <si>
    <t>Iceland</t>
  </si>
  <si>
    <t>India</t>
  </si>
  <si>
    <t>Indonesia</t>
  </si>
  <si>
    <t>Israel</t>
  </si>
  <si>
    <t>Japan</t>
  </si>
  <si>
    <t>Kazakhstan</t>
  </si>
  <si>
    <t>Latvia</t>
  </si>
  <si>
    <t>Liechtenstein</t>
  </si>
  <si>
    <t>Lithuania</t>
  </si>
  <si>
    <t>Luxembourg</t>
  </si>
  <si>
    <t>Malaysia</t>
  </si>
  <si>
    <t>Malta</t>
  </si>
  <si>
    <t>Mauritania</t>
  </si>
  <si>
    <t>Netherlands</t>
  </si>
  <si>
    <t>Norway</t>
  </si>
  <si>
    <t>Pakistan</t>
  </si>
  <si>
    <t>Peru</t>
  </si>
  <si>
    <t>Philippines</t>
  </si>
  <si>
    <t>Poland</t>
  </si>
  <si>
    <t>Portugal</t>
  </si>
  <si>
    <t>Qatar</t>
  </si>
  <si>
    <t>Romania</t>
  </si>
  <si>
    <t>Russia</t>
  </si>
  <si>
    <t>Saudi Arabia</t>
  </si>
  <si>
    <t>Singapore</t>
  </si>
  <si>
    <t>Slovakia</t>
  </si>
  <si>
    <t>Slovenia</t>
  </si>
  <si>
    <t>South Africa</t>
  </si>
  <si>
    <t>Sweden</t>
  </si>
  <si>
    <t>Switzerland</t>
  </si>
  <si>
    <t>Taiwan</t>
  </si>
  <si>
    <t>Thailand</t>
  </si>
  <si>
    <t>Trinidad and Tobago</t>
  </si>
  <si>
    <t>Turkey</t>
  </si>
  <si>
    <t>Ukraine</t>
  </si>
  <si>
    <t>United Arab Emirates</t>
  </si>
  <si>
    <t>Vietnam</t>
  </si>
  <si>
    <t>Yemen</t>
  </si>
  <si>
    <t>WHOLESALE PRICE</t>
  </si>
  <si>
    <t>MSRP PRICE</t>
  </si>
  <si>
    <t>Submitter email address:</t>
  </si>
  <si>
    <t>Danish (Denmark)</t>
  </si>
  <si>
    <t>Finnish (Finland)</t>
  </si>
  <si>
    <t>Japanese (Japan)</t>
  </si>
  <si>
    <t>Russian (Russia)</t>
  </si>
  <si>
    <t xml:space="preserve">Portuguese (Portugal) </t>
  </si>
  <si>
    <t>Spanish (Argentina)</t>
  </si>
  <si>
    <t>Swedish (Sweden)</t>
  </si>
  <si>
    <t>Dutch (Belgium)</t>
  </si>
  <si>
    <t>Dutch (Netherlands)</t>
  </si>
  <si>
    <t>Norwegian (Norway)</t>
  </si>
  <si>
    <t>German (Switzerland)</t>
  </si>
  <si>
    <t>French (Switzerland)</t>
  </si>
  <si>
    <t>French (Belgium)</t>
  </si>
  <si>
    <t>South Korea</t>
  </si>
  <si>
    <t>Test Tier 1 - $0.01 USD</t>
  </si>
  <si>
    <t>LOOKUP</t>
  </si>
  <si>
    <t>WSP</t>
  </si>
  <si>
    <t>SRP</t>
  </si>
  <si>
    <t>OPTIONAL</t>
  </si>
  <si>
    <r>
      <t xml:space="preserve">Note that sections filled in with a grey cross-hatch pattern do </t>
    </r>
    <r>
      <rPr>
        <u/>
        <sz val="11"/>
        <color theme="1"/>
        <rFont val="Segoe UI"/>
        <family val="2"/>
      </rPr>
      <t>not</t>
    </r>
    <r>
      <rPr>
        <sz val="11"/>
        <color theme="1"/>
        <rFont val="Segoe UI"/>
        <family val="2"/>
      </rPr>
      <t xml:space="preserve"> need to be filled in. Example:</t>
    </r>
  </si>
  <si>
    <t>Language</t>
  </si>
  <si>
    <t>Violence</t>
  </si>
  <si>
    <t>Simulated Gambling</t>
  </si>
  <si>
    <t>Unrated</t>
  </si>
  <si>
    <t>6+</t>
  </si>
  <si>
    <t>12+</t>
  </si>
  <si>
    <t>16+</t>
  </si>
  <si>
    <t>None</t>
  </si>
  <si>
    <t>General</t>
  </si>
  <si>
    <t>18+</t>
  </si>
  <si>
    <t>Drugs</t>
  </si>
  <si>
    <t>Sex</t>
  </si>
  <si>
    <t>Gambling</t>
  </si>
  <si>
    <t>RETAIL PRICE (MICROSOFT USE ONLY)</t>
  </si>
  <si>
    <r>
      <t xml:space="preserve">Trailers and associated artwork </t>
    </r>
    <r>
      <rPr>
        <b/>
        <u/>
        <sz val="11"/>
        <color theme="2" tint="-0.499984740745262"/>
        <rFont val="Calibri"/>
        <family val="2"/>
        <scheme val="minor"/>
      </rPr>
      <t>must</t>
    </r>
    <r>
      <rPr>
        <b/>
        <sz val="11"/>
        <color theme="2" tint="-0.499984740745262"/>
        <rFont val="Calibri"/>
        <family val="2"/>
        <scheme val="minor"/>
      </rPr>
      <t xml:space="preserve"> be uploaded to the location specified on the "Product Details" tab.</t>
    </r>
  </si>
  <si>
    <r>
      <t xml:space="preserve"> Items in </t>
    </r>
    <r>
      <rPr>
        <b/>
        <sz val="11"/>
        <color rgb="FFFF0000"/>
        <rFont val="Segoe UI"/>
        <family val="2"/>
      </rPr>
      <t>red</t>
    </r>
    <r>
      <rPr>
        <sz val="11"/>
        <color theme="1"/>
        <rFont val="Segoe UI"/>
        <family val="2"/>
      </rPr>
      <t xml:space="preserve"> should be filled out before being submitting the workbook.</t>
    </r>
  </si>
  <si>
    <t>Content Update and/or Service Config Update Required?</t>
  </si>
  <si>
    <t>No Updates Required</t>
  </si>
  <si>
    <t>Only Content Update Required</t>
  </si>
  <si>
    <t>Only Service Config Update Required</t>
  </si>
  <si>
    <t>Content Update AND Service Config Update Required</t>
  </si>
  <si>
    <t>VISIBILITY START DATE / TIME (UTC)</t>
  </si>
  <si>
    <t>VISIBILITY END DATE / TIME (UTC)</t>
  </si>
  <si>
    <t>SALE START DATE / TIME (UTC)</t>
  </si>
  <si>
    <t>SALE END DATE / TIME (UTC)</t>
  </si>
  <si>
    <t>TOKEN START DATE / TIME (UTC)</t>
  </si>
  <si>
    <t>TOKEN END DATE / TIME (UTC)</t>
  </si>
  <si>
    <t>START DATE / TIME (UTC)</t>
  </si>
  <si>
    <t xml:space="preserve"> END DATE / TIME (UTC)</t>
  </si>
  <si>
    <t>Is this product to be included as part of a bundle?</t>
  </si>
  <si>
    <t>What bundle(s) will this product be included in?</t>
  </si>
  <si>
    <t>Hong Kong SAR</t>
  </si>
  <si>
    <t>WESTERN EUROPE</t>
  </si>
  <si>
    <t>CENTRAL &amp; EASTERN EUROPE</t>
  </si>
  <si>
    <t>MIDDLE EAST &amp; AFRICA</t>
  </si>
  <si>
    <t>LATIN AMERICA</t>
  </si>
  <si>
    <t>AUSTRALIA &amp; NEW ZEALAND</t>
  </si>
  <si>
    <t>JAPAN</t>
  </si>
  <si>
    <t>ASIA</t>
  </si>
  <si>
    <t>REQUIRES GOLD?</t>
  </si>
  <si>
    <t>Are trailers embargo'd?</t>
  </si>
  <si>
    <t>Embargo Date / Time (UTC):</t>
  </si>
  <si>
    <t>To ensure faster processing when updating a previously submitted workbook, please highlight the cells you've changed since your last submission in yellow.</t>
  </si>
  <si>
    <t>Example</t>
  </si>
  <si>
    <t>CERO (Japan)</t>
  </si>
  <si>
    <t>Options</t>
  </si>
  <si>
    <t>Descriptors</t>
  </si>
  <si>
    <t>A(All ages)</t>
  </si>
  <si>
    <t>Romance</t>
  </si>
  <si>
    <t>B (12)</t>
  </si>
  <si>
    <t>Sexuality</t>
  </si>
  <si>
    <t>C (15)</t>
  </si>
  <si>
    <t>D (17)</t>
  </si>
  <si>
    <t>Fright</t>
  </si>
  <si>
    <t>Z (18)</t>
  </si>
  <si>
    <t>Crime</t>
  </si>
  <si>
    <t>Drinking and Smoking</t>
  </si>
  <si>
    <t xml:space="preserve">All </t>
  </si>
  <si>
    <t>PG</t>
  </si>
  <si>
    <t>GRB Rating (Korea)</t>
  </si>
  <si>
    <t>CSRR Rating (Taiwan)</t>
  </si>
  <si>
    <t>Disclaimers</t>
  </si>
  <si>
    <t>Be aware of time playing; avoid game addiction</t>
  </si>
  <si>
    <t>Alcohol and Tobacco Reference</t>
  </si>
  <si>
    <t>Protected</t>
  </si>
  <si>
    <t>Game content or service may require additional fees</t>
  </si>
  <si>
    <t>PG12</t>
  </si>
  <si>
    <t>Only people over 18 may purchase or use</t>
  </si>
  <si>
    <t>PG15</t>
  </si>
  <si>
    <t>Restricted</t>
  </si>
  <si>
    <t>People under 18 are prohibited from purchase or use</t>
  </si>
  <si>
    <t>Horror</t>
  </si>
  <si>
    <t>Inappropriate Language</t>
  </si>
  <si>
    <t>Anti-social Characteristics</t>
  </si>
  <si>
    <t>Love Affairs and Friend-making</t>
  </si>
  <si>
    <t>Other inappropriate content for minors</t>
  </si>
  <si>
    <t>PCBP Rating (Russia)</t>
  </si>
  <si>
    <t>0+</t>
  </si>
  <si>
    <t>English (Hong Kong)</t>
  </si>
  <si>
    <t>Chinese Traditional (Hong Kong)</t>
  </si>
  <si>
    <t>Chinese Traditional (Taiwan)</t>
  </si>
  <si>
    <t>Korean (South Korea)</t>
  </si>
  <si>
    <t>English (Singapore)</t>
  </si>
  <si>
    <t>Chinese Simplified (Singapore)</t>
  </si>
  <si>
    <t>Spanish (Chile)</t>
  </si>
  <si>
    <t>Spanish (Colombia)</t>
  </si>
  <si>
    <t>English (India)</t>
  </si>
  <si>
    <t>Turkish (Turkey)</t>
  </si>
  <si>
    <t>English (Saudi Arabia)</t>
  </si>
  <si>
    <t>English (South Africa)</t>
  </si>
  <si>
    <t>English (United Arab Emirates)</t>
  </si>
  <si>
    <t>English (Israel)</t>
  </si>
  <si>
    <t>English (Czech Republic)</t>
  </si>
  <si>
    <t>Polish (Poland)</t>
  </si>
  <si>
    <t>English (Hungary)</t>
  </si>
  <si>
    <t>English (Slovakia)</t>
  </si>
  <si>
    <t>English (Greece)</t>
  </si>
  <si>
    <t>Is this workbook an update to a prior submission?</t>
  </si>
  <si>
    <t>Please remember to highlight any</t>
  </si>
  <si>
    <t>chaged cells in yellow.</t>
  </si>
  <si>
    <t xml:space="preserve">For Game Detail Pages, the following minimum information must be completed:
</t>
  </si>
  <si>
    <t>Yes - Updates to Metadata in XDP Only</t>
  </si>
  <si>
    <t>Yes - Updates in this Workbook Only</t>
  </si>
  <si>
    <t>Yes - Updates to both XDP and Workbook</t>
  </si>
  <si>
    <t>No</t>
  </si>
  <si>
    <t>AVAILABILITES &amp; BINARIES (in this workbook)
- Regions
- Content Package name
- XVC File Name
- EKB File Name</t>
  </si>
  <si>
    <t xml:space="preserve">
RATINGS (in XDP)
- Ratings
- Descriptors
- File Names</t>
  </si>
  <si>
    <t>ARTWORK (in XDP)
- Feature Promotional Square Art
GAME HELP (in XDP)
- ZIP Files</t>
  </si>
  <si>
    <t>MARKETING INFO (in XDP)
- Title
- Voice Title
- Genre</t>
  </si>
  <si>
    <t>AVAILABILITES &amp; BINARIES (in this workbook)
- Regions
- Visibility Date
- Sale Date (enter 12/31/2799 if not publically announced)</t>
  </si>
  <si>
    <t xml:space="preserve">
RATINGS (in XDP)
- Ratings
- Descriptors
</t>
  </si>
  <si>
    <t>MARKETING INFO (in XDP)
- All text fields (Alternate title is optional)
- Genre</t>
  </si>
  <si>
    <t>ARTWORK (in XDP)
- All artwork
CAPABILITIES (in XDP)
- All relevant information</t>
  </si>
  <si>
    <t>Are you uploading binaries to XDP?</t>
  </si>
  <si>
    <t>Are you uploading assets/binaries to Signiant?</t>
  </si>
  <si>
    <t>Which Sandbox are the binaries uploaded to?</t>
  </si>
  <si>
    <t>China</t>
  </si>
  <si>
    <t>Chinese Simplified (PRC)</t>
  </si>
  <si>
    <t>HAS A TRIAL?</t>
  </si>
  <si>
    <t>Yes - Curated</t>
  </si>
  <si>
    <t>Yes - Timed</t>
  </si>
  <si>
    <t>TIME OF TRIAL (IN MINUTES)</t>
  </si>
  <si>
    <t>Do owners of the Xbox 360 version of this product get the Xbox One version for free?</t>
  </si>
  <si>
    <t>List the Xbox 360 Offer IDs:</t>
  </si>
  <si>
    <t>Product Group Name:</t>
  </si>
  <si>
    <t>Product Name:</t>
  </si>
  <si>
    <t>Product Type:</t>
  </si>
  <si>
    <t>Product ID:</t>
  </si>
  <si>
    <t>Signiant folder name:</t>
  </si>
  <si>
    <t>EC</t>
  </si>
  <si>
    <t>E</t>
  </si>
  <si>
    <t>E10+</t>
  </si>
  <si>
    <t>T</t>
  </si>
  <si>
    <t>M</t>
  </si>
  <si>
    <t>RP (E-E10+)</t>
  </si>
  <si>
    <t>RP (T-M)</t>
  </si>
  <si>
    <t>0</t>
  </si>
  <si>
    <t>6</t>
  </si>
  <si>
    <t>G</t>
  </si>
  <si>
    <t>R13+</t>
  </si>
  <si>
    <t>R15+</t>
  </si>
  <si>
    <t>R18+</t>
  </si>
  <si>
    <t>MA</t>
  </si>
  <si>
    <t>R18</t>
  </si>
  <si>
    <t>R16+</t>
  </si>
  <si>
    <t>ER</t>
  </si>
  <si>
    <t>L</t>
  </si>
  <si>
    <t>A18p</t>
  </si>
  <si>
    <t>3</t>
  </si>
  <si>
    <t>7</t>
  </si>
  <si>
    <t>PEGI Portugual</t>
  </si>
  <si>
    <t>4</t>
  </si>
  <si>
    <t>INCLUDED PRODUCTS (SEASON PASS &amp; BUNDLES ONLY)</t>
  </si>
  <si>
    <t>Type of Bundle (Does Not Apply to Season Pass):</t>
  </si>
  <si>
    <t>Digital Only</t>
  </si>
  <si>
    <t>Physical Only</t>
  </si>
  <si>
    <t>Digital and Physical</t>
  </si>
  <si>
    <t>Bundle</t>
  </si>
  <si>
    <t>Season Pass</t>
  </si>
  <si>
    <t>Configure Availabilities for Developer Sandbox</t>
  </si>
  <si>
    <t>Publish Game Detail Page to RETAIL</t>
  </si>
  <si>
    <t>Publish for Certification</t>
  </si>
  <si>
    <t>Publish for Internal BETA RETAIL Audience</t>
  </si>
  <si>
    <t>Publish for Release to External BETA RETAIL Audience</t>
  </si>
  <si>
    <t>Publish all Final Information for RETAIL Standard Release</t>
  </si>
  <si>
    <t>TEST DISCS &amp; MANUFACTURING (Retail/Disc Only)</t>
  </si>
  <si>
    <t>Test Disc Recipients</t>
  </si>
  <si>
    <t>REQUIRED</t>
  </si>
  <si>
    <t>Address 1 (Primary/Sign Off)</t>
  </si>
  <si>
    <t>Contact Name / Email / Phone</t>
  </si>
  <si>
    <t>Address 2 (Optional)</t>
  </si>
  <si>
    <t>Address 3 (Optional)</t>
  </si>
  <si>
    <t>Disc Manufacturing/Production (AR)</t>
  </si>
  <si>
    <t>Site 1 (Primary)</t>
  </si>
  <si>
    <t>Site 2 (Optional)</t>
  </si>
  <si>
    <t>Site 3 (Optional)</t>
  </si>
  <si>
    <t>Site 4 (Optional)</t>
  </si>
  <si>
    <t>Site 5 (Optional)</t>
  </si>
  <si>
    <t>Disc Format</t>
  </si>
  <si>
    <t>Size in Bytes</t>
  </si>
  <si>
    <t>Arvato Brazil</t>
  </si>
  <si>
    <t>Arvato North Carolina</t>
  </si>
  <si>
    <t>Arvato Germany</t>
  </si>
  <si>
    <t>Datapulse Singapore</t>
  </si>
  <si>
    <t>JVC Alabama</t>
  </si>
  <si>
    <t>Technicolor Mexico</t>
  </si>
  <si>
    <t>Technicolor Poland</t>
  </si>
  <si>
    <t>-Not Applicable-</t>
  </si>
  <si>
    <r>
      <t xml:space="preserve">Please provide at least 1 mailing address for Cert Coordinators to send TEST DISCS for Publisher testing and final sign-off.
</t>
    </r>
    <r>
      <rPr>
        <b/>
        <i/>
        <sz val="10"/>
        <color theme="2" tint="-0.499984740745262"/>
        <rFont val="Segoe UI"/>
        <family val="2"/>
      </rPr>
      <t xml:space="preserve">NOTE: </t>
    </r>
    <r>
      <rPr>
        <i/>
        <sz val="10"/>
        <color theme="2" tint="-0.499984740745262"/>
        <rFont val="Segoe UI"/>
        <family val="2"/>
      </rPr>
      <t>Test Discs are considered to be high impact IP of the submitted title, owned by the submitting publisher; care and consideration should be taken when defining this contact address to ensure that test discs reach the correct recipient.</t>
    </r>
  </si>
  <si>
    <r>
      <t xml:space="preserve">Please indicate which Authorised Replicators  you want your game code to be sent to, for disc manufacturing.
</t>
    </r>
    <r>
      <rPr>
        <b/>
        <i/>
        <sz val="10"/>
        <color theme="2" tint="-0.499984740745262"/>
        <rFont val="Segoe UI"/>
        <family val="2"/>
      </rPr>
      <t xml:space="preserve">NOTE: </t>
    </r>
    <r>
      <rPr>
        <i/>
        <sz val="10"/>
        <color theme="2" tint="-0.499984740745262"/>
        <rFont val="Segoe UI"/>
        <family val="2"/>
      </rPr>
      <t>Please Select a minimum of 1 site.</t>
    </r>
  </si>
  <si>
    <r>
      <t xml:space="preserve">Please provide the </t>
    </r>
    <r>
      <rPr>
        <b/>
        <i/>
        <sz val="10"/>
        <color theme="2" tint="-0.499984740745262"/>
        <rFont val="Segoe UI"/>
        <family val="2"/>
      </rPr>
      <t>exact size</t>
    </r>
    <r>
      <rPr>
        <i/>
        <sz val="10"/>
        <color theme="2" tint="-0.499984740745262"/>
        <rFont val="Segoe UI"/>
        <family val="2"/>
      </rPr>
      <t xml:space="preserve"> of your .XVC package in </t>
    </r>
    <r>
      <rPr>
        <b/>
        <i/>
        <sz val="10"/>
        <color theme="2" tint="-0.499984740745262"/>
        <rFont val="Segoe UI"/>
        <family val="2"/>
      </rPr>
      <t>Bytes.</t>
    </r>
  </si>
  <si>
    <r>
      <t xml:space="preserve">You only need to complete this section if your product is a season pass or bundle. 
</t>
    </r>
    <r>
      <rPr>
        <b/>
        <sz val="11"/>
        <color rgb="FFFF0000"/>
        <rFont val="Calibri"/>
        <family val="2"/>
        <scheme val="minor"/>
      </rPr>
      <t>IMPORTANT NOTE:</t>
    </r>
    <r>
      <rPr>
        <b/>
        <sz val="11"/>
        <color theme="2" tint="-0.499984740745262"/>
        <rFont val="Calibri"/>
        <family val="2"/>
        <scheme val="minor"/>
      </rPr>
      <t xml:space="preserve"> If this product is a "</t>
    </r>
    <r>
      <rPr>
        <b/>
        <sz val="11"/>
        <color rgb="FFFF0000"/>
        <rFont val="Calibri"/>
        <family val="2"/>
        <scheme val="minor"/>
      </rPr>
      <t>Physical Only</t>
    </r>
    <r>
      <rPr>
        <b/>
        <sz val="11"/>
        <color theme="2" tint="-0.499984740745262"/>
        <rFont val="Calibri"/>
        <family val="2"/>
        <scheme val="minor"/>
      </rPr>
      <t>" or "</t>
    </r>
    <r>
      <rPr>
        <b/>
        <sz val="11"/>
        <color rgb="FFFF0000"/>
        <rFont val="Calibri"/>
        <family val="2"/>
        <scheme val="minor"/>
      </rPr>
      <t>Digital and Physical</t>
    </r>
    <r>
      <rPr>
        <b/>
        <sz val="11"/>
        <color theme="2" tint="-0.499984740745262"/>
        <rFont val="Calibri"/>
        <family val="2"/>
        <scheme val="minor"/>
      </rPr>
      <t xml:space="preserve">" bundle, </t>
    </r>
    <r>
      <rPr>
        <b/>
        <u/>
        <sz val="11"/>
        <color theme="2" tint="-0.499984740745262"/>
        <rFont val="Calibri"/>
        <family val="2"/>
        <scheme val="minor"/>
      </rPr>
      <t>please scroll ALL the way down to the end of this form</t>
    </r>
    <r>
      <rPr>
        <b/>
        <sz val="11"/>
        <color theme="2" tint="-0.499984740745262"/>
        <rFont val="Calibri"/>
        <family val="2"/>
        <scheme val="minor"/>
      </rPr>
      <t xml:space="preserve"> to fill out information related to disc manufacturing.</t>
    </r>
  </si>
  <si>
    <t>SALE START DATE</t>
  </si>
  <si>
    <t>Sale Time</t>
  </si>
  <si>
    <t>Midnight UTC</t>
  </si>
  <si>
    <t>Midnight Local Time (US/CA: Eastern Time Zone, MX: Central Time Zone)</t>
  </si>
  <si>
    <t>http://www.timeanddate.com</t>
  </si>
  <si>
    <t>GMT Adjustment</t>
  </si>
  <si>
    <t>PRE-ORDER PERIOD END DATE</t>
  </si>
  <si>
    <t>PRE-ORDER PERIOD START DATE/TIME (UTC)</t>
  </si>
  <si>
    <t>PRE-ORDER PERIOD END DATE / TIME (UTC)</t>
  </si>
  <si>
    <r>
      <t xml:space="preserve">Binaries (XVC and EKB files) </t>
    </r>
    <r>
      <rPr>
        <b/>
        <u/>
        <sz val="11"/>
        <color theme="0"/>
        <rFont val="Calibri"/>
        <family val="2"/>
        <scheme val="minor"/>
      </rPr>
      <t>must</t>
    </r>
    <r>
      <rPr>
        <b/>
        <sz val="11"/>
        <color theme="0"/>
        <rFont val="Calibri"/>
        <family val="2"/>
        <scheme val="minor"/>
      </rPr>
      <t xml:space="preserve"> be uploaded to the location specified on the "Product Details" tab.</t>
    </r>
  </si>
  <si>
    <t>Publisher Notes:</t>
  </si>
  <si>
    <t>AU &amp; NZ</t>
  </si>
  <si>
    <t>RELEASE TIME ZONE:</t>
  </si>
  <si>
    <t>No Global Option</t>
  </si>
  <si>
    <t>AVAILABLE</t>
  </si>
  <si>
    <t>RETAIL PRICE TIER</t>
  </si>
  <si>
    <t>RETAIL PRICE</t>
  </si>
  <si>
    <t>VISIBLE IN THE CATALOG</t>
  </si>
  <si>
    <t>HAS A TRIAL</t>
  </si>
  <si>
    <t>TIME OF TRIAL</t>
  </si>
  <si>
    <t>VISIBILITY START UTC</t>
  </si>
  <si>
    <t>VISIBILITY END UTC</t>
  </si>
  <si>
    <t>SALE START UTC</t>
  </si>
  <si>
    <t>SALE END UTC</t>
  </si>
  <si>
    <t>PREORDER PERIOD START UTC</t>
  </si>
  <si>
    <t>PREORDER PERIOD END DATE</t>
  </si>
  <si>
    <t>PREORDER PERIOD END UTC</t>
  </si>
  <si>
    <t>Configure Availabilities in the Following Dev Sandboxes:</t>
  </si>
  <si>
    <t>DEFAULT PACKAGE</t>
  </si>
  <si>
    <t>QUANTITY</t>
  </si>
  <si>
    <t>INSTALL ORDER</t>
  </si>
  <si>
    <t>Reference for Global values</t>
  </si>
  <si>
    <t>test</t>
  </si>
  <si>
    <t>Global Entry (if allowed)  --&gt;</t>
  </si>
  <si>
    <t>Buttons for manipulating data</t>
  </si>
  <si>
    <t xml:space="preserve">For Review Sandbox publishes, the following minimum information must be completed:
</t>
  </si>
  <si>
    <t xml:space="preserve">AVAILABILITES &amp; BINARIES (in this workbook)
- Regions
- Content Package name
</t>
  </si>
  <si>
    <t>Service config must from the same sandbox that the content package is coming from</t>
  </si>
  <si>
    <t>Consumable Qty:</t>
  </si>
  <si>
    <t>A Consumable Product can have multiple Availabilities in the same region. In order for these to be differentiated, you must supply a localized description, which will appear to the end user. In the 'Consumable Quantity' field, please enter the quantity of each consumable. Select the release regions/pricing/dates and in each language field, enter the Consumable Description that the user will see.</t>
  </si>
  <si>
    <t>Visible:</t>
  </si>
  <si>
    <t>Purchasable:</t>
  </si>
  <si>
    <t>Canada (FR)</t>
  </si>
  <si>
    <t>EXISTS IN A DIFFERENT PRODUCT GROUP</t>
  </si>
  <si>
    <t>Belgium (NL)</t>
  </si>
  <si>
    <t>Switzerland (FR)</t>
  </si>
  <si>
    <t>Yes</t>
  </si>
  <si>
    <t>Hong Kong (EN)</t>
  </si>
  <si>
    <t>Singapore (EN)</t>
  </si>
  <si>
    <t>Visibility End Date/Time (UTC):</t>
  </si>
  <si>
    <t>Is the Product Available for Pre-Order:</t>
  </si>
  <si>
    <t>Will the Product be Sold Seperately:</t>
  </si>
  <si>
    <t>Sandbox in Which the Updated Service Config Resides:</t>
  </si>
  <si>
    <t>Calculated Field</t>
  </si>
  <si>
    <t xml:space="preserve">CONSUMABLE DESCRIPTIONS                     </t>
  </si>
  <si>
    <t>Visibility Start Date/Time (UTC):</t>
  </si>
  <si>
    <t>Purchase Start Date/Time (UTC):</t>
  </si>
  <si>
    <t>REGIONS</t>
  </si>
  <si>
    <t>LOCALIZED DESCRIPTIONS</t>
  </si>
  <si>
    <t>How Many Consumables Offerings Does This Consumable Have?</t>
  </si>
  <si>
    <t>CONSUMABLE
OFFERING 1</t>
  </si>
  <si>
    <t>CONSUMABLE
OFFERING 2</t>
  </si>
  <si>
    <t>CONSUMABLE
OFFERING 3</t>
  </si>
  <si>
    <t>CONSUMABLE
OFFERING 4</t>
  </si>
  <si>
    <t>CONSUMABLE
OFFERING 5</t>
  </si>
  <si>
    <t>CONSUMABLE
OFFERING 6</t>
  </si>
  <si>
    <t>English</t>
  </si>
  <si>
    <t>French</t>
  </si>
  <si>
    <t>Spanish</t>
  </si>
  <si>
    <t>German</t>
  </si>
  <si>
    <t>Dutch</t>
  </si>
  <si>
    <t>Danish</t>
  </si>
  <si>
    <t>Finnish</t>
  </si>
  <si>
    <t>Italian</t>
  </si>
  <si>
    <t>Norwegian</t>
  </si>
  <si>
    <t>Portuguese</t>
  </si>
  <si>
    <t>Swedish</t>
  </si>
  <si>
    <t>Polish</t>
  </si>
  <si>
    <t>Russian</t>
  </si>
  <si>
    <t>Japanese</t>
  </si>
  <si>
    <t>Simplified</t>
  </si>
  <si>
    <t>Traditional</t>
  </si>
  <si>
    <t>Korean</t>
  </si>
  <si>
    <t>Turkish</t>
  </si>
  <si>
    <t>Purchase End Date/Time (UTC):</t>
  </si>
  <si>
    <t>Enter the Xbox One Subscription ID here:</t>
  </si>
  <si>
    <t>Is this product "Better With" an Xbox One Subscription?</t>
  </si>
  <si>
    <r>
      <rPr>
        <b/>
        <u/>
        <sz val="11"/>
        <color theme="1"/>
        <rFont val="Segoe UI"/>
        <family val="2"/>
      </rPr>
      <t>This workbook requires Excel 2013 or later to function properly.</t>
    </r>
    <r>
      <rPr>
        <sz val="11"/>
        <color theme="1"/>
        <rFont val="Segoe UI"/>
        <family val="2"/>
      </rPr>
      <t xml:space="preserve"> 
Additional documentation on this form, including video training, can be found on developer.xboxlive.com by searching for "Ingestion Workbooks."</t>
    </r>
    <r>
      <rPr>
        <b/>
        <sz val="11"/>
        <color theme="1"/>
        <rFont val="Segoe UI"/>
        <family val="2"/>
      </rPr>
      <t xml:space="preserve">
INSTRUCTIONS:</t>
    </r>
    <r>
      <rPr>
        <sz val="11"/>
        <color theme="1"/>
        <rFont val="Segoe UI"/>
        <family val="2"/>
      </rPr>
      <t xml:space="preserve"> Please use this workbook to supply Catalog Metadata, Artwork, Availability and Binary info. Hover your mouse over fields with a red corner for help.
The following sections are included:
A. PRODUCT DETAILS - Basic information to help Microsoft identify your Product.
B. INCLUDED PRODUCTS - Only required for bundle products.
C. AVAILABILITIES &amp; BINARIES - Includes what, where, how much and when information
D. TRAILERS - Streaming trailers that will be displayed on the Product Details Page.
E. CONSUMABLE INFO - Only required for Consumable products.
F. SMARTGLASS - Only required for SmartGlass products.
Once completed, please submit the workbook for processing via the Xbox Work-On-Behalf-Of Web Portal (http://iebticketing.cloudapp.net). This can also be done by clicking the "Create WOBO Request" button on the "Product Details" tab once the workbook is filled out. Loose files (Ratings Certificates, Artwork, Trailers, Privacy/TOU docs, binaries) should be uploaded to Microsoft using your Signiant account.</t>
    </r>
  </si>
  <si>
    <t>Country</t>
  </si>
  <si>
    <t>Observes DST</t>
  </si>
  <si>
    <t>Local Date &amp; Time</t>
  </si>
  <si>
    <t>VISIBILITY START DATE</t>
  </si>
  <si>
    <t>VISIBILITY END DATE</t>
  </si>
  <si>
    <t>PRE-ORDER PERIOD START DATE</t>
  </si>
  <si>
    <t>SALE END DATE</t>
  </si>
  <si>
    <t>WSPLookup</t>
  </si>
  <si>
    <t>Publish to China Review Sandbox</t>
  </si>
  <si>
    <t>Publish to Game Reviewer Sandbox</t>
  </si>
  <si>
    <t>MSRP PRICE TIER OVERRIDE(MICROSOFT USE ONLY)</t>
  </si>
  <si>
    <t xml:space="preserve">TIMEZONE EXCEPTION </t>
  </si>
  <si>
    <t>Publish Preview product to RETAIL</t>
  </si>
  <si>
    <t>Version 7.4 (8-7-15)</t>
  </si>
  <si>
    <t>peter@perfectwomangame.com</t>
  </si>
  <si>
    <t>Perfect Woman</t>
  </si>
  <si>
    <t>4d844a97-d2e7-4093-9f06-1a55eb004f1a</t>
  </si>
  <si>
    <t>Perfect_Woman_2015_08_10</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</si>
</sst>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44" formatCode="_(&quot;$&quot;* #,##0.00_);_(&quot;$&quot;* \(#,##0.00\);_(&quot;$&quot;* &quot;-&quot;??_);_(@_)"/>
    <numFmt numFmtId="164" formatCode="[$-409]m/d/yy\ h:mm\ AM/PM;@"/>
    <numFmt numFmtId="165" formatCode="&quot;$&quot;#,##0.00"/>
    <numFmt numFmtId="166" formatCode="[$€-2]\ #,##0.00"/>
    <numFmt numFmtId="167" formatCode="[$£-809]#,##0.00"/>
    <numFmt numFmtId="168" formatCode="[$R$-416]\ #,##0.00"/>
    <numFmt numFmtId="169" formatCode="&quot;$&quot;#,##0.00\ &quot;USD&quot;"/>
    <numFmt numFmtId="170" formatCode="[$kr.-406]\ #,##0.00"/>
    <numFmt numFmtId="171" formatCode="[$$-1009]#,##0.00"/>
    <numFmt numFmtId="172" formatCode="[$$-80A]#,##0.00"/>
    <numFmt numFmtId="173" formatCode="[$kr-43B]\ #,##0.00"/>
    <numFmt numFmtId="174" formatCode="#,##0.00\ [$р.-419]"/>
    <numFmt numFmtId="175" formatCode="[$$-C09]#,##0.00"/>
    <numFmt numFmtId="176" formatCode="[$$-1409]#,##0.00"/>
    <numFmt numFmtId="177" formatCode="[$¥-411]#,##0.00"/>
    <numFmt numFmtId="178" formatCode="[$₩-412]#,##0.00"/>
    <numFmt numFmtId="179" formatCode="m/d/yy\ h:mm;@"/>
    <numFmt numFmtId="180" formatCode="[$€-813]\ #,##0.00"/>
    <numFmt numFmtId="181" formatCode="#,##0.00\ [$€-40B]"/>
    <numFmt numFmtId="182" formatCode="[$€-413]\ #,##0.00"/>
    <numFmt numFmtId="183" formatCode="#,##0.00\ [$€-816]"/>
    <numFmt numFmtId="184" formatCode="#,##0.00\ [$kr-41D]"/>
    <numFmt numFmtId="185" formatCode="#,##0.00\ [$fr.-100C]"/>
    <numFmt numFmtId="186" formatCode="#,##0.00\ [$Kč-405]"/>
    <numFmt numFmtId="187" formatCode="#,##0.00\ [$€-408]"/>
    <numFmt numFmtId="188" formatCode="#,##0.00\ [$Ft-40E]"/>
    <numFmt numFmtId="189" formatCode="#,##0.00\ [$zł-415]"/>
    <numFmt numFmtId="190" formatCode="[$$-476]#,##0.00"/>
    <numFmt numFmtId="191" formatCode="[$$-340A]\ #,##0.00"/>
    <numFmt numFmtId="192" formatCode="[$$-240A]#,##0.00"/>
    <numFmt numFmtId="193" formatCode="[$HK$-C04]#,##0.00"/>
    <numFmt numFmtId="194" formatCode="_ [$টা-445]\ * #,##0.00_ ;_ [$টা-445]\ * \-#,##0.00_ ;_ [$টা-445]\ * &quot;-&quot;??_ ;_ @_ "/>
    <numFmt numFmtId="195" formatCode="[$$-1004]#,##0.00"/>
    <numFmt numFmtId="196" formatCode="[$NT$-404]#,##0.00"/>
    <numFmt numFmtId="197" formatCode="[$₪-40D]\ #,##0.00"/>
    <numFmt numFmtId="198" formatCode="[$SAR]\ #,##0.00"/>
    <numFmt numFmtId="199" formatCode="[$R-1C09]\ #,##0.00"/>
    <numFmt numFmtId="200" formatCode="#,##0.00\ [$₺-41F]"/>
    <numFmt numFmtId="201" formatCode="[$$-409]#,##0.00"/>
    <numFmt numFmtId="202" formatCode="[$¥-804]#,##0"/>
    <numFmt numFmtId="203" formatCode="mmmm\ d\,\ yyyy\ h:mm\ AM/PM"/>
    <numFmt numFmtId="204" formatCode="mmmm\ d\,\ yyyy"/>
  </numFmts>
  <fonts count="55" x14ac:knownFonts="1">
    <font>
      <sz val="11"/>
      <color theme="1"/>
      <name val="Calibri"/>
      <family val="2"/>
      <scheme val="minor"/>
    </font>
    <font>
      <sz val="10"/>
      <color theme="1"/>
      <name val="Segoe UI"/>
      <family val="2"/>
    </font>
    <font>
      <sz val="11"/>
      <color theme="1"/>
      <name val="Segoe UI"/>
      <family val="2"/>
    </font>
    <font>
      <sz val="12"/>
      <color theme="0"/>
      <name val="Segoe UI"/>
      <family val="2"/>
    </font>
    <font>
      <sz val="10"/>
      <color theme="0"/>
      <name val="Segoe UI"/>
      <family val="2"/>
    </font>
    <font>
      <i/>
      <sz val="10"/>
      <color rgb="FF6B6B6B"/>
      <name val="Segoe UI"/>
      <family val="2"/>
    </font>
    <font>
      <b/>
      <sz val="11"/>
      <color theme="0" tint="-0.249977111117893"/>
      <name val="Segoe UI"/>
      <family val="2"/>
    </font>
    <font>
      <b/>
      <sz val="10"/>
      <color rgb="FF6B6B6B"/>
      <name val="Segoe UI"/>
      <family val="2"/>
    </font>
    <font>
      <sz val="12"/>
      <name val="Segoe UI"/>
      <family val="2"/>
    </font>
    <font>
      <sz val="10"/>
      <color rgb="FF6B6B6B"/>
      <name val="Segoe UI"/>
      <family val="2"/>
    </font>
    <font>
      <b/>
      <sz val="11"/>
      <color theme="1"/>
      <name val="Segoe UI"/>
      <family val="2"/>
    </font>
    <font>
      <sz val="9"/>
      <color indexed="81"/>
      <name val="Tahoma"/>
      <family val="2"/>
    </font>
    <font>
      <sz val="10"/>
      <color theme="2" tint="-0.499984740745262"/>
      <name val="Segoe UI"/>
      <family val="2"/>
    </font>
    <font>
      <b/>
      <sz val="10"/>
      <color theme="2" tint="-0.499984740745262"/>
      <name val="Segoe UI"/>
      <family val="2"/>
    </font>
    <font>
      <sz val="10"/>
      <color theme="1"/>
      <name val="Segoe UI"/>
      <family val="2"/>
    </font>
    <font>
      <sz val="11"/>
      <color theme="1"/>
      <name val="Calibri"/>
      <family val="2"/>
      <scheme val="minor"/>
    </font>
    <font>
      <i/>
      <sz val="10"/>
      <color theme="2" tint="-0.499984740745262"/>
      <name val="Segoe UI"/>
      <family val="2"/>
    </font>
    <font>
      <b/>
      <sz val="11"/>
      <color theme="2" tint="-0.499984740745262"/>
      <name val="Calibri"/>
      <family val="2"/>
      <scheme val="minor"/>
    </font>
    <font>
      <i/>
      <sz val="10"/>
      <color theme="0"/>
      <name val="Segoe UI"/>
      <family val="2"/>
    </font>
    <font>
      <sz val="11"/>
      <color theme="1"/>
      <name val="Segoe UI"/>
      <family val="2"/>
    </font>
    <font>
      <u/>
      <sz val="11"/>
      <color theme="1"/>
      <name val="Segoe UI"/>
      <family val="2"/>
    </font>
    <font>
      <sz val="11"/>
      <color theme="0"/>
      <name val="Segoe UI"/>
      <family val="2"/>
    </font>
    <font>
      <b/>
      <sz val="11"/>
      <color rgb="FFFF0000"/>
      <name val="Segoe UI"/>
      <family val="2"/>
    </font>
    <font>
      <sz val="10"/>
      <color theme="1" tint="0.34998626667073579"/>
      <name val="Segoe UI"/>
      <family val="2"/>
    </font>
    <font>
      <b/>
      <u/>
      <sz val="11"/>
      <color theme="2" tint="-0.499984740745262"/>
      <name val="Calibri"/>
      <family val="2"/>
      <scheme val="minor"/>
    </font>
    <font>
      <sz val="11"/>
      <color theme="0"/>
      <name val="Calibri"/>
      <family val="2"/>
      <scheme val="minor"/>
    </font>
    <font>
      <sz val="8"/>
      <color theme="1"/>
      <name val="Segoe UI"/>
      <family val="2"/>
    </font>
    <font>
      <i/>
      <sz val="10"/>
      <color theme="0" tint="-0.499984740745262"/>
      <name val="Segoe UI"/>
      <family val="2"/>
    </font>
    <font>
      <b/>
      <u/>
      <sz val="10"/>
      <color theme="1"/>
      <name val="Segoe UI"/>
      <family val="2"/>
    </font>
    <font>
      <b/>
      <u/>
      <sz val="11"/>
      <color theme="1"/>
      <name val="Segoe UI"/>
      <family val="2"/>
    </font>
    <font>
      <b/>
      <i/>
      <sz val="10"/>
      <color theme="2" tint="-0.499984740745262"/>
      <name val="Segoe UI"/>
      <family val="2"/>
    </font>
    <font>
      <b/>
      <sz val="11"/>
      <color rgb="FFFF0000"/>
      <name val="Calibri"/>
      <family val="2"/>
      <scheme val="minor"/>
    </font>
    <font>
      <u/>
      <sz val="11"/>
      <color theme="10"/>
      <name val="Calibri"/>
      <family val="2"/>
      <scheme val="minor"/>
    </font>
    <font>
      <sz val="10"/>
      <color theme="1"/>
      <name val="Segoe UI"/>
      <family val="2"/>
    </font>
    <font>
      <b/>
      <sz val="11"/>
      <color theme="0"/>
      <name val="Calibri"/>
      <family val="2"/>
      <scheme val="minor"/>
    </font>
    <font>
      <b/>
      <sz val="10"/>
      <color rgb="FFC00000"/>
      <name val="Segoe UI"/>
      <family val="2"/>
    </font>
    <font>
      <b/>
      <u/>
      <sz val="11"/>
      <color theme="0"/>
      <name val="Calibri"/>
      <family val="2"/>
      <scheme val="minor"/>
    </font>
    <font>
      <b/>
      <sz val="14"/>
      <color theme="1"/>
      <name val="Calibri"/>
      <family val="2"/>
      <scheme val="minor"/>
    </font>
    <font>
      <b/>
      <sz val="11"/>
      <color theme="2" tint="-0.499984740745262"/>
      <name val="Segoe UI"/>
      <family val="2"/>
    </font>
    <font>
      <sz val="12"/>
      <color theme="0"/>
      <name val="Calibri"/>
      <family val="2"/>
      <scheme val="minor"/>
    </font>
    <font>
      <b/>
      <sz val="10"/>
      <color theme="0" tint="-0.14999847407452621"/>
      <name val="Segoe UI"/>
      <family val="2"/>
    </font>
    <font>
      <sz val="10"/>
      <color theme="0" tint="-0.14999847407452621"/>
      <name val="Segoe UI"/>
      <family val="2"/>
    </font>
    <font>
      <b/>
      <sz val="20"/>
      <color theme="1"/>
      <name val="Calibri"/>
      <family val="2"/>
      <scheme val="minor"/>
    </font>
    <font>
      <b/>
      <sz val="16"/>
      <name val="Calibri"/>
      <family val="2"/>
      <scheme val="minor"/>
    </font>
    <font>
      <i/>
      <sz val="11"/>
      <color theme="1" tint="0.499984740745262"/>
      <name val="Calibri"/>
      <family val="2"/>
      <scheme val="minor"/>
    </font>
    <font>
      <sz val="11"/>
      <color theme="1" tint="0.499984740745262"/>
      <name val="Calibri"/>
      <family val="2"/>
      <scheme val="minor"/>
    </font>
    <font>
      <i/>
      <sz val="10"/>
      <color theme="1" tint="0.499984740745262"/>
      <name val="Segoe UI"/>
      <family val="2"/>
    </font>
    <font>
      <b/>
      <sz val="12"/>
      <color theme="0"/>
      <name val="Segoe UI"/>
      <family val="2"/>
    </font>
    <font>
      <b/>
      <sz val="16"/>
      <color theme="0"/>
      <name val="Segoe UI"/>
      <family val="2"/>
    </font>
    <font>
      <b/>
      <sz val="12"/>
      <color theme="2" tint="-0.499984740745262"/>
      <name val="Segoe UI"/>
      <family val="2"/>
    </font>
    <font>
      <b/>
      <sz val="14"/>
      <color theme="2" tint="-0.499984740745262"/>
      <name val="Calibri"/>
      <family val="2"/>
      <scheme val="minor"/>
    </font>
    <font>
      <b/>
      <sz val="20"/>
      <color theme="2" tint="-0.499984740745262"/>
      <name val="Calibri"/>
      <family val="2"/>
      <scheme val="minor"/>
    </font>
    <font>
      <b/>
      <sz val="14"/>
      <color theme="2" tint="-0.499984740745262"/>
      <name val="Segoe UI"/>
      <family val="2"/>
    </font>
    <font>
      <sz val="11"/>
      <color rgb="FF000000"/>
      <name val="Calibri"/>
      <family val="2"/>
    </font>
    <font>
      <sz val="10"/>
      <name val="Segoe UI"/>
      <family val="2"/>
    </font>
  </fonts>
  <fills count="23">
    <fill>
      <patternFill patternType="none"/>
    </fill>
    <fill>
      <patternFill patternType="gray125"/>
    </fill>
    <fill>
      <patternFill patternType="solid">
        <fgColor theme="0" tint="-0.14999847407452621"/>
        <bgColor indexed="64"/>
      </patternFill>
    </fill>
    <fill>
      <patternFill patternType="solid">
        <fgColor theme="0"/>
        <bgColor indexed="64"/>
      </patternFill>
    </fill>
    <fill>
      <gradientFill>
        <stop position="0">
          <color rgb="FF6B6B6B"/>
        </stop>
        <stop position="1">
          <color theme="0" tint="-0.1490218817712943"/>
        </stop>
      </gradientFill>
    </fill>
    <fill>
      <patternFill patternType="solid">
        <fgColor rgb="FFC2C2C2"/>
        <bgColor indexed="64"/>
      </patternFill>
    </fill>
    <fill>
      <gradientFill>
        <stop position="0">
          <color theme="0" tint="-0.1490218817712943"/>
        </stop>
        <stop position="1">
          <color theme="0"/>
        </stop>
      </gradientFill>
    </fill>
    <fill>
      <patternFill patternType="solid">
        <fgColor theme="2" tint="-9.9978637043366805E-2"/>
        <bgColor auto="1"/>
      </patternFill>
    </fill>
    <fill>
      <patternFill patternType="solid">
        <fgColor theme="1" tint="0.34998626667073579"/>
        <bgColor auto="1"/>
      </patternFill>
    </fill>
    <fill>
      <patternFill patternType="solid">
        <fgColor theme="1" tint="0.34998626667073579"/>
        <bgColor indexed="64"/>
      </patternFill>
    </fill>
    <fill>
      <patternFill patternType="solid">
        <fgColor theme="1" tint="0.249977111117893"/>
        <bgColor indexed="64"/>
      </patternFill>
    </fill>
    <fill>
      <patternFill patternType="solid">
        <fgColor rgb="FF92D050"/>
        <bgColor indexed="64"/>
      </patternFill>
    </fill>
    <fill>
      <patternFill patternType="solid">
        <fgColor rgb="FFFF9966"/>
        <bgColor indexed="64"/>
      </patternFill>
    </fill>
    <fill>
      <patternFill patternType="solid">
        <fgColor theme="7" tint="0.39997558519241921"/>
        <bgColor indexed="64"/>
      </patternFill>
    </fill>
    <fill>
      <patternFill patternType="solid">
        <fgColor theme="0" tint="-0.14999847407452621"/>
        <bgColor auto="1"/>
      </patternFill>
    </fill>
    <fill>
      <patternFill patternType="lightUp">
        <fgColor theme="0" tint="-0.24994659260841701"/>
        <bgColor indexed="65"/>
      </patternFill>
    </fill>
    <fill>
      <patternFill patternType="solid">
        <fgColor theme="1" tint="0.2499465926084170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6795556505021"/>
        <bgColor indexed="64"/>
      </patternFill>
    </fill>
    <fill>
      <patternFill patternType="lightUp">
        <fgColor theme="0" tint="-0.499984740745262"/>
        <bgColor theme="0" tint="-0.14996795556505021"/>
      </patternFill>
    </fill>
  </fills>
  <borders count="144">
    <border>
      <left/>
      <right/>
      <top/>
      <bottom/>
      <diagonal/>
    </border>
    <border>
      <left/>
      <right/>
      <top style="thin">
        <color theme="0" tint="-0.249977111117893"/>
      </top>
      <bottom style="thin">
        <color theme="0" tint="-0.249977111117893"/>
      </bottom>
      <diagonal/>
    </border>
    <border>
      <left style="thin">
        <color theme="0" tint="-0.249977111117893"/>
      </left>
      <right/>
      <top/>
      <bottom style="thin">
        <color theme="0"/>
      </bottom>
      <diagonal/>
    </border>
    <border>
      <left style="thin">
        <color theme="0" tint="-0.249977111117893"/>
      </left>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right/>
      <top/>
      <bottom style="thin">
        <color theme="0"/>
      </bottom>
      <diagonal/>
    </border>
    <border>
      <left/>
      <right/>
      <top style="thin">
        <color theme="0"/>
      </top>
      <bottom style="thin">
        <color theme="0"/>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6" tint="0.39997558519241921"/>
      </top>
      <bottom style="thin">
        <color theme="6" tint="0.39997558519241921"/>
      </bottom>
      <diagonal/>
    </border>
    <border>
      <left/>
      <right/>
      <top style="thin">
        <color theme="0" tint="-0.249977111117893"/>
      </top>
      <bottom/>
      <diagonal/>
    </border>
    <border>
      <left style="thin">
        <color theme="0" tint="-0.249977111117893"/>
      </left>
      <right/>
      <top style="thin">
        <color theme="0"/>
      </top>
      <bottom/>
      <diagonal/>
    </border>
    <border>
      <left style="thin">
        <color theme="6" tint="0.39997558519241921"/>
      </left>
      <right style="thin">
        <color theme="6" tint="0.39997558519241921"/>
      </right>
      <top style="thin">
        <color theme="6" tint="0.39997558519241921"/>
      </top>
      <bottom style="thin">
        <color theme="6" tint="0.39994506668294322"/>
      </bottom>
      <diagonal/>
    </border>
    <border>
      <left style="thin">
        <color theme="6" tint="0.39997558519241921"/>
      </left>
      <right/>
      <top style="thin">
        <color theme="6" tint="0.39997558519241921"/>
      </top>
      <bottom style="thin">
        <color theme="6" tint="0.399945066682943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ck">
        <color theme="2" tint="-0.499984740745262"/>
      </bottom>
      <diagonal/>
    </border>
    <border>
      <left style="thick">
        <color theme="2" tint="-0.499984740745262"/>
      </left>
      <right style="thin">
        <color theme="2" tint="-9.9948118533890809E-2"/>
      </right>
      <top style="thin">
        <color theme="2" tint="-9.9948118533890809E-2"/>
      </top>
      <bottom style="thin">
        <color theme="2" tint="-9.9948118533890809E-2"/>
      </bottom>
      <diagonal/>
    </border>
    <border>
      <left style="thick">
        <color theme="2" tint="-0.499984740745262"/>
      </left>
      <right style="thin">
        <color theme="2" tint="-9.9948118533890809E-2"/>
      </right>
      <top style="thin">
        <color theme="2" tint="-9.9948118533890809E-2"/>
      </top>
      <bottom style="thick">
        <color theme="2" tint="-0.499984740745262"/>
      </bottom>
      <diagonal/>
    </border>
    <border>
      <left/>
      <right/>
      <top/>
      <bottom style="thin">
        <color theme="6" tint="0.39997558519241921"/>
      </bottom>
      <diagonal/>
    </border>
    <border>
      <left style="thin">
        <color theme="0"/>
      </left>
      <right/>
      <top/>
      <bottom style="thin">
        <color theme="6" tint="0.39997558519241921"/>
      </bottom>
      <diagonal/>
    </border>
    <border>
      <left style="thin">
        <color auto="1"/>
      </left>
      <right style="thin">
        <color auto="1"/>
      </right>
      <top style="thin">
        <color auto="1"/>
      </top>
      <bottom style="thin">
        <color auto="1"/>
      </bottom>
      <diagonal/>
    </border>
    <border>
      <left style="thin">
        <color theme="2" tint="-9.9948118533890809E-2"/>
      </left>
      <right style="thin">
        <color theme="2" tint="-9.9948118533890809E-2"/>
      </right>
      <top style="thin">
        <color theme="2" tint="-9.9917600024414813E-2"/>
      </top>
      <bottom style="thin">
        <color theme="2" tint="-9.9917600024414813E-2"/>
      </bottom>
      <diagonal/>
    </border>
    <border>
      <left/>
      <right style="thin">
        <color theme="2" tint="-9.9948118533890809E-2"/>
      </right>
      <top style="thin">
        <color theme="0"/>
      </top>
      <bottom style="thin">
        <color theme="0"/>
      </bottom>
      <diagonal/>
    </border>
    <border>
      <left style="thick">
        <color theme="2" tint="-0.499984740745262"/>
      </left>
      <right/>
      <top style="thick">
        <color theme="2" tint="-0.499984740745262"/>
      </top>
      <bottom/>
      <diagonal/>
    </border>
    <border>
      <left/>
      <right/>
      <top style="thick">
        <color theme="2" tint="-0.499984740745262"/>
      </top>
      <bottom/>
      <diagonal/>
    </border>
    <border>
      <left/>
      <right style="thick">
        <color theme="2" tint="-0.499984740745262"/>
      </right>
      <top style="thick">
        <color theme="2" tint="-0.499984740745262"/>
      </top>
      <bottom/>
      <diagonal/>
    </border>
    <border>
      <left/>
      <right style="thick">
        <color theme="2" tint="-0.499984740745262"/>
      </right>
      <top style="thin">
        <color theme="2" tint="-9.9948118533890809E-2"/>
      </top>
      <bottom style="thin">
        <color theme="2" tint="-9.9948118533890809E-2"/>
      </bottom>
      <diagonal/>
    </border>
    <border>
      <left style="thin">
        <color theme="2" tint="-9.9948118533890809E-2"/>
      </left>
      <right style="thin">
        <color theme="2" tint="-9.9917600024414813E-2"/>
      </right>
      <top style="thin">
        <color theme="2" tint="-9.9948118533890809E-2"/>
      </top>
      <bottom style="thin">
        <color theme="2" tint="-9.9948118533890809E-2"/>
      </bottom>
      <diagonal/>
    </border>
    <border>
      <left style="thin">
        <color theme="2" tint="-9.9917600024414813E-2"/>
      </left>
      <right style="thin">
        <color theme="2" tint="-9.9887081514938816E-2"/>
      </right>
      <top style="thin">
        <color theme="2" tint="-9.9948118533890809E-2"/>
      </top>
      <bottom style="thick">
        <color theme="2" tint="-0.499984740745262"/>
      </bottom>
      <diagonal/>
    </border>
    <border>
      <left style="thin">
        <color theme="2" tint="-9.9917600024414813E-2"/>
      </left>
      <right style="thin">
        <color theme="2" tint="-9.9887081514938816E-2"/>
      </right>
      <top style="thin">
        <color theme="2" tint="-9.9948118533890809E-2"/>
      </top>
      <bottom style="thin">
        <color theme="2" tint="-9.9948118533890809E-2"/>
      </bottom>
      <diagonal/>
    </border>
    <border>
      <left style="thin">
        <color theme="2" tint="-9.9887081514938816E-2"/>
      </left>
      <right style="thin">
        <color theme="2" tint="-9.985656300546282E-2"/>
      </right>
      <top style="thin">
        <color theme="2" tint="-9.9948118533890809E-2"/>
      </top>
      <bottom style="thick">
        <color theme="2" tint="-0.499984740745262"/>
      </bottom>
      <diagonal/>
    </border>
    <border>
      <left style="thin">
        <color theme="2" tint="-9.9887081514938816E-2"/>
      </left>
      <right style="thin">
        <color theme="2" tint="-9.985656300546282E-2"/>
      </right>
      <top style="thin">
        <color theme="2" tint="-9.9948118533890809E-2"/>
      </top>
      <bottom style="thin">
        <color theme="2" tint="-9.9948118533890809E-2"/>
      </bottom>
      <diagonal/>
    </border>
    <border>
      <left/>
      <right/>
      <top style="thick">
        <color theme="2" tint="-0.499984740745262"/>
      </top>
      <bottom style="thin">
        <color theme="2" tint="-9.9948118533890809E-2"/>
      </bottom>
      <diagonal/>
    </border>
    <border>
      <left style="thin">
        <color theme="2" tint="-9.985656300546282E-2"/>
      </left>
      <right style="thick">
        <color theme="2" tint="-0.499984740745262"/>
      </right>
      <top style="thin">
        <color theme="2" tint="-9.9948118533890809E-2"/>
      </top>
      <bottom style="thick">
        <color theme="2" tint="-0.499984740745262"/>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2" tint="-9.9948118533890809E-2"/>
      </bottom>
      <diagonal/>
    </border>
    <border>
      <left/>
      <right/>
      <top style="thin">
        <color theme="0" tint="-0.249977111117893"/>
      </top>
      <bottom style="thin">
        <color theme="2" tint="-9.9948118533890809E-2"/>
      </bottom>
      <diagonal/>
    </border>
    <border>
      <left/>
      <right style="thin">
        <color theme="2" tint="-9.9917600024414813E-2"/>
      </right>
      <top style="thin">
        <color theme="0" tint="-0.249977111117893"/>
      </top>
      <bottom style="thin">
        <color theme="2" tint="-9.9948118533890809E-2"/>
      </bottom>
      <diagonal/>
    </border>
    <border>
      <left style="thin">
        <color theme="0" tint="-0.249977111117893"/>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17600024414813E-2"/>
      </right>
      <top style="thin">
        <color theme="2" tint="-9.9948118533890809E-2"/>
      </top>
      <bottom style="thin">
        <color theme="2" tint="-9.9948118533890809E-2"/>
      </bottom>
      <diagonal/>
    </border>
    <border>
      <left/>
      <right style="thin">
        <color theme="2" tint="-9.9948118533890809E-2"/>
      </right>
      <top style="thin">
        <color theme="0" tint="-0.249977111117893"/>
      </top>
      <bottom style="thin">
        <color theme="2" tint="-9.9948118533890809E-2"/>
      </bottom>
      <diagonal/>
    </border>
    <border>
      <left style="thin">
        <color theme="6" tint="0.39994506668294322"/>
      </left>
      <right style="thin">
        <color theme="6" tint="0.39997558519241921"/>
      </right>
      <top style="thin">
        <color theme="6" tint="0.39994506668294322"/>
      </top>
      <bottom style="thin">
        <color theme="6" tint="0.39994506668294322"/>
      </bottom>
      <diagonal/>
    </border>
    <border>
      <left style="thin">
        <color theme="6" tint="0.39997558519241921"/>
      </left>
      <right/>
      <top style="thin">
        <color theme="6" tint="0.39994506668294322"/>
      </top>
      <bottom style="thin">
        <color theme="6" tint="0.39994506668294322"/>
      </bottom>
      <diagonal/>
    </border>
    <border>
      <left/>
      <right style="thin">
        <color theme="6" tint="0.39994506668294322"/>
      </right>
      <top style="thin">
        <color theme="6" tint="0.39994506668294322"/>
      </top>
      <bottom style="thin">
        <color theme="6" tint="0.39994506668294322"/>
      </bottom>
      <diagonal/>
    </border>
    <border>
      <left style="thin">
        <color theme="6" tint="0.39997558519241921"/>
      </left>
      <right/>
      <top style="thin">
        <color theme="6" tint="0.39997558519241921"/>
      </top>
      <bottom/>
      <diagonal/>
    </border>
    <border>
      <left/>
      <right style="thin">
        <color theme="0" tint="-0.24994659260841701"/>
      </right>
      <top/>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2" tint="-9.9948118533890809E-2"/>
      </left>
      <right/>
      <top style="thin">
        <color theme="2" tint="-9.9948118533890809E-2"/>
      </top>
      <bottom style="thin">
        <color theme="2" tint="-9.9948118533890809E-2"/>
      </bottom>
      <diagonal/>
    </border>
    <border>
      <left style="thin">
        <color theme="2" tint="-9.9948118533890809E-2"/>
      </left>
      <right style="thin">
        <color theme="2" tint="-9.9948118533890809E-2"/>
      </right>
      <top style="thick">
        <color theme="2" tint="-9.9917600024414813E-2"/>
      </top>
      <bottom style="thin">
        <color theme="2" tint="-9.9948118533890809E-2"/>
      </bottom>
      <diagonal/>
    </border>
    <border>
      <left style="thin">
        <color theme="2" tint="-9.9948118533890809E-2"/>
      </left>
      <right/>
      <top style="thick">
        <color theme="2" tint="-9.9917600024414813E-2"/>
      </top>
      <bottom style="thin">
        <color theme="2" tint="-9.9948118533890809E-2"/>
      </bottom>
      <diagonal/>
    </border>
    <border>
      <left/>
      <right/>
      <top style="thick">
        <color theme="2" tint="-9.9917600024414813E-2"/>
      </top>
      <bottom style="thin">
        <color theme="6" tint="0.39997558519241921"/>
      </bottom>
      <diagonal/>
    </border>
    <border>
      <left style="thin">
        <color theme="2" tint="-9.9948118533890809E-2"/>
      </left>
      <right style="thin">
        <color theme="2" tint="-9.9948118533890809E-2"/>
      </right>
      <top style="thin">
        <color theme="2" tint="-9.9948118533890809E-2"/>
      </top>
      <bottom style="thick">
        <color theme="2" tint="-9.9917600024414813E-2"/>
      </bottom>
      <diagonal/>
    </border>
    <border>
      <left style="thin">
        <color theme="2" tint="-9.9948118533890809E-2"/>
      </left>
      <right/>
      <top style="thin">
        <color theme="2" tint="-9.9948118533890809E-2"/>
      </top>
      <bottom style="thick">
        <color theme="2" tint="-9.9917600024414813E-2"/>
      </bottom>
      <diagonal/>
    </border>
    <border>
      <left/>
      <right/>
      <top style="thin">
        <color theme="6" tint="0.39997558519241921"/>
      </top>
      <bottom style="thick">
        <color theme="2" tint="-9.9917600024414813E-2"/>
      </bottom>
      <diagonal/>
    </border>
    <border>
      <left/>
      <right/>
      <top/>
      <bottom style="thick">
        <color theme="2" tint="-9.9917600024414813E-2"/>
      </bottom>
      <diagonal/>
    </border>
    <border>
      <left style="thin">
        <color theme="2" tint="-9.9948118533890809E-2"/>
      </left>
      <right style="thin">
        <color theme="2" tint="-9.9948118533890809E-2"/>
      </right>
      <top style="thin">
        <color theme="2" tint="-9.9917600024414813E-2"/>
      </top>
      <bottom style="thick">
        <color theme="2" tint="-9.9917600024414813E-2"/>
      </bottom>
      <diagonal/>
    </border>
    <border>
      <left style="thin">
        <color theme="2" tint="-9.9948118533890809E-2"/>
      </left>
      <right/>
      <top style="thick">
        <color theme="2" tint="-9.9917600024414813E-2"/>
      </top>
      <bottom style="thick">
        <color theme="2" tint="-9.9917600024414813E-2"/>
      </bottom>
      <diagonal/>
    </border>
    <border>
      <left style="thin">
        <color theme="2" tint="-9.9948118533890809E-2"/>
      </left>
      <right style="thin">
        <color theme="2" tint="-9.9948118533890809E-2"/>
      </right>
      <top style="thick">
        <color theme="2" tint="-9.9917600024414813E-2"/>
      </top>
      <bottom style="thick">
        <color theme="2" tint="-9.9917600024414813E-2"/>
      </bottom>
      <diagonal/>
    </border>
    <border>
      <left/>
      <right/>
      <top style="thick">
        <color theme="2" tint="-9.9917600024414813E-2"/>
      </top>
      <bottom style="thick">
        <color theme="2" tint="-9.9917600024414813E-2"/>
      </bottom>
      <diagonal/>
    </border>
    <border>
      <left/>
      <right/>
      <top style="thin">
        <color theme="0" tint="-0.24994659260841701"/>
      </top>
      <bottom/>
      <diagonal/>
    </border>
    <border>
      <left/>
      <right/>
      <top/>
      <bottom style="thin">
        <color theme="0" tint="-0.24994659260841701"/>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medium">
        <color theme="0" tint="-0.24994659260841701"/>
      </right>
      <top/>
      <bottom/>
      <diagonal/>
    </border>
    <border>
      <left style="medium">
        <color theme="0" tint="-0.24994659260841701"/>
      </left>
      <right style="medium">
        <color theme="0" tint="-0.24994659260841701"/>
      </right>
      <top/>
      <bottom style="medium">
        <color theme="0" tint="-0.24994659260841701"/>
      </bottom>
      <diagonal/>
    </border>
    <border>
      <left style="thick">
        <color theme="2" tint="-9.9887081514938816E-2"/>
      </left>
      <right/>
      <top/>
      <bottom/>
      <diagonal/>
    </border>
    <border>
      <left/>
      <right/>
      <top style="thin">
        <color theme="2" tint="-9.9948118533890809E-2"/>
      </top>
      <bottom style="thick">
        <color theme="2" tint="-0.499984740745262"/>
      </bottom>
      <diagonal/>
    </border>
    <border>
      <left style="thin">
        <color theme="2" tint="-9.9948118533890809E-2"/>
      </left>
      <right style="thin">
        <color theme="2" tint="-9.9917600024414813E-2"/>
      </right>
      <top style="thin">
        <color theme="2" tint="-9.9948118533890809E-2"/>
      </top>
      <bottom style="thick">
        <color theme="1" tint="0.499984740745262"/>
      </bottom>
      <diagonal/>
    </border>
    <border>
      <left/>
      <right style="thin">
        <color theme="2" tint="-9.9948118533890809E-2"/>
      </right>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top/>
      <bottom style="thin">
        <color theme="2" tint="-9.9948118533890809E-2"/>
      </bottom>
      <diagonal/>
    </border>
    <border>
      <left/>
      <right/>
      <top/>
      <bottom style="thick">
        <color theme="2" tint="-9.9887081514938816E-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2" tint="-9.9948118533890809E-2"/>
      </left>
      <right/>
      <top style="thin">
        <color theme="2" tint="-9.9948118533890809E-2"/>
      </top>
      <bottom/>
      <diagonal/>
    </border>
    <border>
      <left style="thin">
        <color theme="2" tint="-9.9948118533890809E-2"/>
      </left>
      <right style="thin">
        <color theme="2" tint="-9.9948118533890809E-2"/>
      </right>
      <top style="thin">
        <color theme="2" tint="-9.9948118533890809E-2"/>
      </top>
      <bottom/>
      <diagonal/>
    </border>
    <border>
      <left/>
      <right/>
      <top style="thin">
        <color theme="6" tint="0.39997558519241921"/>
      </top>
      <bottom/>
      <diagonal/>
    </border>
    <border>
      <left style="thin">
        <color theme="2" tint="-9.9948118533890809E-2"/>
      </left>
      <right style="thin">
        <color theme="2" tint="-9.9948118533890809E-2"/>
      </right>
      <top/>
      <bottom style="thin">
        <color theme="2" tint="-9.9917600024414813E-2"/>
      </bottom>
      <diagonal/>
    </border>
    <border>
      <left style="thick">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ck">
        <color theme="2" tint="-9.9887081514938816E-2"/>
      </right>
      <top style="thick">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ck">
        <color theme="2" tint="-9.9887081514938816E-2"/>
      </right>
      <top style="thin">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ck">
        <color theme="2" tint="-9.9887081514938816E-2"/>
      </right>
      <top style="thin">
        <color theme="2" tint="-9.9887081514938816E-2"/>
      </top>
      <bottom style="thick">
        <color theme="2" tint="-9.9887081514938816E-2"/>
      </bottom>
      <diagonal/>
    </border>
    <border>
      <left/>
      <right style="thin">
        <color theme="2" tint="-9.9917600024414813E-2"/>
      </right>
      <top/>
      <bottom style="thin">
        <color theme="6" tint="0.39997558519241921"/>
      </bottom>
      <diagonal/>
    </border>
    <border>
      <left/>
      <right style="thin">
        <color theme="2" tint="-9.9917600024414813E-2"/>
      </right>
      <top style="thin">
        <color theme="6" tint="0.39997558519241921"/>
      </top>
      <bottom style="thin">
        <color theme="6" tint="0.39997558519241921"/>
      </bottom>
      <diagonal/>
    </border>
    <border>
      <left/>
      <right style="thin">
        <color theme="2" tint="-9.9917600024414813E-2"/>
      </right>
      <top style="thin">
        <color theme="6" tint="0.39997558519241921"/>
      </top>
      <bottom/>
      <diagonal/>
    </border>
    <border>
      <left/>
      <right style="thin">
        <color theme="2" tint="-9.9917600024414813E-2"/>
      </right>
      <top style="thick">
        <color theme="2" tint="-9.9917600024414813E-2"/>
      </top>
      <bottom style="thin">
        <color theme="6" tint="0.39997558519241921"/>
      </bottom>
      <diagonal/>
    </border>
    <border>
      <left/>
      <right style="thin">
        <color theme="2" tint="-9.9917600024414813E-2"/>
      </right>
      <top style="thin">
        <color theme="6" tint="0.39997558519241921"/>
      </top>
      <bottom style="thick">
        <color theme="2" tint="-9.9917600024414813E-2"/>
      </bottom>
      <diagonal/>
    </border>
    <border>
      <left style="thin">
        <color theme="2" tint="-9.9887081514938816E-2"/>
      </left>
      <right style="thin">
        <color theme="2" tint="-9.9887081514938816E-2"/>
      </right>
      <top style="thin">
        <color theme="2" tint="-9.9887081514938816E-2"/>
      </top>
      <bottom/>
      <diagonal/>
    </border>
    <border>
      <left style="thin">
        <color theme="2" tint="-9.9887081514938816E-2"/>
      </left>
      <right style="thick">
        <color theme="2" tint="-9.9887081514938816E-2"/>
      </right>
      <top style="thin">
        <color theme="2" tint="-9.9887081514938816E-2"/>
      </top>
      <bottom/>
      <diagonal/>
    </border>
    <border>
      <left style="thick">
        <color theme="2" tint="-9.9917600024414813E-2"/>
      </left>
      <right/>
      <top/>
      <bottom/>
      <diagonal/>
    </border>
    <border>
      <left style="thick">
        <color theme="2" tint="-9.9917600024414813E-2"/>
      </left>
      <right style="thin">
        <color theme="2" tint="-9.9917600024414813E-2"/>
      </right>
      <top style="thick">
        <color theme="2" tint="-9.9917600024414813E-2"/>
      </top>
      <bottom/>
      <diagonal/>
    </border>
    <border>
      <left style="thin">
        <color theme="2" tint="-9.9917600024414813E-2"/>
      </left>
      <right style="thin">
        <color theme="2" tint="-9.9917600024414813E-2"/>
      </right>
      <top style="thick">
        <color theme="2" tint="-9.9917600024414813E-2"/>
      </top>
      <bottom/>
      <diagonal/>
    </border>
    <border>
      <left style="thin">
        <color theme="2" tint="-9.9917600024414813E-2"/>
      </left>
      <right style="thick">
        <color theme="2" tint="-9.9917600024414813E-2"/>
      </right>
      <top style="thick">
        <color theme="2" tint="-9.9917600024414813E-2"/>
      </top>
      <bottom/>
      <diagonal/>
    </border>
    <border>
      <left/>
      <right/>
      <top/>
      <bottom style="medium">
        <color indexed="64"/>
      </bottom>
      <diagonal/>
    </border>
    <border>
      <left/>
      <right/>
      <top style="thin">
        <color theme="6" tint="0.39994506668294322"/>
      </top>
      <bottom style="thin">
        <color theme="6" tint="0.39994506668294322"/>
      </bottom>
      <diagonal/>
    </border>
    <border>
      <left style="thin">
        <color theme="2" tint="-9.9887081514938816E-2"/>
      </left>
      <right/>
      <top style="thick">
        <color theme="2" tint="-9.9887081514938816E-2"/>
      </top>
      <bottom style="thin">
        <color theme="2" tint="-9.9887081514938816E-2"/>
      </bottom>
      <diagonal/>
    </border>
    <border>
      <left style="thin">
        <color theme="2" tint="-9.9887081514938816E-2"/>
      </left>
      <right/>
      <top style="thin">
        <color theme="2" tint="-9.9887081514938816E-2"/>
      </top>
      <bottom style="thin">
        <color theme="2" tint="-9.9887081514938816E-2"/>
      </bottom>
      <diagonal/>
    </border>
    <border>
      <left style="thin">
        <color theme="2" tint="-9.9887081514938816E-2"/>
      </left>
      <right/>
      <top style="thin">
        <color theme="2" tint="-9.9887081514938816E-2"/>
      </top>
      <bottom style="thick">
        <color theme="2" tint="-9.9887081514938816E-2"/>
      </bottom>
      <diagonal/>
    </border>
    <border>
      <left style="thin">
        <color theme="2" tint="-9.9948118533890809E-2"/>
      </left>
      <right style="thick">
        <color theme="2" tint="-9.985656300546282E-2"/>
      </right>
      <top style="thick">
        <color theme="2" tint="-9.9887081514938816E-2"/>
      </top>
      <bottom style="thin">
        <color theme="2" tint="-9.9948118533890809E-2"/>
      </bottom>
      <diagonal/>
    </border>
    <border>
      <left style="thin">
        <color theme="2" tint="-9.9948118533890809E-2"/>
      </left>
      <right style="thick">
        <color theme="2" tint="-9.985656300546282E-2"/>
      </right>
      <top style="thin">
        <color theme="2" tint="-9.9948118533890809E-2"/>
      </top>
      <bottom style="thin">
        <color theme="2" tint="-9.9948118533890809E-2"/>
      </bottom>
      <diagonal/>
    </border>
    <border>
      <left style="thin">
        <color theme="2" tint="-9.9948118533890809E-2"/>
      </left>
      <right style="thick">
        <color theme="2" tint="-9.985656300546282E-2"/>
      </right>
      <top style="thin">
        <color theme="2" tint="-9.9948118533890809E-2"/>
      </top>
      <bottom/>
      <diagonal/>
    </border>
    <border>
      <left style="thin">
        <color theme="2" tint="-9.9948118533890809E-2"/>
      </left>
      <right style="thick">
        <color theme="2" tint="-9.985656300546282E-2"/>
      </right>
      <top/>
      <bottom style="thin">
        <color theme="2" tint="-9.9948118533890809E-2"/>
      </bottom>
      <diagonal/>
    </border>
    <border>
      <left style="thin">
        <color theme="2" tint="-9.9948118533890809E-2"/>
      </left>
      <right style="thick">
        <color theme="2" tint="-9.985656300546282E-2"/>
      </right>
      <top style="thin">
        <color theme="2" tint="-9.9948118533890809E-2"/>
      </top>
      <bottom style="thick">
        <color theme="2" tint="-9.9917600024414813E-2"/>
      </bottom>
      <diagonal/>
    </border>
    <border>
      <left style="thin">
        <color theme="2" tint="-9.9948118533890809E-2"/>
      </left>
      <right style="thick">
        <color theme="2" tint="-9.985656300546282E-2"/>
      </right>
      <top style="thick">
        <color theme="2" tint="-9.9917600024414813E-2"/>
      </top>
      <bottom style="thin">
        <color theme="2" tint="-9.9948118533890809E-2"/>
      </bottom>
      <diagonal/>
    </border>
    <border>
      <left style="thin">
        <color theme="2" tint="-9.9948118533890809E-2"/>
      </left>
      <right style="thick">
        <color theme="2" tint="-9.985656300546282E-2"/>
      </right>
      <top style="thick">
        <color theme="2" tint="-9.9917600024414813E-2"/>
      </top>
      <bottom style="thick">
        <color theme="2" tint="-9.9917600024414813E-2"/>
      </bottom>
      <diagonal/>
    </border>
    <border>
      <left style="thin">
        <color theme="2" tint="-9.985656300546282E-2"/>
      </left>
      <right style="thick">
        <color theme="2" tint="-9.985656300546282E-2"/>
      </right>
      <top style="thick">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ck">
        <color theme="2" tint="-9.9887081514938816E-2"/>
      </bottom>
      <diagonal/>
    </border>
    <border>
      <left style="thick">
        <color theme="2" tint="-9.9887081514938816E-2"/>
      </left>
      <right/>
      <top style="thin">
        <color theme="0"/>
      </top>
      <bottom style="thick">
        <color theme="2" tint="-9.9887081514938816E-2"/>
      </bottom>
      <diagonal/>
    </border>
    <border>
      <left/>
      <right/>
      <top style="thin">
        <color theme="0"/>
      </top>
      <bottom style="thick">
        <color theme="2" tint="-9.9887081514938816E-2"/>
      </bottom>
      <diagonal/>
    </border>
    <border>
      <left/>
      <right style="thick">
        <color theme="2" tint="-9.985656300546282E-2"/>
      </right>
      <top/>
      <bottom style="thick">
        <color theme="2" tint="-9.9887081514938816E-2"/>
      </bottom>
      <diagonal/>
    </border>
    <border>
      <left style="thin">
        <color theme="2" tint="-9.9948118533890809E-2"/>
      </left>
      <right style="thin">
        <color theme="2" tint="-9.9948118533890809E-2"/>
      </right>
      <top style="thick">
        <color theme="2" tint="-9.9887081514938816E-2"/>
      </top>
      <bottom style="thin">
        <color theme="2" tint="-9.9917600024414813E-2"/>
      </bottom>
      <diagonal/>
    </border>
    <border>
      <left style="thin">
        <color theme="2" tint="-9.9948118533890809E-2"/>
      </left>
      <right style="thin">
        <color theme="2" tint="-9.9948118533890809E-2"/>
      </right>
      <top style="thin">
        <color theme="2" tint="-9.9917600024414813E-2"/>
      </top>
      <bottom style="thick">
        <color theme="2" tint="-9.9887081514938816E-2"/>
      </bottom>
      <diagonal/>
    </border>
    <border>
      <left style="thin">
        <color theme="6" tint="0.39997558519241921"/>
      </left>
      <right style="thick">
        <color theme="2" tint="-9.985656300546282E-2"/>
      </right>
      <top style="thin">
        <color theme="6" tint="0.39997558519241921"/>
      </top>
      <bottom style="thin">
        <color theme="6" tint="0.39994506668294322"/>
      </bottom>
      <diagonal/>
    </border>
    <border>
      <left style="thick">
        <color theme="2" tint="-9.985656300546282E-2"/>
      </left>
      <right style="thick">
        <color theme="2" tint="-9.982604449598681E-2"/>
      </right>
      <top style="thin">
        <color theme="6" tint="0.39997558519241921"/>
      </top>
      <bottom style="thin">
        <color theme="6" tint="0.39994506668294322"/>
      </bottom>
      <diagonal/>
    </border>
    <border>
      <left style="thick">
        <color theme="2" tint="-9.985656300546282E-2"/>
      </left>
      <right style="thick">
        <color theme="2" tint="-9.982604449598681E-2"/>
      </right>
      <top/>
      <bottom style="thin">
        <color theme="2" tint="-9.9948118533890809E-2"/>
      </bottom>
      <diagonal/>
    </border>
    <border>
      <left style="thick">
        <color theme="2" tint="-9.985656300546282E-2"/>
      </left>
      <right style="thick">
        <color theme="2" tint="-9.982604449598681E-2"/>
      </right>
      <top/>
      <bottom style="thick">
        <color theme="2" tint="-9.9887081514938816E-2"/>
      </bottom>
      <diagonal/>
    </border>
    <border>
      <left style="thick">
        <color theme="2" tint="-9.985656300546282E-2"/>
      </left>
      <right style="thick">
        <color theme="2" tint="-9.982604449598681E-2"/>
      </right>
      <top style="thin">
        <color theme="2" tint="-9.9948118533890809E-2"/>
      </top>
      <bottom style="thin">
        <color theme="2" tint="-9.9948118533890809E-2"/>
      </bottom>
      <diagonal/>
    </border>
    <border>
      <left style="thick">
        <color theme="2" tint="-9.985656300546282E-2"/>
      </left>
      <right style="thick">
        <color theme="2" tint="-9.982604449598681E-2"/>
      </right>
      <top style="thin">
        <color theme="2" tint="-9.9948118533890809E-2"/>
      </top>
      <bottom/>
      <diagonal/>
    </border>
    <border>
      <left style="thick">
        <color theme="2" tint="-9.985656300546282E-2"/>
      </left>
      <right style="thick">
        <color theme="2" tint="-9.982604449598681E-2"/>
      </right>
      <top style="thick">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ck">
        <color theme="2" tint="-9.9887081514938816E-2"/>
      </bottom>
      <diagonal/>
    </border>
    <border>
      <left style="thick">
        <color theme="2" tint="-9.985656300546282E-2"/>
      </left>
      <right style="thick">
        <color theme="2" tint="-9.982604449598681E-2"/>
      </right>
      <top style="thin">
        <color theme="2" tint="-9.9948118533890809E-2"/>
      </top>
      <bottom style="thick">
        <color theme="2" tint="-9.9917600024414813E-2"/>
      </bottom>
      <diagonal/>
    </border>
    <border>
      <left style="thick">
        <color theme="2" tint="-9.985656300546282E-2"/>
      </left>
      <right style="thick">
        <color theme="2" tint="-9.982604449598681E-2"/>
      </right>
      <top style="thick">
        <color theme="2" tint="-9.9917600024414813E-2"/>
      </top>
      <bottom style="thin">
        <color theme="2" tint="-9.9948118533890809E-2"/>
      </bottom>
      <diagonal/>
    </border>
    <border>
      <left style="thick">
        <color theme="2" tint="-9.985656300546282E-2"/>
      </left>
      <right style="thick">
        <color theme="2" tint="-9.982604449598681E-2"/>
      </right>
      <top style="thick">
        <color theme="2" tint="-9.9917600024414813E-2"/>
      </top>
      <bottom style="thick">
        <color theme="2" tint="-9.9917600024414813E-2"/>
      </bottom>
      <diagonal/>
    </border>
    <border>
      <left/>
      <right style="thick">
        <color theme="2" tint="-9.985656300546282E-2"/>
      </right>
      <top/>
      <bottom/>
      <diagonal/>
    </border>
  </borders>
  <cellStyleXfs count="3">
    <xf numFmtId="0" fontId="0" fillId="0" borderId="0"/>
    <xf numFmtId="44" fontId="15" fillId="0" borderId="0" applyFont="0" applyFill="0" applyBorder="0" applyAlignment="0" applyProtection="0"/>
    <xf numFmtId="0" fontId="32" fillId="0" borderId="0" applyNumberFormat="0" applyFill="0" applyBorder="0" applyAlignment="0" applyProtection="0"/>
  </cellStyleXfs>
  <cellXfs count="412">
    <xf numFmtId="0" fontId="0" fillId="0" borderId="0" xfId="0"/>
    <xf numFmtId="0" fontId="2" fillId="0" borderId="0" xfId="0" applyFont="1"/>
    <xf numFmtId="0" fontId="2" fillId="0" borderId="0" xfId="0" applyFont="1" applyFill="1" applyBorder="1"/>
    <xf numFmtId="0" fontId="2" fillId="0" borderId="0" xfId="0" applyFont="1" applyFill="1"/>
    <xf numFmtId="0" fontId="3" fillId="0" borderId="0" xfId="0" applyFont="1" applyFill="1" applyBorder="1" applyAlignment="1">
      <alignment horizontal="left" vertical="center"/>
    </xf>
    <xf numFmtId="0" fontId="4" fillId="5" borderId="2" xfId="0" applyFont="1" applyFill="1" applyBorder="1" applyAlignment="1">
      <alignment vertical="center"/>
    </xf>
    <xf numFmtId="0" fontId="6" fillId="3" borderId="4" xfId="0" applyFont="1" applyFill="1" applyBorder="1" applyAlignment="1">
      <alignment horizontal="center"/>
    </xf>
    <xf numFmtId="0" fontId="5" fillId="3" borderId="1" xfId="0" applyFont="1" applyFill="1" applyBorder="1" applyAlignment="1">
      <alignment vertical="center"/>
    </xf>
    <xf numFmtId="0" fontId="5" fillId="3" borderId="9" xfId="0" applyFont="1" applyFill="1" applyBorder="1" applyAlignment="1">
      <alignment vertical="center"/>
    </xf>
    <xf numFmtId="0" fontId="1" fillId="0" borderId="0" xfId="0" applyFont="1"/>
    <xf numFmtId="49" fontId="5" fillId="3" borderId="8" xfId="0" applyNumberFormat="1" applyFont="1" applyFill="1" applyBorder="1" applyAlignment="1">
      <alignment vertical="center"/>
    </xf>
    <xf numFmtId="49" fontId="1" fillId="0" borderId="0" xfId="0" applyNumberFormat="1" applyFont="1"/>
    <xf numFmtId="0" fontId="9" fillId="3" borderId="13" xfId="0" quotePrefix="1" applyFont="1" applyFill="1" applyBorder="1" applyAlignment="1">
      <alignment horizontal="center" vertical="center"/>
    </xf>
    <xf numFmtId="0" fontId="2" fillId="0" borderId="0" xfId="0" applyFont="1" applyAlignment="1">
      <alignment wrapText="1"/>
    </xf>
    <xf numFmtId="0" fontId="9" fillId="3" borderId="14" xfId="0" quotePrefix="1" applyFont="1" applyFill="1" applyBorder="1" applyAlignment="1">
      <alignment horizontal="center" vertical="center"/>
    </xf>
    <xf numFmtId="0" fontId="4" fillId="5" borderId="12" xfId="0" applyFont="1" applyFill="1" applyBorder="1" applyAlignment="1">
      <alignment horizontal="left" vertical="center"/>
    </xf>
    <xf numFmtId="0" fontId="4" fillId="5" borderId="3" xfId="0" applyFont="1" applyFill="1" applyBorder="1" applyAlignment="1">
      <alignment horizontal="left" vertical="center"/>
    </xf>
    <xf numFmtId="0" fontId="14" fillId="0" borderId="0" xfId="0" applyFont="1"/>
    <xf numFmtId="0" fontId="4" fillId="10" borderId="14" xfId="0" quotePrefix="1" applyFont="1" applyFill="1" applyBorder="1" applyAlignment="1">
      <alignment horizontal="center" vertical="center"/>
    </xf>
    <xf numFmtId="0" fontId="2" fillId="0" borderId="11" xfId="0" applyFont="1" applyBorder="1" applyAlignment="1">
      <alignment horizontal="center"/>
    </xf>
    <xf numFmtId="0" fontId="17" fillId="0" borderId="0" xfId="0" applyFont="1"/>
    <xf numFmtId="0" fontId="4" fillId="5" borderId="7" xfId="0" applyFont="1" applyFill="1" applyBorder="1" applyAlignment="1">
      <alignment horizontal="left" vertical="center"/>
    </xf>
    <xf numFmtId="0" fontId="10" fillId="0" borderId="0" xfId="0" applyFont="1"/>
    <xf numFmtId="0" fontId="0" fillId="0" borderId="0" xfId="0" applyFill="1"/>
    <xf numFmtId="0" fontId="19" fillId="0" borderId="21" xfId="0" applyFont="1" applyBorder="1"/>
    <xf numFmtId="0" fontId="2" fillId="0" borderId="21" xfId="0" applyFont="1" applyBorder="1"/>
    <xf numFmtId="0" fontId="7" fillId="14" borderId="0" xfId="0" applyFont="1" applyFill="1" applyBorder="1" applyAlignment="1">
      <alignment vertical="center"/>
    </xf>
    <xf numFmtId="0" fontId="16" fillId="0" borderId="15" xfId="0" applyFont="1" applyBorder="1" applyAlignment="1" applyProtection="1">
      <alignment horizontal="center" vertical="center"/>
      <protection locked="0"/>
    </xf>
    <xf numFmtId="164" fontId="5" fillId="3" borderId="15" xfId="0" quotePrefix="1" applyNumberFormat="1" applyFont="1" applyFill="1" applyBorder="1" applyAlignment="1" applyProtection="1">
      <alignment horizontal="center" vertical="center"/>
      <protection locked="0"/>
    </xf>
    <xf numFmtId="0" fontId="16" fillId="0" borderId="0" xfId="0" applyFont="1" applyAlignment="1" applyProtection="1">
      <alignment horizontal="left" vertical="center" indent="1"/>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2" fillId="0" borderId="0" xfId="0" applyFont="1" applyFill="1" applyAlignment="1" applyProtection="1">
      <alignment horizontal="center"/>
      <protection locked="0"/>
    </xf>
    <xf numFmtId="0" fontId="2" fillId="0" borderId="0" xfId="0" applyFont="1" applyAlignment="1" applyProtection="1">
      <alignment horizontal="center"/>
      <protection locked="0"/>
    </xf>
    <xf numFmtId="0" fontId="5" fillId="3" borderId="0" xfId="0" quotePrefix="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69" fontId="1" fillId="0" borderId="0" xfId="0" applyNumberFormat="1" applyFont="1"/>
    <xf numFmtId="169" fontId="0" fillId="0" borderId="0" xfId="0" applyNumberFormat="1"/>
    <xf numFmtId="0" fontId="7" fillId="2" borderId="0" xfId="0" applyFont="1" applyFill="1" applyBorder="1" applyAlignment="1">
      <alignment vertical="center"/>
    </xf>
    <xf numFmtId="0" fontId="4" fillId="5" borderId="6" xfId="0" applyFont="1" applyFill="1" applyBorder="1" applyAlignment="1">
      <alignment horizontal="left" vertical="center"/>
    </xf>
    <xf numFmtId="0" fontId="19" fillId="11" borderId="21" xfId="0" applyFont="1" applyFill="1" applyBorder="1" applyAlignment="1">
      <alignment horizontal="center"/>
    </xf>
    <xf numFmtId="0" fontId="2" fillId="12" borderId="21" xfId="0" applyFont="1" applyFill="1" applyBorder="1" applyAlignment="1">
      <alignment horizontal="center"/>
    </xf>
    <xf numFmtId="0" fontId="2" fillId="13" borderId="21" xfId="0" applyFont="1" applyFill="1" applyBorder="1" applyAlignment="1">
      <alignment horizontal="center"/>
    </xf>
    <xf numFmtId="0" fontId="19" fillId="0" borderId="21" xfId="0" applyFont="1" applyBorder="1" applyAlignment="1">
      <alignment horizontal="center"/>
    </xf>
    <xf numFmtId="0" fontId="2" fillId="11" borderId="21" xfId="0" applyFont="1" applyFill="1" applyBorder="1" applyAlignment="1">
      <alignment horizontal="center"/>
    </xf>
    <xf numFmtId="0" fontId="10" fillId="0" borderId="21" xfId="0" applyFont="1" applyBorder="1" applyAlignment="1">
      <alignment horizontal="center"/>
    </xf>
    <xf numFmtId="0" fontId="10" fillId="0" borderId="21" xfId="0" applyFont="1" applyBorder="1" applyAlignment="1">
      <alignment horizontal="left"/>
    </xf>
    <xf numFmtId="0" fontId="10" fillId="0" borderId="0" xfId="0" applyFont="1" applyAlignment="1">
      <alignment horizontal="center" vertical="center"/>
    </xf>
    <xf numFmtId="0" fontId="18" fillId="15" borderId="21" xfId="0" applyFont="1" applyFill="1" applyBorder="1" applyAlignment="1" applyProtection="1">
      <alignment vertical="center"/>
      <protection locked="0"/>
    </xf>
    <xf numFmtId="0" fontId="23" fillId="3" borderId="14" xfId="0" quotePrefix="1" applyFont="1" applyFill="1" applyBorder="1" applyAlignment="1">
      <alignment horizontal="center" vertical="center"/>
    </xf>
    <xf numFmtId="0" fontId="23" fillId="3" borderId="13" xfId="0" quotePrefix="1" applyFont="1" applyFill="1" applyBorder="1" applyAlignment="1">
      <alignment horizontal="center" vertical="center"/>
    </xf>
    <xf numFmtId="0" fontId="25" fillId="0" borderId="0" xfId="0" applyFont="1"/>
    <xf numFmtId="0" fontId="4" fillId="5" borderId="6" xfId="0" applyFont="1" applyFill="1" applyBorder="1" applyAlignment="1">
      <alignment horizontal="left" vertical="center"/>
    </xf>
    <xf numFmtId="0" fontId="26" fillId="0" borderId="0" xfId="0" applyFont="1" applyAlignment="1">
      <alignment horizontal="right" vertical="top"/>
    </xf>
    <xf numFmtId="0" fontId="18" fillId="16" borderId="15" xfId="0" applyFont="1" applyFill="1" applyBorder="1" applyAlignment="1" applyProtection="1">
      <alignment horizontal="center" vertical="center"/>
      <protection locked="0"/>
    </xf>
    <xf numFmtId="179" fontId="7" fillId="14" borderId="0" xfId="0" applyNumberFormat="1" applyFont="1" applyFill="1" applyBorder="1" applyAlignment="1">
      <alignment vertical="center"/>
    </xf>
    <xf numFmtId="179" fontId="5" fillId="3" borderId="15" xfId="0" quotePrefix="1" applyNumberFormat="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79" fontId="16" fillId="0" borderId="0" xfId="0" applyNumberFormat="1" applyFont="1" applyAlignment="1" applyProtection="1">
      <alignment horizontal="left" vertical="center" indent="1"/>
      <protection locked="0"/>
    </xf>
    <xf numFmtId="171" fontId="18" fillId="10" borderId="10" xfId="1" quotePrefix="1" applyNumberFormat="1" applyFont="1" applyFill="1" applyBorder="1" applyAlignment="1" applyProtection="1">
      <alignment horizontal="center" vertical="center"/>
      <protection hidden="1"/>
    </xf>
    <xf numFmtId="174" fontId="18" fillId="10" borderId="22" xfId="1" quotePrefix="1" applyNumberFormat="1" applyFont="1" applyFill="1" applyBorder="1" applyAlignment="1" applyProtection="1">
      <alignment horizontal="center" vertical="center"/>
      <protection hidden="1"/>
    </xf>
    <xf numFmtId="168" fontId="18" fillId="10" borderId="10" xfId="1" quotePrefix="1" applyNumberFormat="1" applyFont="1" applyFill="1" applyBorder="1" applyAlignment="1" applyProtection="1">
      <alignment horizontal="center" vertical="center"/>
      <protection hidden="1"/>
    </xf>
    <xf numFmtId="191" fontId="18" fillId="10" borderId="10" xfId="1" quotePrefix="1" applyNumberFormat="1" applyFont="1" applyFill="1" applyBorder="1" applyAlignment="1">
      <alignment horizontal="center" vertical="center"/>
    </xf>
    <xf numFmtId="193" fontId="18" fillId="10" borderId="10" xfId="1" quotePrefix="1" applyNumberFormat="1" applyFont="1" applyFill="1" applyBorder="1" applyAlignment="1">
      <alignment horizontal="center" vertical="center"/>
    </xf>
    <xf numFmtId="194" fontId="18" fillId="10" borderId="10" xfId="1" quotePrefix="1" applyNumberFormat="1" applyFont="1" applyFill="1" applyBorder="1" applyAlignment="1">
      <alignment horizontal="center" vertical="center"/>
    </xf>
    <xf numFmtId="195" fontId="18" fillId="10" borderId="10" xfId="1" quotePrefix="1" applyNumberFormat="1" applyFont="1" applyFill="1" applyBorder="1" applyAlignment="1">
      <alignment horizontal="center" vertical="center"/>
    </xf>
    <xf numFmtId="178" fontId="18" fillId="10" borderId="10" xfId="1" quotePrefix="1" applyNumberFormat="1" applyFont="1" applyFill="1" applyBorder="1" applyAlignment="1">
      <alignment horizontal="center" vertical="center"/>
    </xf>
    <xf numFmtId="198" fontId="18" fillId="10" borderId="10" xfId="1" quotePrefix="1" applyNumberFormat="1" applyFont="1" applyFill="1" applyBorder="1" applyAlignment="1">
      <alignment horizontal="center" vertical="center"/>
    </xf>
    <xf numFmtId="199" fontId="18" fillId="10" borderId="10" xfId="1" quotePrefix="1" applyNumberFormat="1" applyFont="1" applyFill="1" applyBorder="1" applyAlignment="1">
      <alignment horizontal="center" vertical="center"/>
    </xf>
    <xf numFmtId="200" fontId="18" fillId="10" borderId="10" xfId="1" quotePrefix="1" applyNumberFormat="1" applyFont="1" applyFill="1" applyBorder="1" applyAlignment="1">
      <alignment horizontal="center" vertical="center"/>
    </xf>
    <xf numFmtId="187" fontId="18" fillId="10" borderId="22" xfId="0" applyNumberFormat="1" applyFont="1" applyFill="1" applyBorder="1" applyAlignment="1">
      <alignment horizontal="center"/>
    </xf>
    <xf numFmtId="188" fontId="18" fillId="10" borderId="22" xfId="0" applyNumberFormat="1" applyFont="1" applyFill="1" applyBorder="1" applyAlignment="1">
      <alignment horizontal="center"/>
    </xf>
    <xf numFmtId="189" fontId="18" fillId="10" borderId="22" xfId="0" applyNumberFormat="1" applyFont="1" applyFill="1" applyBorder="1" applyAlignment="1">
      <alignment horizontal="center"/>
    </xf>
    <xf numFmtId="0" fontId="2" fillId="17" borderId="21" xfId="0" applyFont="1" applyFill="1" applyBorder="1" applyAlignment="1">
      <alignment horizont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7" fillId="7" borderId="23" xfId="0" applyFont="1" applyFill="1" applyBorder="1" applyAlignment="1">
      <alignment horizontal="left" vertical="center" indent="1"/>
    </xf>
    <xf numFmtId="0" fontId="28" fillId="0" borderId="0" xfId="0" applyFont="1"/>
    <xf numFmtId="49" fontId="28" fillId="0" borderId="0" xfId="0" applyNumberFormat="1" applyFont="1"/>
    <xf numFmtId="0" fontId="7" fillId="7" borderId="0" xfId="0" applyFont="1" applyFill="1" applyBorder="1" applyAlignment="1">
      <alignment horizontal="left" vertical="center" indent="1"/>
    </xf>
    <xf numFmtId="0" fontId="25" fillId="0" borderId="0" xfId="0" applyFont="1" applyAlignment="1">
      <alignment horizontal="center"/>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4" fillId="5" borderId="0" xfId="0" applyFont="1" applyFill="1" applyBorder="1" applyAlignment="1">
      <alignment vertical="center"/>
    </xf>
    <xf numFmtId="0" fontId="2" fillId="0" borderId="21" xfId="0" applyFont="1" applyBorder="1" applyAlignment="1">
      <alignment horizontal="center"/>
    </xf>
    <xf numFmtId="0" fontId="16" fillId="0" borderId="27"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29" xfId="0" applyFont="1" applyBorder="1" applyAlignment="1" applyProtection="1">
      <alignment horizontal="center" vertical="center"/>
      <protection locked="0"/>
    </xf>
    <xf numFmtId="0" fontId="16" fillId="0" borderId="32" xfId="0" applyFont="1" applyBorder="1" applyAlignment="1" applyProtection="1">
      <alignment horizontal="center" vertical="center"/>
      <protection locked="0"/>
    </xf>
    <xf numFmtId="0" fontId="16" fillId="0" borderId="31" xfId="0" applyFont="1" applyBorder="1" applyAlignment="1" applyProtection="1">
      <alignment horizontal="center" vertical="center"/>
      <protection locked="0"/>
    </xf>
    <xf numFmtId="0" fontId="3" fillId="8" borderId="24" xfId="0" applyFont="1" applyFill="1" applyBorder="1" applyAlignment="1">
      <alignment horizontal="center" vertical="center"/>
    </xf>
    <xf numFmtId="0" fontId="3" fillId="8" borderId="25" xfId="0" applyFont="1" applyFill="1" applyBorder="1" applyAlignment="1">
      <alignment horizontal="center" vertical="center"/>
    </xf>
    <xf numFmtId="0" fontId="3" fillId="8" borderId="33" xfId="0" applyFont="1" applyFill="1" applyBorder="1" applyAlignment="1">
      <alignment horizontal="center" vertical="center" wrapText="1"/>
    </xf>
    <xf numFmtId="0" fontId="16" fillId="0" borderId="34" xfId="0" applyFont="1" applyBorder="1" applyAlignment="1" applyProtection="1">
      <alignment horizontal="center" vertical="center"/>
      <protection locked="0"/>
    </xf>
    <xf numFmtId="0" fontId="17" fillId="0" borderId="0" xfId="0" applyFont="1" applyAlignment="1">
      <alignment horizontal="left" vertical="center"/>
    </xf>
    <xf numFmtId="0" fontId="2" fillId="11" borderId="35" xfId="0" applyFont="1" applyFill="1" applyBorder="1" applyAlignment="1">
      <alignment horizontal="center"/>
    </xf>
    <xf numFmtId="0" fontId="2" fillId="12" borderId="36" xfId="0" applyFont="1" applyFill="1" applyBorder="1" applyAlignment="1">
      <alignment horizontal="center"/>
    </xf>
    <xf numFmtId="0" fontId="10" fillId="0" borderId="35" xfId="0" applyFont="1" applyBorder="1" applyAlignment="1">
      <alignment horizontal="center"/>
    </xf>
    <xf numFmtId="0" fontId="21" fillId="3" borderId="0" xfId="0" applyFont="1" applyFill="1"/>
    <xf numFmtId="0" fontId="1" fillId="3" borderId="1" xfId="0" applyFont="1" applyFill="1" applyBorder="1" applyAlignment="1"/>
    <xf numFmtId="0" fontId="1" fillId="0" borderId="0" xfId="0" quotePrefix="1" applyFont="1"/>
    <xf numFmtId="0" fontId="12" fillId="3" borderId="0" xfId="0" applyFont="1" applyFill="1"/>
    <xf numFmtId="0" fontId="13" fillId="6" borderId="8" xfId="0" applyFont="1" applyFill="1" applyBorder="1" applyAlignment="1">
      <alignment vertical="center"/>
    </xf>
    <xf numFmtId="0" fontId="0" fillId="19" borderId="0" xfId="0" applyFill="1"/>
    <xf numFmtId="0" fontId="32" fillId="0" borderId="0" xfId="2"/>
    <xf numFmtId="164" fontId="0" fillId="19" borderId="0" xfId="0" applyNumberFormat="1" applyFill="1"/>
    <xf numFmtId="164" fontId="0" fillId="0" borderId="0" xfId="0" applyNumberFormat="1" applyFill="1"/>
    <xf numFmtId="164" fontId="0" fillId="0" borderId="0" xfId="0" applyNumberFormat="1"/>
    <xf numFmtId="0" fontId="9" fillId="3" borderId="47" xfId="0" quotePrefix="1" applyFont="1" applyFill="1" applyBorder="1" applyAlignment="1">
      <alignment horizontal="right" vertical="center"/>
    </xf>
    <xf numFmtId="0" fontId="33" fillId="0" borderId="0" xfId="0" applyFont="1"/>
    <xf numFmtId="0" fontId="4" fillId="10" borderId="0" xfId="0" quotePrefix="1" applyFont="1" applyFill="1" applyBorder="1" applyAlignment="1">
      <alignment horizontal="center" vertical="center"/>
    </xf>
    <xf numFmtId="0" fontId="35" fillId="3" borderId="0" xfId="0" quotePrefix="1" applyFont="1" applyFill="1" applyBorder="1" applyAlignment="1">
      <alignment horizontal="center" vertical="center"/>
    </xf>
    <xf numFmtId="0" fontId="34" fillId="3" borderId="0" xfId="0" applyFont="1" applyFill="1"/>
    <xf numFmtId="0" fontId="9" fillId="3" borderId="50" xfId="0" quotePrefix="1" applyFont="1" applyFill="1" applyBorder="1" applyAlignment="1">
      <alignment horizontal="center" vertical="center"/>
    </xf>
    <xf numFmtId="0" fontId="37" fillId="0" borderId="0" xfId="0" applyFont="1"/>
    <xf numFmtId="0" fontId="17" fillId="0" borderId="51" xfId="0" applyFont="1" applyBorder="1"/>
    <xf numFmtId="0" fontId="17" fillId="0" borderId="51" xfId="0" applyFont="1" applyBorder="1" applyAlignment="1">
      <alignment vertical="top" wrapText="1"/>
    </xf>
    <xf numFmtId="0" fontId="17" fillId="0" borderId="52" xfId="0" applyFont="1" applyBorder="1"/>
    <xf numFmtId="0" fontId="17" fillId="0" borderId="53" xfId="0" applyFont="1" applyBorder="1" applyAlignment="1">
      <alignment vertical="top" wrapText="1"/>
    </xf>
    <xf numFmtId="0" fontId="16" fillId="0" borderId="55" xfId="0" applyFont="1" applyBorder="1" applyAlignment="1" applyProtection="1">
      <alignment horizontal="center" vertical="center"/>
      <protection locked="0"/>
    </xf>
    <xf numFmtId="0" fontId="35" fillId="3" borderId="15" xfId="0" quotePrefix="1" applyFont="1" applyFill="1" applyBorder="1" applyAlignment="1">
      <alignment horizontal="center" vertical="center"/>
    </xf>
    <xf numFmtId="0" fontId="16" fillId="0" borderId="56" xfId="0" applyFont="1" applyBorder="1" applyAlignment="1" applyProtection="1">
      <alignment horizontal="center" vertical="center"/>
      <protection locked="0"/>
    </xf>
    <xf numFmtId="0" fontId="18" fillId="16" borderId="56" xfId="0" applyFont="1" applyFill="1" applyBorder="1" applyAlignment="1" applyProtection="1">
      <alignment horizontal="center" vertical="center"/>
      <protection locked="0"/>
    </xf>
    <xf numFmtId="0" fontId="16" fillId="0" borderId="57" xfId="0" applyFont="1" applyBorder="1" applyAlignment="1" applyProtection="1">
      <alignment horizontal="center" vertical="center"/>
      <protection locked="0"/>
    </xf>
    <xf numFmtId="0" fontId="16" fillId="0" borderId="59" xfId="0" applyFont="1" applyBorder="1" applyAlignment="1" applyProtection="1">
      <alignment horizontal="center" vertical="center"/>
      <protection locked="0"/>
    </xf>
    <xf numFmtId="0" fontId="18" fillId="16" borderId="59" xfId="0" applyFont="1" applyFill="1" applyBorder="1" applyAlignment="1" applyProtection="1">
      <alignment horizontal="center" vertical="center"/>
      <protection locked="0"/>
    </xf>
    <xf numFmtId="0" fontId="16" fillId="0" borderId="60" xfId="0" applyFont="1" applyBorder="1" applyAlignment="1" applyProtection="1">
      <alignment horizontal="center" vertical="center"/>
      <protection locked="0"/>
    </xf>
    <xf numFmtId="166" fontId="18" fillId="10" borderId="63" xfId="0" applyNumberFormat="1" applyFont="1" applyFill="1" applyBorder="1" applyAlignment="1">
      <alignment horizontal="center"/>
    </xf>
    <xf numFmtId="175" fontId="18" fillId="10" borderId="58" xfId="1" quotePrefix="1" applyNumberFormat="1" applyFont="1" applyFill="1" applyBorder="1" applyAlignment="1" applyProtection="1">
      <alignment horizontal="center" vertical="center"/>
      <protection hidden="1"/>
    </xf>
    <xf numFmtId="176" fontId="18" fillId="10" borderId="61" xfId="1" quotePrefix="1" applyNumberFormat="1" applyFont="1" applyFill="1" applyBorder="1" applyAlignment="1" applyProtection="1">
      <alignment horizontal="center" vertical="center"/>
      <protection hidden="1"/>
    </xf>
    <xf numFmtId="190" fontId="18" fillId="10" borderId="58" xfId="1" quotePrefix="1" applyNumberFormat="1" applyFont="1" applyFill="1" applyBorder="1" applyAlignment="1" applyProtection="1">
      <alignment horizontal="center" vertical="center"/>
      <protection hidden="1"/>
    </xf>
    <xf numFmtId="192" fontId="18" fillId="10" borderId="61" xfId="1" quotePrefix="1" applyNumberFormat="1" applyFont="1" applyFill="1" applyBorder="1" applyAlignment="1">
      <alignment horizontal="center" vertical="center"/>
    </xf>
    <xf numFmtId="0" fontId="16" fillId="0" borderId="65" xfId="0" applyFont="1" applyBorder="1" applyAlignment="1" applyProtection="1">
      <alignment horizontal="center" vertical="center"/>
      <protection locked="0"/>
    </xf>
    <xf numFmtId="0" fontId="18" fillId="16" borderId="65" xfId="0" applyFont="1" applyFill="1" applyBorder="1" applyAlignment="1" applyProtection="1">
      <alignment horizontal="center" vertical="center"/>
      <protection locked="0"/>
    </xf>
    <xf numFmtId="177" fontId="18" fillId="10" borderId="66" xfId="1" quotePrefix="1" applyNumberFormat="1" applyFont="1" applyFill="1" applyBorder="1" applyAlignment="1">
      <alignment horizontal="center" vertical="center"/>
    </xf>
    <xf numFmtId="0" fontId="16" fillId="0" borderId="64" xfId="0" applyFont="1" applyBorder="1" applyAlignment="1" applyProtection="1">
      <alignment horizontal="center" vertical="center"/>
      <protection locked="0"/>
    </xf>
    <xf numFmtId="202" fontId="18" fillId="10" borderId="58" xfId="1" quotePrefix="1" applyNumberFormat="1" applyFont="1" applyFill="1" applyBorder="1" applyAlignment="1">
      <alignment horizontal="center" vertical="center"/>
    </xf>
    <xf numFmtId="196" fontId="18" fillId="10" borderId="61" xfId="1" quotePrefix="1" applyNumberFormat="1" applyFont="1" applyFill="1" applyBorder="1" applyAlignment="1">
      <alignment horizontal="center" vertical="center"/>
    </xf>
    <xf numFmtId="197" fontId="18" fillId="10" borderId="58" xfId="1" quotePrefix="1" applyNumberFormat="1" applyFont="1" applyFill="1" applyBorder="1" applyAlignment="1">
      <alignment horizontal="center" vertical="center"/>
    </xf>
    <xf numFmtId="201" fontId="18" fillId="10" borderId="61" xfId="1" quotePrefix="1" applyNumberFormat="1" applyFont="1" applyFill="1" applyBorder="1" applyAlignment="1">
      <alignment horizontal="center"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17" fillId="0" borderId="67" xfId="0" applyFont="1" applyBorder="1" applyAlignment="1">
      <alignment vertical="top"/>
    </xf>
    <xf numFmtId="0" fontId="17" fillId="0" borderId="0" xfId="0" applyFont="1" applyBorder="1"/>
    <xf numFmtId="0" fontId="17" fillId="0" borderId="0" xfId="0" applyFont="1" applyBorder="1" applyAlignment="1">
      <alignment vertical="top" wrapText="1"/>
    </xf>
    <xf numFmtId="0" fontId="17" fillId="0" borderId="68" xfId="0" applyFont="1" applyBorder="1" applyAlignment="1">
      <alignment vertical="top" wrapText="1"/>
    </xf>
    <xf numFmtId="0" fontId="17" fillId="0" borderId="0" xfId="0" applyFont="1" applyBorder="1" applyAlignment="1">
      <alignment vertical="top"/>
    </xf>
    <xf numFmtId="0" fontId="4" fillId="5" borderId="54" xfId="0" applyFont="1" applyFill="1" applyBorder="1" applyAlignment="1">
      <alignment vertical="center"/>
    </xf>
    <xf numFmtId="171" fontId="27" fillId="2" borderId="10" xfId="1" quotePrefix="1" applyNumberFormat="1" applyFont="1" applyFill="1" applyBorder="1" applyAlignment="1" applyProtection="1">
      <alignment horizontal="center" vertical="center"/>
    </xf>
    <xf numFmtId="187" fontId="27" fillId="2" borderId="0" xfId="0" applyNumberFormat="1" applyFont="1" applyFill="1" applyBorder="1" applyAlignment="1" applyProtection="1">
      <alignment horizontal="center"/>
    </xf>
    <xf numFmtId="188" fontId="27" fillId="2" borderId="0" xfId="0" applyNumberFormat="1" applyFont="1" applyFill="1" applyBorder="1" applyAlignment="1" applyProtection="1">
      <alignment horizontal="center"/>
    </xf>
    <xf numFmtId="189" fontId="27" fillId="2" borderId="0" xfId="0" applyNumberFormat="1" applyFont="1" applyFill="1" applyBorder="1" applyAlignment="1" applyProtection="1">
      <alignment horizontal="center"/>
    </xf>
    <xf numFmtId="174" fontId="27" fillId="2" borderId="10" xfId="1" quotePrefix="1" applyNumberFormat="1" applyFont="1" applyFill="1" applyBorder="1" applyAlignment="1" applyProtection="1">
      <alignment horizontal="center" vertical="center"/>
    </xf>
    <xf numFmtId="166" fontId="27" fillId="2" borderId="62" xfId="0" applyNumberFormat="1" applyFont="1" applyFill="1" applyBorder="1" applyAlignment="1" applyProtection="1">
      <alignment horizontal="center"/>
    </xf>
    <xf numFmtId="175" fontId="27" fillId="2" borderId="58" xfId="1" quotePrefix="1" applyNumberFormat="1" applyFont="1" applyFill="1" applyBorder="1" applyAlignment="1" applyProtection="1">
      <alignment horizontal="center" vertical="center"/>
    </xf>
    <xf numFmtId="176" fontId="27" fillId="2" borderId="61" xfId="1" quotePrefix="1" applyNumberFormat="1" applyFont="1" applyFill="1" applyBorder="1" applyAlignment="1" applyProtection="1">
      <alignment horizontal="center" vertical="center"/>
    </xf>
    <xf numFmtId="190" fontId="27" fillId="2" borderId="58" xfId="1" quotePrefix="1" applyNumberFormat="1" applyFont="1" applyFill="1" applyBorder="1" applyAlignment="1" applyProtection="1">
      <alignment horizontal="center" vertical="center"/>
    </xf>
    <xf numFmtId="168" fontId="27" fillId="2" borderId="10" xfId="1" quotePrefix="1" applyNumberFormat="1" applyFont="1" applyFill="1" applyBorder="1" applyAlignment="1" applyProtection="1">
      <alignment horizontal="center" vertical="center"/>
    </xf>
    <xf numFmtId="191" fontId="27" fillId="2" borderId="10" xfId="1" quotePrefix="1" applyNumberFormat="1" applyFont="1" applyFill="1" applyBorder="1" applyAlignment="1" applyProtection="1">
      <alignment horizontal="center" vertical="center"/>
    </xf>
    <xf numFmtId="192" fontId="27" fillId="2" borderId="61" xfId="1" quotePrefix="1" applyNumberFormat="1" applyFont="1" applyFill="1" applyBorder="1" applyAlignment="1" applyProtection="1">
      <alignment horizontal="center" vertical="center"/>
    </xf>
    <xf numFmtId="177" fontId="27" fillId="2" borderId="66" xfId="1" quotePrefix="1" applyNumberFormat="1" applyFont="1" applyFill="1" applyBorder="1" applyAlignment="1" applyProtection="1">
      <alignment horizontal="center" vertical="center"/>
    </xf>
    <xf numFmtId="202" fontId="27" fillId="2" borderId="58" xfId="1" quotePrefix="1" applyNumberFormat="1" applyFont="1" applyFill="1" applyBorder="1" applyAlignment="1" applyProtection="1">
      <alignment horizontal="center" vertical="center"/>
    </xf>
    <xf numFmtId="193" fontId="27" fillId="2" borderId="10" xfId="1" quotePrefix="1" applyNumberFormat="1" applyFont="1" applyFill="1" applyBorder="1" applyAlignment="1" applyProtection="1">
      <alignment horizontal="center" vertical="center"/>
    </xf>
    <xf numFmtId="194" fontId="27" fillId="2" borderId="10" xfId="1" quotePrefix="1" applyNumberFormat="1" applyFont="1" applyFill="1" applyBorder="1" applyAlignment="1" applyProtection="1">
      <alignment horizontal="center" vertical="center"/>
    </xf>
    <xf numFmtId="195" fontId="27" fillId="2" borderId="10" xfId="1" quotePrefix="1" applyNumberFormat="1" applyFont="1" applyFill="1" applyBorder="1" applyAlignment="1" applyProtection="1">
      <alignment horizontal="center" vertical="center"/>
    </xf>
    <xf numFmtId="178" fontId="27" fillId="2" borderId="10" xfId="1" quotePrefix="1" applyNumberFormat="1" applyFont="1" applyFill="1" applyBorder="1" applyAlignment="1" applyProtection="1">
      <alignment horizontal="center" vertical="center"/>
    </xf>
    <xf numFmtId="196" fontId="27" fillId="2" borderId="61" xfId="1" quotePrefix="1" applyNumberFormat="1" applyFont="1" applyFill="1" applyBorder="1" applyAlignment="1" applyProtection="1">
      <alignment horizontal="center" vertical="center"/>
    </xf>
    <xf numFmtId="197" fontId="27" fillId="2" borderId="58" xfId="1" quotePrefix="1" applyNumberFormat="1" applyFont="1" applyFill="1" applyBorder="1" applyAlignment="1" applyProtection="1">
      <alignment horizontal="center" vertical="center"/>
    </xf>
    <xf numFmtId="198" fontId="27" fillId="2" borderId="10" xfId="1" quotePrefix="1" applyNumberFormat="1" applyFont="1" applyFill="1" applyBorder="1" applyAlignment="1" applyProtection="1">
      <alignment horizontal="center" vertical="center"/>
    </xf>
    <xf numFmtId="199" fontId="27" fillId="2" borderId="10" xfId="1" quotePrefix="1" applyNumberFormat="1" applyFont="1" applyFill="1" applyBorder="1" applyAlignment="1" applyProtection="1">
      <alignment horizontal="center" vertical="center"/>
    </xf>
    <xf numFmtId="200" fontId="27" fillId="2" borderId="10" xfId="1" quotePrefix="1" applyNumberFormat="1" applyFont="1" applyFill="1" applyBorder="1" applyAlignment="1" applyProtection="1">
      <alignment horizontal="center" vertical="center"/>
    </xf>
    <xf numFmtId="201" fontId="27" fillId="2" borderId="61" xfId="1" quotePrefix="1" applyNumberFormat="1" applyFont="1" applyFill="1" applyBorder="1" applyAlignment="1" applyProtection="1">
      <alignment horizontal="center" vertical="center"/>
    </xf>
    <xf numFmtId="0" fontId="17" fillId="0" borderId="0" xfId="0" applyFont="1" applyAlignment="1">
      <alignment horizontal="left" wrapText="1"/>
    </xf>
    <xf numFmtId="0" fontId="43" fillId="0" borderId="0" xfId="0" applyFont="1" applyAlignment="1">
      <alignment horizontal="left" wrapText="1"/>
    </xf>
    <xf numFmtId="0" fontId="16" fillId="0" borderId="44" xfId="0" applyFont="1" applyBorder="1" applyAlignment="1" applyProtection="1">
      <alignment horizontal="center" vertical="center"/>
      <protection locked="0"/>
    </xf>
    <xf numFmtId="0" fontId="16" fillId="0" borderId="73" xfId="0" applyFont="1" applyBorder="1" applyAlignment="1" applyProtection="1">
      <alignment horizontal="center" vertical="center"/>
      <protection locked="0"/>
    </xf>
    <xf numFmtId="0" fontId="3" fillId="8" borderId="25" xfId="0" applyNumberFormat="1" applyFont="1" applyFill="1" applyBorder="1" applyAlignment="1">
      <alignment horizontal="center" vertical="center" wrapText="1"/>
    </xf>
    <xf numFmtId="0" fontId="3" fillId="8" borderId="26" xfId="0" applyFont="1" applyFill="1" applyBorder="1" applyAlignment="1">
      <alignment horizontal="center" vertical="center" wrapText="1"/>
    </xf>
    <xf numFmtId="0" fontId="21" fillId="0" borderId="0" xfId="0" applyFont="1"/>
    <xf numFmtId="0" fontId="16" fillId="0" borderId="74" xfId="0" applyFont="1" applyBorder="1" applyAlignment="1" applyProtection="1">
      <alignment horizontal="center" vertical="center"/>
      <protection locked="0"/>
    </xf>
    <xf numFmtId="0" fontId="16" fillId="0" borderId="75" xfId="0" applyNumberFormat="1" applyFont="1" applyBorder="1" applyAlignment="1" applyProtection="1">
      <alignment horizontal="center" vertical="center"/>
      <protection locked="0" hidden="1"/>
    </xf>
    <xf numFmtId="0" fontId="6" fillId="3" borderId="8" xfId="0" applyFont="1" applyFill="1" applyBorder="1" applyAlignment="1">
      <alignment horizontal="center"/>
    </xf>
    <xf numFmtId="0" fontId="16" fillId="0" borderId="76" xfId="0" applyFont="1" applyBorder="1" applyAlignment="1" applyProtection="1">
      <alignment horizontal="center" vertical="center"/>
      <protection locked="0"/>
    </xf>
    <xf numFmtId="165" fontId="27" fillId="2" borderId="19" xfId="1" quotePrefix="1" applyNumberFormat="1" applyFont="1" applyFill="1" applyBorder="1" applyAlignment="1" applyProtection="1">
      <alignment horizontal="center" vertical="center"/>
    </xf>
    <xf numFmtId="0" fontId="18" fillId="16" borderId="76" xfId="0" applyFont="1" applyFill="1" applyBorder="1" applyAlignment="1" applyProtection="1">
      <alignment horizontal="center" vertical="center"/>
      <protection locked="0"/>
    </xf>
    <xf numFmtId="165" fontId="18" fillId="10" borderId="19" xfId="1" quotePrefix="1" applyNumberFormat="1" applyFont="1" applyFill="1" applyBorder="1" applyAlignment="1" applyProtection="1">
      <alignment horizontal="center" vertical="center"/>
      <protection hidden="1"/>
    </xf>
    <xf numFmtId="0" fontId="16" fillId="0" borderId="77" xfId="0" applyFont="1" applyBorder="1" applyAlignment="1" applyProtection="1">
      <alignment horizontal="center" vertical="center"/>
      <protection locked="0"/>
    </xf>
    <xf numFmtId="0" fontId="3" fillId="0" borderId="72" xfId="0" applyFont="1" applyFill="1" applyBorder="1" applyAlignment="1">
      <alignment horizontal="left" vertical="center"/>
    </xf>
    <xf numFmtId="0" fontId="3" fillId="20" borderId="72" xfId="0" applyFont="1" applyFill="1" applyBorder="1" applyAlignment="1">
      <alignment vertical="center"/>
    </xf>
    <xf numFmtId="0" fontId="39" fillId="20" borderId="0" xfId="0" applyFont="1" applyFill="1" applyBorder="1" applyAlignment="1">
      <alignment vertical="center"/>
    </xf>
    <xf numFmtId="0" fontId="40" fillId="2" borderId="78" xfId="0" applyFont="1" applyFill="1" applyBorder="1" applyAlignment="1">
      <alignment vertical="center"/>
    </xf>
    <xf numFmtId="0" fontId="41" fillId="2" borderId="78" xfId="0" applyFont="1" applyFill="1" applyBorder="1" applyAlignment="1">
      <alignment vertical="center"/>
    </xf>
    <xf numFmtId="0" fontId="16" fillId="0" borderId="79" xfId="0" applyFont="1" applyBorder="1" applyAlignment="1" applyProtection="1">
      <alignment horizontal="center" vertical="center"/>
      <protection locked="0"/>
    </xf>
    <xf numFmtId="0" fontId="35" fillId="3" borderId="79" xfId="0" quotePrefix="1" applyFont="1" applyFill="1" applyBorder="1" applyAlignment="1">
      <alignment horizontal="center" vertical="center"/>
    </xf>
    <xf numFmtId="0" fontId="16" fillId="0" borderId="79" xfId="0" applyNumberFormat="1" applyFont="1" applyBorder="1" applyAlignment="1" applyProtection="1">
      <alignment horizontal="center" vertical="center"/>
      <protection locked="0" hidden="1"/>
    </xf>
    <xf numFmtId="165" fontId="27" fillId="2" borderId="79" xfId="1" quotePrefix="1" applyNumberFormat="1" applyFont="1" applyFill="1" applyBorder="1" applyAlignment="1" applyProtection="1">
      <alignment horizontal="center" vertical="center"/>
    </xf>
    <xf numFmtId="0" fontId="38" fillId="0" borderId="79" xfId="0" applyFont="1" applyBorder="1" applyAlignment="1">
      <alignment horizontal="center" vertical="center"/>
    </xf>
    <xf numFmtId="0" fontId="42" fillId="0" borderId="82" xfId="0" applyFont="1" applyBorder="1" applyAlignment="1">
      <alignment horizontal="center" vertical="center" wrapText="1"/>
    </xf>
    <xf numFmtId="0" fontId="42" fillId="0" borderId="83" xfId="0" applyFont="1" applyBorder="1" applyAlignment="1">
      <alignment horizontal="center" vertical="center" wrapText="1"/>
    </xf>
    <xf numFmtId="0" fontId="4" fillId="5" borderId="79" xfId="0" applyFont="1" applyFill="1" applyBorder="1" applyAlignment="1">
      <alignment vertical="center"/>
    </xf>
    <xf numFmtId="0" fontId="18" fillId="5" borderId="79" xfId="0" applyFont="1" applyFill="1" applyBorder="1" applyAlignment="1">
      <alignment vertical="center"/>
    </xf>
    <xf numFmtId="0" fontId="49" fillId="3" borderId="79" xfId="0" quotePrefix="1" applyFont="1" applyFill="1" applyBorder="1" applyAlignment="1">
      <alignment horizontal="left" vertical="center" wrapText="1"/>
    </xf>
    <xf numFmtId="0" fontId="13" fillId="3" borderId="79" xfId="0" quotePrefix="1" applyFont="1" applyFill="1" applyBorder="1" applyAlignment="1">
      <alignment horizontal="center" vertical="center" wrapText="1"/>
    </xf>
    <xf numFmtId="0" fontId="12" fillId="3" borderId="79" xfId="0" quotePrefix="1" applyFont="1" applyFill="1" applyBorder="1" applyAlignment="1">
      <alignment horizontal="center" vertical="center"/>
    </xf>
    <xf numFmtId="0" fontId="50" fillId="0" borderId="79" xfId="0" applyFont="1" applyBorder="1" applyAlignment="1">
      <alignment horizontal="left" wrapText="1"/>
    </xf>
    <xf numFmtId="0" fontId="51" fillId="0" borderId="80" xfId="0" applyFont="1" applyBorder="1" applyAlignment="1">
      <alignment horizontal="center" vertical="center" wrapText="1"/>
    </xf>
    <xf numFmtId="0" fontId="51" fillId="0" borderId="81" xfId="0" applyFont="1" applyBorder="1" applyAlignment="1">
      <alignment horizontal="center" vertical="center" wrapText="1"/>
    </xf>
    <xf numFmtId="0" fontId="16" fillId="0" borderId="79" xfId="0" applyFont="1" applyBorder="1" applyAlignment="1" applyProtection="1">
      <alignment horizontal="left" vertical="center"/>
      <protection locked="0"/>
    </xf>
    <xf numFmtId="165" fontId="27" fillId="21" borderId="79" xfId="1" quotePrefix="1" applyNumberFormat="1" applyFont="1" applyFill="1" applyBorder="1" applyAlignment="1" applyProtection="1">
      <alignment horizontal="center" vertical="center"/>
    </xf>
    <xf numFmtId="165" fontId="27" fillId="22" borderId="79" xfId="1" quotePrefix="1" applyNumberFormat="1" applyFont="1" applyFill="1" applyBorder="1" applyAlignment="1" applyProtection="1">
      <alignment horizontal="center" vertical="center"/>
    </xf>
    <xf numFmtId="0" fontId="16" fillId="0" borderId="79" xfId="0" applyFont="1" applyBorder="1" applyAlignment="1" applyProtection="1">
      <alignment horizontal="center" vertical="center"/>
    </xf>
    <xf numFmtId="0" fontId="16" fillId="0" borderId="88" xfId="0" applyFont="1" applyBorder="1" applyAlignment="1" applyProtection="1">
      <alignment horizontal="center" vertical="center"/>
      <protection locked="0"/>
    </xf>
    <xf numFmtId="172" fontId="27" fillId="2" borderId="89" xfId="1" quotePrefix="1" applyNumberFormat="1" applyFont="1" applyFill="1" applyBorder="1" applyAlignment="1" applyProtection="1">
      <alignment horizontal="center" vertical="center"/>
    </xf>
    <xf numFmtId="0" fontId="18" fillId="16" borderId="88" xfId="0" applyFont="1" applyFill="1" applyBorder="1" applyAlignment="1" applyProtection="1">
      <alignment horizontal="center" vertical="center"/>
      <protection locked="0"/>
    </xf>
    <xf numFmtId="172" fontId="18" fillId="10" borderId="89" xfId="1" quotePrefix="1" applyNumberFormat="1" applyFont="1" applyFill="1" applyBorder="1" applyAlignment="1" applyProtection="1">
      <alignment horizontal="center" vertical="center"/>
      <protection hidden="1"/>
    </xf>
    <xf numFmtId="0" fontId="16" fillId="0" borderId="87" xfId="0" applyFont="1" applyBorder="1" applyAlignment="1" applyProtection="1">
      <alignment horizontal="center" vertical="center"/>
      <protection locked="0"/>
    </xf>
    <xf numFmtId="186" fontId="27" fillId="2" borderId="0" xfId="0" applyNumberFormat="1" applyFont="1" applyFill="1" applyBorder="1" applyAlignment="1" applyProtection="1">
      <alignment horizontal="center"/>
    </xf>
    <xf numFmtId="186" fontId="18" fillId="10" borderId="90" xfId="0" applyNumberFormat="1" applyFont="1" applyFill="1" applyBorder="1" applyAlignment="1">
      <alignment horizontal="center"/>
    </xf>
    <xf numFmtId="0" fontId="4" fillId="5" borderId="92" xfId="0" applyFont="1" applyFill="1" applyBorder="1" applyAlignment="1">
      <alignment horizontal="left" vertical="center"/>
    </xf>
    <xf numFmtId="0" fontId="16" fillId="0" borderId="92" xfId="0" applyFont="1" applyBorder="1" applyAlignment="1" applyProtection="1">
      <alignment horizontal="center" vertical="center"/>
      <protection locked="0"/>
    </xf>
    <xf numFmtId="0" fontId="16" fillId="0" borderId="92" xfId="0" applyNumberFormat="1" applyFont="1" applyBorder="1" applyAlignment="1" applyProtection="1">
      <alignment horizontal="center" vertical="center"/>
      <protection locked="0" hidden="1"/>
    </xf>
    <xf numFmtId="166" fontId="27" fillId="2" borderId="92" xfId="1" quotePrefix="1" applyNumberFormat="1" applyFont="1" applyFill="1" applyBorder="1" applyAlignment="1" applyProtection="1">
      <alignment horizontal="center" vertical="center"/>
    </xf>
    <xf numFmtId="0" fontId="18" fillId="16" borderId="92" xfId="0" applyFont="1" applyFill="1" applyBorder="1" applyAlignment="1" applyProtection="1">
      <alignment horizontal="center" vertical="center"/>
      <protection locked="0"/>
    </xf>
    <xf numFmtId="166" fontId="18" fillId="10" borderId="92" xfId="1" quotePrefix="1" applyNumberFormat="1" applyFont="1" applyFill="1" applyBorder="1" applyAlignment="1" applyProtection="1">
      <alignment horizontal="center" vertical="center"/>
      <protection hidden="1"/>
    </xf>
    <xf numFmtId="0" fontId="4" fillId="5" borderId="95" xfId="0" applyFont="1" applyFill="1" applyBorder="1" applyAlignment="1">
      <alignment horizontal="left" vertical="center"/>
    </xf>
    <xf numFmtId="0" fontId="16" fillId="0" borderId="95" xfId="0" applyFont="1" applyBorder="1" applyAlignment="1" applyProtection="1">
      <alignment horizontal="center" vertical="center"/>
      <protection locked="0"/>
    </xf>
    <xf numFmtId="0" fontId="16" fillId="0" borderId="95" xfId="0" applyNumberFormat="1" applyFont="1" applyBorder="1" applyAlignment="1" applyProtection="1">
      <alignment horizontal="center" vertical="center"/>
      <protection locked="0" hidden="1"/>
    </xf>
    <xf numFmtId="180" fontId="27" fillId="2" borderId="95" xfId="1" quotePrefix="1" applyNumberFormat="1" applyFont="1" applyFill="1" applyBorder="1" applyAlignment="1" applyProtection="1">
      <alignment horizontal="center" vertical="center"/>
    </xf>
    <xf numFmtId="0" fontId="18" fillId="16" borderId="95" xfId="0" applyFont="1" applyFill="1" applyBorder="1" applyAlignment="1" applyProtection="1">
      <alignment horizontal="center" vertical="center"/>
      <protection locked="0"/>
    </xf>
    <xf numFmtId="180" fontId="18" fillId="10" borderId="95" xfId="1" quotePrefix="1" applyNumberFormat="1" applyFont="1" applyFill="1" applyBorder="1" applyAlignment="1" applyProtection="1">
      <alignment horizontal="center" vertical="center"/>
      <protection hidden="1"/>
    </xf>
    <xf numFmtId="170" fontId="27" fillId="2" borderId="95" xfId="1" quotePrefix="1" applyNumberFormat="1" applyFont="1" applyFill="1" applyBorder="1" applyAlignment="1" applyProtection="1">
      <alignment horizontal="center" vertical="center"/>
    </xf>
    <xf numFmtId="170" fontId="18" fillId="10" borderId="95" xfId="1" quotePrefix="1" applyNumberFormat="1" applyFont="1" applyFill="1" applyBorder="1" applyAlignment="1" applyProtection="1">
      <alignment horizontal="center" vertical="center"/>
      <protection hidden="1"/>
    </xf>
    <xf numFmtId="181" fontId="27" fillId="2" borderId="95" xfId="1" quotePrefix="1" applyNumberFormat="1" applyFont="1" applyFill="1" applyBorder="1" applyAlignment="1" applyProtection="1">
      <alignment horizontal="center" vertical="center"/>
    </xf>
    <xf numFmtId="181" fontId="18" fillId="10" borderId="95" xfId="1" quotePrefix="1" applyNumberFormat="1" applyFont="1" applyFill="1" applyBorder="1" applyAlignment="1" applyProtection="1">
      <alignment horizontal="center" vertical="center"/>
      <protection hidden="1"/>
    </xf>
    <xf numFmtId="166" fontId="27" fillId="2" borderId="95" xfId="1" quotePrefix="1" applyNumberFormat="1" applyFont="1" applyFill="1" applyBorder="1" applyAlignment="1" applyProtection="1">
      <alignment horizontal="center" vertical="center"/>
    </xf>
    <xf numFmtId="166" fontId="18" fillId="10" borderId="95" xfId="1" quotePrefix="1" applyNumberFormat="1" applyFont="1" applyFill="1" applyBorder="1" applyAlignment="1" applyProtection="1">
      <alignment horizontal="center" vertical="center"/>
      <protection hidden="1"/>
    </xf>
    <xf numFmtId="182" fontId="27" fillId="2" borderId="95" xfId="1" quotePrefix="1" applyNumberFormat="1" applyFont="1" applyFill="1" applyBorder="1" applyAlignment="1" applyProtection="1">
      <alignment horizontal="center" vertical="center"/>
    </xf>
    <xf numFmtId="182" fontId="18" fillId="10" borderId="95" xfId="1" quotePrefix="1" applyNumberFormat="1" applyFont="1" applyFill="1" applyBorder="1" applyAlignment="1" applyProtection="1">
      <alignment horizontal="center" vertical="center"/>
      <protection hidden="1"/>
    </xf>
    <xf numFmtId="173" fontId="27" fillId="2" borderId="95" xfId="1" quotePrefix="1" applyNumberFormat="1" applyFont="1" applyFill="1" applyBorder="1" applyAlignment="1" applyProtection="1">
      <alignment horizontal="center" vertical="center"/>
    </xf>
    <xf numFmtId="173" fontId="18" fillId="10" borderId="95" xfId="1" quotePrefix="1" applyNumberFormat="1" applyFont="1" applyFill="1" applyBorder="1" applyAlignment="1" applyProtection="1">
      <alignment horizontal="center" vertical="center"/>
      <protection hidden="1"/>
    </xf>
    <xf numFmtId="183" fontId="27" fillId="2" borderId="95" xfId="1" quotePrefix="1" applyNumberFormat="1" applyFont="1" applyFill="1" applyBorder="1" applyAlignment="1" applyProtection="1">
      <alignment horizontal="center" vertical="center"/>
    </xf>
    <xf numFmtId="183" fontId="18" fillId="10" borderId="95" xfId="1" quotePrefix="1" applyNumberFormat="1" applyFont="1" applyFill="1" applyBorder="1" applyAlignment="1" applyProtection="1">
      <alignment horizontal="center" vertical="center"/>
      <protection hidden="1"/>
    </xf>
    <xf numFmtId="184" fontId="27" fillId="2" borderId="95" xfId="1" quotePrefix="1" applyNumberFormat="1" applyFont="1" applyFill="1" applyBorder="1" applyAlignment="1" applyProtection="1">
      <alignment horizontal="center" vertical="center"/>
    </xf>
    <xf numFmtId="184" fontId="18" fillId="10" borderId="95" xfId="1" quotePrefix="1" applyNumberFormat="1" applyFont="1" applyFill="1" applyBorder="1" applyAlignment="1" applyProtection="1">
      <alignment horizontal="center" vertical="center"/>
      <protection hidden="1"/>
    </xf>
    <xf numFmtId="185" fontId="27" fillId="2" borderId="95" xfId="1" quotePrefix="1" applyNumberFormat="1" applyFont="1" applyFill="1" applyBorder="1" applyAlignment="1" applyProtection="1">
      <alignment horizontal="center" vertical="center"/>
    </xf>
    <xf numFmtId="185" fontId="18" fillId="10" borderId="95" xfId="1" quotePrefix="1" applyNumberFormat="1" applyFont="1" applyFill="1" applyBorder="1" applyAlignment="1" applyProtection="1">
      <alignment horizontal="center" vertical="center"/>
      <protection hidden="1"/>
    </xf>
    <xf numFmtId="0" fontId="4" fillId="5" borderId="98" xfId="0" applyFont="1" applyFill="1" applyBorder="1" applyAlignment="1">
      <alignment horizontal="left" vertical="center"/>
    </xf>
    <xf numFmtId="0" fontId="16" fillId="0" borderId="98" xfId="0" applyFont="1" applyBorder="1" applyAlignment="1" applyProtection="1">
      <alignment horizontal="center" vertical="center"/>
      <protection locked="0"/>
    </xf>
    <xf numFmtId="0" fontId="16" fillId="0" borderId="98" xfId="0" applyNumberFormat="1" applyFont="1" applyBorder="1" applyAlignment="1" applyProtection="1">
      <alignment horizontal="center" vertical="center"/>
      <protection locked="0" hidden="1"/>
    </xf>
    <xf numFmtId="167" fontId="27" fillId="2" borderId="98" xfId="1" quotePrefix="1" applyNumberFormat="1" applyFont="1" applyFill="1" applyBorder="1" applyAlignment="1" applyProtection="1">
      <alignment horizontal="center" vertical="center"/>
    </xf>
    <xf numFmtId="0" fontId="18" fillId="16" borderId="98" xfId="0" applyFont="1" applyFill="1" applyBorder="1" applyAlignment="1" applyProtection="1">
      <alignment horizontal="center" vertical="center"/>
      <protection locked="0"/>
    </xf>
    <xf numFmtId="167" fontId="18" fillId="10" borderId="98" xfId="1" quotePrefix="1" applyNumberFormat="1" applyFont="1" applyFill="1" applyBorder="1" applyAlignment="1" applyProtection="1">
      <alignment horizontal="center" vertical="center"/>
      <protection hidden="1"/>
    </xf>
    <xf numFmtId="165" fontId="27" fillId="2" borderId="100" xfId="1" quotePrefix="1" applyNumberFormat="1" applyFont="1" applyFill="1" applyBorder="1" applyAlignment="1" applyProtection="1">
      <alignment horizontal="center" vertical="center"/>
    </xf>
    <xf numFmtId="171" fontId="27" fillId="2" borderId="101" xfId="1" quotePrefix="1" applyNumberFormat="1" applyFont="1" applyFill="1" applyBorder="1" applyAlignment="1" applyProtection="1">
      <alignment horizontal="center" vertical="center"/>
    </xf>
    <xf numFmtId="172" fontId="27" fillId="2" borderId="102" xfId="1" quotePrefix="1" applyNumberFormat="1" applyFont="1" applyFill="1" applyBorder="1" applyAlignment="1" applyProtection="1">
      <alignment horizontal="center" vertical="center"/>
    </xf>
    <xf numFmtId="0" fontId="16" fillId="0" borderId="93" xfId="0" applyNumberFormat="1" applyFont="1" applyBorder="1" applyAlignment="1" applyProtection="1">
      <alignment horizontal="center" vertical="center"/>
      <protection locked="0" hidden="1"/>
    </xf>
    <xf numFmtId="0" fontId="16" fillId="0" borderId="96" xfId="0" applyNumberFormat="1" applyFont="1" applyBorder="1" applyAlignment="1" applyProtection="1">
      <alignment horizontal="center" vertical="center"/>
      <protection locked="0" hidden="1"/>
    </xf>
    <xf numFmtId="0" fontId="16" fillId="0" borderId="99" xfId="0" applyNumberFormat="1" applyFont="1" applyBorder="1" applyAlignment="1" applyProtection="1">
      <alignment horizontal="center" vertical="center"/>
      <protection locked="0" hidden="1"/>
    </xf>
    <xf numFmtId="174" fontId="27" fillId="2" borderId="101" xfId="1" quotePrefix="1" applyNumberFormat="1" applyFont="1" applyFill="1" applyBorder="1" applyAlignment="1" applyProtection="1">
      <alignment horizontal="center" vertical="center"/>
    </xf>
    <xf numFmtId="175" fontId="27" fillId="2" borderId="103" xfId="1" quotePrefix="1" applyNumberFormat="1" applyFont="1" applyFill="1" applyBorder="1" applyAlignment="1" applyProtection="1">
      <alignment horizontal="center" vertical="center"/>
    </xf>
    <xf numFmtId="176" fontId="27" fillId="2" borderId="104" xfId="1" quotePrefix="1" applyNumberFormat="1" applyFont="1" applyFill="1" applyBorder="1" applyAlignment="1" applyProtection="1">
      <alignment horizontal="center" vertical="center"/>
    </xf>
    <xf numFmtId="168" fontId="27" fillId="2" borderId="101" xfId="1" quotePrefix="1" applyNumberFormat="1" applyFont="1" applyFill="1" applyBorder="1" applyAlignment="1" applyProtection="1">
      <alignment horizontal="center" vertical="center"/>
    </xf>
    <xf numFmtId="0" fontId="4" fillId="5" borderId="105" xfId="0" applyFont="1" applyFill="1" applyBorder="1" applyAlignment="1">
      <alignment horizontal="left" vertical="center"/>
    </xf>
    <xf numFmtId="0" fontId="16" fillId="0" borderId="105" xfId="0" applyFont="1" applyBorder="1" applyAlignment="1" applyProtection="1">
      <alignment horizontal="center" vertical="center"/>
      <protection locked="0"/>
    </xf>
    <xf numFmtId="0" fontId="16" fillId="0" borderId="105" xfId="0" applyNumberFormat="1" applyFont="1" applyBorder="1" applyAlignment="1" applyProtection="1">
      <alignment horizontal="center" vertical="center"/>
      <protection locked="0" hidden="1"/>
    </xf>
    <xf numFmtId="0" fontId="16" fillId="0" borderId="106" xfId="0" applyNumberFormat="1" applyFont="1" applyBorder="1" applyAlignment="1" applyProtection="1">
      <alignment horizontal="center" vertical="center"/>
      <protection locked="0" hidden="1"/>
    </xf>
    <xf numFmtId="0" fontId="38" fillId="0" borderId="107" xfId="0" applyFont="1" applyBorder="1" applyAlignment="1">
      <alignment horizontal="center" vertical="center"/>
    </xf>
    <xf numFmtId="0" fontId="4" fillId="5" borderId="108" xfId="0" applyFont="1" applyFill="1" applyBorder="1" applyAlignment="1">
      <alignment horizontal="left" vertical="center"/>
    </xf>
    <xf numFmtId="0" fontId="4" fillId="5" borderId="109" xfId="0" applyFont="1" applyFill="1" applyBorder="1" applyAlignment="1">
      <alignment horizontal="left" vertical="center"/>
    </xf>
    <xf numFmtId="0" fontId="16" fillId="0" borderId="109" xfId="0" applyFont="1" applyBorder="1" applyAlignment="1" applyProtection="1">
      <alignment horizontal="center" vertical="center"/>
      <protection locked="0"/>
    </xf>
    <xf numFmtId="0" fontId="16" fillId="0" borderId="109" xfId="0" applyNumberFormat="1" applyFont="1" applyBorder="1" applyAlignment="1" applyProtection="1">
      <alignment horizontal="center" vertical="center"/>
      <protection locked="0" hidden="1"/>
    </xf>
    <xf numFmtId="0" fontId="16" fillId="0" borderId="110" xfId="0" applyNumberFormat="1" applyFont="1" applyBorder="1" applyAlignment="1" applyProtection="1">
      <alignment horizontal="center" vertical="center"/>
      <protection locked="0" hidden="1"/>
    </xf>
    <xf numFmtId="203" fontId="16" fillId="0" borderId="76" xfId="0" applyNumberFormat="1" applyFont="1" applyBorder="1" applyAlignment="1" applyProtection="1">
      <alignment horizontal="center" vertical="center"/>
    </xf>
    <xf numFmtId="203" fontId="16" fillId="0" borderId="15" xfId="0" applyNumberFormat="1" applyFont="1" applyBorder="1" applyAlignment="1" applyProtection="1">
      <alignment horizontal="center" vertical="center"/>
    </xf>
    <xf numFmtId="203" fontId="16" fillId="0" borderId="88" xfId="0" applyNumberFormat="1" applyFont="1" applyBorder="1" applyAlignment="1" applyProtection="1">
      <alignment horizontal="center" vertical="center"/>
    </xf>
    <xf numFmtId="203" fontId="16" fillId="0" borderId="92" xfId="0" applyNumberFormat="1" applyFont="1" applyBorder="1" applyAlignment="1" applyProtection="1">
      <alignment horizontal="center" vertical="center"/>
    </xf>
    <xf numFmtId="203" fontId="16" fillId="0" borderId="95" xfId="0" applyNumberFormat="1" applyFont="1" applyBorder="1" applyAlignment="1" applyProtection="1">
      <alignment horizontal="center" vertical="center"/>
    </xf>
    <xf numFmtId="203" fontId="16" fillId="0" borderId="98" xfId="0" applyNumberFormat="1" applyFont="1" applyBorder="1" applyAlignment="1" applyProtection="1">
      <alignment horizontal="center" vertical="center"/>
    </xf>
    <xf numFmtId="203" fontId="16" fillId="0" borderId="59" xfId="0" applyNumberFormat="1" applyFont="1" applyBorder="1" applyAlignment="1" applyProtection="1">
      <alignment horizontal="center" vertical="center"/>
    </xf>
    <xf numFmtId="203" fontId="16" fillId="0" borderId="56" xfId="0" applyNumberFormat="1" applyFont="1" applyBorder="1" applyAlignment="1" applyProtection="1">
      <alignment horizontal="center" vertical="center"/>
    </xf>
    <xf numFmtId="203" fontId="16" fillId="0" borderId="65" xfId="0" applyNumberFormat="1" applyFont="1" applyBorder="1" applyAlignment="1" applyProtection="1">
      <alignment horizontal="center" vertical="center"/>
    </xf>
    <xf numFmtId="204" fontId="16" fillId="0" borderId="76" xfId="0" applyNumberFormat="1" applyFont="1" applyBorder="1" applyAlignment="1" applyProtection="1">
      <alignment horizontal="center" vertical="center"/>
      <protection locked="0"/>
    </xf>
    <xf numFmtId="204" fontId="16" fillId="0" borderId="15" xfId="0" applyNumberFormat="1" applyFont="1" applyBorder="1" applyAlignment="1" applyProtection="1">
      <alignment horizontal="center" vertical="center"/>
      <protection locked="0"/>
    </xf>
    <xf numFmtId="204" fontId="16" fillId="0" borderId="88" xfId="0" applyNumberFormat="1" applyFont="1" applyBorder="1" applyAlignment="1" applyProtection="1">
      <alignment horizontal="center" vertical="center"/>
      <protection locked="0"/>
    </xf>
    <xf numFmtId="204" fontId="16" fillId="0" borderId="92" xfId="0" applyNumberFormat="1" applyFont="1" applyBorder="1" applyAlignment="1" applyProtection="1">
      <alignment horizontal="center" vertical="center"/>
      <protection locked="0"/>
    </xf>
    <xf numFmtId="204" fontId="16" fillId="0" borderId="95" xfId="0" applyNumberFormat="1" applyFont="1" applyBorder="1" applyAlignment="1" applyProtection="1">
      <alignment horizontal="center" vertical="center"/>
      <protection locked="0"/>
    </xf>
    <xf numFmtId="204" fontId="16" fillId="0" borderId="98" xfId="0" applyNumberFormat="1" applyFont="1" applyBorder="1" applyAlignment="1" applyProtection="1">
      <alignment horizontal="center" vertical="center"/>
      <protection locked="0"/>
    </xf>
    <xf numFmtId="204" fontId="16" fillId="0" borderId="59" xfId="0" applyNumberFormat="1" applyFont="1" applyBorder="1" applyAlignment="1" applyProtection="1">
      <alignment horizontal="center" vertical="center"/>
      <protection locked="0"/>
    </xf>
    <xf numFmtId="204" fontId="16" fillId="0" borderId="56" xfId="0" applyNumberFormat="1" applyFont="1" applyBorder="1" applyAlignment="1" applyProtection="1">
      <alignment horizontal="center" vertical="center"/>
      <protection locked="0"/>
    </xf>
    <xf numFmtId="204" fontId="16" fillId="0" borderId="65" xfId="0" applyNumberFormat="1" applyFont="1" applyBorder="1" applyAlignment="1" applyProtection="1">
      <alignment horizontal="center" vertical="center"/>
      <protection locked="0"/>
    </xf>
    <xf numFmtId="203" fontId="16" fillId="0" borderId="79" xfId="0" applyNumberFormat="1" applyFont="1" applyBorder="1" applyAlignment="1" applyProtection="1">
      <alignment horizontal="center" vertical="center"/>
      <protection locked="0"/>
    </xf>
    <xf numFmtId="0" fontId="0" fillId="17" borderId="0" xfId="0" applyFill="1"/>
    <xf numFmtId="0" fontId="0" fillId="19" borderId="111" xfId="0" applyFill="1" applyBorder="1"/>
    <xf numFmtId="164" fontId="0" fillId="19" borderId="111" xfId="0" applyNumberFormat="1" applyFill="1" applyBorder="1"/>
    <xf numFmtId="0" fontId="21" fillId="0" borderId="0" xfId="0" applyFont="1" applyFill="1"/>
    <xf numFmtId="203" fontId="16" fillId="0" borderId="116" xfId="0" applyNumberFormat="1" applyFont="1" applyBorder="1" applyAlignment="1" applyProtection="1">
      <alignment horizontal="center" vertical="center"/>
    </xf>
    <xf numFmtId="203" fontId="16" fillId="0" borderId="117" xfId="0" applyNumberFormat="1" applyFont="1" applyBorder="1" applyAlignment="1" applyProtection="1">
      <alignment horizontal="center" vertical="center"/>
    </xf>
    <xf numFmtId="203" fontId="16" fillId="0" borderId="118" xfId="0" applyNumberFormat="1" applyFont="1" applyBorder="1" applyAlignment="1" applyProtection="1">
      <alignment horizontal="center" vertical="center"/>
    </xf>
    <xf numFmtId="203" fontId="16" fillId="0" borderId="119" xfId="0" applyNumberFormat="1" applyFont="1" applyBorder="1" applyAlignment="1" applyProtection="1">
      <alignment horizontal="center" vertical="center"/>
    </xf>
    <xf numFmtId="203" fontId="16" fillId="0" borderId="120" xfId="0" applyNumberFormat="1" applyFont="1" applyBorder="1" applyAlignment="1" applyProtection="1">
      <alignment horizontal="center" vertical="center"/>
    </xf>
    <xf numFmtId="203" fontId="16" fillId="0" borderId="121" xfId="0" applyNumberFormat="1" applyFont="1" applyBorder="1" applyAlignment="1" applyProtection="1">
      <alignment horizontal="center" vertical="center"/>
    </xf>
    <xf numFmtId="203" fontId="16" fillId="0" borderId="122" xfId="0" applyNumberFormat="1" applyFont="1" applyBorder="1" applyAlignment="1" applyProtection="1">
      <alignment horizontal="center" vertical="center"/>
    </xf>
    <xf numFmtId="203" fontId="16" fillId="0" borderId="123" xfId="0" applyNumberFormat="1" applyFont="1" applyBorder="1" applyAlignment="1" applyProtection="1">
      <alignment horizontal="center" vertical="center"/>
    </xf>
    <xf numFmtId="203" fontId="16" fillId="0" borderId="124" xfId="0" applyNumberFormat="1" applyFont="1" applyBorder="1" applyAlignment="1" applyProtection="1">
      <alignment horizontal="center" vertical="center"/>
    </xf>
    <xf numFmtId="203" fontId="16" fillId="0" borderId="125" xfId="0" applyNumberFormat="1" applyFont="1" applyBorder="1" applyAlignment="1" applyProtection="1">
      <alignment horizontal="center" vertical="center"/>
    </xf>
    <xf numFmtId="0" fontId="41" fillId="2" borderId="128" xfId="0" applyFont="1" applyFill="1" applyBorder="1" applyAlignment="1">
      <alignment vertical="center"/>
    </xf>
    <xf numFmtId="204" fontId="16" fillId="0" borderId="113" xfId="0" applyNumberFormat="1" applyFont="1" applyBorder="1" applyAlignment="1" applyProtection="1">
      <alignment horizontal="center" vertical="center"/>
      <protection locked="0"/>
    </xf>
    <xf numFmtId="204" fontId="16" fillId="0" borderId="114" xfId="0" applyNumberFormat="1" applyFont="1" applyBorder="1" applyAlignment="1" applyProtection="1">
      <alignment horizontal="center" vertical="center"/>
      <protection locked="0"/>
    </xf>
    <xf numFmtId="204" fontId="16" fillId="0" borderId="115" xfId="0" applyNumberFormat="1" applyFont="1" applyBorder="1" applyAlignment="1" applyProtection="1">
      <alignment horizontal="center" vertical="center"/>
      <protection locked="0"/>
    </xf>
    <xf numFmtId="0" fontId="16" fillId="0" borderId="129" xfId="0" applyFont="1" applyBorder="1" applyAlignment="1" applyProtection="1">
      <alignment horizontal="center" vertical="center"/>
      <protection locked="0"/>
    </xf>
    <xf numFmtId="0" fontId="16" fillId="0" borderId="22" xfId="0" applyFont="1" applyBorder="1" applyAlignment="1" applyProtection="1">
      <alignment horizontal="center" vertical="center"/>
      <protection locked="0"/>
    </xf>
    <xf numFmtId="0" fontId="16" fillId="0" borderId="130" xfId="0" applyFont="1" applyBorder="1" applyAlignment="1" applyProtection="1">
      <alignment horizontal="center" vertical="center"/>
      <protection locked="0"/>
    </xf>
    <xf numFmtId="0" fontId="16" fillId="0" borderId="63" xfId="0" applyFont="1" applyBorder="1" applyAlignment="1" applyProtection="1">
      <alignment horizontal="center" vertical="center"/>
      <protection locked="0"/>
    </xf>
    <xf numFmtId="0" fontId="46" fillId="0" borderId="76" xfId="0" applyFont="1" applyBorder="1" applyAlignment="1" applyProtection="1">
      <alignment horizontal="center" vertical="center"/>
      <protection locked="0"/>
    </xf>
    <xf numFmtId="0" fontId="35" fillId="3" borderId="76" xfId="0" quotePrefix="1" applyFont="1" applyFill="1" applyBorder="1" applyAlignment="1">
      <alignment horizontal="center" vertical="center"/>
    </xf>
    <xf numFmtId="0" fontId="35" fillId="3" borderId="119" xfId="0" quotePrefix="1" applyFont="1" applyFill="1" applyBorder="1" applyAlignment="1">
      <alignment horizontal="center" vertical="center"/>
    </xf>
    <xf numFmtId="0" fontId="9" fillId="3" borderId="131" xfId="0" quotePrefix="1" applyFont="1" applyFill="1" applyBorder="1" applyAlignment="1">
      <alignment horizontal="center" vertical="center"/>
    </xf>
    <xf numFmtId="49" fontId="54" fillId="3" borderId="8" xfId="0" applyNumberFormat="1" applyFont="1" applyFill="1" applyBorder="1" applyAlignment="1">
      <alignment vertical="center"/>
    </xf>
    <xf numFmtId="1" fontId="16" fillId="0" borderId="15" xfId="0" applyNumberFormat="1" applyFont="1" applyBorder="1" applyAlignment="1" applyProtection="1">
      <alignment horizontal="center" vertical="center"/>
    </xf>
    <xf numFmtId="0" fontId="9" fillId="3" borderId="132" xfId="0" quotePrefix="1" applyFont="1" applyFill="1" applyBorder="1" applyAlignment="1">
      <alignment horizontal="center" vertical="center"/>
    </xf>
    <xf numFmtId="0" fontId="46" fillId="0" borderId="133" xfId="0" applyFont="1" applyBorder="1" applyAlignment="1" applyProtection="1">
      <alignment horizontal="center" vertical="center"/>
      <protection locked="0"/>
    </xf>
    <xf numFmtId="0" fontId="41" fillId="2" borderId="134" xfId="0" applyFont="1" applyFill="1" applyBorder="1" applyAlignment="1">
      <alignment vertical="center"/>
    </xf>
    <xf numFmtId="0" fontId="16" fillId="0" borderId="133" xfId="0" applyFont="1" applyBorder="1" applyAlignment="1" applyProtection="1">
      <alignment horizontal="center" vertical="center"/>
      <protection locked="0"/>
    </xf>
    <xf numFmtId="0" fontId="16" fillId="0" borderId="135" xfId="0" applyFont="1" applyBorder="1" applyAlignment="1" applyProtection="1">
      <alignment horizontal="center" vertical="center"/>
      <protection locked="0"/>
    </xf>
    <xf numFmtId="0" fontId="16" fillId="0" borderId="136" xfId="0" applyFont="1" applyBorder="1" applyAlignment="1" applyProtection="1">
      <alignment horizontal="center" vertical="center"/>
      <protection locked="0"/>
    </xf>
    <xf numFmtId="0" fontId="16" fillId="0" borderId="137" xfId="0" applyFont="1" applyBorder="1" applyAlignment="1" applyProtection="1">
      <alignment horizontal="center" vertical="center"/>
      <protection locked="0"/>
    </xf>
    <xf numFmtId="0" fontId="16" fillId="0" borderId="138" xfId="0" applyFont="1" applyBorder="1" applyAlignment="1" applyProtection="1">
      <alignment horizontal="center" vertical="center"/>
      <protection locked="0"/>
    </xf>
    <xf numFmtId="0" fontId="16" fillId="0" borderId="139" xfId="0" applyFont="1" applyBorder="1" applyAlignment="1" applyProtection="1">
      <alignment horizontal="center" vertical="center"/>
      <protection locked="0"/>
    </xf>
    <xf numFmtId="0" fontId="16" fillId="0" borderId="140" xfId="0" applyFont="1" applyBorder="1" applyAlignment="1" applyProtection="1">
      <alignment horizontal="center" vertical="center"/>
      <protection locked="0"/>
    </xf>
    <xf numFmtId="0" fontId="16" fillId="0" borderId="141" xfId="0" applyFont="1" applyBorder="1" applyAlignment="1" applyProtection="1">
      <alignment horizontal="center" vertical="center"/>
      <protection locked="0"/>
    </xf>
    <xf numFmtId="0" fontId="16" fillId="0" borderId="142" xfId="0" applyFont="1" applyBorder="1" applyAlignment="1" applyProtection="1">
      <alignment horizontal="center" vertical="center"/>
      <protection locked="0"/>
    </xf>
    <xf numFmtId="0" fontId="2" fillId="0" borderId="0" xfId="0" applyFont="1" applyAlignment="1">
      <alignment horizontal="left" vertical="center" wrapText="1"/>
    </xf>
    <xf numFmtId="0" fontId="17" fillId="0" borderId="67" xfId="0" applyFont="1" applyBorder="1" applyAlignment="1">
      <alignment vertical="top" wrapText="1"/>
    </xf>
    <xf numFmtId="0" fontId="0" fillId="0" borderId="52" xfId="0" applyBorder="1" applyAlignment="1"/>
    <xf numFmtId="0" fontId="4" fillId="5" borderId="2" xfId="0" applyFont="1" applyFill="1" applyBorder="1" applyAlignment="1">
      <alignment horizontal="left" vertical="center" wrapText="1"/>
    </xf>
    <xf numFmtId="0" fontId="4" fillId="5" borderId="6" xfId="0" applyFont="1" applyFill="1" applyBorder="1" applyAlignment="1">
      <alignment horizontal="left" vertical="center" wrapText="1"/>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44" fillId="0" borderId="69" xfId="0" applyFont="1" applyBorder="1" applyAlignment="1">
      <alignment horizontal="left" vertical="top" wrapText="1"/>
    </xf>
    <xf numFmtId="0" fontId="45" fillId="0" borderId="70" xfId="0" applyFont="1" applyBorder="1" applyAlignment="1">
      <alignment horizontal="left" vertical="top" wrapText="1"/>
    </xf>
    <xf numFmtId="0" fontId="45" fillId="0" borderId="70" xfId="0" applyFont="1" applyBorder="1" applyAlignment="1">
      <alignment wrapText="1"/>
    </xf>
    <xf numFmtId="0" fontId="45" fillId="0" borderId="71" xfId="0" applyFont="1" applyBorder="1" applyAlignment="1">
      <alignment wrapText="1"/>
    </xf>
    <xf numFmtId="0" fontId="3" fillId="4" borderId="5" xfId="0" applyFont="1" applyFill="1" applyBorder="1" applyAlignment="1">
      <alignment horizontal="left" vertical="center"/>
    </xf>
    <xf numFmtId="0" fontId="3" fillId="4" borderId="0" xfId="0" applyFont="1" applyFill="1" applyBorder="1" applyAlignment="1">
      <alignment horizontal="left" vertical="center"/>
    </xf>
    <xf numFmtId="0" fontId="16" fillId="3" borderId="8" xfId="0" applyFont="1" applyFill="1" applyBorder="1" applyAlignment="1">
      <alignment horizontal="left" vertical="center" indent="3"/>
    </xf>
    <xf numFmtId="0" fontId="16" fillId="3" borderId="9" xfId="0" applyFont="1" applyFill="1" applyBorder="1" applyAlignment="1">
      <alignment horizontal="left" vertical="center" indent="3"/>
    </xf>
    <xf numFmtId="0" fontId="16" fillId="3" borderId="8" xfId="0" applyFont="1" applyFill="1" applyBorder="1" applyAlignment="1">
      <alignment horizontal="left" vertical="center" indent="1"/>
    </xf>
    <xf numFmtId="0" fontId="16" fillId="3" borderId="9" xfId="0" applyFont="1" applyFill="1" applyBorder="1" applyAlignment="1">
      <alignment horizontal="left" vertical="center" indent="1"/>
    </xf>
    <xf numFmtId="0" fontId="16" fillId="3" borderId="37" xfId="0" applyFont="1" applyFill="1" applyBorder="1" applyAlignment="1">
      <alignment horizontal="center" vertical="center"/>
    </xf>
    <xf numFmtId="0" fontId="16" fillId="3" borderId="38" xfId="0" applyFont="1" applyFill="1" applyBorder="1" applyAlignment="1">
      <alignment horizontal="center" vertical="center"/>
    </xf>
    <xf numFmtId="0" fontId="16" fillId="3" borderId="39" xfId="0" applyFont="1" applyFill="1" applyBorder="1" applyAlignment="1">
      <alignment horizontal="center" vertical="center"/>
    </xf>
    <xf numFmtId="0" fontId="16" fillId="18" borderId="8" xfId="0" quotePrefix="1" applyFont="1" applyFill="1" applyBorder="1" applyAlignment="1">
      <alignment horizontal="center" vertical="center"/>
    </xf>
    <xf numFmtId="0" fontId="16" fillId="18" borderId="1" xfId="0" quotePrefix="1" applyFont="1" applyFill="1" applyBorder="1" applyAlignment="1">
      <alignment horizontal="center" vertical="center"/>
    </xf>
    <xf numFmtId="0" fontId="16" fillId="18" borderId="9" xfId="0" quotePrefix="1" applyFont="1" applyFill="1" applyBorder="1" applyAlignment="1">
      <alignment horizontal="center" vertical="center"/>
    </xf>
    <xf numFmtId="0" fontId="16" fillId="0" borderId="43" xfId="0" applyFont="1" applyBorder="1" applyAlignment="1" applyProtection="1">
      <alignment horizontal="center" vertical="center"/>
      <protection locked="0"/>
    </xf>
    <xf numFmtId="0" fontId="16" fillId="0" borderId="44"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6" fillId="18" borderId="8" xfId="0" quotePrefix="1" applyFont="1" applyFill="1" applyBorder="1" applyAlignment="1">
      <alignment horizontal="left" vertical="center" wrapText="1"/>
    </xf>
    <xf numFmtId="0" fontId="16" fillId="18" borderId="1" xfId="0" quotePrefix="1" applyFont="1" applyFill="1" applyBorder="1" applyAlignment="1">
      <alignment horizontal="left" vertical="center" wrapText="1"/>
    </xf>
    <xf numFmtId="0" fontId="16" fillId="18" borderId="9" xfId="0" quotePrefix="1" applyFont="1" applyFill="1" applyBorder="1" applyAlignment="1">
      <alignment horizontal="left" vertical="center" wrapText="1"/>
    </xf>
    <xf numFmtId="0" fontId="13" fillId="6" borderId="1" xfId="0" applyFont="1" applyFill="1" applyBorder="1" applyAlignment="1">
      <alignment horizontal="left" vertical="center"/>
    </xf>
    <xf numFmtId="0" fontId="13" fillId="6" borderId="9" xfId="0" applyFont="1" applyFill="1" applyBorder="1" applyAlignment="1">
      <alignment horizontal="left" vertical="center"/>
    </xf>
    <xf numFmtId="0" fontId="16" fillId="0" borderId="40" xfId="0" applyFont="1" applyBorder="1" applyAlignment="1" applyProtection="1">
      <alignment horizontal="center" vertical="center"/>
      <protection locked="0"/>
    </xf>
    <xf numFmtId="0" fontId="16" fillId="0" borderId="41" xfId="0" applyFont="1" applyBorder="1" applyAlignment="1" applyProtection="1">
      <alignment horizontal="center" vertical="center"/>
      <protection locked="0"/>
    </xf>
    <xf numFmtId="0" fontId="16" fillId="0" borderId="46" xfId="0" applyFont="1" applyBorder="1" applyAlignment="1" applyProtection="1">
      <alignment horizontal="center" vertical="center"/>
      <protection locked="0"/>
    </xf>
    <xf numFmtId="0" fontId="17" fillId="0" borderId="0" xfId="0" applyFont="1" applyAlignment="1">
      <alignment horizontal="left" wrapText="1"/>
    </xf>
    <xf numFmtId="0" fontId="3" fillId="4" borderId="1" xfId="0" applyFont="1" applyFill="1" applyBorder="1" applyAlignment="1">
      <alignment horizontal="left" vertical="center"/>
    </xf>
    <xf numFmtId="0" fontId="7" fillId="6" borderId="8" xfId="0" applyFont="1" applyFill="1" applyBorder="1" applyAlignment="1">
      <alignment horizontal="left" vertical="center"/>
    </xf>
    <xf numFmtId="0" fontId="7" fillId="6" borderId="1" xfId="0" applyFont="1" applyFill="1" applyBorder="1" applyAlignment="1">
      <alignment horizontal="left" vertical="center"/>
    </xf>
    <xf numFmtId="0" fontId="7" fillId="6" borderId="9" xfId="0" applyFont="1" applyFill="1" applyBorder="1" applyAlignment="1">
      <alignment horizontal="left" vertical="center"/>
    </xf>
    <xf numFmtId="0" fontId="16" fillId="0" borderId="42" xfId="0" applyFont="1" applyBorder="1" applyAlignment="1" applyProtection="1">
      <alignment horizontal="center" vertical="center"/>
      <protection locked="0"/>
    </xf>
    <xf numFmtId="0" fontId="16" fillId="0" borderId="48" xfId="0" applyFont="1" applyBorder="1" applyAlignment="1" applyProtection="1">
      <alignment horizontal="center" vertical="center"/>
    </xf>
    <xf numFmtId="0" fontId="16" fillId="0" borderId="112" xfId="0" applyFont="1" applyBorder="1" applyAlignment="1" applyProtection="1">
      <alignment horizontal="center" vertical="center"/>
    </xf>
    <xf numFmtId="0" fontId="16" fillId="0" borderId="49" xfId="0" applyFont="1" applyBorder="1" applyAlignment="1" applyProtection="1">
      <alignment horizontal="center" vertical="center"/>
    </xf>
    <xf numFmtId="0" fontId="38" fillId="0" borderId="91" xfId="0" applyFont="1" applyBorder="1" applyAlignment="1">
      <alignment horizontal="center" vertical="center" textRotation="90" wrapText="1"/>
    </xf>
    <xf numFmtId="0" fontId="17" fillId="0" borderId="94" xfId="0" applyFont="1" applyBorder="1" applyAlignment="1">
      <alignment horizontal="center" vertical="center" textRotation="90" wrapText="1"/>
    </xf>
    <xf numFmtId="0" fontId="17" fillId="0" borderId="97" xfId="0" applyFont="1" applyBorder="1" applyAlignment="1">
      <alignment horizontal="center" vertical="center" textRotation="90" wrapText="1"/>
    </xf>
    <xf numFmtId="0" fontId="38" fillId="0" borderId="94" xfId="0" applyFont="1" applyBorder="1" applyAlignment="1">
      <alignment horizontal="center" vertical="center" textRotation="90" wrapText="1"/>
    </xf>
    <xf numFmtId="0" fontId="38" fillId="0" borderId="97" xfId="0" applyFont="1" applyBorder="1" applyAlignment="1">
      <alignment horizontal="center" vertical="center" textRotation="90" wrapText="1"/>
    </xf>
    <xf numFmtId="0" fontId="7" fillId="2" borderId="126" xfId="0" applyFont="1" applyFill="1" applyBorder="1" applyAlignment="1">
      <alignment vertical="center"/>
    </xf>
    <xf numFmtId="0" fontId="0" fillId="0" borderId="127" xfId="0" applyBorder="1" applyAlignment="1">
      <alignment vertical="center"/>
    </xf>
    <xf numFmtId="0" fontId="3" fillId="4" borderId="72" xfId="0" applyFont="1" applyFill="1" applyBorder="1" applyAlignment="1">
      <alignment horizontal="left" vertical="center"/>
    </xf>
    <xf numFmtId="0" fontId="0" fillId="0" borderId="143" xfId="0" applyBorder="1" applyAlignment="1"/>
    <xf numFmtId="0" fontId="7" fillId="7" borderId="3" xfId="0" applyFont="1" applyFill="1" applyBorder="1" applyAlignment="1">
      <alignment horizontal="left" vertical="center" indent="1"/>
    </xf>
    <xf numFmtId="0" fontId="7" fillId="7" borderId="23" xfId="0" applyFont="1" applyFill="1" applyBorder="1" applyAlignment="1">
      <alignment horizontal="left" vertical="center" indent="1"/>
    </xf>
    <xf numFmtId="0" fontId="8" fillId="0" borderId="0" xfId="0" applyFont="1" applyFill="1" applyBorder="1" applyAlignment="1">
      <alignment horizontal="left" vertical="center"/>
    </xf>
    <xf numFmtId="0" fontId="7" fillId="7" borderId="7" xfId="0" applyFont="1" applyFill="1" applyBorder="1" applyAlignment="1">
      <alignment horizontal="left" vertical="center" indent="1"/>
    </xf>
    <xf numFmtId="0" fontId="38" fillId="0" borderId="79" xfId="0" applyFont="1" applyBorder="1" applyAlignment="1">
      <alignment horizontal="center" vertical="center" textRotation="90" wrapText="1"/>
    </xf>
    <xf numFmtId="0" fontId="17" fillId="0" borderId="79" xfId="0" applyFont="1" applyBorder="1" applyAlignment="1">
      <alignment horizontal="center" vertical="center" textRotation="90" wrapText="1"/>
    </xf>
    <xf numFmtId="0" fontId="48" fillId="4" borderId="79" xfId="0" applyFont="1" applyFill="1" applyBorder="1" applyAlignment="1">
      <alignment horizontal="center" vertical="center" wrapText="1"/>
    </xf>
    <xf numFmtId="0" fontId="48" fillId="4" borderId="79" xfId="0" applyFont="1" applyFill="1" applyBorder="1" applyAlignment="1">
      <alignment horizontal="center" vertical="center"/>
    </xf>
    <xf numFmtId="0" fontId="52" fillId="3" borderId="84" xfId="0" quotePrefix="1" applyFont="1" applyFill="1" applyBorder="1" applyAlignment="1">
      <alignment horizontal="center" vertical="center" wrapText="1"/>
    </xf>
    <xf numFmtId="0" fontId="52" fillId="3" borderId="85" xfId="0" quotePrefix="1" applyFont="1" applyFill="1" applyBorder="1" applyAlignment="1">
      <alignment horizontal="center" vertical="center" wrapText="1"/>
    </xf>
    <xf numFmtId="0" fontId="47" fillId="4" borderId="79" xfId="0" applyFont="1" applyFill="1" applyBorder="1" applyAlignment="1">
      <alignment horizontal="right" vertical="center"/>
    </xf>
    <xf numFmtId="0" fontId="13" fillId="3" borderId="84" xfId="0" quotePrefix="1" applyFont="1" applyFill="1" applyBorder="1" applyAlignment="1">
      <alignment horizontal="center" vertical="center" wrapText="1"/>
    </xf>
    <xf numFmtId="0" fontId="13" fillId="3" borderId="85" xfId="0" quotePrefix="1" applyFont="1" applyFill="1" applyBorder="1" applyAlignment="1">
      <alignment horizontal="center" vertical="center" wrapText="1"/>
    </xf>
    <xf numFmtId="0" fontId="49" fillId="3" borderId="0" xfId="0" quotePrefix="1" applyFont="1" applyFill="1" applyBorder="1" applyAlignment="1">
      <alignment horizontal="left" vertical="center" wrapText="1"/>
    </xf>
    <xf numFmtId="0" fontId="49" fillId="3" borderId="84" xfId="0" quotePrefix="1" applyFont="1" applyFill="1" applyBorder="1" applyAlignment="1">
      <alignment horizontal="left" vertical="center" wrapText="1"/>
    </xf>
    <xf numFmtId="0" fontId="49" fillId="3" borderId="86" xfId="0" quotePrefix="1" applyFont="1" applyFill="1" applyBorder="1" applyAlignment="1">
      <alignment horizontal="left" vertical="center" wrapText="1"/>
    </xf>
    <xf numFmtId="0" fontId="49" fillId="3" borderId="85" xfId="0" quotePrefix="1" applyFont="1" applyFill="1" applyBorder="1" applyAlignment="1">
      <alignment horizontal="left" vertical="center" wrapText="1"/>
    </xf>
    <xf numFmtId="0" fontId="3" fillId="9" borderId="20" xfId="0" applyFont="1" applyFill="1" applyBorder="1" applyAlignment="1">
      <alignment horizontal="center"/>
    </xf>
    <xf numFmtId="0" fontId="3" fillId="9" borderId="19" xfId="0" applyFont="1" applyFill="1" applyBorder="1" applyAlignment="1">
      <alignment horizontal="center"/>
    </xf>
  </cellXfs>
  <cellStyles count="3">
    <cellStyle name="Currency" xfId="1" builtinId="4"/>
    <cellStyle name="Hyperlink" xfId="2" builtinId="8"/>
    <cellStyle name="Normal" xfId="0" builtinId="0"/>
  </cellStyles>
  <dxfs count="1212">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numFmt numFmtId="0" formatCode="Genera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border>
        <vertical/>
        <horizontal/>
      </border>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34998626667073579"/>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bgColor theme="0"/>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1" tint="0.499984740745262"/>
      </font>
    </dxf>
    <dxf>
      <font>
        <color theme="1" tint="0.499984740745262"/>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bgColor theme="0"/>
        </patternFill>
      </fill>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b/>
        <i val="0"/>
        <color theme="0" tint="-0.499984740745262"/>
      </font>
      <fill>
        <patternFill>
          <bgColor rgb="FFFFFF00"/>
        </patternFill>
      </fill>
    </dxf>
    <dxf>
      <font>
        <b/>
        <i val="0"/>
        <color theme="0" tint="-0.499984740745262"/>
      </font>
    </dxf>
    <dxf>
      <font>
        <b/>
        <i val="0"/>
        <color theme="0" tint="-0.499984740745262"/>
      </font>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dxf>
    <dxf>
      <border>
        <bottom style="thin">
          <color indexed="64"/>
        </bottom>
      </border>
    </dxf>
    <dxf>
      <font>
        <b/>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3383280</xdr:colOff>
      <xdr:row>1</xdr:row>
      <xdr:rowOff>38100</xdr:rowOff>
    </xdr:from>
    <xdr:to>
      <xdr:col>4</xdr:col>
      <xdr:colOff>5204460</xdr:colOff>
      <xdr:row>1</xdr:row>
      <xdr:rowOff>350520</xdr:rowOff>
    </xdr:to>
    <xdr:sp macro="[0]!Module1.CreateNewWoboRequest" textlink="">
      <xdr:nvSpPr>
        <xdr:cNvPr id="2" name="Rounded Rectangle 1"/>
        <xdr:cNvSpPr/>
      </xdr:nvSpPr>
      <xdr:spPr>
        <a:xfrm>
          <a:off x="7520940" y="220980"/>
          <a:ext cx="1821180" cy="312420"/>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WOBO Request</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6</xdr:row>
          <xdr:rowOff>85725</xdr:rowOff>
        </xdr:from>
        <xdr:to>
          <xdr:col>5</xdr:col>
          <xdr:colOff>1495425</xdr:colOff>
          <xdr:row>6</xdr:row>
          <xdr:rowOff>314325</xdr:rowOff>
        </xdr:to>
        <xdr:sp macro="" textlink="">
          <xdr:nvSpPr>
            <xdr:cNvPr id="5150" name="Button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Content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85725</xdr:rowOff>
        </xdr:from>
        <xdr:to>
          <xdr:col>6</xdr:col>
          <xdr:colOff>1419225</xdr:colOff>
          <xdr:row>6</xdr:row>
          <xdr:rowOff>314325</xdr:rowOff>
        </xdr:to>
        <xdr:sp macro="" textlink="">
          <xdr:nvSpPr>
            <xdr:cNvPr id="5155" name="Button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6</xdr:row>
          <xdr:rowOff>85725</xdr:rowOff>
        </xdr:from>
        <xdr:to>
          <xdr:col>13</xdr:col>
          <xdr:colOff>1514475</xdr:colOff>
          <xdr:row>6</xdr:row>
          <xdr:rowOff>314325</xdr:rowOff>
        </xdr:to>
        <xdr:sp macro="" textlink="">
          <xdr:nvSpPr>
            <xdr:cNvPr id="5158" name="Button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219075</xdr:colOff>
          <xdr:row>6</xdr:row>
          <xdr:rowOff>85725</xdr:rowOff>
        </xdr:from>
        <xdr:to>
          <xdr:col>14</xdr:col>
          <xdr:colOff>1590675</xdr:colOff>
          <xdr:row>6</xdr:row>
          <xdr:rowOff>314325</xdr:rowOff>
        </xdr:to>
        <xdr:sp macro="" textlink="">
          <xdr:nvSpPr>
            <xdr:cNvPr id="5159" name="Button 39"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6</xdr:row>
          <xdr:rowOff>85725</xdr:rowOff>
        </xdr:from>
        <xdr:to>
          <xdr:col>15</xdr:col>
          <xdr:colOff>1590675</xdr:colOff>
          <xdr:row>6</xdr:row>
          <xdr:rowOff>314325</xdr:rowOff>
        </xdr:to>
        <xdr:sp macro="" textlink="">
          <xdr:nvSpPr>
            <xdr:cNvPr id="5161" name="Button 41" hidden="1">
              <a:extLst>
                <a:ext uri="{63B3BB69-23CF-44E3-9099-C40C66FF867C}">
                  <a14:compatExt spid="_x0000_s5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6</xdr:row>
          <xdr:rowOff>85725</xdr:rowOff>
        </xdr:from>
        <xdr:to>
          <xdr:col>17</xdr:col>
          <xdr:colOff>1790700</xdr:colOff>
          <xdr:row>6</xdr:row>
          <xdr:rowOff>314325</xdr:rowOff>
        </xdr:to>
        <xdr:sp macro="" textlink="">
          <xdr:nvSpPr>
            <xdr:cNvPr id="5162" name="Button 42" hidden="1">
              <a:extLst>
                <a:ext uri="{63B3BB69-23CF-44E3-9099-C40C66FF867C}">
                  <a14:compatExt spid="_x0000_s5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466725</xdr:colOff>
          <xdr:row>6</xdr:row>
          <xdr:rowOff>85725</xdr:rowOff>
        </xdr:from>
        <xdr:to>
          <xdr:col>19</xdr:col>
          <xdr:colOff>1838325</xdr:colOff>
          <xdr:row>6</xdr:row>
          <xdr:rowOff>314325</xdr:rowOff>
        </xdr:to>
        <xdr:sp macro="" textlink="">
          <xdr:nvSpPr>
            <xdr:cNvPr id="5163" name="Button 43" hidden="1">
              <a:extLst>
                <a:ext uri="{63B3BB69-23CF-44E3-9099-C40C66FF867C}">
                  <a14:compatExt spid="_x0000_s5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142875</xdr:colOff>
          <xdr:row>6</xdr:row>
          <xdr:rowOff>85725</xdr:rowOff>
        </xdr:from>
        <xdr:to>
          <xdr:col>23</xdr:col>
          <xdr:colOff>1514475</xdr:colOff>
          <xdr:row>6</xdr:row>
          <xdr:rowOff>314325</xdr:rowOff>
        </xdr:to>
        <xdr:sp macro="" textlink="">
          <xdr:nvSpPr>
            <xdr:cNvPr id="5165" name="Button 45"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428625</xdr:colOff>
          <xdr:row>6</xdr:row>
          <xdr:rowOff>85725</xdr:rowOff>
        </xdr:from>
        <xdr:to>
          <xdr:col>21</xdr:col>
          <xdr:colOff>1800225</xdr:colOff>
          <xdr:row>6</xdr:row>
          <xdr:rowOff>314325</xdr:rowOff>
        </xdr:to>
        <xdr:sp macro="" textlink="">
          <xdr:nvSpPr>
            <xdr:cNvPr id="5169" name="Button 49" hidden="1">
              <a:extLst>
                <a:ext uri="{63B3BB69-23CF-44E3-9099-C40C66FF867C}">
                  <a14:compatExt spid="_x0000_s5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6</xdr:row>
          <xdr:rowOff>85725</xdr:rowOff>
        </xdr:from>
        <xdr:to>
          <xdr:col>25</xdr:col>
          <xdr:colOff>1971675</xdr:colOff>
          <xdr:row>6</xdr:row>
          <xdr:rowOff>314325</xdr:rowOff>
        </xdr:to>
        <xdr:sp macro="" textlink="">
          <xdr:nvSpPr>
            <xdr:cNvPr id="5170" name="Button 50" hidden="1">
              <a:extLst>
                <a:ext uri="{63B3BB69-23CF-44E3-9099-C40C66FF867C}">
                  <a14:compatExt spid="_x0000_s5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6</xdr:row>
          <xdr:rowOff>85725</xdr:rowOff>
        </xdr:from>
        <xdr:to>
          <xdr:col>12</xdr:col>
          <xdr:colOff>1514475</xdr:colOff>
          <xdr:row>6</xdr:row>
          <xdr:rowOff>314325</xdr:rowOff>
        </xdr:to>
        <xdr:sp macro="" textlink="">
          <xdr:nvSpPr>
            <xdr:cNvPr id="5191" name="Button 71" hidden="1">
              <a:extLst>
                <a:ext uri="{63B3BB69-23CF-44E3-9099-C40C66FF867C}">
                  <a14:compatExt spid="_x0000_s5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Visibility </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142875</xdr:colOff>
          <xdr:row>6</xdr:row>
          <xdr:rowOff>85725</xdr:rowOff>
        </xdr:from>
        <xdr:to>
          <xdr:col>27</xdr:col>
          <xdr:colOff>1514475</xdr:colOff>
          <xdr:row>6</xdr:row>
          <xdr:rowOff>314325</xdr:rowOff>
        </xdr:to>
        <xdr:sp macro="" textlink="">
          <xdr:nvSpPr>
            <xdr:cNvPr id="5205" name="Button 85" hidden="1">
              <a:extLst>
                <a:ext uri="{63B3BB69-23CF-44E3-9099-C40C66FF867C}">
                  <a14:compatExt spid="_x0000_s5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Exception</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6</xdr:row>
          <xdr:rowOff>66675</xdr:rowOff>
        </xdr:from>
        <xdr:to>
          <xdr:col>8</xdr:col>
          <xdr:colOff>2390775</xdr:colOff>
          <xdr:row>6</xdr:row>
          <xdr:rowOff>295275</xdr:rowOff>
        </xdr:to>
        <xdr:sp macro="" textlink="">
          <xdr:nvSpPr>
            <xdr:cNvPr id="5213" name="Button 93" hidden="1">
              <a:extLst>
                <a:ext uri="{63B3BB69-23CF-44E3-9099-C40C66FF867C}">
                  <a14:compatExt spid="_x0000_s5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MSRP Override</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6</xdr:row>
          <xdr:rowOff>85725</xdr:rowOff>
        </xdr:from>
        <xdr:to>
          <xdr:col>10</xdr:col>
          <xdr:colOff>942975</xdr:colOff>
          <xdr:row>6</xdr:row>
          <xdr:rowOff>314325</xdr:rowOff>
        </xdr:to>
        <xdr:sp macro="" textlink="">
          <xdr:nvSpPr>
            <xdr:cNvPr id="5217" name="Button 97" hidden="1">
              <a:extLst>
                <a:ext uri="{63B3BB69-23CF-44E3-9099-C40C66FF867C}">
                  <a14:compatExt spid="_x0000_s5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Retail</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1476375</xdr:colOff>
          <xdr:row>6</xdr:row>
          <xdr:rowOff>85725</xdr:rowOff>
        </xdr:from>
        <xdr:to>
          <xdr:col>10</xdr:col>
          <xdr:colOff>2362200</xdr:colOff>
          <xdr:row>6</xdr:row>
          <xdr:rowOff>314325</xdr:rowOff>
        </xdr:to>
        <xdr:sp macro="" textlink="">
          <xdr:nvSpPr>
            <xdr:cNvPr id="5218" name="Button 98" hidden="1">
              <a:extLst>
                <a:ext uri="{63B3BB69-23CF-44E3-9099-C40C66FF867C}">
                  <a14:compatExt spid="_x0000_s5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Price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78" name="Button 134" hidden="1">
              <a:extLst>
                <a:ext uri="{63B3BB69-23CF-44E3-9099-C40C66FF867C}">
                  <a14:compatExt spid="_x0000_s6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81" name="Button 137" hidden="1">
              <a:extLst>
                <a:ext uri="{63B3BB69-23CF-44E3-9099-C40C66FF867C}">
                  <a14:compatExt spid="_x0000_s6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84" name="Button 140" hidden="1">
              <a:extLst>
                <a:ext uri="{63B3BB69-23CF-44E3-9099-C40C66FF867C}">
                  <a14:compatExt spid="_x0000_s6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87" name="Button 143" hidden="1">
              <a:extLst>
                <a:ext uri="{63B3BB69-23CF-44E3-9099-C40C66FF867C}">
                  <a14:compatExt spid="_x0000_s6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283</xdr:row>
          <xdr:rowOff>85725</xdr:rowOff>
        </xdr:from>
        <xdr:to>
          <xdr:col>3</xdr:col>
          <xdr:colOff>1419225</xdr:colOff>
          <xdr:row>283</xdr:row>
          <xdr:rowOff>314325</xdr:rowOff>
        </xdr:to>
        <xdr:sp macro="" textlink="">
          <xdr:nvSpPr>
            <xdr:cNvPr id="6290" name="Button 146" hidden="1">
              <a:extLst>
                <a:ext uri="{63B3BB69-23CF-44E3-9099-C40C66FF867C}">
                  <a14:compatExt spid="_x0000_s6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94" name="Button 150" hidden="1">
              <a:extLst>
                <a:ext uri="{63B3BB69-23CF-44E3-9099-C40C66FF867C}">
                  <a14:compatExt spid="_x0000_s6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95" name="Button 151" hidden="1">
              <a:extLst>
                <a:ext uri="{63B3BB69-23CF-44E3-9099-C40C66FF867C}">
                  <a14:compatExt spid="_x0000_s6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96" name="Button 152" hidden="1">
              <a:extLst>
                <a:ext uri="{63B3BB69-23CF-44E3-9099-C40C66FF867C}">
                  <a14:compatExt spid="_x0000_s6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97" name="Button 153" hidden="1">
              <a:extLst>
                <a:ext uri="{63B3BB69-23CF-44E3-9099-C40C66FF867C}">
                  <a14:compatExt spid="_x0000_s6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98" name="Button 154" hidden="1">
              <a:extLst>
                <a:ext uri="{63B3BB69-23CF-44E3-9099-C40C66FF867C}">
                  <a14:compatExt spid="_x0000_s6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2" name="Table2" displayName="Table2" ref="D9:N16" totalsRowShown="0" headerRowDxfId="1211" dataDxfId="1209" headerRowBorderDxfId="1210">
  <tableColumns count="11">
    <tableColumn id="1" name="Meta Data" dataDxfId="1208"/>
    <tableColumn id="2" name="Game" dataDxfId="1207"/>
    <tableColumn id="3" name="Demo" dataDxfId="1206"/>
    <tableColumn id="4" name="Durable" dataDxfId="1205"/>
    <tableColumn id="5" name="Consumable" dataDxfId="1204"/>
    <tableColumn id="6" name="LiveApp" dataDxfId="1203"/>
    <tableColumn id="7" name="Subscription" dataDxfId="1202"/>
    <tableColumn id="10" name="Bundle" dataDxfId="1201"/>
    <tableColumn id="8" name="Season Pass" dataDxfId="1200"/>
    <tableColumn id="9" name="SmartGlass Companion" dataDxfId="1199"/>
    <tableColumn id="11" name="SmartGlass Native App" dataDxfId="1198"/>
  </tableColumns>
  <tableStyleInfo name="TableStyleLight1" showFirstColumn="0" showLastColumn="0" showRowStripes="1" showColumnStripes="0"/>
</table>
</file>

<file path=xl/tables/table2.xml><?xml version="1.0" encoding="utf-8"?>
<table xmlns="http://schemas.openxmlformats.org/spreadsheetml/2006/main" id="1" name="Table1" displayName="Table1" ref="K2:N806" totalsRowShown="0" headerRowDxfId="1152" dataDxfId="1151">
  <autoFilter ref="K2:N806"/>
  <tableColumns count="4">
    <tableColumn id="1" name="FriendlyName" dataDxfId="1150"/>
    <tableColumn id="2" name="WholeSale" dataDxfId="1149"/>
    <tableColumn id="3" name="MSRP" dataDxfId="1148"/>
    <tableColumn id="4" name="Retail" dataDxfId="1147"/>
  </tableColumns>
  <tableStyleInfo name="TableStyleLight2" showFirstColumn="0" showLastColumn="0" showRowStripes="1" showColumnStripes="0"/>
</table>
</file>

<file path=xl/tables/table3.xml><?xml version="1.0" encoding="utf-8"?>
<table xmlns="http://schemas.openxmlformats.org/spreadsheetml/2006/main" id="6" name="SRP" displayName="SRP" ref="A1:BV802" totalsRowShown="0">
  <tableColumns count="74">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4"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2" name="LOOKUP"/>
    <tableColumn id="73" name="WSPLookup" dataDxfId="36">
      <calculatedColumnFormula>WSP[[#This Row],[LOOKUP]]</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3" name="WSP" displayName="WSP" ref="A1:BU802" totalsRowShown="0">
  <tableColumns count="73">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2"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3" name="LOOKUP" dataDxfId="35">
      <calculatedColumnFormula>WSP[[#This Row],[Tier]]&amp;" - "&amp;DOLLAR(WSP[[#This Row],[United States]],2)&amp;" USD"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timeanddate.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omments" Target="../comments5.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F4:J48"/>
  <sheetViews>
    <sheetView topLeftCell="B13" workbookViewId="0">
      <selection activeCell="N20" sqref="N20"/>
    </sheetView>
  </sheetViews>
  <sheetFormatPr defaultRowHeight="15" x14ac:dyDescent="0.25"/>
  <cols>
    <col min="6" max="6" width="20" bestFit="1" customWidth="1"/>
    <col min="7" max="7" width="20" customWidth="1"/>
    <col min="9" max="9" width="15.140625" customWidth="1"/>
    <col min="10" max="10" width="20" bestFit="1" customWidth="1"/>
  </cols>
  <sheetData>
    <row r="4" spans="6:10" x14ac:dyDescent="0.25">
      <c r="F4" s="110" t="s">
        <v>428</v>
      </c>
    </row>
    <row r="6" spans="6:10" ht="45.75" customHeight="1" x14ac:dyDescent="0.25">
      <c r="G6" t="s">
        <v>514</v>
      </c>
      <c r="H6" t="s">
        <v>429</v>
      </c>
      <c r="I6" t="s">
        <v>513</v>
      </c>
      <c r="J6" t="s">
        <v>512</v>
      </c>
    </row>
    <row r="7" spans="6:10" x14ac:dyDescent="0.25">
      <c r="F7" s="109" t="s">
        <v>13</v>
      </c>
      <c r="G7" s="111"/>
      <c r="H7" s="109">
        <v>-3</v>
      </c>
      <c r="I7" s="109" t="b">
        <v>1</v>
      </c>
      <c r="J7" s="109" t="s">
        <v>13</v>
      </c>
    </row>
    <row r="8" spans="6:10" x14ac:dyDescent="0.25">
      <c r="F8" s="109" t="s">
        <v>2</v>
      </c>
      <c r="G8" s="111"/>
      <c r="H8" s="109">
        <v>-5</v>
      </c>
      <c r="I8" s="109" t="b">
        <v>1</v>
      </c>
      <c r="J8" s="109" t="s">
        <v>2</v>
      </c>
    </row>
    <row r="9" spans="6:10" x14ac:dyDescent="0.25">
      <c r="F9" s="109" t="s">
        <v>12</v>
      </c>
      <c r="G9" s="111"/>
      <c r="H9" s="109">
        <v>-6</v>
      </c>
      <c r="I9" s="109" t="b">
        <v>1</v>
      </c>
      <c r="J9" s="109" t="s">
        <v>12</v>
      </c>
    </row>
    <row r="10" spans="6:10" ht="15.75" thickBot="1" x14ac:dyDescent="0.3">
      <c r="F10" s="300" t="s">
        <v>152</v>
      </c>
      <c r="G10" s="301"/>
      <c r="H10" s="300">
        <v>-5</v>
      </c>
      <c r="I10" s="300" t="b">
        <v>1</v>
      </c>
      <c r="J10" s="300" t="s">
        <v>152</v>
      </c>
    </row>
    <row r="11" spans="6:10" x14ac:dyDescent="0.25">
      <c r="F11" s="109" t="s">
        <v>3</v>
      </c>
      <c r="G11" s="111"/>
      <c r="H11" s="109">
        <v>1</v>
      </c>
      <c r="I11" s="109" t="b">
        <v>1</v>
      </c>
      <c r="J11" s="109" t="s">
        <v>3</v>
      </c>
    </row>
    <row r="12" spans="6:10" x14ac:dyDescent="0.25">
      <c r="F12" s="109" t="s">
        <v>4</v>
      </c>
      <c r="G12" s="111"/>
      <c r="H12" s="109">
        <v>1</v>
      </c>
      <c r="I12" s="109" t="b">
        <v>1</v>
      </c>
      <c r="J12" s="109" t="s">
        <v>4</v>
      </c>
    </row>
    <row r="13" spans="6:10" x14ac:dyDescent="0.25">
      <c r="F13" s="109" t="s">
        <v>5</v>
      </c>
      <c r="G13" s="111"/>
      <c r="H13" s="109">
        <v>1</v>
      </c>
      <c r="I13" s="109" t="b">
        <v>1</v>
      </c>
      <c r="J13" s="109" t="s">
        <v>5</v>
      </c>
    </row>
    <row r="14" spans="6:10" x14ac:dyDescent="0.25">
      <c r="F14" s="109" t="s">
        <v>7</v>
      </c>
      <c r="G14" s="111"/>
      <c r="H14" s="109">
        <v>1</v>
      </c>
      <c r="I14" s="109" t="b">
        <v>1</v>
      </c>
      <c r="J14" s="109" t="s">
        <v>7</v>
      </c>
    </row>
    <row r="15" spans="6:10" x14ac:dyDescent="0.25">
      <c r="F15" s="109" t="s">
        <v>8</v>
      </c>
      <c r="G15" s="111"/>
      <c r="H15" s="109">
        <v>1</v>
      </c>
      <c r="I15" s="109" t="b">
        <v>1</v>
      </c>
      <c r="J15" s="109" t="s">
        <v>8</v>
      </c>
    </row>
    <row r="16" spans="6:10" x14ac:dyDescent="0.25">
      <c r="F16" s="109" t="s">
        <v>6</v>
      </c>
      <c r="G16" s="111"/>
      <c r="H16" s="109">
        <v>0</v>
      </c>
      <c r="I16" s="109" t="b">
        <v>1</v>
      </c>
      <c r="J16" s="109" t="s">
        <v>6</v>
      </c>
    </row>
    <row r="17" spans="6:10" ht="15.75" thickBot="1" x14ac:dyDescent="0.3">
      <c r="F17" s="300" t="s">
        <v>9</v>
      </c>
      <c r="G17" s="301"/>
      <c r="H17" s="300">
        <v>0</v>
      </c>
      <c r="I17" s="300" t="b">
        <v>1</v>
      </c>
      <c r="J17" s="300" t="s">
        <v>9</v>
      </c>
    </row>
    <row r="18" spans="6:10" x14ac:dyDescent="0.25">
      <c r="F18" s="109" t="s">
        <v>10</v>
      </c>
      <c r="G18" s="111"/>
      <c r="H18" s="109">
        <v>10</v>
      </c>
      <c r="I18" s="109" t="b">
        <v>1</v>
      </c>
      <c r="J18" s="109" t="s">
        <v>10</v>
      </c>
    </row>
    <row r="19" spans="6:10" ht="15.75" thickBot="1" x14ac:dyDescent="0.3">
      <c r="F19" s="300" t="s">
        <v>11</v>
      </c>
      <c r="G19" s="301"/>
      <c r="H19" s="300">
        <v>12</v>
      </c>
      <c r="I19" s="300" t="b">
        <v>1</v>
      </c>
      <c r="J19" s="300" t="s">
        <v>11</v>
      </c>
    </row>
    <row r="20" spans="6:10" x14ac:dyDescent="0.25">
      <c r="F20" t="s">
        <v>154</v>
      </c>
      <c r="G20" s="112"/>
      <c r="H20">
        <v>-3</v>
      </c>
      <c r="I20" t="b">
        <v>0</v>
      </c>
      <c r="J20" t="s">
        <v>154</v>
      </c>
    </row>
    <row r="21" spans="6:10" x14ac:dyDescent="0.25">
      <c r="F21" t="s">
        <v>158</v>
      </c>
      <c r="G21" s="112"/>
      <c r="H21">
        <v>-3</v>
      </c>
      <c r="I21" s="299" t="b">
        <v>1</v>
      </c>
      <c r="J21" t="s">
        <v>158</v>
      </c>
    </row>
    <row r="22" spans="6:10" x14ac:dyDescent="0.25">
      <c r="F22" t="s">
        <v>159</v>
      </c>
      <c r="G22" s="112"/>
      <c r="H22">
        <v>-5</v>
      </c>
      <c r="I22" t="b">
        <v>0</v>
      </c>
      <c r="J22" t="s">
        <v>159</v>
      </c>
    </row>
    <row r="23" spans="6:10" x14ac:dyDescent="0.25">
      <c r="F23" t="s">
        <v>156</v>
      </c>
      <c r="G23" s="112"/>
      <c r="H23">
        <v>1</v>
      </c>
      <c r="I23" s="299" t="b">
        <v>1</v>
      </c>
      <c r="J23" t="s">
        <v>156</v>
      </c>
    </row>
    <row r="24" spans="6:10" x14ac:dyDescent="0.25">
      <c r="F24" t="s">
        <v>163</v>
      </c>
      <c r="G24" s="112"/>
      <c r="H24">
        <v>1</v>
      </c>
      <c r="I24" s="299" t="b">
        <v>1</v>
      </c>
      <c r="J24" t="s">
        <v>163</v>
      </c>
    </row>
    <row r="25" spans="6:10" x14ac:dyDescent="0.25">
      <c r="F25" t="s">
        <v>164</v>
      </c>
      <c r="G25" s="112"/>
      <c r="H25">
        <v>1</v>
      </c>
      <c r="I25" s="299" t="b">
        <v>1</v>
      </c>
      <c r="J25" t="s">
        <v>164</v>
      </c>
    </row>
    <row r="26" spans="6:10" x14ac:dyDescent="0.25">
      <c r="F26" t="s">
        <v>167</v>
      </c>
      <c r="G26" s="112"/>
      <c r="H26">
        <v>2</v>
      </c>
      <c r="I26" s="299" t="b">
        <v>1</v>
      </c>
      <c r="J26" t="s">
        <v>167</v>
      </c>
    </row>
    <row r="27" spans="6:10" x14ac:dyDescent="0.25">
      <c r="F27" t="s">
        <v>168</v>
      </c>
      <c r="G27" s="112"/>
      <c r="H27">
        <v>2</v>
      </c>
      <c r="I27" s="299" t="b">
        <v>1</v>
      </c>
      <c r="J27" t="s">
        <v>168</v>
      </c>
    </row>
    <row r="28" spans="6:10" x14ac:dyDescent="0.25">
      <c r="F28" t="s">
        <v>170</v>
      </c>
      <c r="G28" s="112"/>
      <c r="H28">
        <v>1</v>
      </c>
      <c r="I28" s="299" t="b">
        <v>1</v>
      </c>
      <c r="J28" t="s">
        <v>170</v>
      </c>
    </row>
    <row r="29" spans="6:10" x14ac:dyDescent="0.25">
      <c r="F29" t="s">
        <v>184</v>
      </c>
      <c r="G29" s="112"/>
      <c r="H29">
        <v>1</v>
      </c>
      <c r="I29" s="299" t="b">
        <v>1</v>
      </c>
      <c r="J29" t="s">
        <v>184</v>
      </c>
    </row>
    <row r="30" spans="6:10" x14ac:dyDescent="0.25">
      <c r="F30" t="s">
        <v>185</v>
      </c>
      <c r="G30" s="112"/>
      <c r="H30">
        <v>1</v>
      </c>
      <c r="I30" s="299" t="b">
        <v>1</v>
      </c>
      <c r="J30" t="s">
        <v>185</v>
      </c>
    </row>
    <row r="31" spans="6:10" x14ac:dyDescent="0.25">
      <c r="F31" t="s">
        <v>189</v>
      </c>
      <c r="G31" s="112"/>
      <c r="H31">
        <v>1</v>
      </c>
      <c r="I31" s="299" t="b">
        <v>1</v>
      </c>
      <c r="J31" t="s">
        <v>189</v>
      </c>
    </row>
    <row r="32" spans="6:10" x14ac:dyDescent="0.25">
      <c r="F32" t="s">
        <v>190</v>
      </c>
      <c r="G32" s="112"/>
      <c r="H32">
        <v>0</v>
      </c>
      <c r="I32" s="299" t="b">
        <v>1</v>
      </c>
      <c r="J32" t="s">
        <v>190</v>
      </c>
    </row>
    <row r="33" spans="6:10" x14ac:dyDescent="0.25">
      <c r="F33" t="s">
        <v>193</v>
      </c>
      <c r="G33" s="112"/>
      <c r="H33">
        <v>3</v>
      </c>
      <c r="I33" t="b">
        <v>0</v>
      </c>
      <c r="J33" t="s">
        <v>193</v>
      </c>
    </row>
    <row r="34" spans="6:10" x14ac:dyDescent="0.25">
      <c r="F34" t="s">
        <v>196</v>
      </c>
      <c r="G34" s="112"/>
      <c r="H34">
        <v>1</v>
      </c>
      <c r="I34" s="299" t="b">
        <v>1</v>
      </c>
      <c r="J34" t="s">
        <v>196</v>
      </c>
    </row>
    <row r="35" spans="6:10" x14ac:dyDescent="0.25">
      <c r="F35" t="s">
        <v>199</v>
      </c>
      <c r="G35" s="112"/>
      <c r="H35">
        <v>1</v>
      </c>
      <c r="I35" s="299" t="b">
        <v>1</v>
      </c>
      <c r="J35" t="s">
        <v>199</v>
      </c>
    </row>
    <row r="36" spans="6:10" x14ac:dyDescent="0.25">
      <c r="F36" t="s">
        <v>200</v>
      </c>
      <c r="G36" s="112"/>
      <c r="H36">
        <v>1</v>
      </c>
      <c r="I36" s="299" t="b">
        <v>1</v>
      </c>
      <c r="J36" t="s">
        <v>200</v>
      </c>
    </row>
    <row r="37" spans="6:10" x14ac:dyDescent="0.25">
      <c r="F37" t="s">
        <v>174</v>
      </c>
      <c r="G37" s="112"/>
      <c r="H37">
        <v>2</v>
      </c>
      <c r="I37" s="299" t="b">
        <v>1</v>
      </c>
      <c r="J37" t="s">
        <v>174</v>
      </c>
    </row>
    <row r="38" spans="6:10" x14ac:dyDescent="0.25">
      <c r="F38" t="s">
        <v>194</v>
      </c>
      <c r="G38" s="112"/>
      <c r="H38">
        <v>3</v>
      </c>
      <c r="I38" t="b">
        <v>0</v>
      </c>
      <c r="J38" t="s">
        <v>194</v>
      </c>
    </row>
    <row r="39" spans="6:10" x14ac:dyDescent="0.25">
      <c r="F39" t="s">
        <v>198</v>
      </c>
      <c r="G39" s="112"/>
      <c r="H39">
        <v>2</v>
      </c>
      <c r="I39" t="b">
        <v>0</v>
      </c>
      <c r="J39" t="s">
        <v>198</v>
      </c>
    </row>
    <row r="40" spans="6:10" x14ac:dyDescent="0.25">
      <c r="F40" t="s">
        <v>204</v>
      </c>
      <c r="G40" s="112"/>
      <c r="H40">
        <v>2</v>
      </c>
      <c r="I40" s="299" t="b">
        <v>1</v>
      </c>
      <c r="J40" t="s">
        <v>204</v>
      </c>
    </row>
    <row r="41" spans="6:10" x14ac:dyDescent="0.25">
      <c r="F41" t="s">
        <v>206</v>
      </c>
      <c r="G41" s="112"/>
      <c r="H41">
        <v>4</v>
      </c>
      <c r="I41" t="b">
        <v>0</v>
      </c>
      <c r="J41" t="s">
        <v>206</v>
      </c>
    </row>
    <row r="42" spans="6:10" x14ac:dyDescent="0.25">
      <c r="F42" t="s">
        <v>263</v>
      </c>
      <c r="G42" s="112"/>
      <c r="H42">
        <v>8</v>
      </c>
      <c r="I42" s="23" t="b">
        <v>0</v>
      </c>
      <c r="J42" t="s">
        <v>169</v>
      </c>
    </row>
    <row r="43" spans="6:10" x14ac:dyDescent="0.25">
      <c r="F43" t="s">
        <v>172</v>
      </c>
      <c r="G43" s="112"/>
      <c r="H43">
        <v>5.5</v>
      </c>
      <c r="I43" t="b">
        <v>0</v>
      </c>
      <c r="J43" t="s">
        <v>172</v>
      </c>
    </row>
    <row r="44" spans="6:10" x14ac:dyDescent="0.25">
      <c r="F44" t="s">
        <v>175</v>
      </c>
      <c r="G44" s="112"/>
      <c r="H44">
        <v>9</v>
      </c>
      <c r="I44" t="b">
        <v>0</v>
      </c>
      <c r="J44" t="s">
        <v>175</v>
      </c>
    </row>
    <row r="45" spans="6:10" x14ac:dyDescent="0.25">
      <c r="F45" t="s">
        <v>225</v>
      </c>
      <c r="G45" s="112"/>
      <c r="H45">
        <v>9</v>
      </c>
      <c r="I45" t="b">
        <v>0</v>
      </c>
      <c r="J45" t="s">
        <v>225</v>
      </c>
    </row>
    <row r="46" spans="6:10" x14ac:dyDescent="0.25">
      <c r="F46" t="s">
        <v>195</v>
      </c>
      <c r="G46" s="112"/>
      <c r="H46">
        <v>8</v>
      </c>
      <c r="I46" t="b">
        <v>0</v>
      </c>
      <c r="J46" t="s">
        <v>195</v>
      </c>
    </row>
    <row r="47" spans="6:10" x14ac:dyDescent="0.25">
      <c r="F47" t="s">
        <v>201</v>
      </c>
      <c r="G47" s="112"/>
      <c r="H47">
        <v>8</v>
      </c>
      <c r="I47" t="b">
        <v>0</v>
      </c>
      <c r="J47" t="s">
        <v>201</v>
      </c>
    </row>
    <row r="48" spans="6:10" x14ac:dyDescent="0.25">
      <c r="F48" t="s">
        <v>348</v>
      </c>
      <c r="H48">
        <v>8</v>
      </c>
      <c r="I48" t="b">
        <v>0</v>
      </c>
      <c r="J48" t="s">
        <v>348</v>
      </c>
    </row>
  </sheetData>
  <sheetProtection algorithmName="SHA-512" hashValue="78QPVjSNJ52kbU4MCwOCzRMIpDwhgFKm0CfcXVaa80r2k8npAh7TivWfj4ZEom7kSjEIr3REsojFghrz9yGxTg==" saltValue="2EJgg3jZwTRkGMbCtEDUAA==" spinCount="100000" sheet="1" objects="1" scenarios="1"/>
  <hyperlinks>
    <hyperlink ref="F4"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6"/>
  <sheetViews>
    <sheetView showGridLines="0" showRowColHeaders="0" topLeftCell="C1" zoomScaleNormal="100" workbookViewId="0">
      <selection activeCell="N6" sqref="N6"/>
    </sheetView>
  </sheetViews>
  <sheetFormatPr defaultColWidth="9.140625" defaultRowHeight="16.5" x14ac:dyDescent="0.3"/>
  <cols>
    <col min="1" max="1" width="3.5703125" style="1" hidden="1" customWidth="1"/>
    <col min="2" max="2" width="4.42578125" style="1" hidden="1" customWidth="1"/>
    <col min="3" max="3" width="3" style="1" customWidth="1"/>
    <col min="4" max="4" width="30.42578125" style="1" bestFit="1" customWidth="1"/>
    <col min="5" max="6" width="10.42578125" style="1" bestFit="1" customWidth="1"/>
    <col min="7" max="7" width="8.42578125" style="1" bestFit="1" customWidth="1"/>
    <col min="8" max="8" width="12.5703125" style="1" bestFit="1" customWidth="1"/>
    <col min="9" max="9" width="12.42578125" style="1" customWidth="1"/>
    <col min="10" max="10" width="12.5703125" style="1" bestFit="1" customWidth="1"/>
    <col min="11" max="11" width="7.5703125" style="1" customWidth="1"/>
    <col min="12" max="12" width="12.42578125" style="1" customWidth="1"/>
    <col min="13" max="13" width="23.140625" style="1" bestFit="1" customWidth="1"/>
    <col min="14" max="14" width="23" style="1" bestFit="1" customWidth="1"/>
    <col min="15" max="15" width="19.85546875" style="1" bestFit="1" customWidth="1"/>
    <col min="16" max="16" width="18.42578125" style="1" bestFit="1" customWidth="1"/>
    <col min="17" max="17" width="16" style="1" bestFit="1" customWidth="1"/>
    <col min="18" max="18" width="14.42578125" style="1" bestFit="1" customWidth="1"/>
    <col min="19" max="19" width="18.140625" style="1" bestFit="1" customWidth="1"/>
    <col min="20" max="20" width="16.42578125" style="1" bestFit="1" customWidth="1"/>
    <col min="21" max="22" width="10.42578125" style="1" customWidth="1"/>
    <col min="23" max="24" width="10.5703125" style="1" customWidth="1"/>
    <col min="25" max="25" width="10.42578125" style="1" customWidth="1"/>
    <col min="26" max="26" width="10.5703125" style="1" customWidth="1"/>
    <col min="27" max="16384" width="9.140625" style="1"/>
  </cols>
  <sheetData>
    <row r="1" spans="2:16" ht="11.45" customHeight="1" x14ac:dyDescent="0.3">
      <c r="M1" s="55"/>
      <c r="N1" s="55" t="s">
        <v>525</v>
      </c>
    </row>
    <row r="2" spans="2:16" ht="250.35" customHeight="1" x14ac:dyDescent="0.3">
      <c r="D2" s="339" t="s">
        <v>511</v>
      </c>
      <c r="E2" s="339"/>
      <c r="F2" s="339"/>
      <c r="G2" s="339"/>
      <c r="H2" s="339"/>
      <c r="I2" s="339"/>
      <c r="J2" s="339"/>
      <c r="K2" s="339"/>
      <c r="L2" s="339"/>
      <c r="M2" s="339"/>
      <c r="N2" s="339"/>
      <c r="O2" s="13"/>
      <c r="P2" s="13"/>
    </row>
    <row r="4" spans="2:16" x14ac:dyDescent="0.3">
      <c r="D4" s="1" t="s">
        <v>231</v>
      </c>
      <c r="J4" s="50" t="s">
        <v>97</v>
      </c>
      <c r="K4" s="1" t="s">
        <v>247</v>
      </c>
    </row>
    <row r="6" spans="2:16" x14ac:dyDescent="0.3">
      <c r="D6" s="1" t="s">
        <v>274</v>
      </c>
      <c r="N6" s="76" t="s">
        <v>275</v>
      </c>
    </row>
    <row r="8" spans="2:16" x14ac:dyDescent="0.3">
      <c r="D8" s="22" t="s">
        <v>127</v>
      </c>
    </row>
    <row r="9" spans="2:16" x14ac:dyDescent="0.3">
      <c r="D9" s="48" t="s">
        <v>120</v>
      </c>
      <c r="E9" s="47" t="s">
        <v>121</v>
      </c>
      <c r="F9" s="47" t="s">
        <v>122</v>
      </c>
      <c r="G9" s="47" t="s">
        <v>123</v>
      </c>
      <c r="H9" s="47" t="s">
        <v>124</v>
      </c>
      <c r="I9" s="47" t="s">
        <v>53</v>
      </c>
      <c r="J9" s="47" t="s">
        <v>125</v>
      </c>
      <c r="K9" s="47" t="s">
        <v>389</v>
      </c>
      <c r="L9" s="103" t="s">
        <v>390</v>
      </c>
      <c r="M9" s="47" t="s">
        <v>131</v>
      </c>
      <c r="N9" s="47" t="s">
        <v>139</v>
      </c>
      <c r="O9" s="104" t="s">
        <v>35</v>
      </c>
    </row>
    <row r="10" spans="2:16" x14ac:dyDescent="0.3">
      <c r="B10" s="49"/>
      <c r="D10" s="24" t="s">
        <v>140</v>
      </c>
      <c r="E10" s="42" t="s">
        <v>1</v>
      </c>
      <c r="F10" s="42" t="s">
        <v>1</v>
      </c>
      <c r="G10" s="42" t="s">
        <v>1</v>
      </c>
      <c r="H10" s="42" t="s">
        <v>1</v>
      </c>
      <c r="I10" s="42" t="s">
        <v>1</v>
      </c>
      <c r="J10" s="42" t="s">
        <v>1</v>
      </c>
      <c r="K10" s="42" t="s">
        <v>1</v>
      </c>
      <c r="L10" s="101" t="s">
        <v>1</v>
      </c>
      <c r="M10" s="42" t="s">
        <v>1</v>
      </c>
      <c r="N10" s="42" t="s">
        <v>1</v>
      </c>
    </row>
    <row r="11" spans="2:16" x14ac:dyDescent="0.3">
      <c r="B11" s="49"/>
      <c r="D11" s="24" t="s">
        <v>141</v>
      </c>
      <c r="E11" s="43" t="s">
        <v>34</v>
      </c>
      <c r="F11" s="43" t="s">
        <v>34</v>
      </c>
      <c r="G11" s="43" t="s">
        <v>34</v>
      </c>
      <c r="H11" s="43" t="s">
        <v>34</v>
      </c>
      <c r="I11" s="43" t="s">
        <v>34</v>
      </c>
      <c r="J11" s="43" t="s">
        <v>34</v>
      </c>
      <c r="K11" s="42" t="s">
        <v>1</v>
      </c>
      <c r="L11" s="46" t="s">
        <v>1</v>
      </c>
      <c r="M11" s="43" t="s">
        <v>34</v>
      </c>
      <c r="N11" s="43" t="s">
        <v>34</v>
      </c>
    </row>
    <row r="12" spans="2:16" x14ac:dyDescent="0.3">
      <c r="B12" s="49"/>
      <c r="D12" s="25" t="s">
        <v>143</v>
      </c>
      <c r="E12" s="42" t="s">
        <v>1</v>
      </c>
      <c r="F12" s="42" t="s">
        <v>1</v>
      </c>
      <c r="G12" s="42" t="s">
        <v>1</v>
      </c>
      <c r="H12" s="46" t="s">
        <v>1</v>
      </c>
      <c r="I12" s="42" t="s">
        <v>1</v>
      </c>
      <c r="J12" s="42" t="s">
        <v>1</v>
      </c>
      <c r="K12" s="42" t="s">
        <v>1</v>
      </c>
      <c r="L12" s="46" t="s">
        <v>1</v>
      </c>
      <c r="M12" s="43" t="s">
        <v>34</v>
      </c>
      <c r="N12" s="43" t="s">
        <v>34</v>
      </c>
    </row>
    <row r="13" spans="2:16" x14ac:dyDescent="0.3">
      <c r="B13" s="49"/>
      <c r="D13" s="25" t="s">
        <v>126</v>
      </c>
      <c r="E13" s="44" t="s">
        <v>230</v>
      </c>
      <c r="F13" s="44" t="s">
        <v>230</v>
      </c>
      <c r="G13" s="43" t="s">
        <v>34</v>
      </c>
      <c r="H13" s="43" t="s">
        <v>34</v>
      </c>
      <c r="I13" s="44" t="s">
        <v>230</v>
      </c>
      <c r="J13" s="43" t="s">
        <v>34</v>
      </c>
      <c r="K13" s="43" t="s">
        <v>34</v>
      </c>
      <c r="L13" s="43" t="s">
        <v>34</v>
      </c>
      <c r="M13" s="43" t="s">
        <v>34</v>
      </c>
      <c r="N13" s="43" t="s">
        <v>34</v>
      </c>
    </row>
    <row r="14" spans="2:16" x14ac:dyDescent="0.3">
      <c r="B14" s="49"/>
      <c r="D14" s="24" t="s">
        <v>144</v>
      </c>
      <c r="E14" s="43" t="s">
        <v>34</v>
      </c>
      <c r="F14" s="43" t="s">
        <v>34</v>
      </c>
      <c r="G14" s="43" t="s">
        <v>34</v>
      </c>
      <c r="H14" s="42" t="s">
        <v>1</v>
      </c>
      <c r="I14" s="43" t="s">
        <v>34</v>
      </c>
      <c r="J14" s="43" t="s">
        <v>34</v>
      </c>
      <c r="K14" s="43" t="s">
        <v>34</v>
      </c>
      <c r="L14" s="43" t="s">
        <v>34</v>
      </c>
      <c r="M14" s="43" t="s">
        <v>34</v>
      </c>
      <c r="N14" s="43" t="s">
        <v>34</v>
      </c>
    </row>
    <row r="15" spans="2:16" hidden="1" x14ac:dyDescent="0.3">
      <c r="B15" s="49"/>
      <c r="D15" s="24"/>
      <c r="E15" s="45"/>
      <c r="F15" s="45"/>
      <c r="G15" s="45"/>
      <c r="H15" s="45"/>
      <c r="I15" s="45"/>
      <c r="J15" s="45"/>
      <c r="K15" s="45"/>
      <c r="L15" s="89"/>
      <c r="M15" s="45"/>
      <c r="N15" s="45"/>
    </row>
    <row r="16" spans="2:16" x14ac:dyDescent="0.3">
      <c r="B16" s="49"/>
      <c r="D16" s="24" t="s">
        <v>142</v>
      </c>
      <c r="E16" s="43" t="s">
        <v>34</v>
      </c>
      <c r="F16" s="43" t="s">
        <v>34</v>
      </c>
      <c r="G16" s="43" t="s">
        <v>34</v>
      </c>
      <c r="H16" s="43" t="s">
        <v>34</v>
      </c>
      <c r="I16" s="43" t="s">
        <v>34</v>
      </c>
      <c r="J16" s="43" t="s">
        <v>34</v>
      </c>
      <c r="K16" s="43" t="s">
        <v>34</v>
      </c>
      <c r="L16" s="102" t="s">
        <v>34</v>
      </c>
      <c r="M16" s="42" t="s">
        <v>1</v>
      </c>
      <c r="N16" s="42" t="s">
        <v>1</v>
      </c>
    </row>
  </sheetData>
  <sheetProtection algorithmName="SHA-512" hashValue="wWZWQxFZtb+36YhT93BQAvowQmLc0VXqUNs4iqrpZrwSIyaRs4h0r6BLkgbHjeyDFpf0IT+nMgMxRU+XtIgFQw==" saltValue="hbt9+Ch0Bu1P8SWp+YiHnw==" spinCount="100000" sheet="1" objects="1" scenarios="1"/>
  <mergeCells count="1">
    <mergeCell ref="D2:N2"/>
  </mergeCell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_reference!$C$103:$C$105</xm:f>
          </x14:formula1>
          <xm:sqref>J4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showGridLines="0" showRowColHeaders="0" workbookViewId="0">
      <selection activeCell="F31" sqref="F31"/>
    </sheetView>
  </sheetViews>
  <sheetFormatPr defaultRowHeight="15" x14ac:dyDescent="0.25"/>
  <cols>
    <col min="1" max="3" width="4.42578125" customWidth="1"/>
    <col min="4" max="4" width="47.42578125" customWidth="1"/>
    <col min="5" max="5" width="76.42578125" customWidth="1"/>
    <col min="6" max="6" width="43.85546875" customWidth="1"/>
  </cols>
  <sheetData>
    <row r="1" spans="1:16" x14ac:dyDescent="0.25">
      <c r="L1" s="53" t="s">
        <v>35</v>
      </c>
      <c r="M1" s="53" t="s">
        <v>249</v>
      </c>
      <c r="N1" s="53" t="s">
        <v>250</v>
      </c>
      <c r="O1" s="53" t="s">
        <v>251</v>
      </c>
      <c r="P1" s="53" t="s">
        <v>252</v>
      </c>
    </row>
    <row r="2" spans="1:16" ht="30" customHeight="1" x14ac:dyDescent="0.3">
      <c r="A2" s="1"/>
      <c r="B2" s="6" t="s">
        <v>32</v>
      </c>
      <c r="C2" s="352" t="s">
        <v>15</v>
      </c>
      <c r="D2" s="353"/>
      <c r="E2" s="353"/>
    </row>
    <row r="3" spans="1:16" ht="30" customHeight="1" x14ac:dyDescent="0.3">
      <c r="A3" s="2"/>
      <c r="B3" s="2"/>
      <c r="C3" s="4"/>
      <c r="D3" s="4"/>
      <c r="E3" s="4"/>
    </row>
    <row r="4" spans="1:16" ht="16.5" x14ac:dyDescent="0.3">
      <c r="A4" s="2"/>
      <c r="B4" s="2"/>
      <c r="C4" s="344" t="s">
        <v>211</v>
      </c>
      <c r="D4" s="345"/>
      <c r="E4" s="29" t="s">
        <v>526</v>
      </c>
    </row>
    <row r="5" spans="1:16" ht="16.5" x14ac:dyDescent="0.3">
      <c r="A5" s="1"/>
      <c r="B5" s="1"/>
      <c r="C5" s="346" t="s">
        <v>95</v>
      </c>
      <c r="D5" s="347"/>
      <c r="E5" s="29" t="s">
        <v>393</v>
      </c>
      <c r="F5" s="83" t="s">
        <v>330</v>
      </c>
    </row>
    <row r="6" spans="1:16" ht="16.5" x14ac:dyDescent="0.3">
      <c r="A6" s="1"/>
      <c r="B6" s="1"/>
      <c r="C6" s="146" t="s">
        <v>474</v>
      </c>
      <c r="D6" s="147"/>
      <c r="E6" s="29" t="s">
        <v>336</v>
      </c>
      <c r="F6" s="83"/>
    </row>
    <row r="7" spans="1:16" ht="16.5" x14ac:dyDescent="0.3">
      <c r="A7" s="1"/>
      <c r="B7" s="1"/>
      <c r="C7" s="148" t="s">
        <v>475</v>
      </c>
      <c r="D7" s="149"/>
      <c r="E7" s="29" t="s">
        <v>336</v>
      </c>
      <c r="F7" s="83"/>
    </row>
    <row r="8" spans="1:16" ht="16.5" x14ac:dyDescent="0.3">
      <c r="A8" s="1"/>
      <c r="B8" s="1"/>
      <c r="C8" s="346" t="s">
        <v>329</v>
      </c>
      <c r="D8" s="347"/>
      <c r="E8" s="29" t="s">
        <v>336</v>
      </c>
      <c r="F8" s="83" t="s">
        <v>331</v>
      </c>
    </row>
    <row r="9" spans="1:16" ht="16.5" x14ac:dyDescent="0.3">
      <c r="A9" s="1"/>
      <c r="B9" s="1"/>
      <c r="C9" s="346" t="s">
        <v>451</v>
      </c>
      <c r="D9" s="347"/>
      <c r="E9" s="29" t="s">
        <v>31</v>
      </c>
      <c r="F9" s="83" t="s">
        <v>275</v>
      </c>
    </row>
    <row r="10" spans="1:16" ht="15" customHeight="1" x14ac:dyDescent="0.3">
      <c r="A10" s="1"/>
      <c r="B10" s="1"/>
      <c r="C10" s="346" t="s">
        <v>356</v>
      </c>
      <c r="D10" s="347"/>
      <c r="E10" s="29" t="s">
        <v>527</v>
      </c>
    </row>
    <row r="11" spans="1:16" ht="16.5" x14ac:dyDescent="0.3">
      <c r="A11" s="1"/>
      <c r="B11" s="1"/>
      <c r="C11" s="346" t="s">
        <v>357</v>
      </c>
      <c r="D11" s="347"/>
      <c r="E11" s="29" t="s">
        <v>527</v>
      </c>
    </row>
    <row r="12" spans="1:16" ht="16.5" x14ac:dyDescent="0.3">
      <c r="A12" s="1"/>
      <c r="B12" s="1"/>
      <c r="C12" s="346" t="s">
        <v>358</v>
      </c>
      <c r="D12" s="347"/>
      <c r="E12" s="29" t="s">
        <v>121</v>
      </c>
    </row>
    <row r="13" spans="1:16" ht="16.5" x14ac:dyDescent="0.3">
      <c r="A13" s="1"/>
      <c r="B13" s="1"/>
      <c r="C13" s="36" t="s">
        <v>248</v>
      </c>
      <c r="D13" s="37"/>
      <c r="E13" s="29" t="s">
        <v>35</v>
      </c>
    </row>
    <row r="14" spans="1:16" ht="16.5" x14ac:dyDescent="0.3">
      <c r="A14" s="1"/>
      <c r="B14" s="1"/>
      <c r="D14" s="54" t="s">
        <v>476</v>
      </c>
      <c r="E14" s="29" t="s">
        <v>31</v>
      </c>
    </row>
    <row r="15" spans="1:16" ht="16.5" x14ac:dyDescent="0.3">
      <c r="A15" s="1"/>
      <c r="B15" s="1"/>
      <c r="C15" s="344" t="s">
        <v>359</v>
      </c>
      <c r="D15" s="345"/>
      <c r="E15" s="29" t="s">
        <v>528</v>
      </c>
    </row>
    <row r="16" spans="1:16" ht="16.5" customHeight="1" x14ac:dyDescent="0.25">
      <c r="C16" s="346" t="s">
        <v>346</v>
      </c>
      <c r="D16" s="347"/>
      <c r="E16" s="29" t="s">
        <v>470</v>
      </c>
    </row>
    <row r="17" spans="3:6" x14ac:dyDescent="0.25">
      <c r="D17" s="5" t="s">
        <v>360</v>
      </c>
      <c r="E17" s="29" t="s">
        <v>529</v>
      </c>
    </row>
    <row r="18" spans="3:6" x14ac:dyDescent="0.25">
      <c r="C18" s="344" t="s">
        <v>345</v>
      </c>
      <c r="D18" s="345"/>
      <c r="E18" s="29" t="s">
        <v>336</v>
      </c>
    </row>
    <row r="19" spans="3:6" x14ac:dyDescent="0.25">
      <c r="D19" s="5" t="s">
        <v>347</v>
      </c>
      <c r="E19" s="29" t="s">
        <v>31</v>
      </c>
    </row>
    <row r="20" spans="3:6" x14ac:dyDescent="0.25">
      <c r="C20" s="344" t="s">
        <v>261</v>
      </c>
      <c r="D20" s="345"/>
      <c r="E20" s="29" t="s">
        <v>336</v>
      </c>
    </row>
    <row r="21" spans="3:6" x14ac:dyDescent="0.25">
      <c r="D21" s="5" t="s">
        <v>262</v>
      </c>
      <c r="E21" s="29" t="s">
        <v>31</v>
      </c>
    </row>
    <row r="22" spans="3:6" ht="30.6" customHeight="1" x14ac:dyDescent="0.25">
      <c r="C22" s="342" t="s">
        <v>354</v>
      </c>
      <c r="D22" s="343"/>
      <c r="E22" s="29" t="s">
        <v>336</v>
      </c>
    </row>
    <row r="23" spans="3:6" x14ac:dyDescent="0.25">
      <c r="D23" s="88" t="s">
        <v>355</v>
      </c>
      <c r="E23" s="29" t="s">
        <v>31</v>
      </c>
    </row>
    <row r="24" spans="3:6" x14ac:dyDescent="0.25">
      <c r="C24" s="342" t="s">
        <v>510</v>
      </c>
      <c r="D24" s="343"/>
      <c r="E24" s="29" t="s">
        <v>336</v>
      </c>
    </row>
    <row r="25" spans="3:6" x14ac:dyDescent="0.25">
      <c r="D25" s="88" t="s">
        <v>509</v>
      </c>
      <c r="E25" s="29" t="s">
        <v>31</v>
      </c>
    </row>
    <row r="27" spans="3:6" ht="15.75" thickBot="1" x14ac:dyDescent="0.3">
      <c r="D27" s="155" t="s">
        <v>434</v>
      </c>
    </row>
    <row r="28" spans="3:6" x14ac:dyDescent="0.25">
      <c r="D28" s="348" t="s">
        <v>31</v>
      </c>
      <c r="E28" s="150" t="s">
        <v>119</v>
      </c>
      <c r="F28" s="123"/>
    </row>
    <row r="29" spans="3:6" x14ac:dyDescent="0.25">
      <c r="D29" s="349"/>
      <c r="E29" s="151"/>
      <c r="F29" s="121"/>
    </row>
    <row r="30" spans="3:6" ht="75" x14ac:dyDescent="0.25">
      <c r="D30" s="349"/>
      <c r="E30" s="152" t="s">
        <v>337</v>
      </c>
      <c r="F30" s="122" t="s">
        <v>340</v>
      </c>
    </row>
    <row r="31" spans="3:6" ht="75" x14ac:dyDescent="0.25">
      <c r="D31" s="349"/>
      <c r="E31" s="153" t="s">
        <v>338</v>
      </c>
      <c r="F31" s="124" t="s">
        <v>339</v>
      </c>
    </row>
    <row r="32" spans="3:6" x14ac:dyDescent="0.25">
      <c r="D32" s="349"/>
      <c r="E32" s="154" t="s">
        <v>332</v>
      </c>
      <c r="F32" s="121"/>
    </row>
    <row r="33" spans="4:6" x14ac:dyDescent="0.25">
      <c r="D33" s="349"/>
      <c r="E33" s="151"/>
      <c r="F33" s="121"/>
    </row>
    <row r="34" spans="4:6" ht="60" x14ac:dyDescent="0.25">
      <c r="D34" s="349"/>
      <c r="E34" s="152" t="s">
        <v>341</v>
      </c>
      <c r="F34" s="122" t="s">
        <v>343</v>
      </c>
    </row>
    <row r="35" spans="4:6" ht="75" x14ac:dyDescent="0.25">
      <c r="D35" s="349"/>
      <c r="E35" s="153" t="s">
        <v>342</v>
      </c>
      <c r="F35" s="124" t="s">
        <v>344</v>
      </c>
    </row>
    <row r="36" spans="4:6" x14ac:dyDescent="0.25">
      <c r="D36" s="350"/>
      <c r="E36" s="340" t="s">
        <v>459</v>
      </c>
      <c r="F36" s="341"/>
    </row>
    <row r="37" spans="4:6" x14ac:dyDescent="0.25">
      <c r="D37" s="350"/>
      <c r="E37" s="151"/>
      <c r="F37" s="121"/>
    </row>
    <row r="38" spans="4:6" ht="75" x14ac:dyDescent="0.25">
      <c r="D38" s="350"/>
      <c r="E38" s="152" t="s">
        <v>460</v>
      </c>
      <c r="F38" s="122" t="s">
        <v>461</v>
      </c>
    </row>
    <row r="39" spans="4:6" ht="15.75" thickBot="1" x14ac:dyDescent="0.3">
      <c r="D39" s="351"/>
      <c r="E39" s="153"/>
      <c r="F39" s="124"/>
    </row>
  </sheetData>
  <sheetProtection algorithmName="SHA-512" hashValue="ZcfbXhHgSkz9b4B7mDy63fERXlmTw33k5OO+CP+YwcqTXBHP7y0lkZDv4i8IvJo63yBJY2wxFDchhUigmBSWGw==" saltValue="EFACNJmMhBA2XWZm/j6PLQ==" spinCount="100000" sheet="1" objects="1" scenarios="1"/>
  <mergeCells count="16">
    <mergeCell ref="C15:D15"/>
    <mergeCell ref="C11:D11"/>
    <mergeCell ref="C4:D4"/>
    <mergeCell ref="C8:D8"/>
    <mergeCell ref="C18:D18"/>
    <mergeCell ref="C2:E2"/>
    <mergeCell ref="C5:D5"/>
    <mergeCell ref="C9:D9"/>
    <mergeCell ref="C10:D10"/>
    <mergeCell ref="C12:D12"/>
    <mergeCell ref="E36:F36"/>
    <mergeCell ref="C22:D22"/>
    <mergeCell ref="C20:D20"/>
    <mergeCell ref="C16:D16"/>
    <mergeCell ref="D28:D39"/>
    <mergeCell ref="C24:D24"/>
  </mergeCells>
  <conditionalFormatting sqref="E14">
    <cfRule type="expression" dxfId="1197" priority="25">
      <formula>ISERROR(FIND("Service",$E$13,1))</formula>
    </cfRule>
  </conditionalFormatting>
  <conditionalFormatting sqref="E19 E4:E17">
    <cfRule type="containsText" dxfId="1196" priority="30" operator="containsText" text="Enter_Information_Here">
      <formula>NOT(ISERROR(SEARCH("Enter_Information_Here",E4)))</formula>
    </cfRule>
  </conditionalFormatting>
  <conditionalFormatting sqref="E5:E8 E16 E12:E14">
    <cfRule type="containsText" dxfId="1195" priority="26" operator="containsText" text="Select_Option">
      <formula>NOT(ISERROR(SEARCH("Select_Option",E5)))</formula>
    </cfRule>
  </conditionalFormatting>
  <conditionalFormatting sqref="E17">
    <cfRule type="expression" dxfId="1194" priority="24">
      <formula>($E$16="Select_Option")+($E$16="No")</formula>
    </cfRule>
  </conditionalFormatting>
  <conditionalFormatting sqref="E13">
    <cfRule type="expression" dxfId="1193" priority="23">
      <formula>$E$12&lt;&gt;"Durable"</formula>
    </cfRule>
  </conditionalFormatting>
  <conditionalFormatting sqref="E20">
    <cfRule type="containsText" dxfId="1192" priority="22" operator="containsText" text="Enter_Information_Here">
      <formula>NOT(ISERROR(SEARCH("Enter_Information_Here",E20)))</formula>
    </cfRule>
  </conditionalFormatting>
  <conditionalFormatting sqref="E20">
    <cfRule type="containsText" dxfId="1191" priority="21" operator="containsText" text="Select_Option">
      <formula>NOT(ISERROR(SEARCH("Select_Option",E20)))</formula>
    </cfRule>
  </conditionalFormatting>
  <conditionalFormatting sqref="E21">
    <cfRule type="expression" dxfId="1190" priority="18">
      <formula>$E$20&lt;&gt;"Yes"</formula>
    </cfRule>
    <cfRule type="containsText" dxfId="1189" priority="20" operator="containsText" text="Enter_Information_Here">
      <formula>NOT(ISERROR(SEARCH("Enter_Information_Here",E21)))</formula>
    </cfRule>
  </conditionalFormatting>
  <conditionalFormatting sqref="E21">
    <cfRule type="containsText" dxfId="1188" priority="19" operator="containsText" text="Select_Option">
      <formula>NOT(ISERROR(SEARCH("Select_Option",E21)))</formula>
    </cfRule>
  </conditionalFormatting>
  <conditionalFormatting sqref="F5:F7">
    <cfRule type="expression" dxfId="1187" priority="17">
      <formula>($E$8&lt;&gt;"No")*($E$8&lt;&gt;"Select_Option")*($E$8&lt;&gt;"Yes - Updates to Metadata in XDP Only")</formula>
    </cfRule>
  </conditionalFormatting>
  <conditionalFormatting sqref="F8">
    <cfRule type="expression" dxfId="1186" priority="16">
      <formula>($E$8&lt;&gt;"No")*($E$8&lt;&gt;"Select_Option")*($E$8&lt;&gt;"Yes - Updates to Metadata in XDP Only")</formula>
    </cfRule>
  </conditionalFormatting>
  <conditionalFormatting sqref="F9">
    <cfRule type="expression" dxfId="1185" priority="15">
      <formula>($E$8&lt;&gt;"No")*($E$8&lt;&gt;"Select_Option")*($E$8&lt;&gt;"Yes - Updates to Metadata in XDP Only")</formula>
    </cfRule>
  </conditionalFormatting>
  <conditionalFormatting sqref="E18">
    <cfRule type="containsText" dxfId="1184" priority="12" operator="containsText" text="Enter_Information_Here">
      <formula>NOT(ISERROR(SEARCH("Enter_Information_Here",E18)))</formula>
    </cfRule>
  </conditionalFormatting>
  <conditionalFormatting sqref="E18">
    <cfRule type="containsText" dxfId="1183" priority="11" operator="containsText" text="Select_Option">
      <formula>NOT(ISERROR(SEARCH("Select_Option",E18)))</formula>
    </cfRule>
  </conditionalFormatting>
  <conditionalFormatting sqref="E19">
    <cfRule type="expression" dxfId="1182" priority="10">
      <formula>$E$18&lt;&gt;"Yes"</formula>
    </cfRule>
  </conditionalFormatting>
  <conditionalFormatting sqref="E22">
    <cfRule type="containsText" dxfId="1181" priority="9" operator="containsText" text="Enter_Information_Here">
      <formula>NOT(ISERROR(SEARCH("Enter_Information_Here",E22)))</formula>
    </cfRule>
  </conditionalFormatting>
  <conditionalFormatting sqref="E22">
    <cfRule type="containsText" dxfId="1180" priority="8" operator="containsText" text="Select_Option">
      <formula>NOT(ISERROR(SEARCH("Select_Option",E22)))</formula>
    </cfRule>
  </conditionalFormatting>
  <conditionalFormatting sqref="E23">
    <cfRule type="expression" dxfId="1179" priority="6">
      <formula>E22&lt;&gt;"Yes"</formula>
    </cfRule>
    <cfRule type="expression" dxfId="1178" priority="7">
      <formula>E23="Enter_Information_Here"</formula>
    </cfRule>
  </conditionalFormatting>
  <conditionalFormatting sqref="E9">
    <cfRule type="expression" dxfId="1177" priority="5">
      <formula>$E$5&lt;&gt;"Configure Availabilities for Developer Sandbox"</formula>
    </cfRule>
  </conditionalFormatting>
  <conditionalFormatting sqref="E24">
    <cfRule type="containsText" dxfId="1176" priority="4" operator="containsText" text="Enter_Information_Here">
      <formula>NOT(ISERROR(SEARCH("Enter_Information_Here",E24)))</formula>
    </cfRule>
  </conditionalFormatting>
  <conditionalFormatting sqref="E24">
    <cfRule type="containsText" dxfId="1175" priority="3" operator="containsText" text="Select_Option">
      <formula>NOT(ISERROR(SEARCH("Select_Option",E24)))</formula>
    </cfRule>
  </conditionalFormatting>
  <conditionalFormatting sqref="E25">
    <cfRule type="expression" dxfId="1174" priority="1">
      <formula>E24&lt;&gt;"Yes"</formula>
    </cfRule>
    <cfRule type="expression" dxfId="1173" priority="2">
      <formula>E25="Enter_Information_Here"</formula>
    </cfRule>
  </conditionalFormatting>
  <dataValidations count="1">
    <dataValidation type="list" allowBlank="1" showInputMessage="1" showErrorMessage="1" sqref="E13">
      <formula1>$L$1:$P$1</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_reference!$C$1:$C$3</xm:f>
          </x14:formula1>
          <xm:sqref>E16 E20 E18 E6:E7 E22 E24</xm:sqref>
        </x14:dataValidation>
        <x14:dataValidation type="list" allowBlank="1" showInputMessage="1" showErrorMessage="1">
          <x14:formula1>
            <xm:f>INSTRUCTIONS!$E$9:$O$9</xm:f>
          </x14:formula1>
          <xm:sqref>E12</xm:sqref>
        </x14:dataValidation>
        <x14:dataValidation type="list" allowBlank="1" showInputMessage="1" showErrorMessage="1">
          <x14:formula1>
            <xm:f>_reference!$C$90:$C$99</xm:f>
          </x14:formula1>
          <xm:sqref>E5</xm:sqref>
        </x14:dataValidation>
        <x14:dataValidation type="list" allowBlank="1" showInputMessage="1" showErrorMessage="1">
          <x14:formula1>
            <xm:f>_reference!$C$204:$C$208</xm:f>
          </x14:formula1>
          <xm:sqref>E8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J134"/>
  <sheetViews>
    <sheetView showGridLines="0" showRowColHeaders="0" zoomScaleNormal="100" workbookViewId="0">
      <selection activeCell="D6" sqref="D6"/>
    </sheetView>
  </sheetViews>
  <sheetFormatPr defaultColWidth="9.42578125" defaultRowHeight="15" x14ac:dyDescent="0.25"/>
  <cols>
    <col min="1" max="1" width="1.42578125" customWidth="1"/>
    <col min="2" max="2" width="2.5703125" customWidth="1"/>
    <col min="3" max="3" width="42.5703125" bestFit="1" customWidth="1"/>
    <col min="4" max="4" width="17.85546875" bestFit="1" customWidth="1"/>
    <col min="5" max="6" width="34.140625" customWidth="1"/>
    <col min="7" max="7" width="23.85546875" bestFit="1" customWidth="1"/>
    <col min="8" max="8" width="21.42578125" bestFit="1" customWidth="1"/>
    <col min="9" max="9" width="13.5703125" customWidth="1"/>
    <col min="10" max="10" width="15.42578125" customWidth="1"/>
  </cols>
  <sheetData>
    <row r="2" spans="1:10" ht="30" customHeight="1" x14ac:dyDescent="0.25">
      <c r="B2" s="375" t="s">
        <v>423</v>
      </c>
      <c r="C2" s="375"/>
      <c r="D2" s="375"/>
      <c r="E2" s="375"/>
      <c r="F2" s="375"/>
      <c r="G2" s="375"/>
      <c r="H2" s="375"/>
      <c r="I2" s="375"/>
      <c r="J2" s="375"/>
    </row>
    <row r="4" spans="1:10" ht="17.25" x14ac:dyDescent="0.3">
      <c r="A4" s="1"/>
      <c r="B4" s="6" t="s">
        <v>61</v>
      </c>
      <c r="C4" s="352" t="s">
        <v>384</v>
      </c>
      <c r="D4" s="353"/>
      <c r="E4" s="353"/>
      <c r="F4" s="353"/>
      <c r="G4" s="353"/>
      <c r="H4" s="353"/>
      <c r="I4" s="353"/>
      <c r="J4" s="353"/>
    </row>
    <row r="5" spans="1:10" ht="17.25" x14ac:dyDescent="0.3">
      <c r="A5" s="1"/>
      <c r="B5" s="1"/>
      <c r="C5" s="4"/>
      <c r="D5" s="4"/>
      <c r="E5" s="4"/>
      <c r="F5" s="4"/>
      <c r="G5" s="4"/>
      <c r="H5" s="2"/>
    </row>
    <row r="6" spans="1:10" ht="17.25" x14ac:dyDescent="0.3">
      <c r="A6" s="1"/>
      <c r="B6" s="1"/>
      <c r="C6" s="100" t="s">
        <v>385</v>
      </c>
      <c r="D6" s="27" t="s">
        <v>35</v>
      </c>
      <c r="E6" s="4"/>
      <c r="F6" s="4"/>
      <c r="G6" s="4"/>
      <c r="H6" s="2"/>
    </row>
    <row r="7" spans="1:10" ht="18" thickBot="1" x14ac:dyDescent="0.35">
      <c r="A7" s="1"/>
      <c r="B7" s="1"/>
      <c r="C7" s="4"/>
      <c r="D7" s="4"/>
      <c r="E7" s="4"/>
      <c r="F7" s="4"/>
      <c r="G7" s="4"/>
      <c r="H7" s="2"/>
    </row>
    <row r="8" spans="1:10" ht="52.5" thickTop="1" x14ac:dyDescent="0.3">
      <c r="A8" s="1"/>
      <c r="B8" s="1"/>
      <c r="C8" s="96" t="s">
        <v>59</v>
      </c>
      <c r="D8" s="97" t="s">
        <v>93</v>
      </c>
      <c r="E8" s="97" t="s">
        <v>60</v>
      </c>
      <c r="F8" s="97" t="s">
        <v>94</v>
      </c>
      <c r="G8" s="184" t="s">
        <v>467</v>
      </c>
      <c r="H8" s="98" t="s">
        <v>453</v>
      </c>
      <c r="I8" s="98" t="s">
        <v>454</v>
      </c>
      <c r="J8" s="185" t="s">
        <v>452</v>
      </c>
    </row>
    <row r="9" spans="1:10" ht="16.5" x14ac:dyDescent="0.3">
      <c r="A9" s="1"/>
      <c r="B9" s="186">
        <v>1</v>
      </c>
      <c r="C9" s="30" t="s">
        <v>31</v>
      </c>
      <c r="D9" s="27" t="s">
        <v>35</v>
      </c>
      <c r="E9" s="27" t="s">
        <v>31</v>
      </c>
      <c r="F9" s="91" t="s">
        <v>31</v>
      </c>
      <c r="G9" s="182" t="s">
        <v>35</v>
      </c>
      <c r="H9" s="92" t="s">
        <v>31</v>
      </c>
      <c r="I9" s="94">
        <v>1</v>
      </c>
      <c r="J9" s="90" t="s">
        <v>35</v>
      </c>
    </row>
    <row r="10" spans="1:10" ht="16.5" x14ac:dyDescent="0.3">
      <c r="A10" s="1"/>
      <c r="B10" s="186">
        <v>2</v>
      </c>
      <c r="C10" s="30" t="s">
        <v>31</v>
      </c>
      <c r="D10" s="27" t="s">
        <v>35</v>
      </c>
      <c r="E10" s="27" t="s">
        <v>31</v>
      </c>
      <c r="F10" s="91" t="s">
        <v>31</v>
      </c>
      <c r="G10" s="182" t="s">
        <v>35</v>
      </c>
      <c r="H10" s="92" t="s">
        <v>31</v>
      </c>
      <c r="I10" s="94">
        <v>2</v>
      </c>
      <c r="J10" s="90" t="s">
        <v>35</v>
      </c>
    </row>
    <row r="11" spans="1:10" ht="16.5" x14ac:dyDescent="0.3">
      <c r="A11" s="1"/>
      <c r="B11" s="186">
        <v>3</v>
      </c>
      <c r="C11" s="30" t="s">
        <v>31</v>
      </c>
      <c r="D11" s="27" t="s">
        <v>35</v>
      </c>
      <c r="E11" s="27" t="s">
        <v>31</v>
      </c>
      <c r="F11" s="91" t="s">
        <v>31</v>
      </c>
      <c r="G11" s="182" t="s">
        <v>35</v>
      </c>
      <c r="H11" s="92" t="s">
        <v>31</v>
      </c>
      <c r="I11" s="94">
        <v>3</v>
      </c>
      <c r="J11" s="90" t="s">
        <v>35</v>
      </c>
    </row>
    <row r="12" spans="1:10" ht="16.5" x14ac:dyDescent="0.3">
      <c r="A12" s="1"/>
      <c r="B12" s="186">
        <v>4</v>
      </c>
      <c r="C12" s="30" t="s">
        <v>31</v>
      </c>
      <c r="D12" s="27" t="s">
        <v>35</v>
      </c>
      <c r="E12" s="27" t="s">
        <v>31</v>
      </c>
      <c r="F12" s="91" t="s">
        <v>31</v>
      </c>
      <c r="G12" s="182" t="s">
        <v>35</v>
      </c>
      <c r="H12" s="92" t="s">
        <v>31</v>
      </c>
      <c r="I12" s="94">
        <v>4</v>
      </c>
      <c r="J12" s="90" t="s">
        <v>35</v>
      </c>
    </row>
    <row r="13" spans="1:10" ht="16.5" x14ac:dyDescent="0.3">
      <c r="A13" s="1"/>
      <c r="B13" s="186">
        <v>5</v>
      </c>
      <c r="C13" s="30" t="s">
        <v>31</v>
      </c>
      <c r="D13" s="27" t="s">
        <v>35</v>
      </c>
      <c r="E13" s="27" t="s">
        <v>31</v>
      </c>
      <c r="F13" s="91" t="s">
        <v>31</v>
      </c>
      <c r="G13" s="182" t="s">
        <v>35</v>
      </c>
      <c r="H13" s="92" t="s">
        <v>31</v>
      </c>
      <c r="I13" s="94">
        <v>5</v>
      </c>
      <c r="J13" s="90" t="s">
        <v>35</v>
      </c>
    </row>
    <row r="14" spans="1:10" ht="16.5" x14ac:dyDescent="0.3">
      <c r="B14" s="186">
        <v>6</v>
      </c>
      <c r="C14" s="30" t="s">
        <v>31</v>
      </c>
      <c r="D14" s="27" t="s">
        <v>35</v>
      </c>
      <c r="E14" s="27" t="s">
        <v>31</v>
      </c>
      <c r="F14" s="91" t="s">
        <v>31</v>
      </c>
      <c r="G14" s="182" t="s">
        <v>35</v>
      </c>
      <c r="H14" s="92" t="s">
        <v>31</v>
      </c>
      <c r="I14" s="94">
        <v>6</v>
      </c>
      <c r="J14" s="90" t="s">
        <v>35</v>
      </c>
    </row>
    <row r="15" spans="1:10" ht="16.5" x14ac:dyDescent="0.3">
      <c r="B15" s="186">
        <v>7</v>
      </c>
      <c r="C15" s="30" t="s">
        <v>31</v>
      </c>
      <c r="D15" s="27" t="s">
        <v>35</v>
      </c>
      <c r="E15" s="27" t="s">
        <v>31</v>
      </c>
      <c r="F15" s="91" t="s">
        <v>31</v>
      </c>
      <c r="G15" s="182" t="s">
        <v>35</v>
      </c>
      <c r="H15" s="92" t="s">
        <v>31</v>
      </c>
      <c r="I15" s="94">
        <v>7</v>
      </c>
      <c r="J15" s="90" t="s">
        <v>35</v>
      </c>
    </row>
    <row r="16" spans="1:10" ht="16.5" x14ac:dyDescent="0.3">
      <c r="B16" s="186">
        <v>8</v>
      </c>
      <c r="C16" s="30" t="s">
        <v>31</v>
      </c>
      <c r="D16" s="27" t="s">
        <v>35</v>
      </c>
      <c r="E16" s="27" t="s">
        <v>31</v>
      </c>
      <c r="F16" s="91" t="s">
        <v>31</v>
      </c>
      <c r="G16" s="182" t="s">
        <v>35</v>
      </c>
      <c r="H16" s="92" t="s">
        <v>31</v>
      </c>
      <c r="I16" s="94">
        <v>8</v>
      </c>
      <c r="J16" s="90" t="s">
        <v>35</v>
      </c>
    </row>
    <row r="17" spans="2:10" ht="16.5" x14ac:dyDescent="0.3">
      <c r="B17" s="186">
        <v>9</v>
      </c>
      <c r="C17" s="30" t="s">
        <v>31</v>
      </c>
      <c r="D17" s="27" t="s">
        <v>35</v>
      </c>
      <c r="E17" s="27" t="s">
        <v>31</v>
      </c>
      <c r="F17" s="91" t="s">
        <v>31</v>
      </c>
      <c r="G17" s="182" t="s">
        <v>35</v>
      </c>
      <c r="H17" s="92" t="s">
        <v>31</v>
      </c>
      <c r="I17" s="94">
        <v>9</v>
      </c>
      <c r="J17" s="90" t="s">
        <v>35</v>
      </c>
    </row>
    <row r="18" spans="2:10" ht="16.5" x14ac:dyDescent="0.3">
      <c r="B18" s="186">
        <v>10</v>
      </c>
      <c r="C18" s="30" t="s">
        <v>31</v>
      </c>
      <c r="D18" s="27" t="s">
        <v>35</v>
      </c>
      <c r="E18" s="27" t="s">
        <v>31</v>
      </c>
      <c r="F18" s="91" t="s">
        <v>31</v>
      </c>
      <c r="G18" s="182" t="s">
        <v>35</v>
      </c>
      <c r="H18" s="92" t="s">
        <v>31</v>
      </c>
      <c r="I18" s="94">
        <v>10</v>
      </c>
      <c r="J18" s="90" t="s">
        <v>35</v>
      </c>
    </row>
    <row r="19" spans="2:10" ht="16.5" x14ac:dyDescent="0.3">
      <c r="B19" s="186">
        <v>11</v>
      </c>
      <c r="C19" s="30" t="s">
        <v>31</v>
      </c>
      <c r="D19" s="27" t="s">
        <v>35</v>
      </c>
      <c r="E19" s="27" t="s">
        <v>31</v>
      </c>
      <c r="F19" s="91" t="s">
        <v>31</v>
      </c>
      <c r="G19" s="182" t="s">
        <v>35</v>
      </c>
      <c r="H19" s="92" t="s">
        <v>31</v>
      </c>
      <c r="I19" s="94">
        <v>11</v>
      </c>
      <c r="J19" s="90" t="s">
        <v>35</v>
      </c>
    </row>
    <row r="20" spans="2:10" ht="16.5" x14ac:dyDescent="0.3">
      <c r="B20" s="186">
        <v>12</v>
      </c>
      <c r="C20" s="30" t="s">
        <v>31</v>
      </c>
      <c r="D20" s="27" t="s">
        <v>35</v>
      </c>
      <c r="E20" s="27" t="s">
        <v>31</v>
      </c>
      <c r="F20" s="91" t="s">
        <v>31</v>
      </c>
      <c r="G20" s="182" t="s">
        <v>35</v>
      </c>
      <c r="H20" s="92" t="s">
        <v>31</v>
      </c>
      <c r="I20" s="94">
        <v>12</v>
      </c>
      <c r="J20" s="90" t="s">
        <v>35</v>
      </c>
    </row>
    <row r="21" spans="2:10" ht="16.5" x14ac:dyDescent="0.3">
      <c r="B21" s="186">
        <v>13</v>
      </c>
      <c r="C21" s="30" t="s">
        <v>31</v>
      </c>
      <c r="D21" s="27" t="s">
        <v>35</v>
      </c>
      <c r="E21" s="27" t="s">
        <v>31</v>
      </c>
      <c r="F21" s="91" t="s">
        <v>31</v>
      </c>
      <c r="G21" s="182" t="s">
        <v>35</v>
      </c>
      <c r="H21" s="92" t="s">
        <v>31</v>
      </c>
      <c r="I21" s="94">
        <v>13</v>
      </c>
      <c r="J21" s="90" t="s">
        <v>35</v>
      </c>
    </row>
    <row r="22" spans="2:10" ht="16.5" x14ac:dyDescent="0.3">
      <c r="B22" s="186">
        <v>14</v>
      </c>
      <c r="C22" s="30" t="s">
        <v>31</v>
      </c>
      <c r="D22" s="27" t="s">
        <v>35</v>
      </c>
      <c r="E22" s="27" t="s">
        <v>31</v>
      </c>
      <c r="F22" s="91" t="s">
        <v>31</v>
      </c>
      <c r="G22" s="182" t="s">
        <v>35</v>
      </c>
      <c r="H22" s="92" t="s">
        <v>31</v>
      </c>
      <c r="I22" s="94">
        <v>14</v>
      </c>
      <c r="J22" s="90" t="s">
        <v>35</v>
      </c>
    </row>
    <row r="23" spans="2:10" ht="16.5" x14ac:dyDescent="0.3">
      <c r="B23" s="186">
        <v>15</v>
      </c>
      <c r="C23" s="30" t="s">
        <v>31</v>
      </c>
      <c r="D23" s="27" t="s">
        <v>35</v>
      </c>
      <c r="E23" s="27" t="s">
        <v>31</v>
      </c>
      <c r="F23" s="91" t="s">
        <v>31</v>
      </c>
      <c r="G23" s="182" t="s">
        <v>35</v>
      </c>
      <c r="H23" s="92" t="s">
        <v>31</v>
      </c>
      <c r="I23" s="94">
        <v>15</v>
      </c>
      <c r="J23" s="90" t="s">
        <v>35</v>
      </c>
    </row>
    <row r="24" spans="2:10" ht="16.5" x14ac:dyDescent="0.3">
      <c r="B24" s="186">
        <v>16</v>
      </c>
      <c r="C24" s="30" t="s">
        <v>31</v>
      </c>
      <c r="D24" s="27" t="s">
        <v>35</v>
      </c>
      <c r="E24" s="27" t="s">
        <v>31</v>
      </c>
      <c r="F24" s="91" t="s">
        <v>31</v>
      </c>
      <c r="G24" s="182" t="s">
        <v>35</v>
      </c>
      <c r="H24" s="92" t="s">
        <v>31</v>
      </c>
      <c r="I24" s="94">
        <v>16</v>
      </c>
      <c r="J24" s="90" t="s">
        <v>35</v>
      </c>
    </row>
    <row r="25" spans="2:10" ht="16.5" x14ac:dyDescent="0.3">
      <c r="B25" s="186">
        <v>17</v>
      </c>
      <c r="C25" s="30" t="s">
        <v>31</v>
      </c>
      <c r="D25" s="27" t="s">
        <v>35</v>
      </c>
      <c r="E25" s="27" t="s">
        <v>31</v>
      </c>
      <c r="F25" s="91" t="s">
        <v>31</v>
      </c>
      <c r="G25" s="182" t="s">
        <v>35</v>
      </c>
      <c r="H25" s="92" t="s">
        <v>31</v>
      </c>
      <c r="I25" s="94">
        <v>17</v>
      </c>
      <c r="J25" s="90" t="s">
        <v>35</v>
      </c>
    </row>
    <row r="26" spans="2:10" ht="16.5" x14ac:dyDescent="0.3">
      <c r="B26" s="186">
        <v>18</v>
      </c>
      <c r="C26" s="30" t="s">
        <v>31</v>
      </c>
      <c r="D26" s="27" t="s">
        <v>35</v>
      </c>
      <c r="E26" s="27" t="s">
        <v>31</v>
      </c>
      <c r="F26" s="91" t="s">
        <v>31</v>
      </c>
      <c r="G26" s="182" t="s">
        <v>35</v>
      </c>
      <c r="H26" s="92" t="s">
        <v>31</v>
      </c>
      <c r="I26" s="94">
        <v>18</v>
      </c>
      <c r="J26" s="90" t="s">
        <v>35</v>
      </c>
    </row>
    <row r="27" spans="2:10" ht="16.5" x14ac:dyDescent="0.3">
      <c r="B27" s="186">
        <v>19</v>
      </c>
      <c r="C27" s="30" t="s">
        <v>31</v>
      </c>
      <c r="D27" s="27" t="s">
        <v>35</v>
      </c>
      <c r="E27" s="27" t="s">
        <v>31</v>
      </c>
      <c r="F27" s="91" t="s">
        <v>31</v>
      </c>
      <c r="G27" s="182" t="s">
        <v>35</v>
      </c>
      <c r="H27" s="92" t="s">
        <v>31</v>
      </c>
      <c r="I27" s="94">
        <v>19</v>
      </c>
      <c r="J27" s="90" t="s">
        <v>35</v>
      </c>
    </row>
    <row r="28" spans="2:10" ht="16.5" x14ac:dyDescent="0.3">
      <c r="B28" s="186">
        <v>20</v>
      </c>
      <c r="C28" s="30" t="s">
        <v>31</v>
      </c>
      <c r="D28" s="27" t="s">
        <v>35</v>
      </c>
      <c r="E28" s="27" t="s">
        <v>31</v>
      </c>
      <c r="F28" s="91" t="s">
        <v>31</v>
      </c>
      <c r="G28" s="182" t="s">
        <v>35</v>
      </c>
      <c r="H28" s="92" t="s">
        <v>31</v>
      </c>
      <c r="I28" s="94">
        <v>20</v>
      </c>
      <c r="J28" s="90" t="s">
        <v>35</v>
      </c>
    </row>
    <row r="29" spans="2:10" ht="16.5" x14ac:dyDescent="0.3">
      <c r="B29" s="186">
        <v>21</v>
      </c>
      <c r="C29" s="30" t="s">
        <v>31</v>
      </c>
      <c r="D29" s="27" t="s">
        <v>35</v>
      </c>
      <c r="E29" s="27" t="s">
        <v>31</v>
      </c>
      <c r="F29" s="91" t="s">
        <v>31</v>
      </c>
      <c r="G29" s="182" t="s">
        <v>35</v>
      </c>
      <c r="H29" s="92" t="s">
        <v>31</v>
      </c>
      <c r="I29" s="94">
        <v>21</v>
      </c>
      <c r="J29" s="90" t="s">
        <v>35</v>
      </c>
    </row>
    <row r="30" spans="2:10" ht="16.5" x14ac:dyDescent="0.3">
      <c r="B30" s="186">
        <v>22</v>
      </c>
      <c r="C30" s="30" t="s">
        <v>31</v>
      </c>
      <c r="D30" s="27" t="s">
        <v>35</v>
      </c>
      <c r="E30" s="27" t="s">
        <v>31</v>
      </c>
      <c r="F30" s="91" t="s">
        <v>31</v>
      </c>
      <c r="G30" s="182" t="s">
        <v>35</v>
      </c>
      <c r="H30" s="92" t="s">
        <v>31</v>
      </c>
      <c r="I30" s="94">
        <v>22</v>
      </c>
      <c r="J30" s="90" t="s">
        <v>35</v>
      </c>
    </row>
    <row r="31" spans="2:10" ht="16.5" x14ac:dyDescent="0.3">
      <c r="B31" s="186">
        <v>23</v>
      </c>
      <c r="C31" s="30" t="s">
        <v>31</v>
      </c>
      <c r="D31" s="27" t="s">
        <v>35</v>
      </c>
      <c r="E31" s="27" t="s">
        <v>31</v>
      </c>
      <c r="F31" s="91" t="s">
        <v>31</v>
      </c>
      <c r="G31" s="182" t="s">
        <v>35</v>
      </c>
      <c r="H31" s="92" t="s">
        <v>31</v>
      </c>
      <c r="I31" s="94">
        <v>23</v>
      </c>
      <c r="J31" s="90" t="s">
        <v>35</v>
      </c>
    </row>
    <row r="32" spans="2:10" ht="16.5" x14ac:dyDescent="0.3">
      <c r="B32" s="186">
        <v>24</v>
      </c>
      <c r="C32" s="30" t="s">
        <v>31</v>
      </c>
      <c r="D32" s="27" t="s">
        <v>35</v>
      </c>
      <c r="E32" s="27" t="s">
        <v>31</v>
      </c>
      <c r="F32" s="91" t="s">
        <v>31</v>
      </c>
      <c r="G32" s="182" t="s">
        <v>35</v>
      </c>
      <c r="H32" s="92" t="s">
        <v>31</v>
      </c>
      <c r="I32" s="94">
        <v>24</v>
      </c>
      <c r="J32" s="90" t="s">
        <v>35</v>
      </c>
    </row>
    <row r="33" spans="2:10" ht="16.5" x14ac:dyDescent="0.3">
      <c r="B33" s="186">
        <v>25</v>
      </c>
      <c r="C33" s="30" t="s">
        <v>31</v>
      </c>
      <c r="D33" s="27" t="s">
        <v>35</v>
      </c>
      <c r="E33" s="27" t="s">
        <v>31</v>
      </c>
      <c r="F33" s="91" t="s">
        <v>31</v>
      </c>
      <c r="G33" s="182" t="s">
        <v>35</v>
      </c>
      <c r="H33" s="92" t="s">
        <v>31</v>
      </c>
      <c r="I33" s="94">
        <v>25</v>
      </c>
      <c r="J33" s="90" t="s">
        <v>35</v>
      </c>
    </row>
    <row r="34" spans="2:10" ht="16.5" x14ac:dyDescent="0.3">
      <c r="B34" s="186">
        <v>26</v>
      </c>
      <c r="C34" s="30" t="s">
        <v>31</v>
      </c>
      <c r="D34" s="27" t="s">
        <v>35</v>
      </c>
      <c r="E34" s="27" t="s">
        <v>31</v>
      </c>
      <c r="F34" s="91" t="s">
        <v>31</v>
      </c>
      <c r="G34" s="182" t="s">
        <v>35</v>
      </c>
      <c r="H34" s="92" t="s">
        <v>31</v>
      </c>
      <c r="I34" s="94">
        <v>26</v>
      </c>
      <c r="J34" s="90" t="s">
        <v>35</v>
      </c>
    </row>
    <row r="35" spans="2:10" ht="16.5" x14ac:dyDescent="0.3">
      <c r="B35" s="186">
        <v>27</v>
      </c>
      <c r="C35" s="30" t="s">
        <v>31</v>
      </c>
      <c r="D35" s="27" t="s">
        <v>35</v>
      </c>
      <c r="E35" s="27" t="s">
        <v>31</v>
      </c>
      <c r="F35" s="91" t="s">
        <v>31</v>
      </c>
      <c r="G35" s="182" t="s">
        <v>35</v>
      </c>
      <c r="H35" s="92" t="s">
        <v>31</v>
      </c>
      <c r="I35" s="94">
        <v>27</v>
      </c>
      <c r="J35" s="90" t="s">
        <v>35</v>
      </c>
    </row>
    <row r="36" spans="2:10" ht="16.5" x14ac:dyDescent="0.3">
      <c r="B36" s="186">
        <v>28</v>
      </c>
      <c r="C36" s="30" t="s">
        <v>31</v>
      </c>
      <c r="D36" s="27" t="s">
        <v>35</v>
      </c>
      <c r="E36" s="27" t="s">
        <v>31</v>
      </c>
      <c r="F36" s="91" t="s">
        <v>31</v>
      </c>
      <c r="G36" s="182" t="s">
        <v>35</v>
      </c>
      <c r="H36" s="92" t="s">
        <v>31</v>
      </c>
      <c r="I36" s="94">
        <v>28</v>
      </c>
      <c r="J36" s="90" t="s">
        <v>35</v>
      </c>
    </row>
    <row r="37" spans="2:10" ht="16.5" x14ac:dyDescent="0.3">
      <c r="B37" s="186">
        <v>29</v>
      </c>
      <c r="C37" s="30" t="s">
        <v>31</v>
      </c>
      <c r="D37" s="27" t="s">
        <v>35</v>
      </c>
      <c r="E37" s="27" t="s">
        <v>31</v>
      </c>
      <c r="F37" s="91" t="s">
        <v>31</v>
      </c>
      <c r="G37" s="182" t="s">
        <v>35</v>
      </c>
      <c r="H37" s="92" t="s">
        <v>31</v>
      </c>
      <c r="I37" s="94">
        <v>29</v>
      </c>
      <c r="J37" s="90" t="s">
        <v>35</v>
      </c>
    </row>
    <row r="38" spans="2:10" ht="16.5" x14ac:dyDescent="0.3">
      <c r="B38" s="186">
        <v>30</v>
      </c>
      <c r="C38" s="30" t="s">
        <v>31</v>
      </c>
      <c r="D38" s="27" t="s">
        <v>35</v>
      </c>
      <c r="E38" s="27" t="s">
        <v>31</v>
      </c>
      <c r="F38" s="91" t="s">
        <v>31</v>
      </c>
      <c r="G38" s="182" t="s">
        <v>35</v>
      </c>
      <c r="H38" s="92" t="s">
        <v>31</v>
      </c>
      <c r="I38" s="94">
        <v>30</v>
      </c>
      <c r="J38" s="90" t="s">
        <v>35</v>
      </c>
    </row>
    <row r="39" spans="2:10" ht="16.5" x14ac:dyDescent="0.3">
      <c r="B39" s="186">
        <v>31</v>
      </c>
      <c r="C39" s="30" t="s">
        <v>31</v>
      </c>
      <c r="D39" s="27" t="s">
        <v>35</v>
      </c>
      <c r="E39" s="27" t="s">
        <v>31</v>
      </c>
      <c r="F39" s="91" t="s">
        <v>31</v>
      </c>
      <c r="G39" s="182" t="s">
        <v>35</v>
      </c>
      <c r="H39" s="92" t="s">
        <v>31</v>
      </c>
      <c r="I39" s="94">
        <v>31</v>
      </c>
      <c r="J39" s="90" t="s">
        <v>35</v>
      </c>
    </row>
    <row r="40" spans="2:10" ht="16.5" x14ac:dyDescent="0.3">
      <c r="B40" s="186">
        <v>32</v>
      </c>
      <c r="C40" s="30" t="s">
        <v>31</v>
      </c>
      <c r="D40" s="27" t="s">
        <v>35</v>
      </c>
      <c r="E40" s="27" t="s">
        <v>31</v>
      </c>
      <c r="F40" s="91" t="s">
        <v>31</v>
      </c>
      <c r="G40" s="182" t="s">
        <v>35</v>
      </c>
      <c r="H40" s="92" t="s">
        <v>31</v>
      </c>
      <c r="I40" s="94">
        <v>32</v>
      </c>
      <c r="J40" s="90" t="s">
        <v>35</v>
      </c>
    </row>
    <row r="41" spans="2:10" ht="16.5" x14ac:dyDescent="0.3">
      <c r="B41" s="186">
        <v>33</v>
      </c>
      <c r="C41" s="30" t="s">
        <v>31</v>
      </c>
      <c r="D41" s="27" t="s">
        <v>35</v>
      </c>
      <c r="E41" s="27" t="s">
        <v>31</v>
      </c>
      <c r="F41" s="91" t="s">
        <v>31</v>
      </c>
      <c r="G41" s="182" t="s">
        <v>35</v>
      </c>
      <c r="H41" s="92" t="s">
        <v>31</v>
      </c>
      <c r="I41" s="94">
        <v>33</v>
      </c>
      <c r="J41" s="90" t="s">
        <v>35</v>
      </c>
    </row>
    <row r="42" spans="2:10" ht="16.5" x14ac:dyDescent="0.3">
      <c r="B42" s="186">
        <v>34</v>
      </c>
      <c r="C42" s="30" t="s">
        <v>31</v>
      </c>
      <c r="D42" s="27" t="s">
        <v>35</v>
      </c>
      <c r="E42" s="27" t="s">
        <v>31</v>
      </c>
      <c r="F42" s="91" t="s">
        <v>31</v>
      </c>
      <c r="G42" s="182" t="s">
        <v>35</v>
      </c>
      <c r="H42" s="92" t="s">
        <v>31</v>
      </c>
      <c r="I42" s="94">
        <v>34</v>
      </c>
      <c r="J42" s="90" t="s">
        <v>35</v>
      </c>
    </row>
    <row r="43" spans="2:10" ht="16.5" x14ac:dyDescent="0.3">
      <c r="B43" s="186">
        <v>35</v>
      </c>
      <c r="C43" s="30" t="s">
        <v>31</v>
      </c>
      <c r="D43" s="27" t="s">
        <v>35</v>
      </c>
      <c r="E43" s="27" t="s">
        <v>31</v>
      </c>
      <c r="F43" s="91" t="s">
        <v>31</v>
      </c>
      <c r="G43" s="182" t="s">
        <v>35</v>
      </c>
      <c r="H43" s="92" t="s">
        <v>31</v>
      </c>
      <c r="I43" s="94">
        <v>35</v>
      </c>
      <c r="J43" s="90" t="s">
        <v>35</v>
      </c>
    </row>
    <row r="44" spans="2:10" ht="16.5" x14ac:dyDescent="0.3">
      <c r="B44" s="186">
        <v>36</v>
      </c>
      <c r="C44" s="30" t="s">
        <v>31</v>
      </c>
      <c r="D44" s="27" t="s">
        <v>35</v>
      </c>
      <c r="E44" s="27" t="s">
        <v>31</v>
      </c>
      <c r="F44" s="91" t="s">
        <v>31</v>
      </c>
      <c r="G44" s="182" t="s">
        <v>35</v>
      </c>
      <c r="H44" s="92" t="s">
        <v>31</v>
      </c>
      <c r="I44" s="94">
        <v>36</v>
      </c>
      <c r="J44" s="90" t="s">
        <v>35</v>
      </c>
    </row>
    <row r="45" spans="2:10" ht="16.5" x14ac:dyDescent="0.3">
      <c r="B45" s="186">
        <v>37</v>
      </c>
      <c r="C45" s="30" t="s">
        <v>31</v>
      </c>
      <c r="D45" s="27" t="s">
        <v>35</v>
      </c>
      <c r="E45" s="27" t="s">
        <v>31</v>
      </c>
      <c r="F45" s="91" t="s">
        <v>31</v>
      </c>
      <c r="G45" s="182" t="s">
        <v>35</v>
      </c>
      <c r="H45" s="92" t="s">
        <v>31</v>
      </c>
      <c r="I45" s="94">
        <v>37</v>
      </c>
      <c r="J45" s="90" t="s">
        <v>35</v>
      </c>
    </row>
    <row r="46" spans="2:10" ht="16.5" x14ac:dyDescent="0.3">
      <c r="B46" s="186">
        <v>38</v>
      </c>
      <c r="C46" s="30" t="s">
        <v>31</v>
      </c>
      <c r="D46" s="27" t="s">
        <v>35</v>
      </c>
      <c r="E46" s="27" t="s">
        <v>31</v>
      </c>
      <c r="F46" s="91" t="s">
        <v>31</v>
      </c>
      <c r="G46" s="182" t="s">
        <v>35</v>
      </c>
      <c r="H46" s="92" t="s">
        <v>31</v>
      </c>
      <c r="I46" s="94">
        <v>38</v>
      </c>
      <c r="J46" s="90" t="s">
        <v>35</v>
      </c>
    </row>
    <row r="47" spans="2:10" ht="16.5" x14ac:dyDescent="0.3">
      <c r="B47" s="186">
        <v>39</v>
      </c>
      <c r="C47" s="30" t="s">
        <v>31</v>
      </c>
      <c r="D47" s="27" t="s">
        <v>35</v>
      </c>
      <c r="E47" s="27" t="s">
        <v>31</v>
      </c>
      <c r="F47" s="91" t="s">
        <v>31</v>
      </c>
      <c r="G47" s="182" t="s">
        <v>35</v>
      </c>
      <c r="H47" s="92" t="s">
        <v>31</v>
      </c>
      <c r="I47" s="94">
        <v>39</v>
      </c>
      <c r="J47" s="90" t="s">
        <v>35</v>
      </c>
    </row>
    <row r="48" spans="2:10" ht="16.5" x14ac:dyDescent="0.3">
      <c r="B48" s="186">
        <v>40</v>
      </c>
      <c r="C48" s="30" t="s">
        <v>31</v>
      </c>
      <c r="D48" s="27" t="s">
        <v>35</v>
      </c>
      <c r="E48" s="27" t="s">
        <v>31</v>
      </c>
      <c r="F48" s="91" t="s">
        <v>31</v>
      </c>
      <c r="G48" s="182" t="s">
        <v>35</v>
      </c>
      <c r="H48" s="92" t="s">
        <v>31</v>
      </c>
      <c r="I48" s="94">
        <v>40</v>
      </c>
      <c r="J48" s="90" t="s">
        <v>35</v>
      </c>
    </row>
    <row r="49" spans="2:10" ht="16.5" x14ac:dyDescent="0.3">
      <c r="B49" s="186">
        <v>41</v>
      </c>
      <c r="C49" s="30" t="s">
        <v>31</v>
      </c>
      <c r="D49" s="27" t="s">
        <v>35</v>
      </c>
      <c r="E49" s="27" t="s">
        <v>31</v>
      </c>
      <c r="F49" s="91" t="s">
        <v>31</v>
      </c>
      <c r="G49" s="182" t="s">
        <v>35</v>
      </c>
      <c r="H49" s="92" t="s">
        <v>31</v>
      </c>
      <c r="I49" s="94">
        <v>41</v>
      </c>
      <c r="J49" s="90" t="s">
        <v>35</v>
      </c>
    </row>
    <row r="50" spans="2:10" ht="16.5" x14ac:dyDescent="0.3">
      <c r="B50" s="186">
        <v>42</v>
      </c>
      <c r="C50" s="30" t="s">
        <v>31</v>
      </c>
      <c r="D50" s="27" t="s">
        <v>35</v>
      </c>
      <c r="E50" s="27" t="s">
        <v>31</v>
      </c>
      <c r="F50" s="91" t="s">
        <v>31</v>
      </c>
      <c r="G50" s="182" t="s">
        <v>35</v>
      </c>
      <c r="H50" s="92" t="s">
        <v>31</v>
      </c>
      <c r="I50" s="94">
        <v>42</v>
      </c>
      <c r="J50" s="90" t="s">
        <v>35</v>
      </c>
    </row>
    <row r="51" spans="2:10" ht="16.5" x14ac:dyDescent="0.3">
      <c r="B51" s="186">
        <v>43</v>
      </c>
      <c r="C51" s="30" t="s">
        <v>31</v>
      </c>
      <c r="D51" s="27" t="s">
        <v>35</v>
      </c>
      <c r="E51" s="27" t="s">
        <v>31</v>
      </c>
      <c r="F51" s="91" t="s">
        <v>31</v>
      </c>
      <c r="G51" s="182" t="s">
        <v>35</v>
      </c>
      <c r="H51" s="92" t="s">
        <v>31</v>
      </c>
      <c r="I51" s="94">
        <v>43</v>
      </c>
      <c r="J51" s="90" t="s">
        <v>35</v>
      </c>
    </row>
    <row r="52" spans="2:10" ht="16.5" x14ac:dyDescent="0.3">
      <c r="B52" s="186">
        <v>44</v>
      </c>
      <c r="C52" s="30" t="s">
        <v>31</v>
      </c>
      <c r="D52" s="27" t="s">
        <v>35</v>
      </c>
      <c r="E52" s="27" t="s">
        <v>31</v>
      </c>
      <c r="F52" s="91" t="s">
        <v>31</v>
      </c>
      <c r="G52" s="182" t="s">
        <v>35</v>
      </c>
      <c r="H52" s="92" t="s">
        <v>31</v>
      </c>
      <c r="I52" s="94">
        <v>44</v>
      </c>
      <c r="J52" s="90" t="s">
        <v>35</v>
      </c>
    </row>
    <row r="53" spans="2:10" ht="16.5" x14ac:dyDescent="0.3">
      <c r="B53" s="186">
        <v>45</v>
      </c>
      <c r="C53" s="30" t="s">
        <v>31</v>
      </c>
      <c r="D53" s="27" t="s">
        <v>35</v>
      </c>
      <c r="E53" s="27" t="s">
        <v>31</v>
      </c>
      <c r="F53" s="91" t="s">
        <v>31</v>
      </c>
      <c r="G53" s="182" t="s">
        <v>35</v>
      </c>
      <c r="H53" s="92" t="s">
        <v>31</v>
      </c>
      <c r="I53" s="94">
        <v>45</v>
      </c>
      <c r="J53" s="90" t="s">
        <v>35</v>
      </c>
    </row>
    <row r="54" spans="2:10" ht="16.5" x14ac:dyDescent="0.3">
      <c r="B54" s="186">
        <v>46</v>
      </c>
      <c r="C54" s="30" t="s">
        <v>31</v>
      </c>
      <c r="D54" s="27" t="s">
        <v>35</v>
      </c>
      <c r="E54" s="27" t="s">
        <v>31</v>
      </c>
      <c r="F54" s="91" t="s">
        <v>31</v>
      </c>
      <c r="G54" s="182" t="s">
        <v>35</v>
      </c>
      <c r="H54" s="92" t="s">
        <v>31</v>
      </c>
      <c r="I54" s="94">
        <v>46</v>
      </c>
      <c r="J54" s="90" t="s">
        <v>35</v>
      </c>
    </row>
    <row r="55" spans="2:10" ht="16.5" x14ac:dyDescent="0.3">
      <c r="B55" s="186">
        <v>47</v>
      </c>
      <c r="C55" s="30" t="s">
        <v>31</v>
      </c>
      <c r="D55" s="27" t="s">
        <v>35</v>
      </c>
      <c r="E55" s="27" t="s">
        <v>31</v>
      </c>
      <c r="F55" s="91" t="s">
        <v>31</v>
      </c>
      <c r="G55" s="182" t="s">
        <v>35</v>
      </c>
      <c r="H55" s="92" t="s">
        <v>31</v>
      </c>
      <c r="I55" s="94">
        <v>47</v>
      </c>
      <c r="J55" s="90" t="s">
        <v>35</v>
      </c>
    </row>
    <row r="56" spans="2:10" ht="16.5" x14ac:dyDescent="0.3">
      <c r="B56" s="186">
        <v>48</v>
      </c>
      <c r="C56" s="30" t="s">
        <v>31</v>
      </c>
      <c r="D56" s="27" t="s">
        <v>35</v>
      </c>
      <c r="E56" s="27" t="s">
        <v>31</v>
      </c>
      <c r="F56" s="91" t="s">
        <v>31</v>
      </c>
      <c r="G56" s="182" t="s">
        <v>35</v>
      </c>
      <c r="H56" s="92" t="s">
        <v>31</v>
      </c>
      <c r="I56" s="94">
        <v>48</v>
      </c>
      <c r="J56" s="90" t="s">
        <v>35</v>
      </c>
    </row>
    <row r="57" spans="2:10" ht="16.5" x14ac:dyDescent="0.3">
      <c r="B57" s="186">
        <v>49</v>
      </c>
      <c r="C57" s="30" t="s">
        <v>31</v>
      </c>
      <c r="D57" s="27" t="s">
        <v>35</v>
      </c>
      <c r="E57" s="27" t="s">
        <v>31</v>
      </c>
      <c r="F57" s="91" t="s">
        <v>31</v>
      </c>
      <c r="G57" s="182" t="s">
        <v>35</v>
      </c>
      <c r="H57" s="92" t="s">
        <v>31</v>
      </c>
      <c r="I57" s="94">
        <v>49</v>
      </c>
      <c r="J57" s="90" t="s">
        <v>35</v>
      </c>
    </row>
    <row r="58" spans="2:10" ht="16.5" x14ac:dyDescent="0.3">
      <c r="B58" s="186">
        <v>50</v>
      </c>
      <c r="C58" s="30" t="s">
        <v>31</v>
      </c>
      <c r="D58" s="27" t="s">
        <v>35</v>
      </c>
      <c r="E58" s="27" t="s">
        <v>31</v>
      </c>
      <c r="F58" s="91" t="s">
        <v>31</v>
      </c>
      <c r="G58" s="182" t="s">
        <v>35</v>
      </c>
      <c r="H58" s="92" t="s">
        <v>31</v>
      </c>
      <c r="I58" s="94">
        <v>50</v>
      </c>
      <c r="J58" s="90" t="s">
        <v>35</v>
      </c>
    </row>
    <row r="59" spans="2:10" ht="16.5" x14ac:dyDescent="0.3">
      <c r="B59" s="186">
        <v>51</v>
      </c>
      <c r="C59" s="30" t="s">
        <v>31</v>
      </c>
      <c r="D59" s="27" t="s">
        <v>35</v>
      </c>
      <c r="E59" s="27" t="s">
        <v>31</v>
      </c>
      <c r="F59" s="91" t="s">
        <v>31</v>
      </c>
      <c r="G59" s="182" t="s">
        <v>35</v>
      </c>
      <c r="H59" s="92" t="s">
        <v>31</v>
      </c>
      <c r="I59" s="94">
        <v>51</v>
      </c>
      <c r="J59" s="90" t="s">
        <v>35</v>
      </c>
    </row>
    <row r="60" spans="2:10" ht="16.5" x14ac:dyDescent="0.3">
      <c r="B60" s="186">
        <v>52</v>
      </c>
      <c r="C60" s="30" t="s">
        <v>31</v>
      </c>
      <c r="D60" s="27" t="s">
        <v>35</v>
      </c>
      <c r="E60" s="27" t="s">
        <v>31</v>
      </c>
      <c r="F60" s="91" t="s">
        <v>31</v>
      </c>
      <c r="G60" s="182" t="s">
        <v>35</v>
      </c>
      <c r="H60" s="92" t="s">
        <v>31</v>
      </c>
      <c r="I60" s="94">
        <v>52</v>
      </c>
      <c r="J60" s="90" t="s">
        <v>35</v>
      </c>
    </row>
    <row r="61" spans="2:10" ht="16.5" x14ac:dyDescent="0.3">
      <c r="B61" s="186">
        <v>53</v>
      </c>
      <c r="C61" s="30" t="s">
        <v>31</v>
      </c>
      <c r="D61" s="27" t="s">
        <v>35</v>
      </c>
      <c r="E61" s="27" t="s">
        <v>31</v>
      </c>
      <c r="F61" s="91" t="s">
        <v>31</v>
      </c>
      <c r="G61" s="182" t="s">
        <v>35</v>
      </c>
      <c r="H61" s="92" t="s">
        <v>31</v>
      </c>
      <c r="I61" s="94">
        <v>53</v>
      </c>
      <c r="J61" s="90" t="s">
        <v>35</v>
      </c>
    </row>
    <row r="62" spans="2:10" ht="16.5" x14ac:dyDescent="0.3">
      <c r="B62" s="186">
        <v>54</v>
      </c>
      <c r="C62" s="30" t="s">
        <v>31</v>
      </c>
      <c r="D62" s="27" t="s">
        <v>35</v>
      </c>
      <c r="E62" s="27" t="s">
        <v>31</v>
      </c>
      <c r="F62" s="91" t="s">
        <v>31</v>
      </c>
      <c r="G62" s="182" t="s">
        <v>35</v>
      </c>
      <c r="H62" s="92" t="s">
        <v>31</v>
      </c>
      <c r="I62" s="94">
        <v>54</v>
      </c>
      <c r="J62" s="90" t="s">
        <v>35</v>
      </c>
    </row>
    <row r="63" spans="2:10" ht="16.5" x14ac:dyDescent="0.3">
      <c r="B63" s="186">
        <v>55</v>
      </c>
      <c r="C63" s="30" t="s">
        <v>31</v>
      </c>
      <c r="D63" s="27" t="s">
        <v>35</v>
      </c>
      <c r="E63" s="27" t="s">
        <v>31</v>
      </c>
      <c r="F63" s="91" t="s">
        <v>31</v>
      </c>
      <c r="G63" s="182" t="s">
        <v>35</v>
      </c>
      <c r="H63" s="92" t="s">
        <v>31</v>
      </c>
      <c r="I63" s="94">
        <v>55</v>
      </c>
      <c r="J63" s="90" t="s">
        <v>35</v>
      </c>
    </row>
    <row r="64" spans="2:10" ht="16.5" x14ac:dyDescent="0.3">
      <c r="B64" s="186">
        <v>56</v>
      </c>
      <c r="C64" s="30" t="s">
        <v>31</v>
      </c>
      <c r="D64" s="27" t="s">
        <v>35</v>
      </c>
      <c r="E64" s="27" t="s">
        <v>31</v>
      </c>
      <c r="F64" s="91" t="s">
        <v>31</v>
      </c>
      <c r="G64" s="182" t="s">
        <v>35</v>
      </c>
      <c r="H64" s="92" t="s">
        <v>31</v>
      </c>
      <c r="I64" s="94">
        <v>56</v>
      </c>
      <c r="J64" s="90" t="s">
        <v>35</v>
      </c>
    </row>
    <row r="65" spans="2:10" ht="16.5" x14ac:dyDescent="0.3">
      <c r="B65" s="186">
        <v>57</v>
      </c>
      <c r="C65" s="30" t="s">
        <v>31</v>
      </c>
      <c r="D65" s="27" t="s">
        <v>35</v>
      </c>
      <c r="E65" s="27" t="s">
        <v>31</v>
      </c>
      <c r="F65" s="91" t="s">
        <v>31</v>
      </c>
      <c r="G65" s="182" t="s">
        <v>35</v>
      </c>
      <c r="H65" s="92" t="s">
        <v>31</v>
      </c>
      <c r="I65" s="94">
        <v>57</v>
      </c>
      <c r="J65" s="90" t="s">
        <v>35</v>
      </c>
    </row>
    <row r="66" spans="2:10" ht="16.5" x14ac:dyDescent="0.3">
      <c r="B66" s="186">
        <v>58</v>
      </c>
      <c r="C66" s="30" t="s">
        <v>31</v>
      </c>
      <c r="D66" s="27" t="s">
        <v>35</v>
      </c>
      <c r="E66" s="27" t="s">
        <v>31</v>
      </c>
      <c r="F66" s="91" t="s">
        <v>31</v>
      </c>
      <c r="G66" s="182" t="s">
        <v>35</v>
      </c>
      <c r="H66" s="92" t="s">
        <v>31</v>
      </c>
      <c r="I66" s="94">
        <v>58</v>
      </c>
      <c r="J66" s="90" t="s">
        <v>35</v>
      </c>
    </row>
    <row r="67" spans="2:10" ht="16.5" x14ac:dyDescent="0.3">
      <c r="B67" s="186">
        <v>59</v>
      </c>
      <c r="C67" s="30" t="s">
        <v>31</v>
      </c>
      <c r="D67" s="27" t="s">
        <v>35</v>
      </c>
      <c r="E67" s="27" t="s">
        <v>31</v>
      </c>
      <c r="F67" s="91" t="s">
        <v>31</v>
      </c>
      <c r="G67" s="182" t="s">
        <v>35</v>
      </c>
      <c r="H67" s="92" t="s">
        <v>31</v>
      </c>
      <c r="I67" s="94">
        <v>59</v>
      </c>
      <c r="J67" s="90" t="s">
        <v>35</v>
      </c>
    </row>
    <row r="68" spans="2:10" ht="16.5" x14ac:dyDescent="0.3">
      <c r="B68" s="186">
        <v>60</v>
      </c>
      <c r="C68" s="30" t="s">
        <v>31</v>
      </c>
      <c r="D68" s="27" t="s">
        <v>35</v>
      </c>
      <c r="E68" s="27" t="s">
        <v>31</v>
      </c>
      <c r="F68" s="91" t="s">
        <v>31</v>
      </c>
      <c r="G68" s="182" t="s">
        <v>35</v>
      </c>
      <c r="H68" s="92" t="s">
        <v>31</v>
      </c>
      <c r="I68" s="94">
        <v>60</v>
      </c>
      <c r="J68" s="90" t="s">
        <v>35</v>
      </c>
    </row>
    <row r="69" spans="2:10" ht="16.5" x14ac:dyDescent="0.3">
      <c r="B69" s="186">
        <v>61</v>
      </c>
      <c r="C69" s="30" t="s">
        <v>31</v>
      </c>
      <c r="D69" s="27" t="s">
        <v>35</v>
      </c>
      <c r="E69" s="27" t="s">
        <v>31</v>
      </c>
      <c r="F69" s="91" t="s">
        <v>31</v>
      </c>
      <c r="G69" s="182" t="s">
        <v>35</v>
      </c>
      <c r="H69" s="92" t="s">
        <v>31</v>
      </c>
      <c r="I69" s="94">
        <v>61</v>
      </c>
      <c r="J69" s="90" t="s">
        <v>35</v>
      </c>
    </row>
    <row r="70" spans="2:10" ht="16.5" x14ac:dyDescent="0.3">
      <c r="B70" s="186">
        <v>62</v>
      </c>
      <c r="C70" s="30" t="s">
        <v>31</v>
      </c>
      <c r="D70" s="27" t="s">
        <v>35</v>
      </c>
      <c r="E70" s="27" t="s">
        <v>31</v>
      </c>
      <c r="F70" s="91" t="s">
        <v>31</v>
      </c>
      <c r="G70" s="182" t="s">
        <v>35</v>
      </c>
      <c r="H70" s="92" t="s">
        <v>31</v>
      </c>
      <c r="I70" s="94">
        <v>62</v>
      </c>
      <c r="J70" s="90" t="s">
        <v>35</v>
      </c>
    </row>
    <row r="71" spans="2:10" ht="16.5" x14ac:dyDescent="0.3">
      <c r="B71" s="186">
        <v>63</v>
      </c>
      <c r="C71" s="30" t="s">
        <v>31</v>
      </c>
      <c r="D71" s="27" t="s">
        <v>35</v>
      </c>
      <c r="E71" s="27" t="s">
        <v>31</v>
      </c>
      <c r="F71" s="91" t="s">
        <v>31</v>
      </c>
      <c r="G71" s="182" t="s">
        <v>35</v>
      </c>
      <c r="H71" s="92" t="s">
        <v>31</v>
      </c>
      <c r="I71" s="94">
        <v>63</v>
      </c>
      <c r="J71" s="90" t="s">
        <v>35</v>
      </c>
    </row>
    <row r="72" spans="2:10" ht="16.5" x14ac:dyDescent="0.3">
      <c r="B72" s="186">
        <v>64</v>
      </c>
      <c r="C72" s="30" t="s">
        <v>31</v>
      </c>
      <c r="D72" s="27" t="s">
        <v>35</v>
      </c>
      <c r="E72" s="27" t="s">
        <v>31</v>
      </c>
      <c r="F72" s="91" t="s">
        <v>31</v>
      </c>
      <c r="G72" s="182" t="s">
        <v>35</v>
      </c>
      <c r="H72" s="92" t="s">
        <v>31</v>
      </c>
      <c r="I72" s="94">
        <v>64</v>
      </c>
      <c r="J72" s="90" t="s">
        <v>35</v>
      </c>
    </row>
    <row r="73" spans="2:10" ht="16.5" x14ac:dyDescent="0.3">
      <c r="B73" s="186">
        <v>65</v>
      </c>
      <c r="C73" s="30" t="s">
        <v>31</v>
      </c>
      <c r="D73" s="27" t="s">
        <v>35</v>
      </c>
      <c r="E73" s="27" t="s">
        <v>31</v>
      </c>
      <c r="F73" s="91" t="s">
        <v>31</v>
      </c>
      <c r="G73" s="182" t="s">
        <v>35</v>
      </c>
      <c r="H73" s="92" t="s">
        <v>31</v>
      </c>
      <c r="I73" s="94">
        <v>65</v>
      </c>
      <c r="J73" s="90" t="s">
        <v>35</v>
      </c>
    </row>
    <row r="74" spans="2:10" ht="16.5" x14ac:dyDescent="0.3">
      <c r="B74" s="186">
        <v>66</v>
      </c>
      <c r="C74" s="30" t="s">
        <v>31</v>
      </c>
      <c r="D74" s="27" t="s">
        <v>35</v>
      </c>
      <c r="E74" s="27" t="s">
        <v>31</v>
      </c>
      <c r="F74" s="91" t="s">
        <v>31</v>
      </c>
      <c r="G74" s="182" t="s">
        <v>35</v>
      </c>
      <c r="H74" s="92" t="s">
        <v>31</v>
      </c>
      <c r="I74" s="94">
        <v>66</v>
      </c>
      <c r="J74" s="90" t="s">
        <v>35</v>
      </c>
    </row>
    <row r="75" spans="2:10" ht="16.5" x14ac:dyDescent="0.3">
      <c r="B75" s="186">
        <v>67</v>
      </c>
      <c r="C75" s="30" t="s">
        <v>31</v>
      </c>
      <c r="D75" s="27" t="s">
        <v>35</v>
      </c>
      <c r="E75" s="27" t="s">
        <v>31</v>
      </c>
      <c r="F75" s="91" t="s">
        <v>31</v>
      </c>
      <c r="G75" s="182" t="s">
        <v>35</v>
      </c>
      <c r="H75" s="92" t="s">
        <v>31</v>
      </c>
      <c r="I75" s="94">
        <v>67</v>
      </c>
      <c r="J75" s="90" t="s">
        <v>35</v>
      </c>
    </row>
    <row r="76" spans="2:10" ht="16.5" x14ac:dyDescent="0.3">
      <c r="B76" s="186">
        <v>68</v>
      </c>
      <c r="C76" s="30" t="s">
        <v>31</v>
      </c>
      <c r="D76" s="27" t="s">
        <v>35</v>
      </c>
      <c r="E76" s="27" t="s">
        <v>31</v>
      </c>
      <c r="F76" s="91" t="s">
        <v>31</v>
      </c>
      <c r="G76" s="182" t="s">
        <v>35</v>
      </c>
      <c r="H76" s="92" t="s">
        <v>31</v>
      </c>
      <c r="I76" s="94">
        <v>68</v>
      </c>
      <c r="J76" s="90" t="s">
        <v>35</v>
      </c>
    </row>
    <row r="77" spans="2:10" ht="16.5" x14ac:dyDescent="0.3">
      <c r="B77" s="186">
        <v>69</v>
      </c>
      <c r="C77" s="30" t="s">
        <v>31</v>
      </c>
      <c r="D77" s="27" t="s">
        <v>35</v>
      </c>
      <c r="E77" s="27" t="s">
        <v>31</v>
      </c>
      <c r="F77" s="91" t="s">
        <v>31</v>
      </c>
      <c r="G77" s="182" t="s">
        <v>35</v>
      </c>
      <c r="H77" s="92" t="s">
        <v>31</v>
      </c>
      <c r="I77" s="94">
        <v>69</v>
      </c>
      <c r="J77" s="90" t="s">
        <v>35</v>
      </c>
    </row>
    <row r="78" spans="2:10" ht="16.5" x14ac:dyDescent="0.3">
      <c r="B78" s="186">
        <v>70</v>
      </c>
      <c r="C78" s="30" t="s">
        <v>31</v>
      </c>
      <c r="D78" s="27" t="s">
        <v>35</v>
      </c>
      <c r="E78" s="27" t="s">
        <v>31</v>
      </c>
      <c r="F78" s="91" t="s">
        <v>31</v>
      </c>
      <c r="G78" s="182" t="s">
        <v>35</v>
      </c>
      <c r="H78" s="92" t="s">
        <v>31</v>
      </c>
      <c r="I78" s="94">
        <v>70</v>
      </c>
      <c r="J78" s="90" t="s">
        <v>35</v>
      </c>
    </row>
    <row r="79" spans="2:10" ht="16.5" x14ac:dyDescent="0.3">
      <c r="B79" s="186">
        <v>71</v>
      </c>
      <c r="C79" s="30" t="s">
        <v>31</v>
      </c>
      <c r="D79" s="27" t="s">
        <v>35</v>
      </c>
      <c r="E79" s="27" t="s">
        <v>31</v>
      </c>
      <c r="F79" s="91" t="s">
        <v>31</v>
      </c>
      <c r="G79" s="182" t="s">
        <v>35</v>
      </c>
      <c r="H79" s="92" t="s">
        <v>31</v>
      </c>
      <c r="I79" s="94">
        <v>71</v>
      </c>
      <c r="J79" s="90" t="s">
        <v>35</v>
      </c>
    </row>
    <row r="80" spans="2:10" ht="16.5" x14ac:dyDescent="0.3">
      <c r="B80" s="186">
        <v>72</v>
      </c>
      <c r="C80" s="30" t="s">
        <v>31</v>
      </c>
      <c r="D80" s="27" t="s">
        <v>35</v>
      </c>
      <c r="E80" s="27" t="s">
        <v>31</v>
      </c>
      <c r="F80" s="91" t="s">
        <v>31</v>
      </c>
      <c r="G80" s="182" t="s">
        <v>35</v>
      </c>
      <c r="H80" s="92" t="s">
        <v>31</v>
      </c>
      <c r="I80" s="94">
        <v>72</v>
      </c>
      <c r="J80" s="90" t="s">
        <v>35</v>
      </c>
    </row>
    <row r="81" spans="2:10" ht="16.5" x14ac:dyDescent="0.3">
      <c r="B81" s="186">
        <v>73</v>
      </c>
      <c r="C81" s="30" t="s">
        <v>31</v>
      </c>
      <c r="D81" s="27" t="s">
        <v>35</v>
      </c>
      <c r="E81" s="27" t="s">
        <v>31</v>
      </c>
      <c r="F81" s="91" t="s">
        <v>31</v>
      </c>
      <c r="G81" s="182" t="s">
        <v>35</v>
      </c>
      <c r="H81" s="92" t="s">
        <v>31</v>
      </c>
      <c r="I81" s="94">
        <v>73</v>
      </c>
      <c r="J81" s="90" t="s">
        <v>35</v>
      </c>
    </row>
    <row r="82" spans="2:10" ht="16.5" x14ac:dyDescent="0.3">
      <c r="B82" s="186">
        <v>74</v>
      </c>
      <c r="C82" s="30" t="s">
        <v>31</v>
      </c>
      <c r="D82" s="27" t="s">
        <v>35</v>
      </c>
      <c r="E82" s="27" t="s">
        <v>31</v>
      </c>
      <c r="F82" s="91" t="s">
        <v>31</v>
      </c>
      <c r="G82" s="182" t="s">
        <v>35</v>
      </c>
      <c r="H82" s="92" t="s">
        <v>31</v>
      </c>
      <c r="I82" s="94">
        <v>74</v>
      </c>
      <c r="J82" s="90" t="s">
        <v>35</v>
      </c>
    </row>
    <row r="83" spans="2:10" ht="16.5" x14ac:dyDescent="0.3">
      <c r="B83" s="186">
        <v>75</v>
      </c>
      <c r="C83" s="30" t="s">
        <v>31</v>
      </c>
      <c r="D83" s="27" t="s">
        <v>35</v>
      </c>
      <c r="E83" s="27" t="s">
        <v>31</v>
      </c>
      <c r="F83" s="91" t="s">
        <v>31</v>
      </c>
      <c r="G83" s="182" t="s">
        <v>35</v>
      </c>
      <c r="H83" s="92" t="s">
        <v>31</v>
      </c>
      <c r="I83" s="94">
        <v>75</v>
      </c>
      <c r="J83" s="90" t="s">
        <v>35</v>
      </c>
    </row>
    <row r="84" spans="2:10" ht="16.5" x14ac:dyDescent="0.3">
      <c r="B84" s="186">
        <v>76</v>
      </c>
      <c r="C84" s="30" t="s">
        <v>31</v>
      </c>
      <c r="D84" s="27" t="s">
        <v>35</v>
      </c>
      <c r="E84" s="27" t="s">
        <v>31</v>
      </c>
      <c r="F84" s="91" t="s">
        <v>31</v>
      </c>
      <c r="G84" s="182" t="s">
        <v>35</v>
      </c>
      <c r="H84" s="92" t="s">
        <v>31</v>
      </c>
      <c r="I84" s="94">
        <v>76</v>
      </c>
      <c r="J84" s="90" t="s">
        <v>35</v>
      </c>
    </row>
    <row r="85" spans="2:10" ht="16.5" x14ac:dyDescent="0.3">
      <c r="B85" s="186">
        <v>77</v>
      </c>
      <c r="C85" s="30" t="s">
        <v>31</v>
      </c>
      <c r="D85" s="27" t="s">
        <v>35</v>
      </c>
      <c r="E85" s="27" t="s">
        <v>31</v>
      </c>
      <c r="F85" s="91" t="s">
        <v>31</v>
      </c>
      <c r="G85" s="182" t="s">
        <v>35</v>
      </c>
      <c r="H85" s="92" t="s">
        <v>31</v>
      </c>
      <c r="I85" s="94">
        <v>77</v>
      </c>
      <c r="J85" s="90" t="s">
        <v>35</v>
      </c>
    </row>
    <row r="86" spans="2:10" ht="16.5" x14ac:dyDescent="0.3">
      <c r="B86" s="186">
        <v>78</v>
      </c>
      <c r="C86" s="30" t="s">
        <v>31</v>
      </c>
      <c r="D86" s="27" t="s">
        <v>35</v>
      </c>
      <c r="E86" s="27" t="s">
        <v>31</v>
      </c>
      <c r="F86" s="91" t="s">
        <v>31</v>
      </c>
      <c r="G86" s="182" t="s">
        <v>35</v>
      </c>
      <c r="H86" s="92" t="s">
        <v>31</v>
      </c>
      <c r="I86" s="94">
        <v>78</v>
      </c>
      <c r="J86" s="90" t="s">
        <v>35</v>
      </c>
    </row>
    <row r="87" spans="2:10" ht="16.5" x14ac:dyDescent="0.3">
      <c r="B87" s="186">
        <v>79</v>
      </c>
      <c r="C87" s="30" t="s">
        <v>31</v>
      </c>
      <c r="D87" s="27" t="s">
        <v>35</v>
      </c>
      <c r="E87" s="27" t="s">
        <v>31</v>
      </c>
      <c r="F87" s="91" t="s">
        <v>31</v>
      </c>
      <c r="G87" s="182" t="s">
        <v>35</v>
      </c>
      <c r="H87" s="92" t="s">
        <v>31</v>
      </c>
      <c r="I87" s="94">
        <v>79</v>
      </c>
      <c r="J87" s="90" t="s">
        <v>35</v>
      </c>
    </row>
    <row r="88" spans="2:10" ht="16.5" x14ac:dyDescent="0.3">
      <c r="B88" s="186">
        <v>80</v>
      </c>
      <c r="C88" s="30" t="s">
        <v>31</v>
      </c>
      <c r="D88" s="27" t="s">
        <v>35</v>
      </c>
      <c r="E88" s="27" t="s">
        <v>31</v>
      </c>
      <c r="F88" s="91" t="s">
        <v>31</v>
      </c>
      <c r="G88" s="182" t="s">
        <v>35</v>
      </c>
      <c r="H88" s="92" t="s">
        <v>31</v>
      </c>
      <c r="I88" s="94">
        <v>80</v>
      </c>
      <c r="J88" s="90" t="s">
        <v>35</v>
      </c>
    </row>
    <row r="89" spans="2:10" ht="16.5" x14ac:dyDescent="0.3">
      <c r="B89" s="186">
        <v>81</v>
      </c>
      <c r="C89" s="30" t="s">
        <v>31</v>
      </c>
      <c r="D89" s="27" t="s">
        <v>35</v>
      </c>
      <c r="E89" s="27" t="s">
        <v>31</v>
      </c>
      <c r="F89" s="91" t="s">
        <v>31</v>
      </c>
      <c r="G89" s="182" t="s">
        <v>35</v>
      </c>
      <c r="H89" s="92" t="s">
        <v>31</v>
      </c>
      <c r="I89" s="94">
        <v>81</v>
      </c>
      <c r="J89" s="90" t="s">
        <v>35</v>
      </c>
    </row>
    <row r="90" spans="2:10" ht="16.5" x14ac:dyDescent="0.3">
      <c r="B90" s="186">
        <v>82</v>
      </c>
      <c r="C90" s="30" t="s">
        <v>31</v>
      </c>
      <c r="D90" s="27" t="s">
        <v>35</v>
      </c>
      <c r="E90" s="27" t="s">
        <v>31</v>
      </c>
      <c r="F90" s="91" t="s">
        <v>31</v>
      </c>
      <c r="G90" s="182" t="s">
        <v>35</v>
      </c>
      <c r="H90" s="92" t="s">
        <v>31</v>
      </c>
      <c r="I90" s="94">
        <v>82</v>
      </c>
      <c r="J90" s="90" t="s">
        <v>35</v>
      </c>
    </row>
    <row r="91" spans="2:10" ht="16.5" x14ac:dyDescent="0.3">
      <c r="B91" s="186">
        <v>83</v>
      </c>
      <c r="C91" s="30" t="s">
        <v>31</v>
      </c>
      <c r="D91" s="27" t="s">
        <v>35</v>
      </c>
      <c r="E91" s="27" t="s">
        <v>31</v>
      </c>
      <c r="F91" s="91" t="s">
        <v>31</v>
      </c>
      <c r="G91" s="182" t="s">
        <v>35</v>
      </c>
      <c r="H91" s="92" t="s">
        <v>31</v>
      </c>
      <c r="I91" s="94">
        <v>83</v>
      </c>
      <c r="J91" s="90" t="s">
        <v>35</v>
      </c>
    </row>
    <row r="92" spans="2:10" ht="16.5" x14ac:dyDescent="0.3">
      <c r="B92" s="186">
        <v>84</v>
      </c>
      <c r="C92" s="30" t="s">
        <v>31</v>
      </c>
      <c r="D92" s="27" t="s">
        <v>35</v>
      </c>
      <c r="E92" s="27" t="s">
        <v>31</v>
      </c>
      <c r="F92" s="91" t="s">
        <v>31</v>
      </c>
      <c r="G92" s="182" t="s">
        <v>35</v>
      </c>
      <c r="H92" s="92" t="s">
        <v>31</v>
      </c>
      <c r="I92" s="94">
        <v>84</v>
      </c>
      <c r="J92" s="90" t="s">
        <v>35</v>
      </c>
    </row>
    <row r="93" spans="2:10" ht="16.5" x14ac:dyDescent="0.3">
      <c r="B93" s="186">
        <v>85</v>
      </c>
      <c r="C93" s="30" t="s">
        <v>31</v>
      </c>
      <c r="D93" s="27" t="s">
        <v>35</v>
      </c>
      <c r="E93" s="27" t="s">
        <v>31</v>
      </c>
      <c r="F93" s="91" t="s">
        <v>31</v>
      </c>
      <c r="G93" s="182" t="s">
        <v>35</v>
      </c>
      <c r="H93" s="92" t="s">
        <v>31</v>
      </c>
      <c r="I93" s="94">
        <v>85</v>
      </c>
      <c r="J93" s="90" t="s">
        <v>35</v>
      </c>
    </row>
    <row r="94" spans="2:10" ht="16.5" x14ac:dyDescent="0.3">
      <c r="B94" s="186">
        <v>86</v>
      </c>
      <c r="C94" s="30" t="s">
        <v>31</v>
      </c>
      <c r="D94" s="27" t="s">
        <v>35</v>
      </c>
      <c r="E94" s="27" t="s">
        <v>31</v>
      </c>
      <c r="F94" s="91" t="s">
        <v>31</v>
      </c>
      <c r="G94" s="182" t="s">
        <v>35</v>
      </c>
      <c r="H94" s="92" t="s">
        <v>31</v>
      </c>
      <c r="I94" s="94">
        <v>86</v>
      </c>
      <c r="J94" s="90" t="s">
        <v>35</v>
      </c>
    </row>
    <row r="95" spans="2:10" ht="16.5" x14ac:dyDescent="0.3">
      <c r="B95" s="186">
        <v>87</v>
      </c>
      <c r="C95" s="30" t="s">
        <v>31</v>
      </c>
      <c r="D95" s="27" t="s">
        <v>35</v>
      </c>
      <c r="E95" s="27" t="s">
        <v>31</v>
      </c>
      <c r="F95" s="91" t="s">
        <v>31</v>
      </c>
      <c r="G95" s="182" t="s">
        <v>35</v>
      </c>
      <c r="H95" s="92" t="s">
        <v>31</v>
      </c>
      <c r="I95" s="94">
        <v>87</v>
      </c>
      <c r="J95" s="90" t="s">
        <v>35</v>
      </c>
    </row>
    <row r="96" spans="2:10" ht="16.5" x14ac:dyDescent="0.3">
      <c r="B96" s="186">
        <v>88</v>
      </c>
      <c r="C96" s="30" t="s">
        <v>31</v>
      </c>
      <c r="D96" s="27" t="s">
        <v>35</v>
      </c>
      <c r="E96" s="27" t="s">
        <v>31</v>
      </c>
      <c r="F96" s="91" t="s">
        <v>31</v>
      </c>
      <c r="G96" s="182" t="s">
        <v>35</v>
      </c>
      <c r="H96" s="92" t="s">
        <v>31</v>
      </c>
      <c r="I96" s="94">
        <v>88</v>
      </c>
      <c r="J96" s="90" t="s">
        <v>35</v>
      </c>
    </row>
    <row r="97" spans="2:10" ht="16.5" x14ac:dyDescent="0.3">
      <c r="B97" s="186">
        <v>89</v>
      </c>
      <c r="C97" s="30" t="s">
        <v>31</v>
      </c>
      <c r="D97" s="27" t="s">
        <v>35</v>
      </c>
      <c r="E97" s="27" t="s">
        <v>31</v>
      </c>
      <c r="F97" s="91" t="s">
        <v>31</v>
      </c>
      <c r="G97" s="182" t="s">
        <v>35</v>
      </c>
      <c r="H97" s="92" t="s">
        <v>31</v>
      </c>
      <c r="I97" s="94">
        <v>89</v>
      </c>
      <c r="J97" s="90" t="s">
        <v>35</v>
      </c>
    </row>
    <row r="98" spans="2:10" ht="16.5" x14ac:dyDescent="0.3">
      <c r="B98" s="186">
        <v>90</v>
      </c>
      <c r="C98" s="30" t="s">
        <v>31</v>
      </c>
      <c r="D98" s="27" t="s">
        <v>35</v>
      </c>
      <c r="E98" s="27" t="s">
        <v>31</v>
      </c>
      <c r="F98" s="91" t="s">
        <v>31</v>
      </c>
      <c r="G98" s="182" t="s">
        <v>35</v>
      </c>
      <c r="H98" s="92" t="s">
        <v>31</v>
      </c>
      <c r="I98" s="94">
        <v>90</v>
      </c>
      <c r="J98" s="90" t="s">
        <v>35</v>
      </c>
    </row>
    <row r="99" spans="2:10" ht="16.5" x14ac:dyDescent="0.3">
      <c r="B99" s="186">
        <v>91</v>
      </c>
      <c r="C99" s="30" t="s">
        <v>31</v>
      </c>
      <c r="D99" s="27" t="s">
        <v>35</v>
      </c>
      <c r="E99" s="27" t="s">
        <v>31</v>
      </c>
      <c r="F99" s="91" t="s">
        <v>31</v>
      </c>
      <c r="G99" s="182" t="s">
        <v>35</v>
      </c>
      <c r="H99" s="92" t="s">
        <v>31</v>
      </c>
      <c r="I99" s="94">
        <v>91</v>
      </c>
      <c r="J99" s="90" t="s">
        <v>35</v>
      </c>
    </row>
    <row r="100" spans="2:10" ht="16.5" x14ac:dyDescent="0.3">
      <c r="B100" s="186">
        <v>92</v>
      </c>
      <c r="C100" s="30" t="s">
        <v>31</v>
      </c>
      <c r="D100" s="27" t="s">
        <v>35</v>
      </c>
      <c r="E100" s="27" t="s">
        <v>31</v>
      </c>
      <c r="F100" s="91" t="s">
        <v>31</v>
      </c>
      <c r="G100" s="182" t="s">
        <v>35</v>
      </c>
      <c r="H100" s="92" t="s">
        <v>31</v>
      </c>
      <c r="I100" s="94">
        <v>92</v>
      </c>
      <c r="J100" s="90" t="s">
        <v>35</v>
      </c>
    </row>
    <row r="101" spans="2:10" ht="16.5" x14ac:dyDescent="0.3">
      <c r="B101" s="186">
        <v>93</v>
      </c>
      <c r="C101" s="30" t="s">
        <v>31</v>
      </c>
      <c r="D101" s="27" t="s">
        <v>35</v>
      </c>
      <c r="E101" s="27" t="s">
        <v>31</v>
      </c>
      <c r="F101" s="91" t="s">
        <v>31</v>
      </c>
      <c r="G101" s="182" t="s">
        <v>35</v>
      </c>
      <c r="H101" s="92" t="s">
        <v>31</v>
      </c>
      <c r="I101" s="94">
        <v>93</v>
      </c>
      <c r="J101" s="90" t="s">
        <v>35</v>
      </c>
    </row>
    <row r="102" spans="2:10" ht="16.5" x14ac:dyDescent="0.3">
      <c r="B102" s="186">
        <v>94</v>
      </c>
      <c r="C102" s="30" t="s">
        <v>31</v>
      </c>
      <c r="D102" s="27" t="s">
        <v>35</v>
      </c>
      <c r="E102" s="27" t="s">
        <v>31</v>
      </c>
      <c r="F102" s="91" t="s">
        <v>31</v>
      </c>
      <c r="G102" s="182" t="s">
        <v>35</v>
      </c>
      <c r="H102" s="92" t="s">
        <v>31</v>
      </c>
      <c r="I102" s="94">
        <v>94</v>
      </c>
      <c r="J102" s="90" t="s">
        <v>35</v>
      </c>
    </row>
    <row r="103" spans="2:10" ht="16.5" x14ac:dyDescent="0.3">
      <c r="B103" s="186">
        <v>95</v>
      </c>
      <c r="C103" s="30" t="s">
        <v>31</v>
      </c>
      <c r="D103" s="27" t="s">
        <v>35</v>
      </c>
      <c r="E103" s="27" t="s">
        <v>31</v>
      </c>
      <c r="F103" s="91" t="s">
        <v>31</v>
      </c>
      <c r="G103" s="182" t="s">
        <v>35</v>
      </c>
      <c r="H103" s="92" t="s">
        <v>31</v>
      </c>
      <c r="I103" s="94">
        <v>95</v>
      </c>
      <c r="J103" s="90" t="s">
        <v>35</v>
      </c>
    </row>
    <row r="104" spans="2:10" ht="16.5" x14ac:dyDescent="0.3">
      <c r="B104" s="186">
        <v>96</v>
      </c>
      <c r="C104" s="30" t="s">
        <v>31</v>
      </c>
      <c r="D104" s="27" t="s">
        <v>35</v>
      </c>
      <c r="E104" s="27" t="s">
        <v>31</v>
      </c>
      <c r="F104" s="91" t="s">
        <v>31</v>
      </c>
      <c r="G104" s="182" t="s">
        <v>35</v>
      </c>
      <c r="H104" s="92" t="s">
        <v>31</v>
      </c>
      <c r="I104" s="94">
        <v>96</v>
      </c>
      <c r="J104" s="90" t="s">
        <v>35</v>
      </c>
    </row>
    <row r="105" spans="2:10" ht="16.5" x14ac:dyDescent="0.3">
      <c r="B105" s="186">
        <v>97</v>
      </c>
      <c r="C105" s="30" t="s">
        <v>31</v>
      </c>
      <c r="D105" s="27" t="s">
        <v>35</v>
      </c>
      <c r="E105" s="27" t="s">
        <v>31</v>
      </c>
      <c r="F105" s="91" t="s">
        <v>31</v>
      </c>
      <c r="G105" s="182" t="s">
        <v>35</v>
      </c>
      <c r="H105" s="92" t="s">
        <v>31</v>
      </c>
      <c r="I105" s="94">
        <v>97</v>
      </c>
      <c r="J105" s="90" t="s">
        <v>35</v>
      </c>
    </row>
    <row r="106" spans="2:10" ht="16.5" x14ac:dyDescent="0.3">
      <c r="B106" s="186">
        <v>98</v>
      </c>
      <c r="C106" s="30" t="s">
        <v>31</v>
      </c>
      <c r="D106" s="27" t="s">
        <v>35</v>
      </c>
      <c r="E106" s="27" t="s">
        <v>31</v>
      </c>
      <c r="F106" s="91" t="s">
        <v>31</v>
      </c>
      <c r="G106" s="182" t="s">
        <v>35</v>
      </c>
      <c r="H106" s="92" t="s">
        <v>31</v>
      </c>
      <c r="I106" s="94">
        <v>98</v>
      </c>
      <c r="J106" s="90" t="s">
        <v>35</v>
      </c>
    </row>
    <row r="107" spans="2:10" ht="16.5" x14ac:dyDescent="0.3">
      <c r="B107" s="186">
        <v>99</v>
      </c>
      <c r="C107" s="30" t="s">
        <v>31</v>
      </c>
      <c r="D107" s="27" t="s">
        <v>35</v>
      </c>
      <c r="E107" s="27" t="s">
        <v>31</v>
      </c>
      <c r="F107" s="91" t="s">
        <v>31</v>
      </c>
      <c r="G107" s="182" t="s">
        <v>35</v>
      </c>
      <c r="H107" s="92" t="s">
        <v>31</v>
      </c>
      <c r="I107" s="94">
        <v>99</v>
      </c>
      <c r="J107" s="90" t="s">
        <v>35</v>
      </c>
    </row>
    <row r="108" spans="2:10" ht="17.25" thickBot="1" x14ac:dyDescent="0.35">
      <c r="B108" s="186">
        <v>100</v>
      </c>
      <c r="C108" s="31" t="s">
        <v>31</v>
      </c>
      <c r="D108" s="32" t="s">
        <v>35</v>
      </c>
      <c r="E108" s="32" t="s">
        <v>31</v>
      </c>
      <c r="F108" s="187" t="s">
        <v>31</v>
      </c>
      <c r="G108" s="183" t="s">
        <v>35</v>
      </c>
      <c r="H108" s="93" t="s">
        <v>31</v>
      </c>
      <c r="I108" s="95">
        <v>100</v>
      </c>
      <c r="J108" s="99" t="s">
        <v>35</v>
      </c>
    </row>
    <row r="109" spans="2:10" ht="15.75" thickTop="1" x14ac:dyDescent="0.25"/>
    <row r="110" spans="2:10" hidden="1" x14ac:dyDescent="0.25"/>
    <row r="111" spans="2:10" hidden="1" x14ac:dyDescent="0.25"/>
    <row r="112" spans="2:10" ht="17.25" x14ac:dyDescent="0.25">
      <c r="C112" s="376" t="s">
        <v>397</v>
      </c>
      <c r="D112" s="376"/>
      <c r="E112" s="376"/>
      <c r="F112" s="376"/>
      <c r="G112" s="376"/>
      <c r="H112" s="376"/>
      <c r="I112" s="376"/>
      <c r="J112" s="376"/>
    </row>
    <row r="113" spans="3:10" x14ac:dyDescent="0.25">
      <c r="C113" s="105"/>
      <c r="D113" s="105"/>
      <c r="E113" s="105"/>
      <c r="F113" s="105"/>
      <c r="G113" s="105"/>
      <c r="H113" s="105"/>
      <c r="I113" s="105"/>
      <c r="J113" s="105"/>
    </row>
    <row r="114" spans="3:10" x14ac:dyDescent="0.25">
      <c r="C114" s="377" t="s">
        <v>398</v>
      </c>
      <c r="D114" s="378"/>
      <c r="E114" s="378"/>
      <c r="F114" s="378"/>
      <c r="G114" s="378"/>
      <c r="H114" s="378"/>
      <c r="I114" s="378"/>
      <c r="J114" s="379"/>
    </row>
    <row r="115" spans="3:10" ht="69" customHeight="1" x14ac:dyDescent="0.25">
      <c r="C115" s="358" t="s">
        <v>399</v>
      </c>
      <c r="D115" s="367" t="s">
        <v>420</v>
      </c>
      <c r="E115" s="368"/>
      <c r="F115" s="368"/>
      <c r="G115" s="368"/>
      <c r="H115" s="368"/>
      <c r="I115" s="368"/>
      <c r="J115" s="369"/>
    </row>
    <row r="116" spans="3:10" x14ac:dyDescent="0.25">
      <c r="C116" s="359"/>
      <c r="D116" s="356" t="s">
        <v>400</v>
      </c>
      <c r="E116" s="357"/>
      <c r="F116" s="372" t="s">
        <v>31</v>
      </c>
      <c r="G116" s="373"/>
      <c r="H116" s="373"/>
      <c r="I116" s="373"/>
      <c r="J116" s="380"/>
    </row>
    <row r="117" spans="3:10" x14ac:dyDescent="0.25">
      <c r="C117" s="359"/>
      <c r="D117" s="354" t="s">
        <v>401</v>
      </c>
      <c r="E117" s="355"/>
      <c r="F117" s="364" t="s">
        <v>31</v>
      </c>
      <c r="G117" s="365"/>
      <c r="H117" s="365"/>
      <c r="I117" s="365"/>
      <c r="J117" s="366"/>
    </row>
    <row r="118" spans="3:10" x14ac:dyDescent="0.25">
      <c r="C118" s="359"/>
      <c r="D118" s="356" t="s">
        <v>402</v>
      </c>
      <c r="E118" s="357"/>
      <c r="F118" s="364" t="s">
        <v>31</v>
      </c>
      <c r="G118" s="365"/>
      <c r="H118" s="365"/>
      <c r="I118" s="365"/>
      <c r="J118" s="366"/>
    </row>
    <row r="119" spans="3:10" x14ac:dyDescent="0.25">
      <c r="C119" s="359"/>
      <c r="D119" s="354" t="s">
        <v>401</v>
      </c>
      <c r="E119" s="355"/>
      <c r="F119" s="364" t="s">
        <v>31</v>
      </c>
      <c r="G119" s="365"/>
      <c r="H119" s="365"/>
      <c r="I119" s="365"/>
      <c r="J119" s="366"/>
    </row>
    <row r="120" spans="3:10" x14ac:dyDescent="0.25">
      <c r="C120" s="359"/>
      <c r="D120" s="356" t="s">
        <v>403</v>
      </c>
      <c r="E120" s="357"/>
      <c r="F120" s="364" t="s">
        <v>31</v>
      </c>
      <c r="G120" s="365"/>
      <c r="H120" s="365"/>
      <c r="I120" s="365"/>
      <c r="J120" s="366"/>
    </row>
    <row r="121" spans="3:10" x14ac:dyDescent="0.25">
      <c r="C121" s="360"/>
      <c r="D121" s="354" t="s">
        <v>401</v>
      </c>
      <c r="E121" s="355"/>
      <c r="F121" s="364" t="s">
        <v>31</v>
      </c>
      <c r="G121" s="365"/>
      <c r="H121" s="365"/>
      <c r="I121" s="365"/>
      <c r="J121" s="366"/>
    </row>
    <row r="122" spans="3:10" x14ac:dyDescent="0.25">
      <c r="C122" s="107"/>
      <c r="D122" s="107"/>
      <c r="E122" s="107"/>
      <c r="F122" s="107"/>
      <c r="G122" s="107"/>
      <c r="H122" s="107"/>
      <c r="I122" s="107"/>
      <c r="J122" s="107"/>
    </row>
    <row r="123" spans="3:10" x14ac:dyDescent="0.25">
      <c r="C123" s="108" t="s">
        <v>404</v>
      </c>
      <c r="D123" s="370"/>
      <c r="E123" s="370"/>
      <c r="F123" s="370"/>
      <c r="G123" s="370"/>
      <c r="H123" s="370"/>
      <c r="I123" s="370"/>
      <c r="J123" s="371"/>
    </row>
    <row r="124" spans="3:10" ht="55.35" customHeight="1" x14ac:dyDescent="0.25">
      <c r="C124" s="358" t="s">
        <v>399</v>
      </c>
      <c r="D124" s="367" t="s">
        <v>421</v>
      </c>
      <c r="E124" s="368"/>
      <c r="F124" s="368"/>
      <c r="G124" s="368"/>
      <c r="H124" s="368"/>
      <c r="I124" s="368"/>
      <c r="J124" s="369"/>
    </row>
    <row r="125" spans="3:10" x14ac:dyDescent="0.25">
      <c r="C125" s="359"/>
      <c r="D125" s="356" t="s">
        <v>405</v>
      </c>
      <c r="E125" s="357"/>
      <c r="F125" s="372" t="s">
        <v>35</v>
      </c>
      <c r="G125" s="373"/>
      <c r="H125" s="373"/>
      <c r="I125" s="373"/>
      <c r="J125" s="374"/>
    </row>
    <row r="126" spans="3:10" x14ac:dyDescent="0.25">
      <c r="C126" s="359"/>
      <c r="D126" s="356" t="s">
        <v>406</v>
      </c>
      <c r="E126" s="357"/>
      <c r="F126" s="372" t="s">
        <v>35</v>
      </c>
      <c r="G126" s="373"/>
      <c r="H126" s="373"/>
      <c r="I126" s="373"/>
      <c r="J126" s="374"/>
    </row>
    <row r="127" spans="3:10" x14ac:dyDescent="0.25">
      <c r="C127" s="359"/>
      <c r="D127" s="356" t="s">
        <v>407</v>
      </c>
      <c r="E127" s="357"/>
      <c r="F127" s="372" t="s">
        <v>35</v>
      </c>
      <c r="G127" s="373"/>
      <c r="H127" s="373"/>
      <c r="I127" s="373"/>
      <c r="J127" s="374"/>
    </row>
    <row r="128" spans="3:10" x14ac:dyDescent="0.25">
      <c r="C128" s="359"/>
      <c r="D128" s="356" t="s">
        <v>408</v>
      </c>
      <c r="E128" s="357"/>
      <c r="F128" s="372" t="s">
        <v>35</v>
      </c>
      <c r="G128" s="373"/>
      <c r="H128" s="373"/>
      <c r="I128" s="373"/>
      <c r="J128" s="374"/>
    </row>
    <row r="129" spans="3:10" x14ac:dyDescent="0.25">
      <c r="C129" s="360"/>
      <c r="D129" s="356" t="s">
        <v>409</v>
      </c>
      <c r="E129" s="357"/>
      <c r="F129" s="372" t="s">
        <v>35</v>
      </c>
      <c r="G129" s="373"/>
      <c r="H129" s="373"/>
      <c r="I129" s="373"/>
      <c r="J129" s="374"/>
    </row>
    <row r="130" spans="3:10" x14ac:dyDescent="0.25">
      <c r="C130" s="107"/>
      <c r="D130" s="107"/>
      <c r="E130" s="107"/>
      <c r="F130" s="107"/>
      <c r="G130" s="107"/>
      <c r="H130" s="107"/>
      <c r="I130" s="107"/>
      <c r="J130" s="107"/>
    </row>
    <row r="131" spans="3:10" x14ac:dyDescent="0.25">
      <c r="C131" s="108" t="s">
        <v>410</v>
      </c>
      <c r="D131" s="370"/>
      <c r="E131" s="370"/>
      <c r="F131" s="370"/>
      <c r="G131" s="370"/>
      <c r="H131" s="370"/>
      <c r="I131" s="370"/>
      <c r="J131" s="371"/>
    </row>
    <row r="132" spans="3:10" ht="14.45" customHeight="1" x14ac:dyDescent="0.25">
      <c r="C132" s="358" t="s">
        <v>399</v>
      </c>
      <c r="D132" s="367" t="s">
        <v>422</v>
      </c>
      <c r="E132" s="368"/>
      <c r="F132" s="368"/>
      <c r="G132" s="368"/>
      <c r="H132" s="368"/>
      <c r="I132" s="368"/>
      <c r="J132" s="369"/>
    </row>
    <row r="133" spans="3:10" x14ac:dyDescent="0.25">
      <c r="C133" s="359"/>
      <c r="D133" s="356" t="s">
        <v>411</v>
      </c>
      <c r="E133" s="357"/>
      <c r="F133" s="364" t="s">
        <v>31</v>
      </c>
      <c r="G133" s="365"/>
      <c r="H133" s="365"/>
      <c r="I133" s="365"/>
      <c r="J133" s="366"/>
    </row>
    <row r="134" spans="3:10" x14ac:dyDescent="0.25">
      <c r="C134" s="360"/>
      <c r="D134" s="356" t="s">
        <v>410</v>
      </c>
      <c r="E134" s="357"/>
      <c r="F134" s="361" t="str">
        <f>IF(F133="Enter_Information_Here","DO_NOT_USE",IF(F133&lt;=24000000000,"BD-25","BD-50"))</f>
        <v>DO_NOT_USE</v>
      </c>
      <c r="G134" s="362"/>
      <c r="H134" s="362"/>
      <c r="I134" s="362"/>
      <c r="J134" s="363"/>
    </row>
  </sheetData>
  <sheetProtection algorithmName="SHA-512" hashValue="SKzTtoWrT3+l4zC3Q0MD0DFQ70eww0gS6/qD8Hk7vEw5RFtaCP6JdF20cAgHeywaymevB9hDnYN3wy+HyF4xkg==" saltValue="0349l4ckmX8aXGeRBiPpgg==" spinCount="100000" sheet="1" objects="1" scenarios="1"/>
  <mergeCells count="38">
    <mergeCell ref="B2:J2"/>
    <mergeCell ref="C112:J112"/>
    <mergeCell ref="C114:J114"/>
    <mergeCell ref="D115:J115"/>
    <mergeCell ref="D124:J124"/>
    <mergeCell ref="F116:J116"/>
    <mergeCell ref="F117:J117"/>
    <mergeCell ref="F118:J118"/>
    <mergeCell ref="F119:J119"/>
    <mergeCell ref="F120:J120"/>
    <mergeCell ref="D121:E121"/>
    <mergeCell ref="C124:C129"/>
    <mergeCell ref="F121:J121"/>
    <mergeCell ref="C4:J4"/>
    <mergeCell ref="C115:C121"/>
    <mergeCell ref="D116:E116"/>
    <mergeCell ref="F134:J134"/>
    <mergeCell ref="F133:J133"/>
    <mergeCell ref="D132:J132"/>
    <mergeCell ref="D131:J131"/>
    <mergeCell ref="D123:J123"/>
    <mergeCell ref="F125:J125"/>
    <mergeCell ref="F126:J126"/>
    <mergeCell ref="F127:J127"/>
    <mergeCell ref="F128:J128"/>
    <mergeCell ref="F129:J129"/>
    <mergeCell ref="D125:E125"/>
    <mergeCell ref="D126:E126"/>
    <mergeCell ref="D127:E127"/>
    <mergeCell ref="D128:E128"/>
    <mergeCell ref="D129:E129"/>
    <mergeCell ref="D117:E117"/>
    <mergeCell ref="D118:E118"/>
    <mergeCell ref="D119:E119"/>
    <mergeCell ref="D120:E120"/>
    <mergeCell ref="C132:C134"/>
    <mergeCell ref="D133:E133"/>
    <mergeCell ref="D134:E134"/>
  </mergeCells>
  <conditionalFormatting sqref="C9:C108 E9:H108">
    <cfRule type="containsText" dxfId="1172" priority="29" operator="containsText" text="Enter_Information_Here">
      <formula>NOT(ISERROR(SEARCH("Enter_Information_Here",C9)))</formula>
    </cfRule>
  </conditionalFormatting>
  <conditionalFormatting sqref="D9:D108">
    <cfRule type="containsText" dxfId="1171" priority="28" operator="containsText" text="Select_Option">
      <formula>NOT(ISERROR(SEARCH("Select_Option",D9)))</formula>
    </cfRule>
  </conditionalFormatting>
  <conditionalFormatting sqref="I9:I108">
    <cfRule type="expression" dxfId="1170" priority="5">
      <formula>($D$6 = "Digital Only")</formula>
    </cfRule>
    <cfRule type="containsText" dxfId="1169" priority="26" operator="containsText" text="Enter_Information_Here">
      <formula>NOT(ISERROR(SEARCH("Enter_Information_Here",I9)))</formula>
    </cfRule>
  </conditionalFormatting>
  <conditionalFormatting sqref="J9:J108">
    <cfRule type="containsText" dxfId="1168" priority="27" operator="containsText" text="Select_Option">
      <formula>NOT(ISERROR(SEARCH("Select_Option",J9)))</formula>
    </cfRule>
  </conditionalFormatting>
  <conditionalFormatting sqref="D6">
    <cfRule type="containsText" dxfId="1167" priority="22" operator="containsText" text="Select_Option">
      <formula>NOT(ISERROR(SEARCH("Select_Option",D6)))</formula>
    </cfRule>
  </conditionalFormatting>
  <conditionalFormatting sqref="L112">
    <cfRule type="dataBar" priority="20">
      <dataBar>
        <cfvo type="min"/>
        <cfvo type="max"/>
        <color rgb="FF63C384"/>
      </dataBar>
      <extLst>
        <ext xmlns:x14="http://schemas.microsoft.com/office/spreadsheetml/2009/9/main" uri="{B025F937-C7B1-47D3-B67F-A62EFF666E3E}">
          <x14:id>{8E57475B-F06D-4B64-8A40-8FA4CBCFBFCB}</x14:id>
        </ext>
      </extLst>
    </cfRule>
  </conditionalFormatting>
  <conditionalFormatting sqref="F116:G117">
    <cfRule type="containsText" dxfId="1166" priority="19" operator="containsText" text="Enter_Information_Here">
      <formula>NOT(ISERROR(SEARCH("Enter_Information_Here",F116)))</formula>
    </cfRule>
  </conditionalFormatting>
  <conditionalFormatting sqref="F116:G121">
    <cfRule type="expression" dxfId="1165" priority="18">
      <formula>OR(($D$6="Digital Only"),($D$6="Select_Option"))</formula>
    </cfRule>
  </conditionalFormatting>
  <conditionalFormatting sqref="F133:G133">
    <cfRule type="containsText" dxfId="1164" priority="17" operator="containsText" text="Enter_Information_Here">
      <formula>NOT(ISERROR(SEARCH("Enter_Information_Here",F133)))</formula>
    </cfRule>
  </conditionalFormatting>
  <conditionalFormatting sqref="F133:G133">
    <cfRule type="expression" dxfId="1163" priority="16">
      <formula>OR(($D$6="Digital Only"),($D$6="Select_Option"))</formula>
    </cfRule>
  </conditionalFormatting>
  <conditionalFormatting sqref="F125:G125">
    <cfRule type="containsText" dxfId="1162" priority="15" operator="containsText" text="Select_Option">
      <formula>NOT(ISERROR(SEARCH("Select_Option",F125)))</formula>
    </cfRule>
  </conditionalFormatting>
  <conditionalFormatting sqref="F125:G129">
    <cfRule type="expression" dxfId="1161" priority="14">
      <formula>OR(($D$6="Digital Only"),($D$6="Select_Option"))</formula>
    </cfRule>
  </conditionalFormatting>
  <conditionalFormatting sqref="F9:F108">
    <cfRule type="expression" dxfId="1160" priority="3">
      <formula>$D$9:$D$108="DurangoConsumable"</formula>
    </cfRule>
  </conditionalFormatting>
  <conditionalFormatting sqref="F9:F108">
    <cfRule type="expression" dxfId="1159" priority="2">
      <formula>$D9="DurangoConsumable"</formula>
    </cfRule>
  </conditionalFormatting>
  <conditionalFormatting sqref="G9:G108">
    <cfRule type="containsText" dxfId="1158" priority="24" operator="containsText" text="Select_Option">
      <formula>NOT(ISERROR(SEARCH("Select_Option",G9)))</formula>
    </cfRule>
  </conditionalFormatting>
  <dataValidations count="1">
    <dataValidation type="list" allowBlank="1" showInputMessage="1" showErrorMessage="1" sqref="G9:G108">
      <formula1>"Select_Option,YES,NO"</formula1>
    </dataValidation>
  </dataValidations>
  <pageMargins left="0.7" right="0.7" top="0.75" bottom="0.75" header="0.3" footer="0.3"/>
  <pageSetup scale="2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8E57475B-F06D-4B64-8A40-8FA4CBCFBFCB}">
            <x14:dataBar minLength="0" maxLength="100" gradient="0">
              <x14:cfvo type="autoMin"/>
              <x14:cfvo type="autoMax"/>
              <x14:negativeFillColor rgb="FFFF0000"/>
              <x14:axisColor rgb="FF000000"/>
            </x14:dataBar>
          </x14:cfRule>
          <xm:sqref>L112</xm:sqref>
        </x14:conditionalFormatting>
        <x14:conditionalFormatting xmlns:xm="http://schemas.microsoft.com/office/excel/2006/main">
          <x14:cfRule type="expression" priority="1" id="{339B6C93-C6E8-40D5-A3AA-056CE6A88723}">
            <xm:f>('PRODUCT DETAILS'!$E$12&lt;&gt;"Bundle")*('PRODUCT DETAILS'!$E$12&lt;&gt;"Durable")*('PRODUCT DETAILS'!$E$12&lt;&gt;"Season Pass")</xm:f>
            <x14:dxf>
              <font>
                <color theme="0"/>
              </font>
              <fill>
                <patternFill patternType="lightUp">
                  <fgColor theme="0" tint="-0.24994659260841701"/>
                </patternFill>
              </fill>
            </x14:dxf>
          </x14:cfRule>
          <xm:sqref>C9:J108</xm:sqref>
        </x14:conditionalFormatting>
        <x14:conditionalFormatting xmlns:xm="http://schemas.microsoft.com/office/excel/2006/main">
          <x14:cfRule type="expression" priority="21" id="{D6DA0AEA-7828-49E3-B7F9-2545B2EA3C9D}">
            <xm:f>('PRODUCT DETAILS'!$E$12&lt;&gt;"Bundle")*('PRODUCT DETAILS'!$E$12&lt;&gt;"Durable")*('PRODUCT DETAILS'!$E$12&lt;&gt;"Season Pass")</xm:f>
            <x14:dxf>
              <font>
                <color theme="0"/>
              </font>
              <fill>
                <patternFill patternType="lightUp">
                  <fgColor theme="0" tint="-0.24994659260841701"/>
                </patternFill>
              </fill>
            </x14:dxf>
          </x14:cfRule>
          <xm:sqref>D6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_reference!$D$69:$D$75</xm:f>
          </x14:formula1>
          <xm:sqref>D9:D108</xm:sqref>
        </x14:dataValidation>
        <x14:dataValidation type="list" allowBlank="1" showInputMessage="1" showErrorMessage="1">
          <x14:formula1>
            <xm:f>_reference!$C$1:$C$3</xm:f>
          </x14:formula1>
          <xm:sqref>J9:J108</xm:sqref>
        </x14:dataValidation>
        <x14:dataValidation type="list" allowBlank="1" showInputMessage="1" showErrorMessage="1">
          <x14:formula1>
            <xm:f>_reference!$B$225:$B$228</xm:f>
          </x14:formula1>
          <xm:sqref>D6</xm:sqref>
        </x14:dataValidation>
        <x14:dataValidation type="list" allowBlank="1" showInputMessage="1" showErrorMessage="1">
          <x14:formula1>
            <xm:f>_reference!$B$233:$B$241</xm:f>
          </x14:formula1>
          <xm:sqref>F125:G129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854"/>
  <sheetViews>
    <sheetView topLeftCell="A76" zoomScaleNormal="100" workbookViewId="0">
      <selection activeCell="C89" sqref="C89"/>
    </sheetView>
  </sheetViews>
  <sheetFormatPr defaultColWidth="9.140625" defaultRowHeight="14.25" x14ac:dyDescent="0.25"/>
  <cols>
    <col min="1" max="1" width="22.42578125" style="9" bestFit="1" customWidth="1"/>
    <col min="2" max="2" width="9.42578125" style="9" customWidth="1"/>
    <col min="3" max="3" width="64.140625" style="11" bestFit="1" customWidth="1"/>
    <col min="4" max="4" width="9.5703125" style="9" bestFit="1" customWidth="1"/>
    <col min="5" max="5" width="13" style="9" customWidth="1"/>
    <col min="6" max="8" width="9.140625" style="9"/>
    <col min="9" max="9" width="20.5703125" style="9" bestFit="1" customWidth="1"/>
    <col min="10" max="10" width="20.5703125" style="9" customWidth="1"/>
    <col min="11" max="11" width="14.5703125" style="9" customWidth="1"/>
    <col min="12" max="12" width="11.85546875" style="9" customWidth="1"/>
    <col min="13" max="14" width="11.42578125" style="9" bestFit="1" customWidth="1"/>
    <col min="15" max="16384" width="9.140625" style="9"/>
  </cols>
  <sheetData>
    <row r="1" spans="2:17" x14ac:dyDescent="0.25">
      <c r="C1" s="10" t="s">
        <v>35</v>
      </c>
    </row>
    <row r="2" spans="2:17" x14ac:dyDescent="0.25">
      <c r="C2" s="11" t="s">
        <v>470</v>
      </c>
      <c r="I2" s="9" t="s">
        <v>228</v>
      </c>
      <c r="J2" s="9" t="s">
        <v>229</v>
      </c>
      <c r="K2" s="9" t="s">
        <v>106</v>
      </c>
      <c r="L2" s="9" t="s">
        <v>109</v>
      </c>
      <c r="M2" s="9" t="s">
        <v>107</v>
      </c>
      <c r="N2" s="9" t="s">
        <v>108</v>
      </c>
    </row>
    <row r="3" spans="2:17" x14ac:dyDescent="0.25">
      <c r="C3" s="11" t="s">
        <v>336</v>
      </c>
      <c r="I3" s="10" t="s">
        <v>35</v>
      </c>
      <c r="J3" s="10" t="s">
        <v>35</v>
      </c>
      <c r="K3" s="10" t="s">
        <v>35</v>
      </c>
      <c r="L3" s="17"/>
      <c r="M3" s="17"/>
      <c r="N3" s="17"/>
      <c r="Q3" s="9" t="s">
        <v>226</v>
      </c>
    </row>
    <row r="4" spans="2:17" x14ac:dyDescent="0.25">
      <c r="I4" s="9" t="str">
        <f>Table1[[#This Row],[FriendlyName]]&amp;" - " &amp;TEXT(Table1[[#This Row],[WholeSale]],"$0.00") &amp; " USD"</f>
        <v>Test Tier 1 - $0.01 USD</v>
      </c>
      <c r="J4" s="9" t="str">
        <f>Table1[[#This Row],[FriendlyName]]&amp;" - " &amp;TEXT(Table1[[#This Row],[MSRP]],"$0.00") &amp; " USD"</f>
        <v>Test Tier 1 - $0.01 USD</v>
      </c>
      <c r="K4" s="9" t="s">
        <v>110</v>
      </c>
      <c r="L4" s="38">
        <v>0.01</v>
      </c>
      <c r="M4" s="38">
        <v>0.01</v>
      </c>
      <c r="N4" s="38">
        <v>0.01</v>
      </c>
    </row>
    <row r="5" spans="2:17" x14ac:dyDescent="0.25">
      <c r="B5" s="9" t="s">
        <v>33</v>
      </c>
      <c r="C5" s="10" t="s">
        <v>35</v>
      </c>
      <c r="D5" s="7"/>
      <c r="E5" s="7" t="s">
        <v>37</v>
      </c>
      <c r="F5" s="7"/>
      <c r="G5" s="7"/>
      <c r="H5" s="8"/>
      <c r="I5" s="9" t="str">
        <f>Table1[[#This Row],[FriendlyName]]&amp;" - " &amp;TEXT(Table1[[#This Row],[WholeSale]],"$0.00") &amp; " USD"</f>
        <v>Test Tier 2 - $0.02 USD</v>
      </c>
      <c r="J5" s="9" t="str">
        <f>Table1[[#This Row],[FriendlyName]]&amp;" - " &amp;TEXT(Table1[[#This Row],[MSRP]],"$0.00") &amp; " USD"</f>
        <v>Test Tier 2 - $0.02 USD</v>
      </c>
      <c r="K5" s="9" t="s">
        <v>146</v>
      </c>
      <c r="L5" s="38">
        <v>0.02</v>
      </c>
      <c r="M5" s="38">
        <v>0.02</v>
      </c>
      <c r="N5" s="38">
        <v>0.02</v>
      </c>
    </row>
    <row r="6" spans="2:17" x14ac:dyDescent="0.25">
      <c r="C6" s="11" t="s">
        <v>361</v>
      </c>
      <c r="I6" s="9" t="str">
        <f>Table1[[#This Row],[FriendlyName]]&amp;" - " &amp;TEXT(Table1[[#This Row],[WholeSale]],"$0.00") &amp; " USD"</f>
        <v>0 - $0.00 USD</v>
      </c>
      <c r="J6" s="9" t="str">
        <f>Table1[[#This Row],[FriendlyName]]&amp;" - " &amp;TEXT(Table1[[#This Row],[MSRP]],"$0.00") &amp; " USD"</f>
        <v>0 - $0.00 USD</v>
      </c>
      <c r="K6" s="9">
        <v>0</v>
      </c>
      <c r="L6" s="38">
        <v>0</v>
      </c>
      <c r="M6" s="38">
        <v>0</v>
      </c>
      <c r="N6" s="38">
        <v>0</v>
      </c>
    </row>
    <row r="7" spans="2:17" x14ac:dyDescent="0.25">
      <c r="C7" s="11" t="s">
        <v>362</v>
      </c>
      <c r="I7" s="9" t="str">
        <f>Table1[[#This Row],[FriendlyName]]&amp;" - " &amp;TEXT(Table1[[#This Row],[WholeSale]],"$0.00") &amp; " USD"</f>
        <v>1 - $0.34 USD</v>
      </c>
      <c r="J7" s="9" t="str">
        <f>Table1[[#This Row],[FriendlyName]]&amp;" - " &amp;TEXT(Table1[[#This Row],[MSRP]],"$0.00") &amp; " USD"</f>
        <v>1 - $0.49 USD</v>
      </c>
      <c r="K7" s="9">
        <v>1</v>
      </c>
      <c r="L7" s="38">
        <v>0.34</v>
      </c>
      <c r="M7" s="38">
        <v>0.49</v>
      </c>
      <c r="N7" s="38">
        <v>0.49</v>
      </c>
    </row>
    <row r="8" spans="2:17" x14ac:dyDescent="0.25">
      <c r="C8" s="11" t="s">
        <v>363</v>
      </c>
      <c r="I8" s="9" t="str">
        <f>Table1[[#This Row],[FriendlyName]]&amp;" - " &amp;TEXT(Table1[[#This Row],[WholeSale]],"$0.00") &amp; " USD"</f>
        <v>2 - $0.69 USD</v>
      </c>
      <c r="J8" s="9" t="str">
        <f>Table1[[#This Row],[FriendlyName]]&amp;" - " &amp;TEXT(Table1[[#This Row],[MSRP]],"$0.00") &amp; " USD"</f>
        <v>2 - $0.99 USD</v>
      </c>
      <c r="K8" s="9">
        <v>2</v>
      </c>
      <c r="L8" s="38">
        <v>0.69</v>
      </c>
      <c r="M8" s="38">
        <v>0.99</v>
      </c>
      <c r="N8" s="38">
        <v>0.99</v>
      </c>
    </row>
    <row r="9" spans="2:17" x14ac:dyDescent="0.25">
      <c r="C9" s="11" t="s">
        <v>364</v>
      </c>
      <c r="I9" s="9" t="str">
        <f>Table1[[#This Row],[FriendlyName]]&amp;" - " &amp;TEXT(Table1[[#This Row],[WholeSale]],"$0.00") &amp; " USD"</f>
        <v>3 - $1.04 USD</v>
      </c>
      <c r="J9" s="9" t="str">
        <f>Table1[[#This Row],[FriendlyName]]&amp;" - " &amp;TEXT(Table1[[#This Row],[MSRP]],"$0.00") &amp; " USD"</f>
        <v>3 - $1.49 USD</v>
      </c>
      <c r="K9" s="9">
        <v>3</v>
      </c>
      <c r="L9" s="38">
        <v>1.04</v>
      </c>
      <c r="M9" s="38">
        <v>1.49</v>
      </c>
      <c r="N9" s="38">
        <v>1.49</v>
      </c>
    </row>
    <row r="10" spans="2:17" x14ac:dyDescent="0.25">
      <c r="C10" s="11" t="s">
        <v>365</v>
      </c>
      <c r="I10" s="9" t="str">
        <f>Table1[[#This Row],[FriendlyName]]&amp;" - " &amp;TEXT(Table1[[#This Row],[WholeSale]],"$0.00") &amp; " USD"</f>
        <v>4 - $1.39 USD</v>
      </c>
      <c r="J10" s="9" t="str">
        <f>Table1[[#This Row],[FriendlyName]]&amp;" - " &amp;TEXT(Table1[[#This Row],[MSRP]],"$0.00") &amp; " USD"</f>
        <v>4 - $1.99 USD</v>
      </c>
      <c r="K10" s="9">
        <v>4</v>
      </c>
      <c r="L10" s="38">
        <v>1.39</v>
      </c>
      <c r="M10" s="38">
        <v>1.99</v>
      </c>
      <c r="N10" s="38">
        <v>1.99</v>
      </c>
    </row>
    <row r="11" spans="2:17" x14ac:dyDescent="0.25">
      <c r="C11" s="11" t="s">
        <v>366</v>
      </c>
      <c r="I11" s="9" t="str">
        <f>Table1[[#This Row],[FriendlyName]]&amp;" - " &amp;TEXT(Table1[[#This Row],[WholeSale]],"$0.00") &amp; " USD"</f>
        <v>5 - $1.74 USD</v>
      </c>
      <c r="J11" s="9" t="str">
        <f>Table1[[#This Row],[FriendlyName]]&amp;" - " &amp;TEXT(Table1[[#This Row],[MSRP]],"$0.00") &amp; " USD"</f>
        <v>5 - $2.49 USD</v>
      </c>
      <c r="K11" s="9">
        <v>5</v>
      </c>
      <c r="L11" s="38">
        <v>1.74</v>
      </c>
      <c r="M11" s="38">
        <v>2.4900000000000002</v>
      </c>
      <c r="N11" s="38">
        <v>2.4900000000000002</v>
      </c>
    </row>
    <row r="12" spans="2:17" x14ac:dyDescent="0.25">
      <c r="C12" s="11" t="s">
        <v>367</v>
      </c>
      <c r="I12" s="9" t="str">
        <f>Table1[[#This Row],[FriendlyName]]&amp;" - " &amp;TEXT(Table1[[#This Row],[WholeSale]],"$0.00") &amp; " USD"</f>
        <v>6 - $2.09 USD</v>
      </c>
      <c r="J12" s="9" t="str">
        <f>Table1[[#This Row],[FriendlyName]]&amp;" - " &amp;TEXT(Table1[[#This Row],[MSRP]],"$0.00") &amp; " USD"</f>
        <v>6 - $2.99 USD</v>
      </c>
      <c r="K12" s="9">
        <v>6</v>
      </c>
      <c r="L12" s="38">
        <v>2.09</v>
      </c>
      <c r="M12" s="38">
        <v>2.99</v>
      </c>
      <c r="N12" s="38">
        <v>2.99</v>
      </c>
    </row>
    <row r="13" spans="2:17" x14ac:dyDescent="0.25">
      <c r="C13" s="11" t="s">
        <v>239</v>
      </c>
      <c r="I13" s="9" t="str">
        <f>Table1[[#This Row],[FriendlyName]]&amp;" - " &amp;TEXT(Table1[[#This Row],[WholeSale]],"$0.00") &amp; " USD"</f>
        <v>7 - $2.44 USD</v>
      </c>
      <c r="J13" s="9" t="str">
        <f>Table1[[#This Row],[FriendlyName]]&amp;" - " &amp;TEXT(Table1[[#This Row],[MSRP]],"$0.00") &amp; " USD"</f>
        <v>7 - $3.49 USD</v>
      </c>
      <c r="K13" s="9">
        <v>7</v>
      </c>
      <c r="L13" s="38">
        <v>2.44</v>
      </c>
      <c r="M13" s="38">
        <v>3.49</v>
      </c>
      <c r="N13" s="38">
        <v>3.49</v>
      </c>
    </row>
    <row r="14" spans="2:17" x14ac:dyDescent="0.25">
      <c r="I14" s="9" t="str">
        <f>Table1[[#This Row],[FriendlyName]]&amp;" - " &amp;TEXT(Table1[[#This Row],[WholeSale]],"$0.00") &amp; " USD"</f>
        <v>8 - $2.79 USD</v>
      </c>
      <c r="J14" s="9" t="str">
        <f>Table1[[#This Row],[FriendlyName]]&amp;" - " &amp;TEXT(Table1[[#This Row],[MSRP]],"$0.00") &amp; " USD"</f>
        <v>8 - $3.99 USD</v>
      </c>
      <c r="K14" s="9">
        <v>8</v>
      </c>
      <c r="L14" s="38">
        <v>2.79</v>
      </c>
      <c r="M14" s="38">
        <v>3.99</v>
      </c>
      <c r="N14" s="38">
        <v>3.99</v>
      </c>
    </row>
    <row r="15" spans="2:17" x14ac:dyDescent="0.25">
      <c r="B15" s="9" t="s">
        <v>38</v>
      </c>
      <c r="C15" s="10" t="s">
        <v>35</v>
      </c>
      <c r="I15" s="9" t="str">
        <f>Table1[[#This Row],[FriendlyName]]&amp;" - " &amp;TEXT(Table1[[#This Row],[WholeSale]],"$0.00") &amp; " USD"</f>
        <v>9 - $3.14 USD</v>
      </c>
      <c r="J15" s="9" t="str">
        <f>Table1[[#This Row],[FriendlyName]]&amp;" - " &amp;TEXT(Table1[[#This Row],[MSRP]],"$0.00") &amp; " USD"</f>
        <v>9 - $4.49 USD</v>
      </c>
      <c r="K15" s="9">
        <v>9</v>
      </c>
      <c r="L15" s="38">
        <v>3.14</v>
      </c>
      <c r="M15" s="38">
        <v>4.49</v>
      </c>
      <c r="N15" s="38">
        <v>4.49</v>
      </c>
    </row>
    <row r="16" spans="2:17" x14ac:dyDescent="0.25">
      <c r="C16" s="11" t="s">
        <v>368</v>
      </c>
      <c r="I16" s="9" t="str">
        <f>Table1[[#This Row],[FriendlyName]]&amp;" - " &amp;TEXT(Table1[[#This Row],[WholeSale]],"$0.00") &amp; " USD"</f>
        <v>10 - $3.49 USD</v>
      </c>
      <c r="J16" s="9" t="str">
        <f>Table1[[#This Row],[FriendlyName]]&amp;" - " &amp;TEXT(Table1[[#This Row],[MSRP]],"$0.00") &amp; " USD"</f>
        <v>10 - $4.99 USD</v>
      </c>
      <c r="K16" s="9">
        <v>10</v>
      </c>
      <c r="L16" s="38">
        <v>3.49</v>
      </c>
      <c r="M16" s="38">
        <v>4.99</v>
      </c>
      <c r="N16" s="38">
        <v>4.99</v>
      </c>
    </row>
    <row r="17" spans="2:14" x14ac:dyDescent="0.25">
      <c r="C17" s="11" t="s">
        <v>369</v>
      </c>
      <c r="I17" s="9" t="str">
        <f>Table1[[#This Row],[FriendlyName]]&amp;" - " &amp;TEXT(Table1[[#This Row],[WholeSale]],"$0.00") &amp; " USD"</f>
        <v>11 - $3.84 USD</v>
      </c>
      <c r="J17" s="9" t="str">
        <f>Table1[[#This Row],[FriendlyName]]&amp;" - " &amp;TEXT(Table1[[#This Row],[MSRP]],"$0.00") &amp; " USD"</f>
        <v>11 - $5.49 USD</v>
      </c>
      <c r="K17" s="9">
        <v>11</v>
      </c>
      <c r="L17" s="38">
        <v>3.84</v>
      </c>
      <c r="M17" s="38">
        <v>5.49</v>
      </c>
      <c r="N17" s="38">
        <v>5.49</v>
      </c>
    </row>
    <row r="18" spans="2:14" x14ac:dyDescent="0.25">
      <c r="C18" s="11" t="s">
        <v>43</v>
      </c>
      <c r="I18" s="9" t="str">
        <f>Table1[[#This Row],[FriendlyName]]&amp;" - " &amp;TEXT(Table1[[#This Row],[WholeSale]],"$0.00") &amp; " USD"</f>
        <v>12 - $4.19 USD</v>
      </c>
      <c r="J18" s="9" t="str">
        <f>Table1[[#This Row],[FriendlyName]]&amp;" - " &amp;TEXT(Table1[[#This Row],[MSRP]],"$0.00") &amp; " USD"</f>
        <v>12 - $5.99 USD</v>
      </c>
      <c r="K18" s="9">
        <v>12</v>
      </c>
      <c r="L18" s="38">
        <v>4.1900000000000004</v>
      </c>
      <c r="M18" s="38">
        <v>5.99</v>
      </c>
      <c r="N18" s="38">
        <v>5.99</v>
      </c>
    </row>
    <row r="19" spans="2:14" x14ac:dyDescent="0.25">
      <c r="C19" s="11" t="s">
        <v>45</v>
      </c>
      <c r="I19" s="9" t="str">
        <f>Table1[[#This Row],[FriendlyName]]&amp;" - " &amp;TEXT(Table1[[#This Row],[WholeSale]],"$0.00") &amp; " USD"</f>
        <v>13 - $4.54 USD</v>
      </c>
      <c r="J19" s="9" t="str">
        <f>Table1[[#This Row],[FriendlyName]]&amp;" - " &amp;TEXT(Table1[[#This Row],[MSRP]],"$0.00") &amp; " USD"</f>
        <v>13 - $6.49 USD</v>
      </c>
      <c r="K19" s="9">
        <v>13</v>
      </c>
      <c r="L19" s="38">
        <v>4.54</v>
      </c>
      <c r="M19" s="38">
        <v>6.49</v>
      </c>
      <c r="N19" s="38">
        <v>6.49</v>
      </c>
    </row>
    <row r="20" spans="2:14" x14ac:dyDescent="0.25">
      <c r="C20" s="11" t="s">
        <v>46</v>
      </c>
      <c r="I20" s="9" t="str">
        <f>Table1[[#This Row],[FriendlyName]]&amp;" - " &amp;TEXT(Table1[[#This Row],[WholeSale]],"$0.00") &amp; " USD"</f>
        <v>14 - $4.89 USD</v>
      </c>
      <c r="J20" s="9" t="str">
        <f>Table1[[#This Row],[FriendlyName]]&amp;" - " &amp;TEXT(Table1[[#This Row],[MSRP]],"$0.00") &amp; " USD"</f>
        <v>14 - $6.99 USD</v>
      </c>
      <c r="K20" s="9">
        <v>14</v>
      </c>
      <c r="L20" s="38">
        <v>4.8899999999999997</v>
      </c>
      <c r="M20" s="38">
        <v>6.99</v>
      </c>
      <c r="N20" s="38">
        <v>6.99</v>
      </c>
    </row>
    <row r="21" spans="2:14" x14ac:dyDescent="0.25">
      <c r="C21" s="11" t="s">
        <v>235</v>
      </c>
      <c r="I21" s="9" t="str">
        <f>Table1[[#This Row],[FriendlyName]]&amp;" - " &amp;TEXT(Table1[[#This Row],[WholeSale]],"$0.00") &amp; " USD"</f>
        <v>15 - $5.24 USD</v>
      </c>
      <c r="J21" s="9" t="str">
        <f>Table1[[#This Row],[FriendlyName]]&amp;" - " &amp;TEXT(Table1[[#This Row],[MSRP]],"$0.00") &amp; " USD"</f>
        <v>15 - $7.49 USD</v>
      </c>
      <c r="K21" s="9">
        <v>15</v>
      </c>
      <c r="L21" s="38">
        <v>5.24</v>
      </c>
      <c r="M21" s="38">
        <v>7.49</v>
      </c>
      <c r="N21" s="38">
        <v>7.49</v>
      </c>
    </row>
    <row r="22" spans="2:14" x14ac:dyDescent="0.25">
      <c r="C22" s="11" t="s">
        <v>239</v>
      </c>
      <c r="I22" s="9" t="str">
        <f>Table1[[#This Row],[FriendlyName]]&amp;" - " &amp;TEXT(Table1[[#This Row],[WholeSale]],"$0.00") &amp; " USD"</f>
        <v>16 - $5.59 USD</v>
      </c>
      <c r="J22" s="9" t="str">
        <f>Table1[[#This Row],[FriendlyName]]&amp;" - " &amp;TEXT(Table1[[#This Row],[MSRP]],"$0.00") &amp; " USD"</f>
        <v>16 - $7.99 USD</v>
      </c>
      <c r="K22" s="9">
        <v>16</v>
      </c>
      <c r="L22" s="38">
        <v>5.59</v>
      </c>
      <c r="M22" s="38">
        <v>7.99</v>
      </c>
      <c r="N22" s="38">
        <v>7.99</v>
      </c>
    </row>
    <row r="23" spans="2:14" x14ac:dyDescent="0.25">
      <c r="I23" s="9" t="str">
        <f>Table1[[#This Row],[FriendlyName]]&amp;" - " &amp;TEXT(Table1[[#This Row],[WholeSale]],"$0.00") &amp; " USD"</f>
        <v>17 - $5.94 USD</v>
      </c>
      <c r="J23" s="9" t="str">
        <f>Table1[[#This Row],[FriendlyName]]&amp;" - " &amp;TEXT(Table1[[#This Row],[MSRP]],"$0.00") &amp; " USD"</f>
        <v>17 - $8.49 USD</v>
      </c>
      <c r="K23" s="9">
        <v>17</v>
      </c>
      <c r="L23" s="38">
        <v>5.94</v>
      </c>
      <c r="M23" s="38">
        <v>8.49</v>
      </c>
      <c r="N23" s="38">
        <v>8.49</v>
      </c>
    </row>
    <row r="24" spans="2:14" x14ac:dyDescent="0.25">
      <c r="B24" s="9" t="s">
        <v>39</v>
      </c>
      <c r="C24" s="10" t="s">
        <v>35</v>
      </c>
      <c r="I24" s="9" t="str">
        <f>Table1[[#This Row],[FriendlyName]]&amp;" - " &amp;TEXT(Table1[[#This Row],[WholeSale]],"$0.00") &amp; " USD"</f>
        <v>18 - $6.29 USD</v>
      </c>
      <c r="J24" s="9" t="str">
        <f>Table1[[#This Row],[FriendlyName]]&amp;" - " &amp;TEXT(Table1[[#This Row],[MSRP]],"$0.00") &amp; " USD"</f>
        <v>18 - $8.99 USD</v>
      </c>
      <c r="K24" s="9">
        <v>18</v>
      </c>
      <c r="L24" s="38">
        <v>6.29</v>
      </c>
      <c r="M24" s="38">
        <v>8.99</v>
      </c>
      <c r="N24" s="38">
        <v>8.99</v>
      </c>
    </row>
    <row r="25" spans="2:14" x14ac:dyDescent="0.25">
      <c r="C25" s="11" t="s">
        <v>370</v>
      </c>
      <c r="I25" s="9" t="str">
        <f>Table1[[#This Row],[FriendlyName]]&amp;" - " &amp;TEXT(Table1[[#This Row],[WholeSale]],"$0.00") &amp; " USD"</f>
        <v>19 - $6.64 USD</v>
      </c>
      <c r="J25" s="9" t="str">
        <f>Table1[[#This Row],[FriendlyName]]&amp;" - " &amp;TEXT(Table1[[#This Row],[MSRP]],"$0.00") &amp; " USD"</f>
        <v>19 - $9.49 USD</v>
      </c>
      <c r="K25" s="9">
        <v>19</v>
      </c>
      <c r="L25" s="38">
        <v>6.64</v>
      </c>
      <c r="M25" s="38">
        <v>9.49</v>
      </c>
      <c r="N25" s="38">
        <v>9.49</v>
      </c>
    </row>
    <row r="26" spans="2:14" x14ac:dyDescent="0.25">
      <c r="C26" s="11" t="s">
        <v>290</v>
      </c>
      <c r="I26" s="9" t="str">
        <f>Table1[[#This Row],[FriendlyName]]&amp;" - " &amp;TEXT(Table1[[#This Row],[WholeSale]],"$0.00") &amp; " USD"</f>
        <v>20 - $6.99 USD</v>
      </c>
      <c r="J26" s="9" t="str">
        <f>Table1[[#This Row],[FriendlyName]]&amp;" - " &amp;TEXT(Table1[[#This Row],[MSRP]],"$0.00") &amp; " USD"</f>
        <v>20 - $9.99 USD</v>
      </c>
      <c r="K26" s="9">
        <v>20</v>
      </c>
      <c r="L26" s="38">
        <v>6.99</v>
      </c>
      <c r="M26" s="38">
        <v>9.99</v>
      </c>
      <c r="N26" s="38">
        <v>9.99</v>
      </c>
    </row>
    <row r="27" spans="2:14" x14ac:dyDescent="0.25">
      <c r="C27" s="11" t="s">
        <v>365</v>
      </c>
      <c r="I27" s="9" t="str">
        <f>Table1[[#This Row],[FriendlyName]]&amp;" - " &amp;TEXT(Table1[[#This Row],[WholeSale]],"$0.00") &amp; " USD"</f>
        <v>21 - $7.34 USD</v>
      </c>
      <c r="J27" s="9" t="str">
        <f>Table1[[#This Row],[FriendlyName]]&amp;" - " &amp;TEXT(Table1[[#This Row],[MSRP]],"$0.00") &amp; " USD"</f>
        <v>21 - $10.49 USD</v>
      </c>
      <c r="K27" s="9">
        <v>21</v>
      </c>
      <c r="L27" s="38">
        <v>7.34</v>
      </c>
      <c r="M27" s="38">
        <v>10.49</v>
      </c>
      <c r="N27" s="38">
        <v>10.49</v>
      </c>
    </row>
    <row r="28" spans="2:14" x14ac:dyDescent="0.25">
      <c r="C28" s="11" t="s">
        <v>374</v>
      </c>
      <c r="I28" s="9" t="str">
        <f>Table1[[#This Row],[FriendlyName]]&amp;" - " &amp;TEXT(Table1[[#This Row],[WholeSale]],"$0.00") &amp; " USD"</f>
        <v>22 - $7.69 USD</v>
      </c>
      <c r="J28" s="9" t="str">
        <f>Table1[[#This Row],[FriendlyName]]&amp;" - " &amp;TEXT(Table1[[#This Row],[MSRP]],"$0.00") &amp; " USD"</f>
        <v>22 - $10.99 USD</v>
      </c>
      <c r="K28" s="9">
        <v>22</v>
      </c>
      <c r="L28" s="38">
        <v>7.69</v>
      </c>
      <c r="M28" s="38">
        <v>10.99</v>
      </c>
      <c r="N28" s="38">
        <v>10.99</v>
      </c>
    </row>
    <row r="29" spans="2:14" x14ac:dyDescent="0.25">
      <c r="C29" s="11" t="s">
        <v>375</v>
      </c>
      <c r="I29" s="9" t="str">
        <f>Table1[[#This Row],[FriendlyName]]&amp;" - " &amp;TEXT(Table1[[#This Row],[WholeSale]],"$0.00") &amp; " USD"</f>
        <v>23 - $8.04 USD</v>
      </c>
      <c r="J29" s="9" t="str">
        <f>Table1[[#This Row],[FriendlyName]]&amp;" - " &amp;TEXT(Table1[[#This Row],[MSRP]],"$0.00") &amp; " USD"</f>
        <v>23 - $11.49 USD</v>
      </c>
      <c r="K29" s="9">
        <v>23</v>
      </c>
      <c r="L29" s="38">
        <v>8.0399999999999991</v>
      </c>
      <c r="M29" s="38">
        <v>11.49</v>
      </c>
      <c r="N29" s="38">
        <v>11.49</v>
      </c>
    </row>
    <row r="30" spans="2:14" x14ac:dyDescent="0.25">
      <c r="C30" s="11" t="s">
        <v>235</v>
      </c>
      <c r="I30" s="9" t="str">
        <f>Table1[[#This Row],[FriendlyName]]&amp;" - " &amp;TEXT(Table1[[#This Row],[WholeSale]],"$0.00") &amp; " USD"</f>
        <v>24 - $8.39 USD</v>
      </c>
      <c r="J30" s="9" t="str">
        <f>Table1[[#This Row],[FriendlyName]]&amp;" - " &amp;TEXT(Table1[[#This Row],[MSRP]],"$0.00") &amp; " USD"</f>
        <v>24 - $11.99 USD</v>
      </c>
      <c r="K30" s="9">
        <v>24</v>
      </c>
      <c r="L30" s="38">
        <v>8.39</v>
      </c>
      <c r="M30" s="38">
        <v>11.99</v>
      </c>
      <c r="N30" s="38">
        <v>11.99</v>
      </c>
    </row>
    <row r="31" spans="2:14" ht="15" x14ac:dyDescent="0.25">
      <c r="C31" t="s">
        <v>239</v>
      </c>
      <c r="I31" s="9" t="str">
        <f>Table1[[#This Row],[FriendlyName]]&amp;" - " &amp;TEXT(Table1[[#This Row],[WholeSale]],"$0.00") &amp; " USD"</f>
        <v>25 - $8.74 USD</v>
      </c>
      <c r="J31" s="9" t="str">
        <f>Table1[[#This Row],[FriendlyName]]&amp;" - " &amp;TEXT(Table1[[#This Row],[MSRP]],"$0.00") &amp; " USD"</f>
        <v>25 - $12.49 USD</v>
      </c>
      <c r="K31" s="9">
        <v>25</v>
      </c>
      <c r="L31" s="38">
        <v>8.74</v>
      </c>
      <c r="M31" s="38">
        <v>12.49</v>
      </c>
      <c r="N31" s="38">
        <v>12.49</v>
      </c>
    </row>
    <row r="32" spans="2:14" x14ac:dyDescent="0.25">
      <c r="I32" s="9" t="str">
        <f>Table1[[#This Row],[FriendlyName]]&amp;" - " &amp;TEXT(Table1[[#This Row],[WholeSale]],"$0.00") &amp; " USD"</f>
        <v>26 - $9.09 USD</v>
      </c>
      <c r="J32" s="9" t="str">
        <f>Table1[[#This Row],[FriendlyName]]&amp;" - " &amp;TEXT(Table1[[#This Row],[MSRP]],"$0.00") &amp; " USD"</f>
        <v>26 - $12.99 USD</v>
      </c>
      <c r="K32" s="9">
        <v>26</v>
      </c>
      <c r="L32" s="38">
        <v>9.09</v>
      </c>
      <c r="M32" s="38">
        <v>12.99</v>
      </c>
      <c r="N32" s="38">
        <v>12.99</v>
      </c>
    </row>
    <row r="33" spans="2:14" x14ac:dyDescent="0.25">
      <c r="B33" s="9" t="s">
        <v>40</v>
      </c>
      <c r="C33" s="10" t="s">
        <v>35</v>
      </c>
      <c r="I33" s="9" t="str">
        <f>Table1[[#This Row],[FriendlyName]]&amp;" - " &amp;TEXT(Table1[[#This Row],[WholeSale]],"$0.00") &amp; " USD"</f>
        <v>27 - $9.44 USD</v>
      </c>
      <c r="J33" s="9" t="str">
        <f>Table1[[#This Row],[FriendlyName]]&amp;" - " &amp;TEXT(Table1[[#This Row],[MSRP]],"$0.00") &amp; " USD"</f>
        <v>27 - $13.49 USD</v>
      </c>
      <c r="K33" s="9">
        <v>27</v>
      </c>
      <c r="L33" s="38">
        <v>9.44</v>
      </c>
      <c r="M33" s="38">
        <v>13.49</v>
      </c>
      <c r="N33" s="38">
        <v>13.49</v>
      </c>
    </row>
    <row r="34" spans="2:14" x14ac:dyDescent="0.25">
      <c r="C34" s="11" t="s">
        <v>370</v>
      </c>
      <c r="I34" s="9" t="str">
        <f>Table1[[#This Row],[FriendlyName]]&amp;" - " &amp;TEXT(Table1[[#This Row],[WholeSale]],"$0.00") &amp; " USD"</f>
        <v>28 - $9.79 USD</v>
      </c>
      <c r="J34" s="9" t="str">
        <f>Table1[[#This Row],[FriendlyName]]&amp;" - " &amp;TEXT(Table1[[#This Row],[MSRP]],"$0.00") &amp; " USD"</f>
        <v>28 - $13.99 USD</v>
      </c>
      <c r="K34" s="9">
        <v>28</v>
      </c>
      <c r="L34" s="38">
        <v>9.7899999999999991</v>
      </c>
      <c r="M34" s="38">
        <v>13.99</v>
      </c>
      <c r="N34" s="38">
        <v>13.99</v>
      </c>
    </row>
    <row r="35" spans="2:14" x14ac:dyDescent="0.25">
      <c r="C35" s="11" t="s">
        <v>290</v>
      </c>
      <c r="I35" s="9" t="str">
        <f>Table1[[#This Row],[FriendlyName]]&amp;" - " &amp;TEXT(Table1[[#This Row],[WholeSale]],"$0.00") &amp; " USD"</f>
        <v>29 - $10.14 USD</v>
      </c>
      <c r="J35" s="9" t="str">
        <f>Table1[[#This Row],[FriendlyName]]&amp;" - " &amp;TEXT(Table1[[#This Row],[MSRP]],"$0.00") &amp; " USD"</f>
        <v>29 - $14.49 USD</v>
      </c>
      <c r="K35" s="9">
        <v>29</v>
      </c>
      <c r="L35" s="38">
        <v>10.14</v>
      </c>
      <c r="M35" s="38">
        <v>14.49</v>
      </c>
      <c r="N35" s="38">
        <v>14.49</v>
      </c>
    </row>
    <row r="36" spans="2:14" x14ac:dyDescent="0.25">
      <c r="C36" s="11" t="s">
        <v>365</v>
      </c>
      <c r="I36" s="9" t="str">
        <f>Table1[[#This Row],[FriendlyName]]&amp;" - " &amp;TEXT(Table1[[#This Row],[WholeSale]],"$0.00") &amp; " USD"</f>
        <v>30 - $10.49 USD</v>
      </c>
      <c r="J36" s="9" t="str">
        <f>Table1[[#This Row],[FriendlyName]]&amp;" - " &amp;TEXT(Table1[[#This Row],[MSRP]],"$0.00") &amp; " USD"</f>
        <v>30 - $14.99 USD</v>
      </c>
      <c r="K36" s="9">
        <v>30</v>
      </c>
      <c r="L36" s="38">
        <v>10.49</v>
      </c>
      <c r="M36" s="38">
        <v>14.99</v>
      </c>
      <c r="N36" s="38">
        <v>14.99</v>
      </c>
    </row>
    <row r="37" spans="2:14" x14ac:dyDescent="0.25">
      <c r="C37" s="11" t="s">
        <v>371</v>
      </c>
      <c r="I37" s="9" t="str">
        <f>Table1[[#This Row],[FriendlyName]]&amp;" - " &amp;TEXT(Table1[[#This Row],[WholeSale]],"$0.00") &amp; " USD"</f>
        <v>31 - $10.84 USD</v>
      </c>
      <c r="J37" s="9" t="str">
        <f>Table1[[#This Row],[FriendlyName]]&amp;" - " &amp;TEXT(Table1[[#This Row],[MSRP]],"$0.00") &amp; " USD"</f>
        <v>31 - $15.49 USD</v>
      </c>
      <c r="K37" s="9">
        <v>31</v>
      </c>
      <c r="L37" s="38">
        <v>10.84</v>
      </c>
      <c r="M37" s="38">
        <v>15.49</v>
      </c>
      <c r="N37" s="38">
        <v>15.49</v>
      </c>
    </row>
    <row r="38" spans="2:14" x14ac:dyDescent="0.25">
      <c r="C38" s="11" t="s">
        <v>372</v>
      </c>
      <c r="I38" s="9" t="str">
        <f>Table1[[#This Row],[FriendlyName]]&amp;" - " &amp;TEXT(Table1[[#This Row],[WholeSale]],"$0.00") &amp; " USD"</f>
        <v>32 - $11.19 USD</v>
      </c>
      <c r="J38" s="9" t="str">
        <f>Table1[[#This Row],[FriendlyName]]&amp;" - " &amp;TEXT(Table1[[#This Row],[MSRP]],"$0.00") &amp; " USD"</f>
        <v>32 - $15.99 USD</v>
      </c>
      <c r="K38" s="9">
        <v>32</v>
      </c>
      <c r="L38" s="38">
        <v>11.19</v>
      </c>
      <c r="M38" s="38">
        <v>15.99</v>
      </c>
      <c r="N38" s="38">
        <v>15.99</v>
      </c>
    </row>
    <row r="39" spans="2:14" x14ac:dyDescent="0.25">
      <c r="C39" s="11" t="s">
        <v>376</v>
      </c>
      <c r="I39" s="9" t="str">
        <f>Table1[[#This Row],[FriendlyName]]&amp;" - " &amp;TEXT(Table1[[#This Row],[WholeSale]],"$0.00") &amp; " USD"</f>
        <v>33 - $11.54 USD</v>
      </c>
      <c r="J39" s="9" t="str">
        <f>Table1[[#This Row],[FriendlyName]]&amp;" - " &amp;TEXT(Table1[[#This Row],[MSRP]],"$0.00") &amp; " USD"</f>
        <v>33 - $16.49 USD</v>
      </c>
      <c r="K39" s="9">
        <v>33</v>
      </c>
      <c r="L39" s="38">
        <v>11.54</v>
      </c>
      <c r="M39" s="38">
        <v>16.489999999999998</v>
      </c>
      <c r="N39" s="38">
        <v>16.489999999999998</v>
      </c>
    </row>
    <row r="40" spans="2:14" ht="15" x14ac:dyDescent="0.25">
      <c r="C40" t="s">
        <v>373</v>
      </c>
      <c r="I40" s="9" t="str">
        <f>Table1[[#This Row],[FriendlyName]]&amp;" - " &amp;TEXT(Table1[[#This Row],[WholeSale]],"$0.00") &amp; " USD"</f>
        <v>34 - $11.89 USD</v>
      </c>
      <c r="J40" s="9" t="str">
        <f>Table1[[#This Row],[FriendlyName]]&amp;" - " &amp;TEXT(Table1[[#This Row],[MSRP]],"$0.00") &amp; " USD"</f>
        <v>34 - $16.99 USD</v>
      </c>
      <c r="K40" s="9">
        <v>34</v>
      </c>
      <c r="L40" s="38">
        <v>11.89</v>
      </c>
      <c r="M40" s="38">
        <v>16.989999999999998</v>
      </c>
      <c r="N40" s="38">
        <v>16.989999999999998</v>
      </c>
    </row>
    <row r="41" spans="2:14" x14ac:dyDescent="0.25">
      <c r="C41" s="11" t="s">
        <v>239</v>
      </c>
      <c r="I41" s="9" t="str">
        <f>Table1[[#This Row],[FriendlyName]]&amp;" - " &amp;TEXT(Table1[[#This Row],[WholeSale]],"$0.00") &amp; " USD"</f>
        <v>35 - $12.24 USD</v>
      </c>
      <c r="J41" s="9" t="str">
        <f>Table1[[#This Row],[FriendlyName]]&amp;" - " &amp;TEXT(Table1[[#This Row],[MSRP]],"$0.00") &amp; " USD"</f>
        <v>35 - $17.49 USD</v>
      </c>
      <c r="K41" s="9">
        <v>35</v>
      </c>
      <c r="L41" s="38">
        <v>12.24</v>
      </c>
      <c r="M41" s="38">
        <v>17.489999999999998</v>
      </c>
      <c r="N41" s="38">
        <v>17.489999999999998</v>
      </c>
    </row>
    <row r="42" spans="2:14" x14ac:dyDescent="0.25">
      <c r="C42" s="11" t="s">
        <v>235</v>
      </c>
      <c r="I42" s="9" t="str">
        <f>Table1[[#This Row],[FriendlyName]]&amp;" - " &amp;TEXT(Table1[[#This Row],[WholeSale]],"$0.00") &amp; " USD"</f>
        <v>36 - $12.59 USD</v>
      </c>
      <c r="J42" s="9" t="str">
        <f>Table1[[#This Row],[FriendlyName]]&amp;" - " &amp;TEXT(Table1[[#This Row],[MSRP]],"$0.00") &amp; " USD"</f>
        <v>36 - $17.99 USD</v>
      </c>
      <c r="K42" s="9">
        <v>36</v>
      </c>
      <c r="L42" s="38">
        <v>12.59</v>
      </c>
      <c r="M42" s="38">
        <v>17.989999999999998</v>
      </c>
      <c r="N42" s="38">
        <v>17.989999999999998</v>
      </c>
    </row>
    <row r="43" spans="2:14" x14ac:dyDescent="0.25">
      <c r="I43" s="9" t="str">
        <f>Table1[[#This Row],[FriendlyName]]&amp;" - " &amp;TEXT(Table1[[#This Row],[WholeSale]],"$0.00") &amp; " USD"</f>
        <v>37 - $12.94 USD</v>
      </c>
      <c r="J43" s="9" t="str">
        <f>Table1[[#This Row],[FriendlyName]]&amp;" - " &amp;TEXT(Table1[[#This Row],[MSRP]],"$0.00") &amp; " USD"</f>
        <v>37 - $18.49 USD</v>
      </c>
      <c r="K43" s="9">
        <v>37</v>
      </c>
      <c r="L43" s="38">
        <v>12.94</v>
      </c>
      <c r="M43" s="38">
        <v>18.489999999999998</v>
      </c>
      <c r="N43" s="38">
        <v>18.489999999999998</v>
      </c>
    </row>
    <row r="44" spans="2:14" x14ac:dyDescent="0.25">
      <c r="B44" s="9" t="s">
        <v>41</v>
      </c>
      <c r="C44" s="10" t="s">
        <v>35</v>
      </c>
      <c r="I44" s="9" t="str">
        <f>Table1[[#This Row],[FriendlyName]]&amp;" - " &amp;TEXT(Table1[[#This Row],[WholeSale]],"$0.00") &amp; " USD"</f>
        <v>38 - $13.29 USD</v>
      </c>
      <c r="J44" s="9" t="str">
        <f>Table1[[#This Row],[FriendlyName]]&amp;" - " &amp;TEXT(Table1[[#This Row],[MSRP]],"$0.00") &amp; " USD"</f>
        <v>38 - $18.99 USD</v>
      </c>
      <c r="K44" s="9">
        <v>38</v>
      </c>
      <c r="L44" s="38">
        <v>13.29</v>
      </c>
      <c r="M44" s="38">
        <v>18.989999999999998</v>
      </c>
      <c r="N44" s="38">
        <v>18.989999999999998</v>
      </c>
    </row>
    <row r="45" spans="2:14" x14ac:dyDescent="0.25">
      <c r="C45" s="11" t="s">
        <v>377</v>
      </c>
      <c r="I45" s="9" t="str">
        <f>Table1[[#This Row],[FriendlyName]]&amp;" - " &amp;TEXT(Table1[[#This Row],[WholeSale]],"$0.00") &amp; " USD"</f>
        <v>39 - $13.64 USD</v>
      </c>
      <c r="J45" s="9" t="str">
        <f>Table1[[#This Row],[FriendlyName]]&amp;" - " &amp;TEXT(Table1[[#This Row],[MSRP]],"$0.00") &amp; " USD"</f>
        <v>39 - $19.49 USD</v>
      </c>
      <c r="K45" s="9">
        <v>39</v>
      </c>
      <c r="L45" s="38">
        <v>13.64</v>
      </c>
      <c r="M45" s="38">
        <v>19.489999999999998</v>
      </c>
      <c r="N45" s="38">
        <v>19.489999999999998</v>
      </c>
    </row>
    <row r="46" spans="2:14" x14ac:dyDescent="0.25">
      <c r="C46" s="11" t="s">
        <v>378</v>
      </c>
      <c r="I46" s="9" t="str">
        <f>Table1[[#This Row],[FriendlyName]]&amp;" - " &amp;TEXT(Table1[[#This Row],[WholeSale]],"$0.00") &amp; " USD"</f>
        <v>40 - $13.99 USD</v>
      </c>
      <c r="J46" s="9" t="str">
        <f>Table1[[#This Row],[FriendlyName]]&amp;" - " &amp;TEXT(Table1[[#This Row],[MSRP]],"$0.00") &amp; " USD"</f>
        <v>40 - $19.99 USD</v>
      </c>
      <c r="K46" s="9">
        <v>40</v>
      </c>
      <c r="L46" s="38">
        <v>13.99</v>
      </c>
      <c r="M46" s="38">
        <v>19.989999999999998</v>
      </c>
      <c r="N46" s="38">
        <v>19.989999999999998</v>
      </c>
    </row>
    <row r="47" spans="2:14" x14ac:dyDescent="0.25">
      <c r="C47" s="11" t="s">
        <v>42</v>
      </c>
      <c r="I47" s="9" t="str">
        <f>Table1[[#This Row],[FriendlyName]]&amp;" - " &amp;TEXT(Table1[[#This Row],[WholeSale]],"$0.00") &amp; " USD"</f>
        <v>41 - $14.34 USD</v>
      </c>
      <c r="J47" s="9" t="str">
        <f>Table1[[#This Row],[FriendlyName]]&amp;" - " &amp;TEXT(Table1[[#This Row],[MSRP]],"$0.00") &amp; " USD"</f>
        <v>41 - $20.49 USD</v>
      </c>
      <c r="K47" s="9">
        <v>41</v>
      </c>
      <c r="L47" s="38">
        <v>14.34</v>
      </c>
      <c r="M47" s="38">
        <v>20.49</v>
      </c>
      <c r="N47" s="38">
        <v>20.49</v>
      </c>
    </row>
    <row r="48" spans="2:14" x14ac:dyDescent="0.25">
      <c r="C48" s="11" t="s">
        <v>43</v>
      </c>
      <c r="I48" s="9" t="str">
        <f>Table1[[#This Row],[FriendlyName]]&amp;" - " &amp;TEXT(Table1[[#This Row],[WholeSale]],"$0.00") &amp; " USD"</f>
        <v>42 - $14.69 USD</v>
      </c>
      <c r="J48" s="9" t="str">
        <f>Table1[[#This Row],[FriendlyName]]&amp;" - " &amp;TEXT(Table1[[#This Row],[MSRP]],"$0.00") &amp; " USD"</f>
        <v>42 - $20.99 USD</v>
      </c>
      <c r="K48" s="9">
        <v>42</v>
      </c>
      <c r="L48" s="38">
        <v>14.69</v>
      </c>
      <c r="M48" s="38">
        <v>20.99</v>
      </c>
      <c r="N48" s="38">
        <v>20.99</v>
      </c>
    </row>
    <row r="49" spans="2:14" x14ac:dyDescent="0.25">
      <c r="C49" s="11" t="s">
        <v>44</v>
      </c>
      <c r="I49" s="9" t="str">
        <f>Table1[[#This Row],[FriendlyName]]&amp;" - " &amp;TEXT(Table1[[#This Row],[WholeSale]],"$0.00") &amp; " USD"</f>
        <v>43 - $15.04 USD</v>
      </c>
      <c r="J49" s="9" t="str">
        <f>Table1[[#This Row],[FriendlyName]]&amp;" - " &amp;TEXT(Table1[[#This Row],[MSRP]],"$0.00") &amp; " USD"</f>
        <v>43 - $21.49 USD</v>
      </c>
      <c r="K49" s="9">
        <v>43</v>
      </c>
      <c r="L49" s="38">
        <v>15.04</v>
      </c>
      <c r="M49" s="38">
        <v>21.49</v>
      </c>
      <c r="N49" s="38">
        <v>21.49</v>
      </c>
    </row>
    <row r="50" spans="2:14" x14ac:dyDescent="0.25">
      <c r="C50" s="11" t="s">
        <v>45</v>
      </c>
      <c r="I50" s="9" t="str">
        <f>Table1[[#This Row],[FriendlyName]]&amp;" - " &amp;TEXT(Table1[[#This Row],[WholeSale]],"$0.00") &amp; " USD"</f>
        <v>44 - $15.39 USD</v>
      </c>
      <c r="J50" s="9" t="str">
        <f>Table1[[#This Row],[FriendlyName]]&amp;" - " &amp;TEXT(Table1[[#This Row],[MSRP]],"$0.00") &amp; " USD"</f>
        <v>44 - $21.99 USD</v>
      </c>
      <c r="K50" s="9">
        <v>44</v>
      </c>
      <c r="L50" s="38">
        <v>15.39</v>
      </c>
      <c r="M50" s="38">
        <v>21.99</v>
      </c>
      <c r="N50" s="38">
        <v>21.99</v>
      </c>
    </row>
    <row r="51" spans="2:14" x14ac:dyDescent="0.25">
      <c r="C51" s="11" t="s">
        <v>46</v>
      </c>
      <c r="I51" s="9" t="str">
        <f>Table1[[#This Row],[FriendlyName]]&amp;" - " &amp;TEXT(Table1[[#This Row],[WholeSale]],"$0.00") &amp; " USD"</f>
        <v>45 - $15.74 USD</v>
      </c>
      <c r="J51" s="9" t="str">
        <f>Table1[[#This Row],[FriendlyName]]&amp;" - " &amp;TEXT(Table1[[#This Row],[MSRP]],"$0.00") &amp; " USD"</f>
        <v>45 - $22.49 USD</v>
      </c>
      <c r="K51" s="9">
        <v>45</v>
      </c>
      <c r="L51" s="38">
        <v>15.74</v>
      </c>
      <c r="M51" s="38">
        <v>22.49</v>
      </c>
      <c r="N51" s="38">
        <v>22.49</v>
      </c>
    </row>
    <row r="52" spans="2:14" x14ac:dyDescent="0.25">
      <c r="C52" s="11" t="s">
        <v>235</v>
      </c>
      <c r="I52" s="9" t="str">
        <f>Table1[[#This Row],[FriendlyName]]&amp;" - " &amp;TEXT(Table1[[#This Row],[WholeSale]],"$0.00") &amp; " USD"</f>
        <v>46 - $16.09 USD</v>
      </c>
      <c r="J52" s="9" t="str">
        <f>Table1[[#This Row],[FriendlyName]]&amp;" - " &amp;TEXT(Table1[[#This Row],[MSRP]],"$0.00") &amp; " USD"</f>
        <v>46 - $22.99 USD</v>
      </c>
      <c r="K52" s="9">
        <v>46</v>
      </c>
      <c r="L52" s="38">
        <v>16.09</v>
      </c>
      <c r="M52" s="38">
        <v>22.99</v>
      </c>
      <c r="N52" s="38">
        <v>22.99</v>
      </c>
    </row>
    <row r="53" spans="2:14" x14ac:dyDescent="0.25">
      <c r="C53" s="11" t="s">
        <v>239</v>
      </c>
      <c r="I53" s="9" t="str">
        <f>Table1[[#This Row],[FriendlyName]]&amp;" - " &amp;TEXT(Table1[[#This Row],[WholeSale]],"$0.00") &amp; " USD"</f>
        <v>47 - $16.44 USD</v>
      </c>
      <c r="J53" s="9" t="str">
        <f>Table1[[#This Row],[FriendlyName]]&amp;" - " &amp;TEXT(Table1[[#This Row],[MSRP]],"$0.00") &amp; " USD"</f>
        <v>47 - $23.49 USD</v>
      </c>
      <c r="K53" s="9">
        <v>47</v>
      </c>
      <c r="L53" s="38">
        <v>16.440000000000001</v>
      </c>
      <c r="M53" s="38">
        <v>23.49</v>
      </c>
      <c r="N53" s="38">
        <v>23.49</v>
      </c>
    </row>
    <row r="54" spans="2:14" x14ac:dyDescent="0.25">
      <c r="B54" s="9" t="s">
        <v>36</v>
      </c>
      <c r="C54" s="10" t="s">
        <v>35</v>
      </c>
      <c r="D54" s="9" t="s">
        <v>382</v>
      </c>
      <c r="E54" s="10" t="s">
        <v>35</v>
      </c>
      <c r="F54" s="10"/>
      <c r="I54" s="9" t="str">
        <f>Table1[[#This Row],[FriendlyName]]&amp;" - " &amp;TEXT(Table1[[#This Row],[WholeSale]],"$0.00") &amp; " USD"</f>
        <v>48 - $16.79 USD</v>
      </c>
      <c r="J54" s="9" t="str">
        <f>Table1[[#This Row],[FriendlyName]]&amp;" - " &amp;TEXT(Table1[[#This Row],[MSRP]],"$0.00") &amp; " USD"</f>
        <v>48 - $23.99 USD</v>
      </c>
      <c r="K54" s="9">
        <v>48</v>
      </c>
      <c r="L54" s="38">
        <v>16.79</v>
      </c>
      <c r="M54" s="38">
        <v>23.99</v>
      </c>
      <c r="N54" s="38">
        <v>23.99</v>
      </c>
    </row>
    <row r="55" spans="2:14" x14ac:dyDescent="0.25">
      <c r="C55" s="11" t="s">
        <v>380</v>
      </c>
      <c r="E55" s="11" t="s">
        <v>383</v>
      </c>
      <c r="F55" s="11"/>
      <c r="I55" s="9" t="str">
        <f>Table1[[#This Row],[FriendlyName]]&amp;" - " &amp;TEXT(Table1[[#This Row],[WholeSale]],"$0.00") &amp; " USD"</f>
        <v>49 - $17.14 USD</v>
      </c>
      <c r="J55" s="9" t="str">
        <f>Table1[[#This Row],[FriendlyName]]&amp;" - " &amp;TEXT(Table1[[#This Row],[MSRP]],"$0.00") &amp; " USD"</f>
        <v>49 - $24.49 USD</v>
      </c>
      <c r="K55" s="9">
        <v>49</v>
      </c>
      <c r="L55" s="38">
        <v>17.14</v>
      </c>
      <c r="M55" s="38">
        <v>24.49</v>
      </c>
      <c r="N55" s="38">
        <v>24.49</v>
      </c>
    </row>
    <row r="56" spans="2:14" x14ac:dyDescent="0.25">
      <c r="C56" s="11" t="s">
        <v>381</v>
      </c>
      <c r="E56" s="11" t="s">
        <v>369</v>
      </c>
      <c r="F56" s="11"/>
      <c r="I56" s="9" t="str">
        <f>Table1[[#This Row],[FriendlyName]]&amp;" - " &amp;TEXT(Table1[[#This Row],[WholeSale]],"$0.00") &amp; " USD"</f>
        <v>50 - $17.49 USD</v>
      </c>
      <c r="J56" s="9" t="str">
        <f>Table1[[#This Row],[FriendlyName]]&amp;" - " &amp;TEXT(Table1[[#This Row],[MSRP]],"$0.00") &amp; " USD"</f>
        <v>50 - $24.99 USD</v>
      </c>
      <c r="K56" s="9">
        <v>50</v>
      </c>
      <c r="L56" s="38">
        <v>17.489999999999998</v>
      </c>
      <c r="M56" s="38">
        <v>24.99</v>
      </c>
      <c r="N56" s="38">
        <v>24.99</v>
      </c>
    </row>
    <row r="57" spans="2:14" x14ac:dyDescent="0.25">
      <c r="C57" s="11" t="s">
        <v>43</v>
      </c>
      <c r="E57" s="11" t="s">
        <v>43</v>
      </c>
      <c r="F57" s="11"/>
      <c r="I57" s="9" t="str">
        <f>Table1[[#This Row],[FriendlyName]]&amp;" - " &amp;TEXT(Table1[[#This Row],[WholeSale]],"$0.00") &amp; " USD"</f>
        <v>51 - $17.84 USD</v>
      </c>
      <c r="J57" s="9" t="str">
        <f>Table1[[#This Row],[FriendlyName]]&amp;" - " &amp;TEXT(Table1[[#This Row],[MSRP]],"$0.00") &amp; " USD"</f>
        <v>51 - $25.49 USD</v>
      </c>
      <c r="K57" s="9">
        <v>51</v>
      </c>
      <c r="L57" s="38">
        <v>17.84</v>
      </c>
      <c r="M57" s="38">
        <v>25.49</v>
      </c>
      <c r="N57" s="38">
        <v>25.49</v>
      </c>
    </row>
    <row r="58" spans="2:14" x14ac:dyDescent="0.25">
      <c r="C58" s="11" t="s">
        <v>45</v>
      </c>
      <c r="E58" s="11" t="s">
        <v>45</v>
      </c>
      <c r="F58" s="11"/>
      <c r="I58" s="9" t="str">
        <f>Table1[[#This Row],[FriendlyName]]&amp;" - " &amp;TEXT(Table1[[#This Row],[WholeSale]],"$0.00") &amp; " USD"</f>
        <v>52 - $18.19 USD</v>
      </c>
      <c r="J58" s="9" t="str">
        <f>Table1[[#This Row],[FriendlyName]]&amp;" - " &amp;TEXT(Table1[[#This Row],[MSRP]],"$0.00") &amp; " USD"</f>
        <v>52 - $25.99 USD</v>
      </c>
      <c r="K58" s="9">
        <v>52</v>
      </c>
      <c r="L58" s="38">
        <v>18.190000000000001</v>
      </c>
      <c r="M58" s="38">
        <v>25.99</v>
      </c>
      <c r="N58" s="38">
        <v>25.99</v>
      </c>
    </row>
    <row r="59" spans="2:14" x14ac:dyDescent="0.25">
      <c r="C59" s="11" t="s">
        <v>379</v>
      </c>
      <c r="E59" s="11" t="s">
        <v>46</v>
      </c>
      <c r="F59" s="11"/>
      <c r="I59" s="9" t="str">
        <f>Table1[[#This Row],[FriendlyName]]&amp;" - " &amp;TEXT(Table1[[#This Row],[WholeSale]],"$0.00") &amp; " USD"</f>
        <v>53 - $18.54 USD</v>
      </c>
      <c r="J59" s="9" t="str">
        <f>Table1[[#This Row],[FriendlyName]]&amp;" - " &amp;TEXT(Table1[[#This Row],[MSRP]],"$0.00") &amp; " USD"</f>
        <v>53 - $26.49 USD</v>
      </c>
      <c r="K59" s="9">
        <v>53</v>
      </c>
      <c r="L59" s="38">
        <v>18.54</v>
      </c>
      <c r="M59" s="38">
        <v>26.49</v>
      </c>
      <c r="N59" s="38">
        <v>26.49</v>
      </c>
    </row>
    <row r="60" spans="2:14" ht="15" x14ac:dyDescent="0.25">
      <c r="C60" t="s">
        <v>235</v>
      </c>
      <c r="E60" t="s">
        <v>235</v>
      </c>
      <c r="F60" s="11"/>
      <c r="I60" s="9" t="str">
        <f>Table1[[#This Row],[FriendlyName]]&amp;" - " &amp;TEXT(Table1[[#This Row],[WholeSale]],"$0.00") &amp; " USD"</f>
        <v>54 - $18.89 USD</v>
      </c>
      <c r="J60" s="9" t="str">
        <f>Table1[[#This Row],[FriendlyName]]&amp;" - " &amp;TEXT(Table1[[#This Row],[MSRP]],"$0.00") &amp; " USD"</f>
        <v>54 - $26.99 USD</v>
      </c>
      <c r="K60" s="9">
        <v>54</v>
      </c>
      <c r="L60" s="38">
        <v>18.89</v>
      </c>
      <c r="M60" s="38">
        <v>26.99</v>
      </c>
      <c r="N60" s="38">
        <v>26.99</v>
      </c>
    </row>
    <row r="61" spans="2:14" x14ac:dyDescent="0.25">
      <c r="C61" s="11" t="s">
        <v>239</v>
      </c>
      <c r="E61" s="11" t="s">
        <v>239</v>
      </c>
      <c r="I61" s="9" t="str">
        <f>Table1[[#This Row],[FriendlyName]]&amp;" - " &amp;TEXT(Table1[[#This Row],[WholeSale]],"$0.00") &amp; " USD"</f>
        <v>55 - $19.24 USD</v>
      </c>
      <c r="J61" s="9" t="str">
        <f>Table1[[#This Row],[FriendlyName]]&amp;" - " &amp;TEXT(Table1[[#This Row],[MSRP]],"$0.00") &amp; " USD"</f>
        <v>55 - $27.49 USD</v>
      </c>
      <c r="K61" s="9">
        <v>55</v>
      </c>
      <c r="L61" s="38">
        <v>19.239999999999998</v>
      </c>
      <c r="M61" s="38">
        <v>27.49</v>
      </c>
      <c r="N61" s="38">
        <v>27.49</v>
      </c>
    </row>
    <row r="62" spans="2:14" x14ac:dyDescent="0.25">
      <c r="I62" s="9" t="str">
        <f>Table1[[#This Row],[FriendlyName]]&amp;" - " &amp;TEXT(Table1[[#This Row],[WholeSale]],"$0.00") &amp; " USD"</f>
        <v>56 - $19.59 USD</v>
      </c>
      <c r="J62" s="9" t="str">
        <f>Table1[[#This Row],[FriendlyName]]&amp;" - " &amp;TEXT(Table1[[#This Row],[MSRP]],"$0.00") &amp; " USD"</f>
        <v>56 - $27.99 USD</v>
      </c>
      <c r="K62" s="9">
        <v>56</v>
      </c>
      <c r="L62" s="38">
        <v>19.59</v>
      </c>
      <c r="M62" s="38">
        <v>27.99</v>
      </c>
      <c r="N62" s="38">
        <v>27.99</v>
      </c>
    </row>
    <row r="63" spans="2:14" x14ac:dyDescent="0.25">
      <c r="I63" s="9" t="str">
        <f>Table1[[#This Row],[FriendlyName]]&amp;" - " &amp;TEXT(Table1[[#This Row],[WholeSale]],"$0.00") &amp; " USD"</f>
        <v>57 - $19.94 USD</v>
      </c>
      <c r="J63" s="9" t="str">
        <f>Table1[[#This Row],[FriendlyName]]&amp;" - " &amp;TEXT(Table1[[#This Row],[MSRP]],"$0.00") &amp; " USD"</f>
        <v>57 - $28.49 USD</v>
      </c>
      <c r="K63" s="9">
        <v>57</v>
      </c>
      <c r="L63" s="38">
        <v>19.940000000000001</v>
      </c>
      <c r="M63" s="38">
        <v>28.49</v>
      </c>
      <c r="N63" s="38">
        <v>28.49</v>
      </c>
    </row>
    <row r="64" spans="2:14" x14ac:dyDescent="0.25">
      <c r="B64" s="9" t="s">
        <v>425</v>
      </c>
      <c r="C64" s="11" t="s">
        <v>427</v>
      </c>
      <c r="I64" s="9" t="str">
        <f>Table1[[#This Row],[FriendlyName]]&amp;" - " &amp;TEXT(Table1[[#This Row],[WholeSale]],"$0.00") &amp; " USD"</f>
        <v>58 - $20.29 USD</v>
      </c>
      <c r="J64" s="9" t="str">
        <f>Table1[[#This Row],[FriendlyName]]&amp;" - " &amp;TEXT(Table1[[#This Row],[MSRP]],"$0.00") &amp; " USD"</f>
        <v>58 - $28.99 USD</v>
      </c>
      <c r="K64" s="9">
        <v>58</v>
      </c>
      <c r="L64" s="38">
        <v>20.29</v>
      </c>
      <c r="M64" s="38">
        <v>28.99</v>
      </c>
      <c r="N64" s="38">
        <v>28.99</v>
      </c>
    </row>
    <row r="65" spans="2:14" x14ac:dyDescent="0.25">
      <c r="C65" s="11" t="s">
        <v>426</v>
      </c>
      <c r="I65" s="9" t="str">
        <f>Table1[[#This Row],[FriendlyName]]&amp;" - " &amp;TEXT(Table1[[#This Row],[WholeSale]],"$0.00") &amp; " USD"</f>
        <v>59 - $20.64 USD</v>
      </c>
      <c r="J65" s="9" t="str">
        <f>Table1[[#This Row],[FriendlyName]]&amp;" - " &amp;TEXT(Table1[[#This Row],[MSRP]],"$0.00") &amp; " USD"</f>
        <v>59 - $29.49 USD</v>
      </c>
      <c r="K65" s="9">
        <v>59</v>
      </c>
      <c r="L65" s="38">
        <v>20.64</v>
      </c>
      <c r="M65" s="38">
        <v>29.49</v>
      </c>
      <c r="N65" s="38">
        <v>29.49</v>
      </c>
    </row>
    <row r="66" spans="2:14" x14ac:dyDescent="0.25">
      <c r="I66" s="9" t="str">
        <f>Table1[[#This Row],[FriendlyName]]&amp;" - " &amp;TEXT(Table1[[#This Row],[WholeSale]],"$0.00") &amp; " USD"</f>
        <v>60 - $20.99 USD</v>
      </c>
      <c r="J66" s="9" t="str">
        <f>Table1[[#This Row],[FriendlyName]]&amp;" - " &amp;TEXT(Table1[[#This Row],[MSRP]],"$0.00") &amp; " USD"</f>
        <v>60 - $29.99 USD</v>
      </c>
      <c r="K66" s="9">
        <v>60</v>
      </c>
      <c r="L66" s="38">
        <v>20.99</v>
      </c>
      <c r="M66" s="38">
        <v>29.99</v>
      </c>
      <c r="N66" s="38">
        <v>29.99</v>
      </c>
    </row>
    <row r="67" spans="2:14" x14ac:dyDescent="0.25">
      <c r="I67" s="9" t="str">
        <f>Table1[[#This Row],[FriendlyName]]&amp;" - " &amp;TEXT(Table1[[#This Row],[WholeSale]],"$0.00") &amp; " USD"</f>
        <v>61 - $21.34 USD</v>
      </c>
      <c r="J67" s="9" t="str">
        <f>Table1[[#This Row],[FriendlyName]]&amp;" - " &amp;TEXT(Table1[[#This Row],[MSRP]],"$0.00") &amp; " USD"</f>
        <v>61 - $30.49 USD</v>
      </c>
      <c r="K67" s="9">
        <v>61</v>
      </c>
      <c r="L67" s="38">
        <v>21.34</v>
      </c>
      <c r="M67" s="38">
        <v>30.49</v>
      </c>
      <c r="N67" s="38">
        <v>30.49</v>
      </c>
    </row>
    <row r="68" spans="2:14" x14ac:dyDescent="0.25">
      <c r="I68" s="9" t="str">
        <f>Table1[[#This Row],[FriendlyName]]&amp;" - " &amp;TEXT(Table1[[#This Row],[WholeSale]],"$0.00") &amp; " USD"</f>
        <v>62 - $21.69 USD</v>
      </c>
      <c r="J68" s="9" t="str">
        <f>Table1[[#This Row],[FriendlyName]]&amp;" - " &amp;TEXT(Table1[[#This Row],[MSRP]],"$0.00") &amp; " USD"</f>
        <v>62 - $30.99 USD</v>
      </c>
      <c r="K68" s="9">
        <v>62</v>
      </c>
      <c r="L68" s="38">
        <v>21.69</v>
      </c>
      <c r="M68" s="38">
        <v>30.99</v>
      </c>
      <c r="N68" s="38">
        <v>30.99</v>
      </c>
    </row>
    <row r="69" spans="2:14" x14ac:dyDescent="0.25">
      <c r="B69" s="9" t="s">
        <v>54</v>
      </c>
      <c r="C69" s="10" t="s">
        <v>35</v>
      </c>
      <c r="D69" s="10" t="s">
        <v>35</v>
      </c>
      <c r="I69" s="9" t="str">
        <f>Table1[[#This Row],[FriendlyName]]&amp;" - " &amp;TEXT(Table1[[#This Row],[WholeSale]],"$0.00") &amp; " USD"</f>
        <v>63 - $22.04 USD</v>
      </c>
      <c r="J69" s="9" t="str">
        <f>Table1[[#This Row],[FriendlyName]]&amp;" - " &amp;TEXT(Table1[[#This Row],[MSRP]],"$0.00") &amp; " USD"</f>
        <v>63 - $31.49 USD</v>
      </c>
      <c r="K69" s="9">
        <v>63</v>
      </c>
      <c r="L69" s="38">
        <v>22.04</v>
      </c>
      <c r="M69" s="38">
        <v>31.49</v>
      </c>
      <c r="N69" s="38">
        <v>31.49</v>
      </c>
    </row>
    <row r="70" spans="2:14" x14ac:dyDescent="0.25">
      <c r="C70" s="11" t="s">
        <v>47</v>
      </c>
      <c r="D70" s="11" t="s">
        <v>49</v>
      </c>
      <c r="I70" s="9" t="str">
        <f>Table1[[#This Row],[FriendlyName]]&amp;" - " &amp;TEXT(Table1[[#This Row],[WholeSale]],"$0.00") &amp; " USD"</f>
        <v>64 - $22.39 USD</v>
      </c>
      <c r="J70" s="9" t="str">
        <f>Table1[[#This Row],[FriendlyName]]&amp;" - " &amp;TEXT(Table1[[#This Row],[MSRP]],"$0.00") &amp; " USD"</f>
        <v>64 - $31.99 USD</v>
      </c>
      <c r="K70" s="9">
        <v>64</v>
      </c>
      <c r="L70" s="38">
        <v>22.39</v>
      </c>
      <c r="M70" s="38">
        <v>31.99</v>
      </c>
      <c r="N70" s="38">
        <v>31.99</v>
      </c>
    </row>
    <row r="71" spans="2:14" x14ac:dyDescent="0.25">
      <c r="C71" s="11" t="s">
        <v>48</v>
      </c>
      <c r="D71" s="11" t="s">
        <v>50</v>
      </c>
      <c r="I71" s="9" t="str">
        <f>Table1[[#This Row],[FriendlyName]]&amp;" - " &amp;TEXT(Table1[[#This Row],[WholeSale]],"$0.00") &amp; " USD"</f>
        <v>65 - $22.74 USD</v>
      </c>
      <c r="J71" s="9" t="str">
        <f>Table1[[#This Row],[FriendlyName]]&amp;" - " &amp;TEXT(Table1[[#This Row],[MSRP]],"$0.00") &amp; " USD"</f>
        <v>65 - $32.49 USD</v>
      </c>
      <c r="K71" s="9">
        <v>65</v>
      </c>
      <c r="L71" s="38">
        <v>22.74</v>
      </c>
      <c r="M71" s="38">
        <v>32.49</v>
      </c>
      <c r="N71" s="38">
        <v>32.49</v>
      </c>
    </row>
    <row r="72" spans="2:14" x14ac:dyDescent="0.25">
      <c r="C72" s="11" t="s">
        <v>49</v>
      </c>
      <c r="D72" s="11" t="s">
        <v>51</v>
      </c>
      <c r="I72" s="9" t="str">
        <f>Table1[[#This Row],[FriendlyName]]&amp;" - " &amp;TEXT(Table1[[#This Row],[WholeSale]],"$0.00") &amp; " USD"</f>
        <v>66 - $23.09 USD</v>
      </c>
      <c r="J72" s="9" t="str">
        <f>Table1[[#This Row],[FriendlyName]]&amp;" - " &amp;TEXT(Table1[[#This Row],[MSRP]],"$0.00") &amp; " USD"</f>
        <v>66 - $32.99 USD</v>
      </c>
      <c r="K72" s="9">
        <v>66</v>
      </c>
      <c r="L72" s="38">
        <v>23.09</v>
      </c>
      <c r="M72" s="38">
        <v>32.99</v>
      </c>
      <c r="N72" s="38">
        <v>32.99</v>
      </c>
    </row>
    <row r="73" spans="2:14" x14ac:dyDescent="0.25">
      <c r="C73" s="11" t="s">
        <v>50</v>
      </c>
      <c r="D73" s="11" t="s">
        <v>52</v>
      </c>
      <c r="I73" s="9" t="str">
        <f>Table1[[#This Row],[FriendlyName]]&amp;" - " &amp;TEXT(Table1[[#This Row],[WholeSale]],"$0.00") &amp; " USD"</f>
        <v>67 - $23.44 USD</v>
      </c>
      <c r="J73" s="9" t="str">
        <f>Table1[[#This Row],[FriendlyName]]&amp;" - " &amp;TEXT(Table1[[#This Row],[MSRP]],"$0.00") &amp; " USD"</f>
        <v>67 - $33.49 USD</v>
      </c>
      <c r="K73" s="9">
        <v>67</v>
      </c>
      <c r="L73" s="38">
        <v>23.44</v>
      </c>
      <c r="M73" s="38">
        <v>33.49</v>
      </c>
      <c r="N73" s="38">
        <v>33.49</v>
      </c>
    </row>
    <row r="74" spans="2:14" x14ac:dyDescent="0.25">
      <c r="C74" s="11" t="s">
        <v>51</v>
      </c>
      <c r="D74" s="11" t="s">
        <v>53</v>
      </c>
      <c r="I74" s="9" t="str">
        <f>Table1[[#This Row],[FriendlyName]]&amp;" - " &amp;TEXT(Table1[[#This Row],[WholeSale]],"$0.00") &amp; " USD"</f>
        <v>68 - $23.79 USD</v>
      </c>
      <c r="J74" s="9" t="str">
        <f>Table1[[#This Row],[FriendlyName]]&amp;" - " &amp;TEXT(Table1[[#This Row],[MSRP]],"$0.00") &amp; " USD"</f>
        <v>68 - $33.99 USD</v>
      </c>
      <c r="K74" s="9">
        <v>68</v>
      </c>
      <c r="L74" s="38">
        <v>23.79</v>
      </c>
      <c r="M74" s="38">
        <v>33.99</v>
      </c>
      <c r="N74" s="38">
        <v>33.99</v>
      </c>
    </row>
    <row r="75" spans="2:14" x14ac:dyDescent="0.25">
      <c r="C75" s="11" t="s">
        <v>52</v>
      </c>
      <c r="D75" s="9" t="s">
        <v>390</v>
      </c>
      <c r="I75" s="9" t="str">
        <f>Table1[[#This Row],[FriendlyName]]&amp;" - " &amp;TEXT(Table1[[#This Row],[WholeSale]],"$0.00") &amp; " USD"</f>
        <v>69 - $24.14 USD</v>
      </c>
      <c r="J75" s="9" t="str">
        <f>Table1[[#This Row],[FriendlyName]]&amp;" - " &amp;TEXT(Table1[[#This Row],[MSRP]],"$0.00") &amp; " USD"</f>
        <v>69 - $34.49 USD</v>
      </c>
      <c r="K75" s="9">
        <v>69</v>
      </c>
      <c r="L75" s="38">
        <v>24.14</v>
      </c>
      <c r="M75" s="38">
        <v>34.49</v>
      </c>
      <c r="N75" s="38">
        <v>34.49</v>
      </c>
    </row>
    <row r="76" spans="2:14" x14ac:dyDescent="0.25">
      <c r="C76" s="11" t="s">
        <v>53</v>
      </c>
      <c r="I76" s="9" t="str">
        <f>Table1[[#This Row],[FriendlyName]]&amp;" - " &amp;TEXT(Table1[[#This Row],[WholeSale]],"$0.00") &amp; " USD"</f>
        <v>70 - $24.49 USD</v>
      </c>
      <c r="J76" s="9" t="str">
        <f>Table1[[#This Row],[FriendlyName]]&amp;" - " &amp;TEXT(Table1[[#This Row],[MSRP]],"$0.00") &amp; " USD"</f>
        <v>70 - $34.99 USD</v>
      </c>
      <c r="K76" s="9">
        <v>70</v>
      </c>
      <c r="L76" s="38">
        <v>24.49</v>
      </c>
      <c r="M76" s="38">
        <v>34.99</v>
      </c>
      <c r="N76" s="38">
        <v>34.99</v>
      </c>
    </row>
    <row r="77" spans="2:14" x14ac:dyDescent="0.25">
      <c r="C77" s="11" t="s">
        <v>139</v>
      </c>
      <c r="D77" s="11"/>
      <c r="I77" s="9" t="str">
        <f>Table1[[#This Row],[FriendlyName]]&amp;" - " &amp;TEXT(Table1[[#This Row],[WholeSale]],"$0.00") &amp; " USD"</f>
        <v>71 - $24.84 USD</v>
      </c>
      <c r="J77" s="9" t="str">
        <f>Table1[[#This Row],[FriendlyName]]&amp;" - " &amp;TEXT(Table1[[#This Row],[MSRP]],"$0.00") &amp; " USD"</f>
        <v>71 - $35.49 USD</v>
      </c>
      <c r="K77" s="9">
        <v>71</v>
      </c>
      <c r="L77" s="38">
        <v>24.84</v>
      </c>
      <c r="M77" s="38">
        <v>35.49</v>
      </c>
      <c r="N77" s="38">
        <v>35.49</v>
      </c>
    </row>
    <row r="78" spans="2:14" x14ac:dyDescent="0.25">
      <c r="C78" s="11" t="s">
        <v>131</v>
      </c>
      <c r="D78" s="11"/>
      <c r="I78" s="9" t="str">
        <f>Table1[[#This Row],[FriendlyName]]&amp;" - " &amp;TEXT(Table1[[#This Row],[WholeSale]],"$0.00") &amp; " USD"</f>
        <v>72 - $25.19 USD</v>
      </c>
      <c r="J78" s="9" t="str">
        <f>Table1[[#This Row],[FriendlyName]]&amp;" - " &amp;TEXT(Table1[[#This Row],[MSRP]],"$0.00") &amp; " USD"</f>
        <v>72 - $35.99 USD</v>
      </c>
      <c r="K78" s="9">
        <v>72</v>
      </c>
      <c r="L78" s="38">
        <v>25.19</v>
      </c>
      <c r="M78" s="38">
        <v>35.99</v>
      </c>
      <c r="N78" s="38">
        <v>35.99</v>
      </c>
    </row>
    <row r="79" spans="2:14" x14ac:dyDescent="0.25">
      <c r="I79" s="9" t="str">
        <f>Table1[[#This Row],[FriendlyName]]&amp;" - " &amp;TEXT(Table1[[#This Row],[WholeSale]],"$0.00") &amp; " USD"</f>
        <v>73 - $25.54 USD</v>
      </c>
      <c r="J79" s="9" t="str">
        <f>Table1[[#This Row],[FriendlyName]]&amp;" - " &amp;TEXT(Table1[[#This Row],[MSRP]],"$0.00") &amp; " USD"</f>
        <v>73 - $36.49 USD</v>
      </c>
      <c r="K79" s="9">
        <v>73</v>
      </c>
      <c r="L79" s="38">
        <v>25.54</v>
      </c>
      <c r="M79" s="38">
        <v>36.49</v>
      </c>
      <c r="N79" s="38">
        <v>36.49</v>
      </c>
    </row>
    <row r="80" spans="2:14" x14ac:dyDescent="0.25">
      <c r="B80" s="9" t="s">
        <v>131</v>
      </c>
      <c r="C80" s="10" t="s">
        <v>35</v>
      </c>
      <c r="I80" s="9" t="str">
        <f>Table1[[#This Row],[FriendlyName]]&amp;" - " &amp;TEXT(Table1[[#This Row],[WholeSale]],"$0.00") &amp; " USD"</f>
        <v>74 - $25.89 USD</v>
      </c>
      <c r="J80" s="9" t="str">
        <f>Table1[[#This Row],[FriendlyName]]&amp;" - " &amp;TEXT(Table1[[#This Row],[MSRP]],"$0.00") &amp; " USD"</f>
        <v>74 - $36.99 USD</v>
      </c>
      <c r="K80" s="9">
        <v>74</v>
      </c>
      <c r="L80" s="38">
        <v>25.89</v>
      </c>
      <c r="M80" s="38">
        <v>36.99</v>
      </c>
      <c r="N80" s="38">
        <v>36.99</v>
      </c>
    </row>
    <row r="81" spans="1:14" x14ac:dyDescent="0.25">
      <c r="C81" s="11" t="s">
        <v>128</v>
      </c>
      <c r="I81" s="9" t="str">
        <f>Table1[[#This Row],[FriendlyName]]&amp;" - " &amp;TEXT(Table1[[#This Row],[WholeSale]],"$0.00") &amp; " USD"</f>
        <v>75 - $26.24 USD</v>
      </c>
      <c r="J81" s="9" t="str">
        <f>Table1[[#This Row],[FriendlyName]]&amp;" - " &amp;TEXT(Table1[[#This Row],[MSRP]],"$0.00") &amp; " USD"</f>
        <v>75 - $37.49 USD</v>
      </c>
      <c r="K81" s="9">
        <v>75</v>
      </c>
      <c r="L81" s="38">
        <v>26.24</v>
      </c>
      <c r="M81" s="38">
        <v>37.49</v>
      </c>
      <c r="N81" s="38">
        <v>37.49</v>
      </c>
    </row>
    <row r="82" spans="1:14" x14ac:dyDescent="0.25">
      <c r="C82" s="11" t="s">
        <v>129</v>
      </c>
      <c r="I82" s="9" t="str">
        <f>Table1[[#This Row],[FriendlyName]]&amp;" - " &amp;TEXT(Table1[[#This Row],[WholeSale]],"$0.00") &amp; " USD"</f>
        <v>76 - $26.59 USD</v>
      </c>
      <c r="J82" s="9" t="str">
        <f>Table1[[#This Row],[FriendlyName]]&amp;" - " &amp;TEXT(Table1[[#This Row],[MSRP]],"$0.00") &amp; " USD"</f>
        <v>76 - $37.99 USD</v>
      </c>
      <c r="K82" s="9">
        <v>76</v>
      </c>
      <c r="L82" s="38">
        <v>26.59</v>
      </c>
      <c r="M82" s="38">
        <v>37.99</v>
      </c>
      <c r="N82" s="38">
        <v>37.99</v>
      </c>
    </row>
    <row r="83" spans="1:14" x14ac:dyDescent="0.25">
      <c r="C83" s="11" t="s">
        <v>130</v>
      </c>
      <c r="I83" s="9" t="str">
        <f>Table1[[#This Row],[FriendlyName]]&amp;" - " &amp;TEXT(Table1[[#This Row],[WholeSale]],"$0.00") &amp; " USD"</f>
        <v>77 - $26.94 USD</v>
      </c>
      <c r="J83" s="9" t="str">
        <f>Table1[[#This Row],[FriendlyName]]&amp;" - " &amp;TEXT(Table1[[#This Row],[MSRP]],"$0.00") &amp; " USD"</f>
        <v>77 - $38.49 USD</v>
      </c>
      <c r="K83" s="9">
        <v>77</v>
      </c>
      <c r="L83" s="38">
        <v>26.94</v>
      </c>
      <c r="M83" s="38">
        <v>38.49</v>
      </c>
      <c r="N83" s="38">
        <v>38.49</v>
      </c>
    </row>
    <row r="84" spans="1:14" x14ac:dyDescent="0.25">
      <c r="I84" s="9" t="str">
        <f>Table1[[#This Row],[FriendlyName]]&amp;" - " &amp;TEXT(Table1[[#This Row],[WholeSale]],"$0.00") &amp; " USD"</f>
        <v>78 - $27.29 USD</v>
      </c>
      <c r="J84" s="9" t="str">
        <f>Table1[[#This Row],[FriendlyName]]&amp;" - " &amp;TEXT(Table1[[#This Row],[MSRP]],"$0.00") &amp; " USD"</f>
        <v>78 - $38.99 USD</v>
      </c>
      <c r="K84" s="9">
        <v>78</v>
      </c>
      <c r="L84" s="38">
        <v>27.29</v>
      </c>
      <c r="M84" s="38">
        <v>38.99</v>
      </c>
      <c r="N84" s="38">
        <v>38.99</v>
      </c>
    </row>
    <row r="85" spans="1:14" x14ac:dyDescent="0.25">
      <c r="B85" s="9" t="s">
        <v>148</v>
      </c>
      <c r="C85" s="10" t="s">
        <v>35</v>
      </c>
      <c r="I85" s="9" t="str">
        <f>Table1[[#This Row],[FriendlyName]]&amp;" - " &amp;TEXT(Table1[[#This Row],[WholeSale]],"$0.00") &amp; " USD"</f>
        <v>79 - $27.64 USD</v>
      </c>
      <c r="J85" s="9" t="str">
        <f>Table1[[#This Row],[FriendlyName]]&amp;" - " &amp;TEXT(Table1[[#This Row],[MSRP]],"$0.00") &amp; " USD"</f>
        <v>79 - $39.49 USD</v>
      </c>
      <c r="K85" s="9">
        <v>79</v>
      </c>
      <c r="L85" s="38">
        <v>27.64</v>
      </c>
      <c r="M85" s="38">
        <v>39.49</v>
      </c>
      <c r="N85" s="38">
        <v>39.49</v>
      </c>
    </row>
    <row r="86" spans="1:14" x14ac:dyDescent="0.25">
      <c r="C86" s="11" t="s">
        <v>149</v>
      </c>
      <c r="I86" s="9" t="str">
        <f>Table1[[#This Row],[FriendlyName]]&amp;" - " &amp;TEXT(Table1[[#This Row],[WholeSale]],"$0.00") &amp; " USD"</f>
        <v>80 - $27.99 USD</v>
      </c>
      <c r="J86" s="9" t="str">
        <f>Table1[[#This Row],[FriendlyName]]&amp;" - " &amp;TEXT(Table1[[#This Row],[MSRP]],"$0.00") &amp; " USD"</f>
        <v>80 - $39.99 USD</v>
      </c>
      <c r="K86" s="9">
        <v>80</v>
      </c>
      <c r="L86" s="38">
        <v>27.99</v>
      </c>
      <c r="M86" s="38">
        <v>39.99</v>
      </c>
      <c r="N86" s="38">
        <v>39.99</v>
      </c>
    </row>
    <row r="87" spans="1:14" x14ac:dyDescent="0.25">
      <c r="C87" s="11" t="s">
        <v>150</v>
      </c>
      <c r="I87" s="9" t="str">
        <f>Table1[[#This Row],[FriendlyName]]&amp;" - " &amp;TEXT(Table1[[#This Row],[WholeSale]],"$0.00") &amp; " USD"</f>
        <v>81 - $28.34 USD</v>
      </c>
      <c r="J87" s="9" t="str">
        <f>Table1[[#This Row],[FriendlyName]]&amp;" - " &amp;TEXT(Table1[[#This Row],[MSRP]],"$0.00") &amp; " USD"</f>
        <v>81 - $40.49 USD</v>
      </c>
      <c r="K87" s="9">
        <v>81</v>
      </c>
      <c r="L87" s="38">
        <v>28.34</v>
      </c>
      <c r="M87" s="38">
        <v>40.49</v>
      </c>
      <c r="N87" s="38">
        <v>40.49</v>
      </c>
    </row>
    <row r="88" spans="1:14" x14ac:dyDescent="0.25">
      <c r="I88" s="9" t="str">
        <f>Table1[[#This Row],[FriendlyName]]&amp;" - " &amp;TEXT(Table1[[#This Row],[WholeSale]],"$0.00") &amp; " USD"</f>
        <v>82 - $28.69 USD</v>
      </c>
      <c r="J88" s="9" t="str">
        <f>Table1[[#This Row],[FriendlyName]]&amp;" - " &amp;TEXT(Table1[[#This Row],[MSRP]],"$0.00") &amp; " USD"</f>
        <v>82 - $40.99 USD</v>
      </c>
      <c r="K88" s="9">
        <v>82</v>
      </c>
      <c r="L88" s="38">
        <v>28.69</v>
      </c>
      <c r="M88" s="38">
        <v>40.99</v>
      </c>
      <c r="N88" s="38">
        <v>40.99</v>
      </c>
    </row>
    <row r="89" spans="1:14" x14ac:dyDescent="0.25">
      <c r="I89" s="9" t="str">
        <f>Table1[[#This Row],[FriendlyName]]&amp;" - " &amp;TEXT(Table1[[#This Row],[WholeSale]],"$0.00") &amp; " USD"</f>
        <v>83 - $29.04 USD</v>
      </c>
      <c r="J89" s="9" t="str">
        <f>Table1[[#This Row],[FriendlyName]]&amp;" - " &amp;TEXT(Table1[[#This Row],[MSRP]],"$0.00") &amp; " USD"</f>
        <v>83 - $41.49 USD</v>
      </c>
      <c r="K89" s="9">
        <v>83</v>
      </c>
      <c r="L89" s="38">
        <v>29.04</v>
      </c>
      <c r="M89" s="38">
        <v>41.49</v>
      </c>
      <c r="N89" s="38">
        <v>41.49</v>
      </c>
    </row>
    <row r="90" spans="1:14" x14ac:dyDescent="0.25">
      <c r="B90" s="9" t="s">
        <v>92</v>
      </c>
      <c r="C90" s="10" t="s">
        <v>35</v>
      </c>
      <c r="I90" s="9" t="str">
        <f>Table1[[#This Row],[FriendlyName]]&amp;" - " &amp;TEXT(Table1[[#This Row],[WholeSale]],"$0.00") &amp; " USD"</f>
        <v>84 - $29.39 USD</v>
      </c>
      <c r="J90" s="9" t="str">
        <f>Table1[[#This Row],[FriendlyName]]&amp;" - " &amp;TEXT(Table1[[#This Row],[MSRP]],"$0.00") &amp; " USD"</f>
        <v>84 - $41.99 USD</v>
      </c>
      <c r="K90" s="9">
        <v>84</v>
      </c>
      <c r="L90" s="38">
        <v>29.39</v>
      </c>
      <c r="M90" s="38">
        <v>41.99</v>
      </c>
      <c r="N90" s="38">
        <v>41.99</v>
      </c>
    </row>
    <row r="91" spans="1:14" x14ac:dyDescent="0.25">
      <c r="C91" s="11" t="s">
        <v>391</v>
      </c>
      <c r="I91" s="9" t="str">
        <f>Table1[[#This Row],[FriendlyName]]&amp;" - " &amp;TEXT(Table1[[#This Row],[WholeSale]],"$0.00") &amp; " USD"</f>
        <v>85 - $29.74 USD</v>
      </c>
      <c r="J91" s="9" t="str">
        <f>Table1[[#This Row],[FriendlyName]]&amp;" - " &amp;TEXT(Table1[[#This Row],[MSRP]],"$0.00") &amp; " USD"</f>
        <v>85 - $42.49 USD</v>
      </c>
      <c r="K91" s="9">
        <v>85</v>
      </c>
      <c r="L91" s="38">
        <v>29.74</v>
      </c>
      <c r="M91" s="38">
        <v>42.49</v>
      </c>
      <c r="N91" s="38">
        <v>42.49</v>
      </c>
    </row>
    <row r="92" spans="1:14" x14ac:dyDescent="0.25">
      <c r="C92" s="11" t="s">
        <v>392</v>
      </c>
      <c r="I92" s="9" t="str">
        <f>Table1[[#This Row],[FriendlyName]]&amp;" - " &amp;TEXT(Table1[[#This Row],[WholeSale]],"$0.00") &amp; " USD"</f>
        <v>86 - $30.09 USD</v>
      </c>
      <c r="J92" s="9" t="str">
        <f>Table1[[#This Row],[FriendlyName]]&amp;" - " &amp;TEXT(Table1[[#This Row],[MSRP]],"$0.00") &amp; " USD"</f>
        <v>86 - $42.99 USD</v>
      </c>
      <c r="K92" s="9">
        <v>86</v>
      </c>
      <c r="L92" s="38">
        <v>30.09</v>
      </c>
      <c r="M92" s="38">
        <v>42.99</v>
      </c>
      <c r="N92" s="38">
        <v>42.99</v>
      </c>
    </row>
    <row r="93" spans="1:14" x14ac:dyDescent="0.25">
      <c r="A93" s="11"/>
      <c r="C93" s="11" t="s">
        <v>393</v>
      </c>
      <c r="I93" s="9" t="str">
        <f>Table1[[#This Row],[FriendlyName]]&amp;" - " &amp;TEXT(Table1[[#This Row],[WholeSale]],"$0.00") &amp; " USD"</f>
        <v>87 - $30.44 USD</v>
      </c>
      <c r="J93" s="9" t="str">
        <f>Table1[[#This Row],[FriendlyName]]&amp;" - " &amp;TEXT(Table1[[#This Row],[MSRP]],"$0.00") &amp; " USD"</f>
        <v>87 - $43.49 USD</v>
      </c>
      <c r="K93" s="9">
        <v>87</v>
      </c>
      <c r="L93" s="38">
        <v>30.44</v>
      </c>
      <c r="M93" s="38">
        <v>43.49</v>
      </c>
      <c r="N93" s="38">
        <v>43.49</v>
      </c>
    </row>
    <row r="94" spans="1:14" x14ac:dyDescent="0.25">
      <c r="A94" s="11"/>
      <c r="C94" s="11" t="s">
        <v>394</v>
      </c>
      <c r="I94" s="9" t="str">
        <f>Table1[[#This Row],[FriendlyName]]&amp;" - " &amp;TEXT(Table1[[#This Row],[WholeSale]],"$0.00") &amp; " USD"</f>
        <v>88 - $30.79 USD</v>
      </c>
      <c r="J94" s="9" t="str">
        <f>Table1[[#This Row],[FriendlyName]]&amp;" - " &amp;TEXT(Table1[[#This Row],[MSRP]],"$0.00") &amp; " USD"</f>
        <v>88 - $43.99 USD</v>
      </c>
      <c r="K94" s="9">
        <v>88</v>
      </c>
      <c r="L94" s="38">
        <v>30.79</v>
      </c>
      <c r="M94" s="38">
        <v>43.99</v>
      </c>
      <c r="N94" s="38">
        <v>43.99</v>
      </c>
    </row>
    <row r="95" spans="1:14" x14ac:dyDescent="0.25">
      <c r="C95" s="11" t="s">
        <v>395</v>
      </c>
      <c r="I95" s="9" t="str">
        <f>Table1[[#This Row],[FriendlyName]]&amp;" - " &amp;TEXT(Table1[[#This Row],[WholeSale]],"$0.00") &amp; " USD"</f>
        <v>89 - $31.14 USD</v>
      </c>
      <c r="J95" s="9" t="str">
        <f>Table1[[#This Row],[FriendlyName]]&amp;" - " &amp;TEXT(Table1[[#This Row],[MSRP]],"$0.00") &amp; " USD"</f>
        <v>89 - $44.49 USD</v>
      </c>
      <c r="K95" s="9">
        <v>89</v>
      </c>
      <c r="L95" s="38">
        <v>31.14</v>
      </c>
      <c r="M95" s="38">
        <v>44.49</v>
      </c>
      <c r="N95" s="38">
        <v>44.49</v>
      </c>
    </row>
    <row r="96" spans="1:14" x14ac:dyDescent="0.25">
      <c r="C96" s="11" t="s">
        <v>396</v>
      </c>
      <c r="I96" s="9" t="str">
        <f>Table1[[#This Row],[FriendlyName]]&amp;" - " &amp;TEXT(Table1[[#This Row],[WholeSale]],"$0.00") &amp; " USD"</f>
        <v>90 - $31.49 USD</v>
      </c>
      <c r="J96" s="9" t="str">
        <f>Table1[[#This Row],[FriendlyName]]&amp;" - " &amp;TEXT(Table1[[#This Row],[MSRP]],"$0.00") &amp; " USD"</f>
        <v>90 - $44.99 USD</v>
      </c>
      <c r="K96" s="9">
        <v>90</v>
      </c>
      <c r="L96" s="38">
        <v>31.49</v>
      </c>
      <c r="M96" s="38">
        <v>44.99</v>
      </c>
      <c r="N96" s="38">
        <v>44.99</v>
      </c>
    </row>
    <row r="97" spans="2:14" x14ac:dyDescent="0.25">
      <c r="C97" s="11" t="s">
        <v>521</v>
      </c>
      <c r="I97" s="9" t="str">
        <f>Table1[[#This Row],[FriendlyName]]&amp;" - " &amp;TEXT(Table1[[#This Row],[WholeSale]],"$0.00") &amp; " USD"</f>
        <v>91 - $31.84 USD</v>
      </c>
      <c r="J97" s="9" t="str">
        <f>Table1[[#This Row],[FriendlyName]]&amp;" - " &amp;TEXT(Table1[[#This Row],[MSRP]],"$0.00") &amp; " USD"</f>
        <v>91 - $45.49 USD</v>
      </c>
      <c r="K97" s="9">
        <v>91</v>
      </c>
      <c r="L97" s="38">
        <v>31.84</v>
      </c>
      <c r="M97" s="38">
        <v>45.49</v>
      </c>
      <c r="N97" s="38">
        <v>45.49</v>
      </c>
    </row>
    <row r="98" spans="2:14" x14ac:dyDescent="0.25">
      <c r="C98" s="325" t="s">
        <v>520</v>
      </c>
      <c r="I98" s="9" t="str">
        <f>Table1[[#This Row],[FriendlyName]]&amp;" - " &amp;TEXT(Table1[[#This Row],[WholeSale]],"$0.00") &amp; " USD"</f>
        <v>92 - $32.19 USD</v>
      </c>
      <c r="J98" s="9" t="str">
        <f>Table1[[#This Row],[FriendlyName]]&amp;" - " &amp;TEXT(Table1[[#This Row],[MSRP]],"$0.00") &amp; " USD"</f>
        <v>92 - $45.99 USD</v>
      </c>
      <c r="K98" s="9">
        <v>92</v>
      </c>
      <c r="L98" s="38">
        <v>32.19</v>
      </c>
      <c r="M98" s="38">
        <v>45.99</v>
      </c>
      <c r="N98" s="38">
        <v>45.99</v>
      </c>
    </row>
    <row r="99" spans="2:14" x14ac:dyDescent="0.25">
      <c r="C99" s="11" t="s">
        <v>524</v>
      </c>
      <c r="I99" s="9" t="str">
        <f>Table1[[#This Row],[FriendlyName]]&amp;" - " &amp;TEXT(Table1[[#This Row],[WholeSale]],"$0.00") &amp; " USD"</f>
        <v>93 - $32.54 USD</v>
      </c>
      <c r="J99" s="9" t="str">
        <f>Table1[[#This Row],[FriendlyName]]&amp;" - " &amp;TEXT(Table1[[#This Row],[MSRP]],"$0.00") &amp; " USD"</f>
        <v>93 - $46.49 USD</v>
      </c>
      <c r="K99" s="9">
        <v>93</v>
      </c>
      <c r="L99" s="38">
        <v>32.54</v>
      </c>
      <c r="M99" s="38">
        <v>46.49</v>
      </c>
      <c r="N99" s="38">
        <v>46.49</v>
      </c>
    </row>
    <row r="100" spans="2:14" x14ac:dyDescent="0.25">
      <c r="I100" s="9" t="str">
        <f>Table1[[#This Row],[FriendlyName]]&amp;" - " &amp;TEXT(Table1[[#This Row],[WholeSale]],"$0.00") &amp; " USD"</f>
        <v>94 - $32.89 USD</v>
      </c>
      <c r="J100" s="9" t="str">
        <f>Table1[[#This Row],[FriendlyName]]&amp;" - " &amp;TEXT(Table1[[#This Row],[MSRP]],"$0.00") &amp; " USD"</f>
        <v>94 - $46.99 USD</v>
      </c>
      <c r="K100" s="9">
        <v>94</v>
      </c>
      <c r="L100" s="38">
        <v>32.89</v>
      </c>
      <c r="M100" s="38">
        <v>46.99</v>
      </c>
      <c r="N100" s="38">
        <v>46.99</v>
      </c>
    </row>
    <row r="101" spans="2:14" x14ac:dyDescent="0.25">
      <c r="I101" s="9" t="str">
        <f>Table1[[#This Row],[FriendlyName]]&amp;" - " &amp;TEXT(Table1[[#This Row],[WholeSale]],"$0.00") &amp; " USD"</f>
        <v>95 - $33.24 USD</v>
      </c>
      <c r="J101" s="9" t="str">
        <f>Table1[[#This Row],[FriendlyName]]&amp;" - " &amp;TEXT(Table1[[#This Row],[MSRP]],"$0.00") &amp; " USD"</f>
        <v>95 - $47.49 USD</v>
      </c>
      <c r="K101" s="9">
        <v>95</v>
      </c>
      <c r="L101" s="38">
        <v>33.24</v>
      </c>
      <c r="M101" s="38">
        <v>47.49</v>
      </c>
      <c r="N101" s="38">
        <v>47.49</v>
      </c>
    </row>
    <row r="102" spans="2:14" x14ac:dyDescent="0.25">
      <c r="I102" s="9" t="str">
        <f>Table1[[#This Row],[FriendlyName]]&amp;" - " &amp;TEXT(Table1[[#This Row],[WholeSale]],"$0.00") &amp; " USD"</f>
        <v>96 - $33.59 USD</v>
      </c>
      <c r="J102" s="9" t="str">
        <f>Table1[[#This Row],[FriendlyName]]&amp;" - " &amp;TEXT(Table1[[#This Row],[MSRP]],"$0.00") &amp; " USD"</f>
        <v>96 - $47.99 USD</v>
      </c>
      <c r="K102" s="9">
        <v>96</v>
      </c>
      <c r="L102" s="38">
        <v>33.590000000000003</v>
      </c>
      <c r="M102" s="38">
        <v>47.99</v>
      </c>
      <c r="N102" s="38">
        <v>47.99</v>
      </c>
    </row>
    <row r="103" spans="2:14" x14ac:dyDescent="0.25">
      <c r="B103" s="9" t="s">
        <v>96</v>
      </c>
      <c r="C103" s="10" t="s">
        <v>35</v>
      </c>
      <c r="I103" s="9" t="str">
        <f>Table1[[#This Row],[FriendlyName]]&amp;" - " &amp;TEXT(Table1[[#This Row],[WholeSale]],"$0.00") &amp; " USD"</f>
        <v>97 - $33.94 USD</v>
      </c>
      <c r="J103" s="9" t="str">
        <f>Table1[[#This Row],[FriendlyName]]&amp;" - " &amp;TEXT(Table1[[#This Row],[MSRP]],"$0.00") &amp; " USD"</f>
        <v>97 - $48.49 USD</v>
      </c>
      <c r="K103" s="9">
        <v>97</v>
      </c>
      <c r="L103" s="38">
        <v>33.94</v>
      </c>
      <c r="M103" s="38">
        <v>48.49</v>
      </c>
      <c r="N103" s="38">
        <v>48.49</v>
      </c>
    </row>
    <row r="104" spans="2:14" x14ac:dyDescent="0.25">
      <c r="C104" s="11" t="s">
        <v>97</v>
      </c>
      <c r="I104" s="9" t="str">
        <f>Table1[[#This Row],[FriendlyName]]&amp;" - " &amp;TEXT(Table1[[#This Row],[WholeSale]],"$0.00") &amp; " USD"</f>
        <v>98 - $34.29 USD</v>
      </c>
      <c r="J104" s="9" t="str">
        <f>Table1[[#This Row],[FriendlyName]]&amp;" - " &amp;TEXT(Table1[[#This Row],[MSRP]],"$0.00") &amp; " USD"</f>
        <v>98 - $48.99 USD</v>
      </c>
      <c r="K104" s="9">
        <v>98</v>
      </c>
      <c r="L104" s="38">
        <v>34.29</v>
      </c>
      <c r="M104" s="38">
        <v>48.99</v>
      </c>
      <c r="N104" s="38">
        <v>48.99</v>
      </c>
    </row>
    <row r="105" spans="2:14" x14ac:dyDescent="0.25">
      <c r="C105" s="11" t="s">
        <v>98</v>
      </c>
      <c r="I105" s="9" t="str">
        <f>Table1[[#This Row],[FriendlyName]]&amp;" - " &amp;TEXT(Table1[[#This Row],[WholeSale]],"$0.00") &amp; " USD"</f>
        <v>99 - $34.64 USD</v>
      </c>
      <c r="J105" s="9" t="str">
        <f>Table1[[#This Row],[FriendlyName]]&amp;" - " &amp;TEXT(Table1[[#This Row],[MSRP]],"$0.00") &amp; " USD"</f>
        <v>99 - $49.49 USD</v>
      </c>
      <c r="K105" s="9">
        <v>99</v>
      </c>
      <c r="L105" s="38">
        <v>34.64</v>
      </c>
      <c r="M105" s="38">
        <v>49.49</v>
      </c>
      <c r="N105" s="38">
        <v>49.49</v>
      </c>
    </row>
    <row r="106" spans="2:14" x14ac:dyDescent="0.25">
      <c r="I106" s="9" t="str">
        <f>Table1[[#This Row],[FriendlyName]]&amp;" - " &amp;TEXT(Table1[[#This Row],[WholeSale]],"$0.00") &amp; " USD"</f>
        <v>100 - $34.99 USD</v>
      </c>
      <c r="J106" s="9" t="str">
        <f>Table1[[#This Row],[FriendlyName]]&amp;" - " &amp;TEXT(Table1[[#This Row],[MSRP]],"$0.00") &amp; " USD"</f>
        <v>100 - $49.99 USD</v>
      </c>
      <c r="K106" s="9">
        <v>100</v>
      </c>
      <c r="L106" s="38">
        <v>34.99</v>
      </c>
      <c r="M106" s="38">
        <v>49.99</v>
      </c>
      <c r="N106" s="38">
        <v>49.99</v>
      </c>
    </row>
    <row r="107" spans="2:14" x14ac:dyDescent="0.25">
      <c r="B107" s="9" t="s">
        <v>75</v>
      </c>
      <c r="C107" s="10" t="s">
        <v>35</v>
      </c>
      <c r="I107" s="9" t="str">
        <f>Table1[[#This Row],[FriendlyName]]&amp;" - " &amp;TEXT(Table1[[#This Row],[WholeSale]],"$0.00") &amp; " USD"</f>
        <v>101 - $35.34 USD</v>
      </c>
      <c r="J107" s="9" t="str">
        <f>Table1[[#This Row],[FriendlyName]]&amp;" - " &amp;TEXT(Table1[[#This Row],[MSRP]],"$0.00") &amp; " USD"</f>
        <v>101 - $50.49 USD</v>
      </c>
      <c r="K107" s="9">
        <v>101</v>
      </c>
      <c r="L107" s="38">
        <v>35.340000000000003</v>
      </c>
      <c r="M107" s="38">
        <v>50.49</v>
      </c>
      <c r="N107" s="38">
        <v>50.49</v>
      </c>
    </row>
    <row r="108" spans="2:14" x14ac:dyDescent="0.25">
      <c r="C108" s="11" t="s">
        <v>114</v>
      </c>
      <c r="I108" s="9" t="str">
        <f>Table1[[#This Row],[FriendlyName]]&amp;" - " &amp;TEXT(Table1[[#This Row],[WholeSale]],"$0.00") &amp; " USD"</f>
        <v>102 - $35.69 USD</v>
      </c>
      <c r="J108" s="9" t="str">
        <f>Table1[[#This Row],[FriendlyName]]&amp;" - " &amp;TEXT(Table1[[#This Row],[MSRP]],"$0.00") &amp; " USD"</f>
        <v>102 - $50.99 USD</v>
      </c>
      <c r="K108" s="9">
        <v>102</v>
      </c>
      <c r="L108" s="38">
        <v>35.69</v>
      </c>
      <c r="M108" s="38">
        <v>50.99</v>
      </c>
      <c r="N108" s="38">
        <v>50.99</v>
      </c>
    </row>
    <row r="109" spans="2:14" x14ac:dyDescent="0.25">
      <c r="C109" s="11" t="s">
        <v>115</v>
      </c>
      <c r="I109" s="9" t="str">
        <f>Table1[[#This Row],[FriendlyName]]&amp;" - " &amp;TEXT(Table1[[#This Row],[WholeSale]],"$0.00") &amp; " USD"</f>
        <v>103 - $36.04 USD</v>
      </c>
      <c r="J109" s="9" t="str">
        <f>Table1[[#This Row],[FriendlyName]]&amp;" - " &amp;TEXT(Table1[[#This Row],[MSRP]],"$0.00") &amp; " USD"</f>
        <v>103 - $51.49 USD</v>
      </c>
      <c r="K109" s="9">
        <v>103</v>
      </c>
      <c r="L109" s="38">
        <v>36.04</v>
      </c>
      <c r="M109" s="38">
        <v>51.49</v>
      </c>
      <c r="N109" s="38">
        <v>51.49</v>
      </c>
    </row>
    <row r="110" spans="2:14" x14ac:dyDescent="0.25">
      <c r="C110" s="11" t="s">
        <v>116</v>
      </c>
      <c r="I110" s="9" t="str">
        <f>Table1[[#This Row],[FriendlyName]]&amp;" - " &amp;TEXT(Table1[[#This Row],[WholeSale]],"$0.00") &amp; " USD"</f>
        <v>104 - $36.39 USD</v>
      </c>
      <c r="J110" s="9" t="str">
        <f>Table1[[#This Row],[FriendlyName]]&amp;" - " &amp;TEXT(Table1[[#This Row],[MSRP]],"$0.00") &amp; " USD"</f>
        <v>104 - $51.99 USD</v>
      </c>
      <c r="K110" s="9">
        <v>104</v>
      </c>
      <c r="L110" s="38">
        <v>36.39</v>
      </c>
      <c r="M110" s="38">
        <v>51.99</v>
      </c>
      <c r="N110" s="38">
        <v>51.99</v>
      </c>
    </row>
    <row r="111" spans="2:14" x14ac:dyDescent="0.25">
      <c r="C111" s="11" t="s">
        <v>117</v>
      </c>
      <c r="I111" s="9" t="str">
        <f>Table1[[#This Row],[FriendlyName]]&amp;" - " &amp;TEXT(Table1[[#This Row],[WholeSale]],"$0.00") &amp; " USD"</f>
        <v>105 - $36.74 USD</v>
      </c>
      <c r="J111" s="9" t="str">
        <f>Table1[[#This Row],[FriendlyName]]&amp;" - " &amp;TEXT(Table1[[#This Row],[MSRP]],"$0.00") &amp; " USD"</f>
        <v>105 - $52.49 USD</v>
      </c>
      <c r="K111" s="9">
        <v>105</v>
      </c>
      <c r="L111" s="38">
        <v>36.74</v>
      </c>
      <c r="M111" s="38">
        <v>52.49</v>
      </c>
      <c r="N111" s="38">
        <v>52.49</v>
      </c>
    </row>
    <row r="112" spans="2:14" x14ac:dyDescent="0.25">
      <c r="C112" s="11" t="s">
        <v>118</v>
      </c>
      <c r="I112" s="9" t="str">
        <f>Table1[[#This Row],[FriendlyName]]&amp;" - " &amp;TEXT(Table1[[#This Row],[WholeSale]],"$0.00") &amp; " USD"</f>
        <v>106 - $37.09 USD</v>
      </c>
      <c r="J112" s="9" t="str">
        <f>Table1[[#This Row],[FriendlyName]]&amp;" - " &amp;TEXT(Table1[[#This Row],[MSRP]],"$0.00") &amp; " USD"</f>
        <v>106 - $52.99 USD</v>
      </c>
      <c r="K112" s="9">
        <v>106</v>
      </c>
      <c r="L112" s="38">
        <v>37.090000000000003</v>
      </c>
      <c r="M112" s="38">
        <v>52.99</v>
      </c>
      <c r="N112" s="38">
        <v>52.99</v>
      </c>
    </row>
    <row r="113" spans="3:14" x14ac:dyDescent="0.25">
      <c r="C113" s="11" t="s">
        <v>76</v>
      </c>
      <c r="I113" s="9" t="str">
        <f>Table1[[#This Row],[FriendlyName]]&amp;" - " &amp;TEXT(Table1[[#This Row],[WholeSale]],"$0.00") &amp; " USD"</f>
        <v>107 - $37.44 USD</v>
      </c>
      <c r="J113" s="9" t="str">
        <f>Table1[[#This Row],[FriendlyName]]&amp;" - " &amp;TEXT(Table1[[#This Row],[MSRP]],"$0.00") &amp; " USD"</f>
        <v>107 - $53.49 USD</v>
      </c>
      <c r="K113" s="9">
        <v>107</v>
      </c>
      <c r="L113" s="38">
        <v>37.44</v>
      </c>
      <c r="M113" s="38">
        <v>53.49</v>
      </c>
      <c r="N113" s="38">
        <v>53.49</v>
      </c>
    </row>
    <row r="114" spans="3:14" x14ac:dyDescent="0.25">
      <c r="C114" s="11" t="s">
        <v>77</v>
      </c>
      <c r="I114" s="9" t="str">
        <f>Table1[[#This Row],[FriendlyName]]&amp;" - " &amp;TEXT(Table1[[#This Row],[WholeSale]],"$0.00") &amp; " USD"</f>
        <v>108 - $37.79 USD</v>
      </c>
      <c r="J114" s="9" t="str">
        <f>Table1[[#This Row],[FriendlyName]]&amp;" - " &amp;TEXT(Table1[[#This Row],[MSRP]],"$0.00") &amp; " USD"</f>
        <v>108 - $53.99 USD</v>
      </c>
      <c r="K114" s="9">
        <v>108</v>
      </c>
      <c r="L114" s="38">
        <v>37.79</v>
      </c>
      <c r="M114" s="38">
        <v>53.99</v>
      </c>
      <c r="N114" s="38">
        <v>53.99</v>
      </c>
    </row>
    <row r="115" spans="3:14" x14ac:dyDescent="0.25">
      <c r="C115" s="11" t="s">
        <v>78</v>
      </c>
      <c r="I115" s="9" t="str">
        <f>Table1[[#This Row],[FriendlyName]]&amp;" - " &amp;TEXT(Table1[[#This Row],[WholeSale]],"$0.00") &amp; " USD"</f>
        <v>109 - $38.14 USD</v>
      </c>
      <c r="J115" s="9" t="str">
        <f>Table1[[#This Row],[FriendlyName]]&amp;" - " &amp;TEXT(Table1[[#This Row],[MSRP]],"$0.00") &amp; " USD"</f>
        <v>109 - $54.49 USD</v>
      </c>
      <c r="K115" s="9">
        <v>109</v>
      </c>
      <c r="L115" s="38">
        <v>38.14</v>
      </c>
      <c r="M115" s="38">
        <v>54.49</v>
      </c>
      <c r="N115" s="38">
        <v>54.49</v>
      </c>
    </row>
    <row r="116" spans="3:14" x14ac:dyDescent="0.25">
      <c r="C116" s="11" t="s">
        <v>79</v>
      </c>
      <c r="I116" s="9" t="str">
        <f>Table1[[#This Row],[FriendlyName]]&amp;" - " &amp;TEXT(Table1[[#This Row],[WholeSale]],"$0.00") &amp; " USD"</f>
        <v>110 - $38.49 USD</v>
      </c>
      <c r="J116" s="9" t="str">
        <f>Table1[[#This Row],[FriendlyName]]&amp;" - " &amp;TEXT(Table1[[#This Row],[MSRP]],"$0.00") &amp; " USD"</f>
        <v>110 - $54.99 USD</v>
      </c>
      <c r="K116" s="9">
        <v>110</v>
      </c>
      <c r="L116" s="38">
        <v>38.49</v>
      </c>
      <c r="M116" s="38">
        <v>54.99</v>
      </c>
      <c r="N116" s="38">
        <v>54.99</v>
      </c>
    </row>
    <row r="117" spans="3:14" x14ac:dyDescent="0.25">
      <c r="C117" s="11" t="s">
        <v>80</v>
      </c>
      <c r="I117" s="9" t="str">
        <f>Table1[[#This Row],[FriendlyName]]&amp;" - " &amp;TEXT(Table1[[#This Row],[WholeSale]],"$0.00") &amp; " USD"</f>
        <v>111 - $38.84 USD</v>
      </c>
      <c r="J117" s="9" t="str">
        <f>Table1[[#This Row],[FriendlyName]]&amp;" - " &amp;TEXT(Table1[[#This Row],[MSRP]],"$0.00") &amp; " USD"</f>
        <v>111 - $55.49 USD</v>
      </c>
      <c r="K117" s="9">
        <v>111</v>
      </c>
      <c r="L117" s="38">
        <v>38.840000000000003</v>
      </c>
      <c r="M117" s="38">
        <v>55.49</v>
      </c>
      <c r="N117" s="38">
        <v>55.49</v>
      </c>
    </row>
    <row r="118" spans="3:14" x14ac:dyDescent="0.25">
      <c r="C118" s="11" t="s">
        <v>81</v>
      </c>
      <c r="I118" s="9" t="str">
        <f>Table1[[#This Row],[FriendlyName]]&amp;" - " &amp;TEXT(Table1[[#This Row],[WholeSale]],"$0.00") &amp; " USD"</f>
        <v>112 - $39.19 USD</v>
      </c>
      <c r="J118" s="9" t="str">
        <f>Table1[[#This Row],[FriendlyName]]&amp;" - " &amp;TEXT(Table1[[#This Row],[MSRP]],"$0.00") &amp; " USD"</f>
        <v>112 - $55.99 USD</v>
      </c>
      <c r="K118" s="9">
        <v>112</v>
      </c>
      <c r="L118" s="38">
        <v>39.19</v>
      </c>
      <c r="M118" s="38">
        <v>55.99</v>
      </c>
      <c r="N118" s="38">
        <v>55.99</v>
      </c>
    </row>
    <row r="119" spans="3:14" x14ac:dyDescent="0.25">
      <c r="C119" s="11" t="s">
        <v>82</v>
      </c>
      <c r="I119" s="9" t="str">
        <f>Table1[[#This Row],[FriendlyName]]&amp;" - " &amp;TEXT(Table1[[#This Row],[WholeSale]],"$0.00") &amp; " USD"</f>
        <v>113 - $39.54 USD</v>
      </c>
      <c r="J119" s="9" t="str">
        <f>Table1[[#This Row],[FriendlyName]]&amp;" - " &amp;TEXT(Table1[[#This Row],[MSRP]],"$0.00") &amp; " USD"</f>
        <v>113 - $56.49 USD</v>
      </c>
      <c r="K119" s="9">
        <v>113</v>
      </c>
      <c r="L119" s="38">
        <v>39.54</v>
      </c>
      <c r="M119" s="38">
        <v>56.49</v>
      </c>
      <c r="N119" s="38">
        <v>56.49</v>
      </c>
    </row>
    <row r="120" spans="3:14" x14ac:dyDescent="0.25">
      <c r="C120" s="11" t="s">
        <v>113</v>
      </c>
      <c r="I120" s="9" t="str">
        <f>Table1[[#This Row],[FriendlyName]]&amp;" - " &amp;TEXT(Table1[[#This Row],[WholeSale]],"$0.00") &amp; " USD"</f>
        <v>114 - $39.89 USD</v>
      </c>
      <c r="J120" s="9" t="str">
        <f>Table1[[#This Row],[FriendlyName]]&amp;" - " &amp;TEXT(Table1[[#This Row],[MSRP]],"$0.00") &amp; " USD"</f>
        <v>114 - $56.99 USD</v>
      </c>
      <c r="K120" s="9">
        <v>114</v>
      </c>
      <c r="L120" s="38">
        <v>39.89</v>
      </c>
      <c r="M120" s="38">
        <v>56.99</v>
      </c>
      <c r="N120" s="38">
        <v>56.99</v>
      </c>
    </row>
    <row r="121" spans="3:14" x14ac:dyDescent="0.25">
      <c r="C121" s="11" t="s">
        <v>83</v>
      </c>
      <c r="I121" s="9" t="str">
        <f>Table1[[#This Row],[FriendlyName]]&amp;" - " &amp;TEXT(Table1[[#This Row],[WholeSale]],"$0.00") &amp; " USD"</f>
        <v>115 - $40.24 USD</v>
      </c>
      <c r="J121" s="9" t="str">
        <f>Table1[[#This Row],[FriendlyName]]&amp;" - " &amp;TEXT(Table1[[#This Row],[MSRP]],"$0.00") &amp; " USD"</f>
        <v>115 - $57.49 USD</v>
      </c>
      <c r="K121" s="9">
        <v>115</v>
      </c>
      <c r="L121" s="38">
        <v>40.24</v>
      </c>
      <c r="M121" s="38">
        <v>57.49</v>
      </c>
      <c r="N121" s="38">
        <v>57.49</v>
      </c>
    </row>
    <row r="122" spans="3:14" x14ac:dyDescent="0.25">
      <c r="C122" s="11" t="s">
        <v>84</v>
      </c>
      <c r="I122" s="9" t="str">
        <f>Table1[[#This Row],[FriendlyName]]&amp;" - " &amp;TEXT(Table1[[#This Row],[WholeSale]],"$0.00") &amp; " USD"</f>
        <v>116 - $40.59 USD</v>
      </c>
      <c r="J122" s="9" t="str">
        <f>Table1[[#This Row],[FriendlyName]]&amp;" - " &amp;TEXT(Table1[[#This Row],[MSRP]],"$0.00") &amp; " USD"</f>
        <v>116 - $57.99 USD</v>
      </c>
      <c r="K122" s="9">
        <v>116</v>
      </c>
      <c r="L122" s="38">
        <v>40.590000000000003</v>
      </c>
      <c r="M122" s="38">
        <v>57.99</v>
      </c>
      <c r="N122" s="38">
        <v>57.99</v>
      </c>
    </row>
    <row r="123" spans="3:14" x14ac:dyDescent="0.25">
      <c r="C123" s="11" t="s">
        <v>85</v>
      </c>
      <c r="I123" s="9" t="str">
        <f>Table1[[#This Row],[FriendlyName]]&amp;" - " &amp;TEXT(Table1[[#This Row],[WholeSale]],"$0.00") &amp; " USD"</f>
        <v>117 - $40.94 USD</v>
      </c>
      <c r="J123" s="9" t="str">
        <f>Table1[[#This Row],[FriendlyName]]&amp;" - " &amp;TEXT(Table1[[#This Row],[MSRP]],"$0.00") &amp; " USD"</f>
        <v>117 - $58.49 USD</v>
      </c>
      <c r="K123" s="9">
        <v>117</v>
      </c>
      <c r="L123" s="38">
        <v>40.94</v>
      </c>
      <c r="M123" s="38">
        <v>58.49</v>
      </c>
      <c r="N123" s="38">
        <v>58.49</v>
      </c>
    </row>
    <row r="124" spans="3:14" x14ac:dyDescent="0.25">
      <c r="C124" s="11" t="s">
        <v>86</v>
      </c>
      <c r="I124" s="9" t="str">
        <f>Table1[[#This Row],[FriendlyName]]&amp;" - " &amp;TEXT(Table1[[#This Row],[WholeSale]],"$0.00") &amp; " USD"</f>
        <v>118 - $41.29 USD</v>
      </c>
      <c r="J124" s="9" t="str">
        <f>Table1[[#This Row],[FriendlyName]]&amp;" - " &amp;TEXT(Table1[[#This Row],[MSRP]],"$0.00") &amp; " USD"</f>
        <v>118 - $58.99 USD</v>
      </c>
      <c r="K124" s="9">
        <v>118</v>
      </c>
      <c r="L124" s="38">
        <v>41.29</v>
      </c>
      <c r="M124" s="38">
        <v>58.99</v>
      </c>
      <c r="N124" s="38">
        <v>58.99</v>
      </c>
    </row>
    <row r="125" spans="3:14" x14ac:dyDescent="0.25">
      <c r="C125" s="11" t="s">
        <v>87</v>
      </c>
      <c r="I125" s="9" t="str">
        <f>Table1[[#This Row],[FriendlyName]]&amp;" - " &amp;TEXT(Table1[[#This Row],[WholeSale]],"$0.00") &amp; " USD"</f>
        <v>119 - $41.64 USD</v>
      </c>
      <c r="J125" s="9" t="str">
        <f>Table1[[#This Row],[FriendlyName]]&amp;" - " &amp;TEXT(Table1[[#This Row],[MSRP]],"$0.00") &amp; " USD"</f>
        <v>119 - $59.49 USD</v>
      </c>
      <c r="K125" s="9">
        <v>119</v>
      </c>
      <c r="L125" s="38">
        <v>41.64</v>
      </c>
      <c r="M125" s="38">
        <v>59.49</v>
      </c>
      <c r="N125" s="38">
        <v>59.49</v>
      </c>
    </row>
    <row r="126" spans="3:14" x14ac:dyDescent="0.25">
      <c r="C126" s="11" t="s">
        <v>88</v>
      </c>
      <c r="I126" s="9" t="str">
        <f>Table1[[#This Row],[FriendlyName]]&amp;" - " &amp;TEXT(Table1[[#This Row],[WholeSale]],"$0.00") &amp; " USD"</f>
        <v>120 - $41.99 USD</v>
      </c>
      <c r="J126" s="9" t="str">
        <f>Table1[[#This Row],[FriendlyName]]&amp;" - " &amp;TEXT(Table1[[#This Row],[MSRP]],"$0.00") &amp; " USD"</f>
        <v>120 - $59.99 USD</v>
      </c>
      <c r="K126" s="9">
        <v>120</v>
      </c>
      <c r="L126" s="38">
        <v>41.99</v>
      </c>
      <c r="M126" s="38">
        <v>59.99</v>
      </c>
      <c r="N126" s="38">
        <v>59.99</v>
      </c>
    </row>
    <row r="127" spans="3:14" x14ac:dyDescent="0.25">
      <c r="C127" s="11" t="s">
        <v>89</v>
      </c>
      <c r="I127" s="9" t="str">
        <f>Table1[[#This Row],[FriendlyName]]&amp;" - " &amp;TEXT(Table1[[#This Row],[WholeSale]],"$0.00") &amp; " USD"</f>
        <v>121 - $42.34 USD</v>
      </c>
      <c r="J127" s="9" t="str">
        <f>Table1[[#This Row],[FriendlyName]]&amp;" - " &amp;TEXT(Table1[[#This Row],[MSRP]],"$0.00") &amp; " USD"</f>
        <v>121 - $60.49 USD</v>
      </c>
      <c r="K127" s="9">
        <v>121</v>
      </c>
      <c r="L127" s="38">
        <v>42.34</v>
      </c>
      <c r="M127" s="38">
        <v>60.49</v>
      </c>
      <c r="N127" s="38">
        <v>60.49</v>
      </c>
    </row>
    <row r="128" spans="3:14" x14ac:dyDescent="0.25">
      <c r="C128" s="11" t="s">
        <v>90</v>
      </c>
      <c r="I128" s="9" t="str">
        <f>Table1[[#This Row],[FriendlyName]]&amp;" - " &amp;TEXT(Table1[[#This Row],[WholeSale]],"$0.00") &amp; " USD"</f>
        <v>122 - $42.69 USD</v>
      </c>
      <c r="J128" s="9" t="str">
        <f>Table1[[#This Row],[FriendlyName]]&amp;" - " &amp;TEXT(Table1[[#This Row],[MSRP]],"$0.00") &amp; " USD"</f>
        <v>122 - $60.99 USD</v>
      </c>
      <c r="K128" s="9">
        <v>122</v>
      </c>
      <c r="L128" s="38">
        <v>42.69</v>
      </c>
      <c r="M128" s="38">
        <v>60.99</v>
      </c>
      <c r="N128" s="38">
        <v>60.99</v>
      </c>
    </row>
    <row r="129" spans="1:14" x14ac:dyDescent="0.25">
      <c r="C129" s="11" t="s">
        <v>91</v>
      </c>
      <c r="I129" s="9" t="str">
        <f>Table1[[#This Row],[FriendlyName]]&amp;" - " &amp;TEXT(Table1[[#This Row],[WholeSale]],"$0.00") &amp; " USD"</f>
        <v>123 - $43.04 USD</v>
      </c>
      <c r="J129" s="9" t="str">
        <f>Table1[[#This Row],[FriendlyName]]&amp;" - " &amp;TEXT(Table1[[#This Row],[MSRP]],"$0.00") &amp; " USD"</f>
        <v>123 - $61.49 USD</v>
      </c>
      <c r="K129" s="9">
        <v>123</v>
      </c>
      <c r="L129" s="38">
        <v>43.04</v>
      </c>
      <c r="M129" s="38">
        <v>61.49</v>
      </c>
      <c r="N129" s="38">
        <v>61.49</v>
      </c>
    </row>
    <row r="130" spans="1:14" x14ac:dyDescent="0.25">
      <c r="I130" s="9" t="str">
        <f>Table1[[#This Row],[FriendlyName]]&amp;" - " &amp;TEXT(Table1[[#This Row],[WholeSale]],"$0.00") &amp; " USD"</f>
        <v>124 - $43.39 USD</v>
      </c>
      <c r="J130" s="9" t="str">
        <f>Table1[[#This Row],[FriendlyName]]&amp;" - " &amp;TEXT(Table1[[#This Row],[MSRP]],"$0.00") &amp; " USD"</f>
        <v>124 - $61.99 USD</v>
      </c>
      <c r="K130" s="9">
        <v>124</v>
      </c>
      <c r="L130" s="38">
        <v>43.39</v>
      </c>
      <c r="M130" s="38">
        <v>61.99</v>
      </c>
      <c r="N130" s="38">
        <v>61.99</v>
      </c>
    </row>
    <row r="131" spans="1:14" x14ac:dyDescent="0.25">
      <c r="I131" s="9" t="str">
        <f>Table1[[#This Row],[FriendlyName]]&amp;" - " &amp;TEXT(Table1[[#This Row],[WholeSale]],"$0.00") &amp; " USD"</f>
        <v>125 - $43.74 USD</v>
      </c>
      <c r="J131" s="9" t="str">
        <f>Table1[[#This Row],[FriendlyName]]&amp;" - " &amp;TEXT(Table1[[#This Row],[MSRP]],"$0.00") &amp; " USD"</f>
        <v>125 - $62.49 USD</v>
      </c>
      <c r="K131" s="9">
        <v>125</v>
      </c>
      <c r="L131" s="38">
        <v>43.74</v>
      </c>
      <c r="M131" s="38">
        <v>62.49</v>
      </c>
      <c r="N131" s="38">
        <v>62.49</v>
      </c>
    </row>
    <row r="132" spans="1:14" x14ac:dyDescent="0.25">
      <c r="I132" s="9" t="str">
        <f>Table1[[#This Row],[FriendlyName]]&amp;" - " &amp;TEXT(Table1[[#This Row],[WholeSale]],"$0.00") &amp; " USD"</f>
        <v>126 - $44.09 USD</v>
      </c>
      <c r="J132" s="9" t="str">
        <f>Table1[[#This Row],[FriendlyName]]&amp;" - " &amp;TEXT(Table1[[#This Row],[MSRP]],"$0.00") &amp; " USD"</f>
        <v>126 - $62.99 USD</v>
      </c>
      <c r="K132" s="9">
        <v>126</v>
      </c>
      <c r="L132" s="38">
        <v>44.09</v>
      </c>
      <c r="M132" s="38">
        <v>62.99</v>
      </c>
      <c r="N132" s="38">
        <v>62.99</v>
      </c>
    </row>
    <row r="133" spans="1:14" x14ac:dyDescent="0.25">
      <c r="I133" s="9" t="str">
        <f>Table1[[#This Row],[FriendlyName]]&amp;" - " &amp;TEXT(Table1[[#This Row],[WholeSale]],"$0.00") &amp; " USD"</f>
        <v>127 - $44.44 USD</v>
      </c>
      <c r="J133" s="9" t="str">
        <f>Table1[[#This Row],[FriendlyName]]&amp;" - " &amp;TEXT(Table1[[#This Row],[MSRP]],"$0.00") &amp; " USD"</f>
        <v>127 - $63.49 USD</v>
      </c>
      <c r="K133" s="9">
        <v>127</v>
      </c>
      <c r="L133" s="38">
        <v>44.44</v>
      </c>
      <c r="M133" s="38">
        <v>63.49</v>
      </c>
      <c r="N133" s="38">
        <v>63.49</v>
      </c>
    </row>
    <row r="134" spans="1:14" x14ac:dyDescent="0.25">
      <c r="I134" s="9" t="str">
        <f>Table1[[#This Row],[FriendlyName]]&amp;" - " &amp;TEXT(Table1[[#This Row],[WholeSale]],"$0.00") &amp; " USD"</f>
        <v>128 - $44.79 USD</v>
      </c>
      <c r="J134" s="9" t="str">
        <f>Table1[[#This Row],[FriendlyName]]&amp;" - " &amp;TEXT(Table1[[#This Row],[MSRP]],"$0.00") &amp; " USD"</f>
        <v>128 - $63.99 USD</v>
      </c>
      <c r="K134" s="9">
        <v>128</v>
      </c>
      <c r="L134" s="38">
        <v>44.79</v>
      </c>
      <c r="M134" s="38">
        <v>63.99</v>
      </c>
      <c r="N134" s="38">
        <v>63.99</v>
      </c>
    </row>
    <row r="135" spans="1:14" x14ac:dyDescent="0.25">
      <c r="I135" s="9" t="str">
        <f>Table1[[#This Row],[FriendlyName]]&amp;" - " &amp;TEXT(Table1[[#This Row],[WholeSale]],"$0.00") &amp; " USD"</f>
        <v>129 - $45.14 USD</v>
      </c>
      <c r="J135" s="9" t="str">
        <f>Table1[[#This Row],[FriendlyName]]&amp;" - " &amp;TEXT(Table1[[#This Row],[MSRP]],"$0.00") &amp; " USD"</f>
        <v>129 - $64.49 USD</v>
      </c>
      <c r="K135" s="9">
        <v>129</v>
      </c>
      <c r="L135" s="38">
        <v>45.14</v>
      </c>
      <c r="M135" s="38">
        <v>64.489999999999995</v>
      </c>
      <c r="N135" s="38">
        <v>64.489999999999995</v>
      </c>
    </row>
    <row r="136" spans="1:14" x14ac:dyDescent="0.25">
      <c r="I136" s="9" t="str">
        <f>Table1[[#This Row],[FriendlyName]]&amp;" - " &amp;TEXT(Table1[[#This Row],[WholeSale]],"$0.00") &amp; " USD"</f>
        <v>130 - $45.49 USD</v>
      </c>
      <c r="J136" s="9" t="str">
        <f>Table1[[#This Row],[FriendlyName]]&amp;" - " &amp;TEXT(Table1[[#This Row],[MSRP]],"$0.00") &amp; " USD"</f>
        <v>130 - $64.99 USD</v>
      </c>
      <c r="K136" s="9">
        <v>130</v>
      </c>
      <c r="L136" s="38">
        <v>45.49</v>
      </c>
      <c r="M136" s="38">
        <v>64.989999999999995</v>
      </c>
      <c r="N136" s="38">
        <v>64.989999999999995</v>
      </c>
    </row>
    <row r="137" spans="1:14" x14ac:dyDescent="0.25">
      <c r="I137" s="9" t="str">
        <f>Table1[[#This Row],[FriendlyName]]&amp;" - " &amp;TEXT(Table1[[#This Row],[WholeSale]],"$0.00") &amp; " USD"</f>
        <v>131 - $45.84 USD</v>
      </c>
      <c r="J137" s="9" t="str">
        <f>Table1[[#This Row],[FriendlyName]]&amp;" - " &amp;TEXT(Table1[[#This Row],[MSRP]],"$0.00") &amp; " USD"</f>
        <v>131 - $65.49 USD</v>
      </c>
      <c r="K137" s="9">
        <v>131</v>
      </c>
      <c r="L137" s="38">
        <v>45.84</v>
      </c>
      <c r="M137" s="38">
        <v>65.489999999999995</v>
      </c>
      <c r="N137" s="38">
        <v>65.489999999999995</v>
      </c>
    </row>
    <row r="138" spans="1:14" x14ac:dyDescent="0.25">
      <c r="I138" s="9" t="str">
        <f>Table1[[#This Row],[FriendlyName]]&amp;" - " &amp;TEXT(Table1[[#This Row],[WholeSale]],"$0.00") &amp; " USD"</f>
        <v>132 - $46.19 USD</v>
      </c>
      <c r="J138" s="9" t="str">
        <f>Table1[[#This Row],[FriendlyName]]&amp;" - " &amp;TEXT(Table1[[#This Row],[MSRP]],"$0.00") &amp; " USD"</f>
        <v>132 - $65.99 USD</v>
      </c>
      <c r="K138" s="9">
        <v>132</v>
      </c>
      <c r="L138" s="38">
        <v>46.19</v>
      </c>
      <c r="M138" s="38">
        <v>65.989999999999995</v>
      </c>
      <c r="N138" s="38">
        <v>65.989999999999995</v>
      </c>
    </row>
    <row r="139" spans="1:14" x14ac:dyDescent="0.25">
      <c r="A139" s="80" t="s">
        <v>276</v>
      </c>
      <c r="B139" s="80" t="s">
        <v>277</v>
      </c>
      <c r="C139" s="81" t="s">
        <v>278</v>
      </c>
      <c r="I139" s="9" t="str">
        <f>Table1[[#This Row],[FriendlyName]]&amp;" - " &amp;TEXT(Table1[[#This Row],[WholeSale]],"$0.00") &amp; " USD"</f>
        <v>133 - $46.54 USD</v>
      </c>
      <c r="J139" s="9" t="str">
        <f>Table1[[#This Row],[FriendlyName]]&amp;" - " &amp;TEXT(Table1[[#This Row],[MSRP]],"$0.00") &amp; " USD"</f>
        <v>133 - $66.49 USD</v>
      </c>
      <c r="K139" s="9">
        <v>133</v>
      </c>
      <c r="L139" s="38">
        <v>46.54</v>
      </c>
      <c r="M139" s="38">
        <v>66.489999999999995</v>
      </c>
      <c r="N139" s="38">
        <v>66.489999999999995</v>
      </c>
    </row>
    <row r="140" spans="1:14" x14ac:dyDescent="0.25">
      <c r="B140" s="10" t="s">
        <v>35</v>
      </c>
      <c r="C140" s="11" t="s">
        <v>280</v>
      </c>
      <c r="I140" s="9" t="str">
        <f>Table1[[#This Row],[FriendlyName]]&amp;" - " &amp;TEXT(Table1[[#This Row],[WholeSale]],"$0.00") &amp; " USD"</f>
        <v>134 - $46.89 USD</v>
      </c>
      <c r="J140" s="9" t="str">
        <f>Table1[[#This Row],[FriendlyName]]&amp;" - " &amp;TEXT(Table1[[#This Row],[MSRP]],"$0.00") &amp; " USD"</f>
        <v>134 - $66.99 USD</v>
      </c>
      <c r="K140" s="9">
        <v>134</v>
      </c>
      <c r="L140" s="38">
        <v>46.89</v>
      </c>
      <c r="M140" s="38">
        <v>66.989999999999995</v>
      </c>
      <c r="N140" s="38">
        <v>66.989999999999995</v>
      </c>
    </row>
    <row r="141" spans="1:14" x14ac:dyDescent="0.25">
      <c r="B141" s="9" t="s">
        <v>279</v>
      </c>
      <c r="C141" s="11" t="s">
        <v>282</v>
      </c>
      <c r="I141" s="9" t="str">
        <f>Table1[[#This Row],[FriendlyName]]&amp;" - " &amp;TEXT(Table1[[#This Row],[WholeSale]],"$0.00") &amp; " USD"</f>
        <v>135 - $47.24 USD</v>
      </c>
      <c r="J141" s="9" t="str">
        <f>Table1[[#This Row],[FriendlyName]]&amp;" - " &amp;TEXT(Table1[[#This Row],[MSRP]],"$0.00") &amp; " USD"</f>
        <v>135 - $67.49 USD</v>
      </c>
      <c r="K141" s="9">
        <v>135</v>
      </c>
      <c r="L141" s="38">
        <v>47.24</v>
      </c>
      <c r="M141" s="38">
        <v>67.489999999999995</v>
      </c>
      <c r="N141" s="38">
        <v>67.489999999999995</v>
      </c>
    </row>
    <row r="142" spans="1:14" x14ac:dyDescent="0.25">
      <c r="B142" s="9" t="s">
        <v>281</v>
      </c>
      <c r="C142" s="11" t="s">
        <v>233</v>
      </c>
      <c r="I142" s="9" t="str">
        <f>Table1[[#This Row],[FriendlyName]]&amp;" - " &amp;TEXT(Table1[[#This Row],[WholeSale]],"$0.00") &amp; " USD"</f>
        <v>136 - $47.59 USD</v>
      </c>
      <c r="J142" s="9" t="str">
        <f>Table1[[#This Row],[FriendlyName]]&amp;" - " &amp;TEXT(Table1[[#This Row],[MSRP]],"$0.00") &amp; " USD"</f>
        <v>136 - $67.99 USD</v>
      </c>
      <c r="K142" s="9">
        <v>136</v>
      </c>
      <c r="L142" s="38">
        <v>47.59</v>
      </c>
      <c r="M142" s="38">
        <v>67.989999999999995</v>
      </c>
      <c r="N142" s="38">
        <v>67.989999999999995</v>
      </c>
    </row>
    <row r="143" spans="1:14" x14ac:dyDescent="0.25">
      <c r="B143" s="9" t="s">
        <v>283</v>
      </c>
      <c r="C143" s="11" t="s">
        <v>285</v>
      </c>
      <c r="I143" s="9" t="str">
        <f>Table1[[#This Row],[FriendlyName]]&amp;" - " &amp;TEXT(Table1[[#This Row],[WholeSale]],"$0.00") &amp; " USD"</f>
        <v>137 - $47.94 USD</v>
      </c>
      <c r="J143" s="9" t="str">
        <f>Table1[[#This Row],[FriendlyName]]&amp;" - " &amp;TEXT(Table1[[#This Row],[MSRP]],"$0.00") &amp; " USD"</f>
        <v>137 - $68.49 USD</v>
      </c>
      <c r="K143" s="9">
        <v>137</v>
      </c>
      <c r="L143" s="38">
        <v>47.94</v>
      </c>
      <c r="M143" s="38">
        <v>68.489999999999995</v>
      </c>
      <c r="N143" s="38">
        <v>68.489999999999995</v>
      </c>
    </row>
    <row r="144" spans="1:14" x14ac:dyDescent="0.25">
      <c r="B144" s="9" t="s">
        <v>284</v>
      </c>
      <c r="C144" s="11" t="s">
        <v>244</v>
      </c>
      <c r="I144" s="9" t="str">
        <f>Table1[[#This Row],[FriendlyName]]&amp;" - " &amp;TEXT(Table1[[#This Row],[WholeSale]],"$0.00") &amp; " USD"</f>
        <v>138 - $48.29 USD</v>
      </c>
      <c r="J144" s="9" t="str">
        <f>Table1[[#This Row],[FriendlyName]]&amp;" - " &amp;TEXT(Table1[[#This Row],[MSRP]],"$0.00") &amp; " USD"</f>
        <v>138 - $68.99 USD</v>
      </c>
      <c r="K144" s="9">
        <v>138</v>
      </c>
      <c r="L144" s="38">
        <v>48.29</v>
      </c>
      <c r="M144" s="38">
        <v>68.989999999999995</v>
      </c>
      <c r="N144" s="38">
        <v>68.989999999999995</v>
      </c>
    </row>
    <row r="145" spans="1:14" x14ac:dyDescent="0.25">
      <c r="B145" s="9" t="s">
        <v>286</v>
      </c>
      <c r="C145" s="11" t="s">
        <v>287</v>
      </c>
      <c r="I145" s="9" t="str">
        <f>Table1[[#This Row],[FriendlyName]]&amp;" - " &amp;TEXT(Table1[[#This Row],[WholeSale]],"$0.00") &amp; " USD"</f>
        <v>139 - $48.64 USD</v>
      </c>
      <c r="J145" s="9" t="str">
        <f>Table1[[#This Row],[FriendlyName]]&amp;" - " &amp;TEXT(Table1[[#This Row],[MSRP]],"$0.00") &amp; " USD"</f>
        <v>139 - $69.49 USD</v>
      </c>
      <c r="K145" s="9">
        <v>139</v>
      </c>
      <c r="L145" s="38">
        <v>48.64</v>
      </c>
      <c r="M145" s="38">
        <v>69.489999999999995</v>
      </c>
      <c r="N145" s="38">
        <v>69.489999999999995</v>
      </c>
    </row>
    <row r="146" spans="1:14" x14ac:dyDescent="0.25">
      <c r="B146" s="9" t="s">
        <v>235</v>
      </c>
      <c r="C146" s="11" t="s">
        <v>288</v>
      </c>
      <c r="I146" s="9" t="str">
        <f>Table1[[#This Row],[FriendlyName]]&amp;" - " &amp;TEXT(Table1[[#This Row],[WholeSale]],"$0.00") &amp; " USD"</f>
        <v>140 - $48.99 USD</v>
      </c>
      <c r="J146" s="9" t="str">
        <f>Table1[[#This Row],[FriendlyName]]&amp;" - " &amp;TEXT(Table1[[#This Row],[MSRP]],"$0.00") &amp; " USD"</f>
        <v>140 - $69.99 USD</v>
      </c>
      <c r="K146" s="9">
        <v>140</v>
      </c>
      <c r="L146" s="38">
        <v>48.99</v>
      </c>
      <c r="M146" s="38">
        <v>69.989999999999995</v>
      </c>
      <c r="N146" s="38">
        <v>69.989999999999995</v>
      </c>
    </row>
    <row r="147" spans="1:14" x14ac:dyDescent="0.25">
      <c r="B147" s="9" t="s">
        <v>239</v>
      </c>
      <c r="C147" s="11" t="s">
        <v>242</v>
      </c>
      <c r="I147" s="9" t="str">
        <f>Table1[[#This Row],[FriendlyName]]&amp;" - " &amp;TEXT(Table1[[#This Row],[WholeSale]],"$0.00") &amp; " USD"</f>
        <v>141 - $49.34 USD</v>
      </c>
      <c r="J147" s="9" t="str">
        <f>Table1[[#This Row],[FriendlyName]]&amp;" - " &amp;TEXT(Table1[[#This Row],[MSRP]],"$0.00") &amp; " USD"</f>
        <v>141 - $70.49 USD</v>
      </c>
      <c r="K147" s="9">
        <v>141</v>
      </c>
      <c r="L147" s="38">
        <v>49.34</v>
      </c>
      <c r="M147" s="38">
        <v>70.489999999999995</v>
      </c>
      <c r="N147" s="38">
        <v>70.489999999999995</v>
      </c>
    </row>
    <row r="148" spans="1:14" x14ac:dyDescent="0.25">
      <c r="C148" s="11" t="s">
        <v>232</v>
      </c>
      <c r="I148" s="9" t="str">
        <f>Table1[[#This Row],[FriendlyName]]&amp;" - " &amp;TEXT(Table1[[#This Row],[WholeSale]],"$0.00") &amp; " USD"</f>
        <v>142 - $49.69 USD</v>
      </c>
      <c r="J148" s="9" t="str">
        <f>Table1[[#This Row],[FriendlyName]]&amp;" - " &amp;TEXT(Table1[[#This Row],[MSRP]],"$0.00") &amp; " USD"</f>
        <v>142 - $70.99 USD</v>
      </c>
      <c r="K148" s="9">
        <v>142</v>
      </c>
      <c r="L148" s="38">
        <v>49.69</v>
      </c>
      <c r="M148" s="38">
        <v>70.989999999999995</v>
      </c>
      <c r="N148" s="38">
        <v>70.989999999999995</v>
      </c>
    </row>
    <row r="149" spans="1:14" x14ac:dyDescent="0.25">
      <c r="I149" s="9" t="str">
        <f>Table1[[#This Row],[FriendlyName]]&amp;" - " &amp;TEXT(Table1[[#This Row],[WholeSale]],"$0.00") &amp; " USD"</f>
        <v>143 - $50.04 USD</v>
      </c>
      <c r="J149" s="9" t="str">
        <f>Table1[[#This Row],[FriendlyName]]&amp;" - " &amp;TEXT(Table1[[#This Row],[MSRP]],"$0.00") &amp; " USD"</f>
        <v>143 - $71.49 USD</v>
      </c>
      <c r="K149" s="9">
        <v>143</v>
      </c>
      <c r="L149" s="38">
        <v>50.04</v>
      </c>
      <c r="M149" s="38">
        <v>71.489999999999995</v>
      </c>
      <c r="N149" s="38">
        <v>71.489999999999995</v>
      </c>
    </row>
    <row r="150" spans="1:14" x14ac:dyDescent="0.25">
      <c r="I150" s="9" t="str">
        <f>Table1[[#This Row],[FriendlyName]]&amp;" - " &amp;TEXT(Table1[[#This Row],[WholeSale]],"$0.00") &amp; " USD"</f>
        <v>144 - $50.39 USD</v>
      </c>
      <c r="J150" s="9" t="str">
        <f>Table1[[#This Row],[FriendlyName]]&amp;" - " &amp;TEXT(Table1[[#This Row],[MSRP]],"$0.00") &amp; " USD"</f>
        <v>144 - $71.99 USD</v>
      </c>
      <c r="K150" s="9">
        <v>144</v>
      </c>
      <c r="L150" s="38">
        <v>50.39</v>
      </c>
      <c r="M150" s="38">
        <v>71.989999999999995</v>
      </c>
      <c r="N150" s="38">
        <v>71.989999999999995</v>
      </c>
    </row>
    <row r="151" spans="1:14" x14ac:dyDescent="0.25">
      <c r="A151" s="80"/>
      <c r="B151" s="80"/>
      <c r="I151" s="9" t="str">
        <f>Table1[[#This Row],[FriendlyName]]&amp;" - " &amp;TEXT(Table1[[#This Row],[WholeSale]],"$0.00") &amp; " USD"</f>
        <v>145 - $50.74 USD</v>
      </c>
      <c r="J151" s="9" t="str">
        <f>Table1[[#This Row],[FriendlyName]]&amp;" - " &amp;TEXT(Table1[[#This Row],[MSRP]],"$0.00") &amp; " USD"</f>
        <v>145 - $72.49 USD</v>
      </c>
      <c r="K151" s="9">
        <v>145</v>
      </c>
      <c r="L151" s="38">
        <v>50.74</v>
      </c>
      <c r="M151" s="38">
        <v>72.489999999999995</v>
      </c>
      <c r="N151" s="38">
        <v>72.489999999999995</v>
      </c>
    </row>
    <row r="152" spans="1:14" x14ac:dyDescent="0.25">
      <c r="B152" s="10"/>
      <c r="I152" s="9" t="str">
        <f>Table1[[#This Row],[FriendlyName]]&amp;" - " &amp;TEXT(Table1[[#This Row],[WholeSale]],"$0.00") &amp; " USD"</f>
        <v>146 - $51.09 USD</v>
      </c>
      <c r="J152" s="9" t="str">
        <f>Table1[[#This Row],[FriendlyName]]&amp;" - " &amp;TEXT(Table1[[#This Row],[MSRP]],"$0.00") &amp; " USD"</f>
        <v>146 - $72.99 USD</v>
      </c>
      <c r="K152" s="9">
        <v>146</v>
      </c>
      <c r="L152" s="38">
        <v>51.09</v>
      </c>
      <c r="M152" s="38">
        <v>72.989999999999995</v>
      </c>
      <c r="N152" s="38">
        <v>72.989999999999995</v>
      </c>
    </row>
    <row r="153" spans="1:14" x14ac:dyDescent="0.25">
      <c r="I153" s="9" t="str">
        <f>Table1[[#This Row],[FriendlyName]]&amp;" - " &amp;TEXT(Table1[[#This Row],[WholeSale]],"$0.00") &amp; " USD"</f>
        <v>147 - $51.44 USD</v>
      </c>
      <c r="J153" s="9" t="str">
        <f>Table1[[#This Row],[FriendlyName]]&amp;" - " &amp;TEXT(Table1[[#This Row],[MSRP]],"$0.00") &amp; " USD"</f>
        <v>147 - $73.49 USD</v>
      </c>
      <c r="K153" s="9">
        <v>147</v>
      </c>
      <c r="L153" s="38">
        <v>51.44</v>
      </c>
      <c r="M153" s="38">
        <v>73.489999999999995</v>
      </c>
      <c r="N153" s="38">
        <v>73.489999999999995</v>
      </c>
    </row>
    <row r="154" spans="1:14" x14ac:dyDescent="0.25">
      <c r="I154" s="9" t="str">
        <f>Table1[[#This Row],[FriendlyName]]&amp;" - " &amp;TEXT(Table1[[#This Row],[WholeSale]],"$0.00") &amp; " USD"</f>
        <v>148 - $51.79 USD</v>
      </c>
      <c r="J154" s="9" t="str">
        <f>Table1[[#This Row],[FriendlyName]]&amp;" - " &amp;TEXT(Table1[[#This Row],[MSRP]],"$0.00") &amp; " USD"</f>
        <v>148 - $73.99 USD</v>
      </c>
      <c r="K154" s="9">
        <v>148</v>
      </c>
      <c r="L154" s="38">
        <v>51.79</v>
      </c>
      <c r="M154" s="38">
        <v>73.989999999999995</v>
      </c>
      <c r="N154" s="38">
        <v>73.989999999999995</v>
      </c>
    </row>
    <row r="155" spans="1:14" x14ac:dyDescent="0.25">
      <c r="I155" s="9" t="str">
        <f>Table1[[#This Row],[FriendlyName]]&amp;" - " &amp;TEXT(Table1[[#This Row],[WholeSale]],"$0.00") &amp; " USD"</f>
        <v>149 - $52.14 USD</v>
      </c>
      <c r="J155" s="9" t="str">
        <f>Table1[[#This Row],[FriendlyName]]&amp;" - " &amp;TEXT(Table1[[#This Row],[MSRP]],"$0.00") &amp; " USD"</f>
        <v>149 - $74.49 USD</v>
      </c>
      <c r="K155" s="9">
        <v>149</v>
      </c>
      <c r="L155" s="38">
        <v>52.14</v>
      </c>
      <c r="M155" s="38">
        <v>74.489999999999995</v>
      </c>
      <c r="N155" s="38">
        <v>74.489999999999995</v>
      </c>
    </row>
    <row r="156" spans="1:14" x14ac:dyDescent="0.25">
      <c r="I156" s="9" t="str">
        <f>Table1[[#This Row],[FriendlyName]]&amp;" - " &amp;TEXT(Table1[[#This Row],[WholeSale]],"$0.00") &amp; " USD"</f>
        <v>150 - $52.49 USD</v>
      </c>
      <c r="J156" s="9" t="str">
        <f>Table1[[#This Row],[FriendlyName]]&amp;" - " &amp;TEXT(Table1[[#This Row],[MSRP]],"$0.00") &amp; " USD"</f>
        <v>150 - $74.99 USD</v>
      </c>
      <c r="K156" s="9">
        <v>150</v>
      </c>
      <c r="L156" s="38">
        <v>52.49</v>
      </c>
      <c r="M156" s="38">
        <v>74.989999999999995</v>
      </c>
      <c r="N156" s="38">
        <v>74.989999999999995</v>
      </c>
    </row>
    <row r="157" spans="1:14" x14ac:dyDescent="0.25">
      <c r="I157" s="9" t="str">
        <f>Table1[[#This Row],[FriendlyName]]&amp;" - " &amp;TEXT(Table1[[#This Row],[WholeSale]],"$0.00") &amp; " USD"</f>
        <v>151 - $52.84 USD</v>
      </c>
      <c r="J157" s="9" t="str">
        <f>Table1[[#This Row],[FriendlyName]]&amp;" - " &amp;TEXT(Table1[[#This Row],[MSRP]],"$0.00") &amp; " USD"</f>
        <v>151 - $75.49 USD</v>
      </c>
      <c r="K157" s="9">
        <v>151</v>
      </c>
      <c r="L157" s="38">
        <v>52.84</v>
      </c>
      <c r="M157" s="38">
        <v>75.489999999999995</v>
      </c>
      <c r="N157" s="38">
        <v>75.489999999999995</v>
      </c>
    </row>
    <row r="158" spans="1:14" x14ac:dyDescent="0.25">
      <c r="I158" s="9" t="str">
        <f>Table1[[#This Row],[FriendlyName]]&amp;" - " &amp;TEXT(Table1[[#This Row],[WholeSale]],"$0.00") &amp; " USD"</f>
        <v>152 - $53.19 USD</v>
      </c>
      <c r="J158" s="9" t="str">
        <f>Table1[[#This Row],[FriendlyName]]&amp;" - " &amp;TEXT(Table1[[#This Row],[MSRP]],"$0.00") &amp; " USD"</f>
        <v>152 - $75.99 USD</v>
      </c>
      <c r="K158" s="9">
        <v>152</v>
      </c>
      <c r="L158" s="38">
        <v>53.19</v>
      </c>
      <c r="M158" s="38">
        <v>75.989999999999995</v>
      </c>
      <c r="N158" s="38">
        <v>75.989999999999995</v>
      </c>
    </row>
    <row r="159" spans="1:14" x14ac:dyDescent="0.25">
      <c r="I159" s="9" t="str">
        <f>Table1[[#This Row],[FriendlyName]]&amp;" - " &amp;TEXT(Table1[[#This Row],[WholeSale]],"$0.00") &amp; " USD"</f>
        <v>153 - $53.54 USD</v>
      </c>
      <c r="J159" s="9" t="str">
        <f>Table1[[#This Row],[FriendlyName]]&amp;" - " &amp;TEXT(Table1[[#This Row],[MSRP]],"$0.00") &amp; " USD"</f>
        <v>153 - $76.49 USD</v>
      </c>
      <c r="K159" s="9">
        <v>153</v>
      </c>
      <c r="L159" s="38">
        <v>53.54</v>
      </c>
      <c r="M159" s="38">
        <v>76.489999999999995</v>
      </c>
      <c r="N159" s="38">
        <v>76.489999999999995</v>
      </c>
    </row>
    <row r="160" spans="1:14" x14ac:dyDescent="0.25">
      <c r="A160" s="80" t="s">
        <v>291</v>
      </c>
      <c r="B160" s="80" t="s">
        <v>277</v>
      </c>
      <c r="I160" s="9" t="str">
        <f>Table1[[#This Row],[FriendlyName]]&amp;" - " &amp;TEXT(Table1[[#This Row],[WholeSale]],"$0.00") &amp; " USD"</f>
        <v>154 - $53.89 USD</v>
      </c>
      <c r="J160" s="9" t="str">
        <f>Table1[[#This Row],[FriendlyName]]&amp;" - " &amp;TEXT(Table1[[#This Row],[MSRP]],"$0.00") &amp; " USD"</f>
        <v>154 - $76.99 USD</v>
      </c>
      <c r="K160" s="9">
        <v>154</v>
      </c>
      <c r="L160" s="38">
        <v>53.89</v>
      </c>
      <c r="M160" s="38">
        <v>76.989999999999995</v>
      </c>
      <c r="N160" s="38">
        <v>76.989999999999995</v>
      </c>
    </row>
    <row r="161" spans="1:14" x14ac:dyDescent="0.25">
      <c r="B161" s="10" t="s">
        <v>35</v>
      </c>
      <c r="I161" s="9" t="str">
        <f>Table1[[#This Row],[FriendlyName]]&amp;" - " &amp;TEXT(Table1[[#This Row],[WholeSale]],"$0.00") &amp; " USD"</f>
        <v>155 - $54.24 USD</v>
      </c>
      <c r="J161" s="9" t="str">
        <f>Table1[[#This Row],[FriendlyName]]&amp;" - " &amp;TEXT(Table1[[#This Row],[MSRP]],"$0.00") &amp; " USD"</f>
        <v>155 - $77.49 USD</v>
      </c>
      <c r="K161" s="9">
        <v>155</v>
      </c>
      <c r="L161" s="38">
        <v>54.24</v>
      </c>
      <c r="M161" s="38">
        <v>77.489999999999995</v>
      </c>
      <c r="N161" s="38">
        <v>77.489999999999995</v>
      </c>
    </row>
    <row r="162" spans="1:14" x14ac:dyDescent="0.25">
      <c r="B162" s="9" t="s">
        <v>289</v>
      </c>
      <c r="I162" s="9" t="str">
        <f>Table1[[#This Row],[FriendlyName]]&amp;" - " &amp;TEXT(Table1[[#This Row],[WholeSale]],"$0.00") &amp; " USD"</f>
        <v>156 - $54.59 USD</v>
      </c>
      <c r="J162" s="9" t="str">
        <f>Table1[[#This Row],[FriendlyName]]&amp;" - " &amp;TEXT(Table1[[#This Row],[MSRP]],"$0.00") &amp; " USD"</f>
        <v>156 - $77.99 USD</v>
      </c>
      <c r="K162" s="9">
        <v>156</v>
      </c>
      <c r="L162" s="38">
        <v>54.59</v>
      </c>
      <c r="M162" s="38">
        <v>77.989999999999995</v>
      </c>
      <c r="N162" s="38">
        <v>77.989999999999995</v>
      </c>
    </row>
    <row r="163" spans="1:14" x14ac:dyDescent="0.25">
      <c r="B163" s="9">
        <v>12</v>
      </c>
      <c r="I163" s="9" t="str">
        <f>Table1[[#This Row],[FriendlyName]]&amp;" - " &amp;TEXT(Table1[[#This Row],[WholeSale]],"$0.00") &amp; " USD"</f>
        <v>157 - $54.94 USD</v>
      </c>
      <c r="J163" s="9" t="str">
        <f>Table1[[#This Row],[FriendlyName]]&amp;" - " &amp;TEXT(Table1[[#This Row],[MSRP]],"$0.00") &amp; " USD"</f>
        <v>157 - $78.49 USD</v>
      </c>
      <c r="K163" s="9">
        <v>157</v>
      </c>
      <c r="L163" s="38">
        <v>54.94</v>
      </c>
      <c r="M163" s="38">
        <v>78.489999999999995</v>
      </c>
      <c r="N163" s="38">
        <v>78.489999999999995</v>
      </c>
    </row>
    <row r="164" spans="1:14" x14ac:dyDescent="0.25">
      <c r="B164" s="9">
        <v>15</v>
      </c>
      <c r="I164" s="9" t="str">
        <f>Table1[[#This Row],[FriendlyName]]&amp;" - " &amp;TEXT(Table1[[#This Row],[WholeSale]],"$0.00") &amp; " USD"</f>
        <v>158 - $55.29 USD</v>
      </c>
      <c r="J164" s="9" t="str">
        <f>Table1[[#This Row],[FriendlyName]]&amp;" - " &amp;TEXT(Table1[[#This Row],[MSRP]],"$0.00") &amp; " USD"</f>
        <v>158 - $78.99 USD</v>
      </c>
      <c r="K164" s="9">
        <v>158</v>
      </c>
      <c r="L164" s="38">
        <v>55.29</v>
      </c>
      <c r="M164" s="38">
        <v>78.989999999999995</v>
      </c>
      <c r="N164" s="38">
        <v>78.989999999999995</v>
      </c>
    </row>
    <row r="165" spans="1:14" x14ac:dyDescent="0.25">
      <c r="B165" s="9">
        <v>18</v>
      </c>
      <c r="I165" s="9" t="str">
        <f>Table1[[#This Row],[FriendlyName]]&amp;" - " &amp;TEXT(Table1[[#This Row],[WholeSale]],"$0.00") &amp; " USD"</f>
        <v>159 - $55.64 USD</v>
      </c>
      <c r="J165" s="9" t="str">
        <f>Table1[[#This Row],[FriendlyName]]&amp;" - " &amp;TEXT(Table1[[#This Row],[MSRP]],"$0.00") &amp; " USD"</f>
        <v>159 - $79.49 USD</v>
      </c>
      <c r="K165" s="9">
        <v>159</v>
      </c>
      <c r="L165" s="38">
        <v>55.64</v>
      </c>
      <c r="M165" s="38">
        <v>79.489999999999995</v>
      </c>
      <c r="N165" s="38">
        <v>79.489999999999995</v>
      </c>
    </row>
    <row r="166" spans="1:14" x14ac:dyDescent="0.25">
      <c r="B166" s="9" t="s">
        <v>235</v>
      </c>
      <c r="I166" s="9" t="str">
        <f>Table1[[#This Row],[FriendlyName]]&amp;" - " &amp;TEXT(Table1[[#This Row],[WholeSale]],"$0.00") &amp; " USD"</f>
        <v>160 - $55.99 USD</v>
      </c>
      <c r="J166" s="9" t="str">
        <f>Table1[[#This Row],[FriendlyName]]&amp;" - " &amp;TEXT(Table1[[#This Row],[MSRP]],"$0.00") &amp; " USD"</f>
        <v>160 - $79.99 USD</v>
      </c>
      <c r="K166" s="9">
        <v>160</v>
      </c>
      <c r="L166" s="38">
        <v>55.99</v>
      </c>
      <c r="M166" s="38">
        <v>79.989999999999995</v>
      </c>
      <c r="N166" s="38">
        <v>79.989999999999995</v>
      </c>
    </row>
    <row r="167" spans="1:14" x14ac:dyDescent="0.25">
      <c r="B167" s="9" t="s">
        <v>239</v>
      </c>
      <c r="I167" s="9" t="str">
        <f>Table1[[#This Row],[FriendlyName]]&amp;" - " &amp;TEXT(Table1[[#This Row],[WholeSale]],"$0.00") &amp; " USD"</f>
        <v>161 - $56.34 USD</v>
      </c>
      <c r="J167" s="9" t="str">
        <f>Table1[[#This Row],[FriendlyName]]&amp;" - " &amp;TEXT(Table1[[#This Row],[MSRP]],"$0.00") &amp; " USD"</f>
        <v>161 - $80.49 USD</v>
      </c>
      <c r="K167" s="9">
        <v>161</v>
      </c>
      <c r="L167" s="38">
        <v>56.34</v>
      </c>
      <c r="M167" s="38">
        <v>80.489999999999995</v>
      </c>
      <c r="N167" s="38">
        <v>80.489999999999995</v>
      </c>
    </row>
    <row r="168" spans="1:14" x14ac:dyDescent="0.25">
      <c r="A168" s="80" t="s">
        <v>292</v>
      </c>
      <c r="B168" s="80" t="s">
        <v>277</v>
      </c>
      <c r="C168" s="81" t="s">
        <v>293</v>
      </c>
      <c r="D168" s="80" t="s">
        <v>278</v>
      </c>
      <c r="I168" s="9" t="str">
        <f>Table1[[#This Row],[FriendlyName]]&amp;" - " &amp;TEXT(Table1[[#This Row],[WholeSale]],"$0.00") &amp; " USD"</f>
        <v>162 - $56.69 USD</v>
      </c>
      <c r="J168" s="9" t="str">
        <f>Table1[[#This Row],[FriendlyName]]&amp;" - " &amp;TEXT(Table1[[#This Row],[MSRP]],"$0.00") &amp; " USD"</f>
        <v>162 - $80.99 USD</v>
      </c>
      <c r="K168" s="9">
        <v>162</v>
      </c>
      <c r="L168" s="38">
        <v>56.69</v>
      </c>
      <c r="M168" s="38">
        <v>80.989999999999995</v>
      </c>
      <c r="N168" s="38">
        <v>80.989999999999995</v>
      </c>
    </row>
    <row r="169" spans="1:14" x14ac:dyDescent="0.25">
      <c r="B169" s="10" t="s">
        <v>35</v>
      </c>
      <c r="C169" s="11" t="s">
        <v>294</v>
      </c>
      <c r="D169" s="9" t="s">
        <v>295</v>
      </c>
      <c r="I169" s="9" t="str">
        <f>Table1[[#This Row],[FriendlyName]]&amp;" - " &amp;TEXT(Table1[[#This Row],[WholeSale]],"$0.00") &amp; " USD"</f>
        <v>163 - $57.04 USD</v>
      </c>
      <c r="J169" s="9" t="str">
        <f>Table1[[#This Row],[FriendlyName]]&amp;" - " &amp;TEXT(Table1[[#This Row],[MSRP]],"$0.00") &amp; " USD"</f>
        <v>163 - $81.49 USD</v>
      </c>
      <c r="K169" s="9">
        <v>163</v>
      </c>
      <c r="L169" s="38">
        <v>57.04</v>
      </c>
      <c r="M169" s="38">
        <v>81.489999999999995</v>
      </c>
      <c r="N169" s="38">
        <v>81.489999999999995</v>
      </c>
    </row>
    <row r="170" spans="1:14" x14ac:dyDescent="0.25">
      <c r="B170" s="9" t="s">
        <v>240</v>
      </c>
      <c r="C170" s="11" t="s">
        <v>297</v>
      </c>
      <c r="D170" s="9" t="s">
        <v>242</v>
      </c>
      <c r="I170" s="9" t="str">
        <f>Table1[[#This Row],[FriendlyName]]&amp;" - " &amp;TEXT(Table1[[#This Row],[WholeSale]],"$0.00") &amp; " USD"</f>
        <v>164 - $57.39 USD</v>
      </c>
      <c r="J170" s="9" t="str">
        <f>Table1[[#This Row],[FriendlyName]]&amp;" - " &amp;TEXT(Table1[[#This Row],[MSRP]],"$0.00") &amp; " USD"</f>
        <v>164 - $81.99 USD</v>
      </c>
      <c r="K170" s="9">
        <v>164</v>
      </c>
      <c r="L170" s="38">
        <v>57.39</v>
      </c>
      <c r="M170" s="38">
        <v>81.99</v>
      </c>
      <c r="N170" s="38">
        <v>81.99</v>
      </c>
    </row>
    <row r="171" spans="1:14" x14ac:dyDescent="0.25">
      <c r="B171" s="9" t="s">
        <v>296</v>
      </c>
      <c r="C171" s="11" t="s">
        <v>299</v>
      </c>
      <c r="D171" s="9" t="s">
        <v>243</v>
      </c>
      <c r="I171" s="9" t="str">
        <f>Table1[[#This Row],[FriendlyName]]&amp;" - " &amp;TEXT(Table1[[#This Row],[WholeSale]],"$0.00") &amp; " USD"</f>
        <v>165 - $57.74 USD</v>
      </c>
      <c r="J171" s="9" t="str">
        <f>Table1[[#This Row],[FriendlyName]]&amp;" - " &amp;TEXT(Table1[[#This Row],[MSRP]],"$0.00") &amp; " USD"</f>
        <v>165 - $82.49 USD</v>
      </c>
      <c r="K171" s="9">
        <v>165</v>
      </c>
      <c r="L171" s="38">
        <v>57.74</v>
      </c>
      <c r="M171" s="38">
        <v>82.49</v>
      </c>
      <c r="N171" s="38">
        <v>82.49</v>
      </c>
    </row>
    <row r="172" spans="1:14" x14ac:dyDescent="0.25">
      <c r="B172" s="9" t="s">
        <v>298</v>
      </c>
      <c r="D172" s="9" t="s">
        <v>234</v>
      </c>
      <c r="I172" s="9" t="str">
        <f>Table1[[#This Row],[FriendlyName]]&amp;" - " &amp;TEXT(Table1[[#This Row],[WholeSale]],"$0.00") &amp; " USD"</f>
        <v>166 - $58.09 USD</v>
      </c>
      <c r="J172" s="9" t="str">
        <f>Table1[[#This Row],[FriendlyName]]&amp;" - " &amp;TEXT(Table1[[#This Row],[MSRP]],"$0.00") &amp; " USD"</f>
        <v>166 - $82.99 USD</v>
      </c>
      <c r="K172" s="9">
        <v>166</v>
      </c>
      <c r="L172" s="38">
        <v>58.09</v>
      </c>
      <c r="M172" s="38">
        <v>82.99</v>
      </c>
      <c r="N172" s="38">
        <v>82.99</v>
      </c>
    </row>
    <row r="173" spans="1:14" x14ac:dyDescent="0.25">
      <c r="B173" s="9" t="s">
        <v>300</v>
      </c>
      <c r="D173" s="9" t="s">
        <v>233</v>
      </c>
      <c r="I173" s="9" t="str">
        <f>Table1[[#This Row],[FriendlyName]]&amp;" - " &amp;TEXT(Table1[[#This Row],[WholeSale]],"$0.00") &amp; " USD"</f>
        <v>167 - $58.44 USD</v>
      </c>
      <c r="J173" s="9" t="str">
        <f>Table1[[#This Row],[FriendlyName]]&amp;" - " &amp;TEXT(Table1[[#This Row],[MSRP]],"$0.00") &amp; " USD"</f>
        <v>167 - $83.49 USD</v>
      </c>
      <c r="K173" s="9">
        <v>167</v>
      </c>
      <c r="L173" s="38">
        <v>58.44</v>
      </c>
      <c r="M173" s="38">
        <v>83.49</v>
      </c>
      <c r="N173" s="38">
        <v>83.49</v>
      </c>
    </row>
    <row r="174" spans="1:14" x14ac:dyDescent="0.25">
      <c r="B174" s="9" t="s">
        <v>301</v>
      </c>
      <c r="D174" s="9" t="s">
        <v>302</v>
      </c>
      <c r="I174" s="9" t="str">
        <f>Table1[[#This Row],[FriendlyName]]&amp;" - " &amp;TEXT(Table1[[#This Row],[WholeSale]],"$0.00") &amp; " USD"</f>
        <v>168 - $58.79 USD</v>
      </c>
      <c r="J174" s="9" t="str">
        <f>Table1[[#This Row],[FriendlyName]]&amp;" - " &amp;TEXT(Table1[[#This Row],[MSRP]],"$0.00") &amp; " USD"</f>
        <v>168 - $83.99 USD</v>
      </c>
      <c r="K174" s="9">
        <v>168</v>
      </c>
      <c r="L174" s="38">
        <v>58.79</v>
      </c>
      <c r="M174" s="38">
        <v>83.99</v>
      </c>
      <c r="N174" s="38">
        <v>83.99</v>
      </c>
    </row>
    <row r="175" spans="1:14" x14ac:dyDescent="0.25">
      <c r="B175" s="9" t="s">
        <v>235</v>
      </c>
      <c r="D175" s="9" t="s">
        <v>303</v>
      </c>
      <c r="I175" s="9" t="str">
        <f>Table1[[#This Row],[FriendlyName]]&amp;" - " &amp;TEXT(Table1[[#This Row],[WholeSale]],"$0.00") &amp; " USD"</f>
        <v>169 - $59.14 USD</v>
      </c>
      <c r="J175" s="9" t="str">
        <f>Table1[[#This Row],[FriendlyName]]&amp;" - " &amp;TEXT(Table1[[#This Row],[MSRP]],"$0.00") &amp; " USD"</f>
        <v>169 - $84.49 USD</v>
      </c>
      <c r="K175" s="9">
        <v>169</v>
      </c>
      <c r="L175" s="38">
        <v>59.14</v>
      </c>
      <c r="M175" s="38">
        <v>84.49</v>
      </c>
      <c r="N175" s="38">
        <v>84.49</v>
      </c>
    </row>
    <row r="176" spans="1:14" x14ac:dyDescent="0.25">
      <c r="B176" s="9" t="s">
        <v>239</v>
      </c>
      <c r="D176" s="9" t="s">
        <v>304</v>
      </c>
      <c r="I176" s="9" t="str">
        <f>Table1[[#This Row],[FriendlyName]]&amp;" - " &amp;TEXT(Table1[[#This Row],[WholeSale]],"$0.00") &amp; " USD"</f>
        <v>170 - $59.49 USD</v>
      </c>
      <c r="J176" s="9" t="str">
        <f>Table1[[#This Row],[FriendlyName]]&amp;" - " &amp;TEXT(Table1[[#This Row],[MSRP]],"$0.00") &amp; " USD"</f>
        <v>170 - $84.99 USD</v>
      </c>
      <c r="K176" s="9">
        <v>170</v>
      </c>
      <c r="L176" s="38">
        <v>59.49</v>
      </c>
      <c r="M176" s="38">
        <v>84.99</v>
      </c>
      <c r="N176" s="38">
        <v>84.99</v>
      </c>
    </row>
    <row r="177" spans="1:14" x14ac:dyDescent="0.25">
      <c r="D177" s="9" t="s">
        <v>305</v>
      </c>
      <c r="I177" s="9" t="str">
        <f>Table1[[#This Row],[FriendlyName]]&amp;" - " &amp;TEXT(Table1[[#This Row],[WholeSale]],"$0.00") &amp; " USD"</f>
        <v>171 - $59.84 USD</v>
      </c>
      <c r="J177" s="9" t="str">
        <f>Table1[[#This Row],[FriendlyName]]&amp;" - " &amp;TEXT(Table1[[#This Row],[MSRP]],"$0.00") &amp; " USD"</f>
        <v>171 - $85.49 USD</v>
      </c>
      <c r="K177" s="9">
        <v>171</v>
      </c>
      <c r="L177" s="38">
        <v>59.84</v>
      </c>
      <c r="M177" s="38">
        <v>85.49</v>
      </c>
      <c r="N177" s="38">
        <v>85.49</v>
      </c>
    </row>
    <row r="178" spans="1:14" x14ac:dyDescent="0.25">
      <c r="D178" s="9" t="s">
        <v>306</v>
      </c>
      <c r="I178" s="9" t="str">
        <f>Table1[[#This Row],[FriendlyName]]&amp;" - " &amp;TEXT(Table1[[#This Row],[WholeSale]],"$0.00") &amp; " USD"</f>
        <v>172 - $60.19 USD</v>
      </c>
      <c r="J178" s="9" t="str">
        <f>Table1[[#This Row],[FriendlyName]]&amp;" - " &amp;TEXT(Table1[[#This Row],[MSRP]],"$0.00") &amp; " USD"</f>
        <v>172 - $85.99 USD</v>
      </c>
      <c r="K178" s="9">
        <v>172</v>
      </c>
      <c r="L178" s="38">
        <v>60.19</v>
      </c>
      <c r="M178" s="38">
        <v>85.99</v>
      </c>
      <c r="N178" s="38">
        <v>85.99</v>
      </c>
    </row>
    <row r="179" spans="1:14" x14ac:dyDescent="0.25">
      <c r="D179" s="9" t="s">
        <v>307</v>
      </c>
      <c r="I179" s="9" t="str">
        <f>Table1[[#This Row],[FriendlyName]]&amp;" - " &amp;TEXT(Table1[[#This Row],[WholeSale]],"$0.00") &amp; " USD"</f>
        <v>173 - $60.54 USD</v>
      </c>
      <c r="J179" s="9" t="str">
        <f>Table1[[#This Row],[FriendlyName]]&amp;" - " &amp;TEXT(Table1[[#This Row],[MSRP]],"$0.00") &amp; " USD"</f>
        <v>173 - $86.49 USD</v>
      </c>
      <c r="K179" s="9">
        <v>173</v>
      </c>
      <c r="L179" s="38">
        <v>60.54</v>
      </c>
      <c r="M179" s="38">
        <v>86.49</v>
      </c>
      <c r="N179" s="38">
        <v>86.49</v>
      </c>
    </row>
    <row r="180" spans="1:14" x14ac:dyDescent="0.25">
      <c r="C180" s="9"/>
      <c r="I180" s="9" t="str">
        <f>Table1[[#This Row],[FriendlyName]]&amp;" - " &amp;TEXT(Table1[[#This Row],[WholeSale]],"$0.00") &amp; " USD"</f>
        <v>174 - $60.89 USD</v>
      </c>
      <c r="J180" s="9" t="str">
        <f>Table1[[#This Row],[FriendlyName]]&amp;" - " &amp;TEXT(Table1[[#This Row],[MSRP]],"$0.00") &amp; " USD"</f>
        <v>174 - $86.99 USD</v>
      </c>
      <c r="K180" s="9">
        <v>174</v>
      </c>
      <c r="L180" s="38">
        <v>60.89</v>
      </c>
      <c r="M180" s="38">
        <v>86.99</v>
      </c>
      <c r="N180" s="38">
        <v>86.99</v>
      </c>
    </row>
    <row r="181" spans="1:14" x14ac:dyDescent="0.25">
      <c r="C181" s="9"/>
      <c r="I181" s="9" t="str">
        <f>Table1[[#This Row],[FriendlyName]]&amp;" - " &amp;TEXT(Table1[[#This Row],[WholeSale]],"$0.00") &amp; " USD"</f>
        <v>175 - $61.24 USD</v>
      </c>
      <c r="J181" s="9" t="str">
        <f>Table1[[#This Row],[FriendlyName]]&amp;" - " &amp;TEXT(Table1[[#This Row],[MSRP]],"$0.00") &amp; " USD"</f>
        <v>175 - $87.49 USD</v>
      </c>
      <c r="K181" s="9">
        <v>175</v>
      </c>
      <c r="L181" s="38">
        <v>61.24</v>
      </c>
      <c r="M181" s="38">
        <v>87.49</v>
      </c>
      <c r="N181" s="38">
        <v>87.49</v>
      </c>
    </row>
    <row r="182" spans="1:14" x14ac:dyDescent="0.25">
      <c r="A182" s="80"/>
      <c r="B182" s="80"/>
      <c r="I182" s="9" t="str">
        <f>Table1[[#This Row],[FriendlyName]]&amp;" - " &amp;TEXT(Table1[[#This Row],[WholeSale]],"$0.00") &amp; " USD"</f>
        <v>176 - $61.59 USD</v>
      </c>
      <c r="J182" s="9" t="str">
        <f>Table1[[#This Row],[FriendlyName]]&amp;" - " &amp;TEXT(Table1[[#This Row],[MSRP]],"$0.00") &amp; " USD"</f>
        <v>176 - $87.99 USD</v>
      </c>
      <c r="K182" s="9">
        <v>176</v>
      </c>
      <c r="L182" s="38">
        <v>61.59</v>
      </c>
      <c r="M182" s="38">
        <v>87.99</v>
      </c>
      <c r="N182" s="38">
        <v>87.99</v>
      </c>
    </row>
    <row r="183" spans="1:14" x14ac:dyDescent="0.25">
      <c r="B183" s="10"/>
      <c r="I183" s="9" t="str">
        <f>Table1[[#This Row],[FriendlyName]]&amp;" - " &amp;TEXT(Table1[[#This Row],[WholeSale]],"$0.00") &amp; " USD"</f>
        <v>177 - $61.94 USD</v>
      </c>
      <c r="J183" s="9" t="str">
        <f>Table1[[#This Row],[FriendlyName]]&amp;" - " &amp;TEXT(Table1[[#This Row],[MSRP]],"$0.00") &amp; " USD"</f>
        <v>177 - $88.49 USD</v>
      </c>
      <c r="K183" s="9">
        <v>177</v>
      </c>
      <c r="L183" s="38">
        <v>61.94</v>
      </c>
      <c r="M183" s="38">
        <v>88.49</v>
      </c>
      <c r="N183" s="38">
        <v>88.49</v>
      </c>
    </row>
    <row r="184" spans="1:14" x14ac:dyDescent="0.25">
      <c r="I184" s="9" t="str">
        <f>Table1[[#This Row],[FriendlyName]]&amp;" - " &amp;TEXT(Table1[[#This Row],[WholeSale]],"$0.00") &amp; " USD"</f>
        <v>178 - $62.29 USD</v>
      </c>
      <c r="J184" s="9" t="str">
        <f>Table1[[#This Row],[FriendlyName]]&amp;" - " &amp;TEXT(Table1[[#This Row],[MSRP]],"$0.00") &amp; " USD"</f>
        <v>178 - $88.99 USD</v>
      </c>
      <c r="K184" s="9">
        <v>178</v>
      </c>
      <c r="L184" s="38">
        <v>62.29</v>
      </c>
      <c r="M184" s="38">
        <v>88.99</v>
      </c>
      <c r="N184" s="38">
        <v>88.99</v>
      </c>
    </row>
    <row r="185" spans="1:14" x14ac:dyDescent="0.25">
      <c r="I185" s="9" t="str">
        <f>Table1[[#This Row],[FriendlyName]]&amp;" - " &amp;TEXT(Table1[[#This Row],[WholeSale]],"$0.00") &amp; " USD"</f>
        <v>179 - $62.64 USD</v>
      </c>
      <c r="J185" s="9" t="str">
        <f>Table1[[#This Row],[FriendlyName]]&amp;" - " &amp;TEXT(Table1[[#This Row],[MSRP]],"$0.00") &amp; " USD"</f>
        <v>179 - $89.49 USD</v>
      </c>
      <c r="K185" s="9">
        <v>179</v>
      </c>
      <c r="L185" s="38">
        <v>62.64</v>
      </c>
      <c r="M185" s="38">
        <v>89.49</v>
      </c>
      <c r="N185" s="38">
        <v>89.49</v>
      </c>
    </row>
    <row r="186" spans="1:14" x14ac:dyDescent="0.25">
      <c r="I186" s="9" t="str">
        <f>Table1[[#This Row],[FriendlyName]]&amp;" - " &amp;TEXT(Table1[[#This Row],[WholeSale]],"$0.00") &amp; " USD"</f>
        <v>180 - $62.99 USD</v>
      </c>
      <c r="J186" s="9" t="str">
        <f>Table1[[#This Row],[FriendlyName]]&amp;" - " &amp;TEXT(Table1[[#This Row],[MSRP]],"$0.00") &amp; " USD"</f>
        <v>180 - $89.99 USD</v>
      </c>
      <c r="K186" s="9">
        <v>180</v>
      </c>
      <c r="L186" s="38">
        <v>62.99</v>
      </c>
      <c r="M186" s="38">
        <v>89.99</v>
      </c>
      <c r="N186" s="38">
        <v>89.99</v>
      </c>
    </row>
    <row r="187" spans="1:14" x14ac:dyDescent="0.25">
      <c r="I187" s="9" t="str">
        <f>Table1[[#This Row],[FriendlyName]]&amp;" - " &amp;TEXT(Table1[[#This Row],[WholeSale]],"$0.00") &amp; " USD"</f>
        <v>181 - $63.34 USD</v>
      </c>
      <c r="J187" s="9" t="str">
        <f>Table1[[#This Row],[FriendlyName]]&amp;" - " &amp;TEXT(Table1[[#This Row],[MSRP]],"$0.00") &amp; " USD"</f>
        <v>181 - $90.49 USD</v>
      </c>
      <c r="K187" s="9">
        <v>181</v>
      </c>
      <c r="L187" s="38">
        <v>63.34</v>
      </c>
      <c r="M187" s="38">
        <v>90.49</v>
      </c>
      <c r="N187" s="38">
        <v>90.49</v>
      </c>
    </row>
    <row r="188" spans="1:14" x14ac:dyDescent="0.25">
      <c r="C188" s="9"/>
      <c r="I188" s="9" t="str">
        <f>Table1[[#This Row],[FriendlyName]]&amp;" - " &amp;TEXT(Table1[[#This Row],[WholeSale]],"$0.00") &amp; " USD"</f>
        <v>182 - $63.69 USD</v>
      </c>
      <c r="J188" s="9" t="str">
        <f>Table1[[#This Row],[FriendlyName]]&amp;" - " &amp;TEXT(Table1[[#This Row],[MSRP]],"$0.00") &amp; " USD"</f>
        <v>182 - $90.99 USD</v>
      </c>
      <c r="K188" s="9">
        <v>182</v>
      </c>
      <c r="L188" s="38">
        <v>63.69</v>
      </c>
      <c r="M188" s="38">
        <v>90.99</v>
      </c>
      <c r="N188" s="38">
        <v>90.99</v>
      </c>
    </row>
    <row r="189" spans="1:14" x14ac:dyDescent="0.25">
      <c r="C189" s="9"/>
      <c r="I189" s="9" t="str">
        <f>Table1[[#This Row],[FriendlyName]]&amp;" - " &amp;TEXT(Table1[[#This Row],[WholeSale]],"$0.00") &amp; " USD"</f>
        <v>183 - $64.04 USD</v>
      </c>
      <c r="J189" s="9" t="str">
        <f>Table1[[#This Row],[FriendlyName]]&amp;" - " &amp;TEXT(Table1[[#This Row],[MSRP]],"$0.00") &amp; " USD"</f>
        <v>183 - $91.49 USD</v>
      </c>
      <c r="K189" s="9">
        <v>183</v>
      </c>
      <c r="L189" s="38">
        <v>64.040000000000006</v>
      </c>
      <c r="M189" s="38">
        <v>91.49</v>
      </c>
      <c r="N189" s="38">
        <v>91.49</v>
      </c>
    </row>
    <row r="190" spans="1:14" x14ac:dyDescent="0.25">
      <c r="A190" s="80" t="s">
        <v>308</v>
      </c>
      <c r="B190" s="80" t="s">
        <v>277</v>
      </c>
      <c r="C190" s="81"/>
      <c r="I190" s="9" t="str">
        <f>Table1[[#This Row],[FriendlyName]]&amp;" - " &amp;TEXT(Table1[[#This Row],[WholeSale]],"$0.00") &amp; " USD"</f>
        <v>184 - $64.39 USD</v>
      </c>
      <c r="J190" s="9" t="str">
        <f>Table1[[#This Row],[FriendlyName]]&amp;" - " &amp;TEXT(Table1[[#This Row],[MSRP]],"$0.00") &amp; " USD"</f>
        <v>184 - $91.99 USD</v>
      </c>
      <c r="K190" s="9">
        <v>184</v>
      </c>
      <c r="L190" s="38">
        <v>64.39</v>
      </c>
      <c r="M190" s="38">
        <v>91.99</v>
      </c>
      <c r="N190" s="38">
        <v>91.99</v>
      </c>
    </row>
    <row r="191" spans="1:14" x14ac:dyDescent="0.25">
      <c r="B191" s="10" t="s">
        <v>35</v>
      </c>
      <c r="I191" s="9" t="str">
        <f>Table1[[#This Row],[FriendlyName]]&amp;" - " &amp;TEXT(Table1[[#This Row],[WholeSale]],"$0.00") &amp; " USD"</f>
        <v>185 - $64.74 USD</v>
      </c>
      <c r="J191" s="9" t="str">
        <f>Table1[[#This Row],[FriendlyName]]&amp;" - " &amp;TEXT(Table1[[#This Row],[MSRP]],"$0.00") &amp; " USD"</f>
        <v>185 - $92.49 USD</v>
      </c>
      <c r="K191" s="9">
        <v>185</v>
      </c>
      <c r="L191" s="38">
        <v>64.739999999999995</v>
      </c>
      <c r="M191" s="38">
        <v>92.49</v>
      </c>
      <c r="N191" s="38">
        <v>92.49</v>
      </c>
    </row>
    <row r="192" spans="1:14" x14ac:dyDescent="0.25">
      <c r="B192" s="9" t="s">
        <v>309</v>
      </c>
      <c r="I192" s="9" t="str">
        <f>Table1[[#This Row],[FriendlyName]]&amp;" - " &amp;TEXT(Table1[[#This Row],[WholeSale]],"$0.00") &amp; " USD"</f>
        <v>186 - $65.09 USD</v>
      </c>
      <c r="J192" s="9" t="str">
        <f>Table1[[#This Row],[FriendlyName]]&amp;" - " &amp;TEXT(Table1[[#This Row],[MSRP]],"$0.00") &amp; " USD"</f>
        <v>186 - $92.99 USD</v>
      </c>
      <c r="K192" s="9">
        <v>186</v>
      </c>
      <c r="L192" s="38">
        <v>65.09</v>
      </c>
      <c r="M192" s="38">
        <v>92.99</v>
      </c>
      <c r="N192" s="38">
        <v>92.99</v>
      </c>
    </row>
    <row r="193" spans="2:14" x14ac:dyDescent="0.25">
      <c r="B193" s="9" t="s">
        <v>236</v>
      </c>
      <c r="I193" s="9" t="str">
        <f>Table1[[#This Row],[FriendlyName]]&amp;" - " &amp;TEXT(Table1[[#This Row],[WholeSale]],"$0.00") &amp; " USD"</f>
        <v>187 - $65.44 USD</v>
      </c>
      <c r="J193" s="9" t="str">
        <f>Table1[[#This Row],[FriendlyName]]&amp;" - " &amp;TEXT(Table1[[#This Row],[MSRP]],"$0.00") &amp; " USD"</f>
        <v>187 - $93.49 USD</v>
      </c>
      <c r="K193" s="9">
        <v>187</v>
      </c>
      <c r="L193" s="38">
        <v>65.44</v>
      </c>
      <c r="M193" s="38">
        <v>93.49</v>
      </c>
      <c r="N193" s="38">
        <v>93.49</v>
      </c>
    </row>
    <row r="194" spans="2:14" x14ac:dyDescent="0.25">
      <c r="B194" s="9" t="s">
        <v>237</v>
      </c>
      <c r="I194" s="9" t="str">
        <f>Table1[[#This Row],[FriendlyName]]&amp;" - " &amp;TEXT(Table1[[#This Row],[WholeSale]],"$0.00") &amp; " USD"</f>
        <v>188 - $65.79 USD</v>
      </c>
      <c r="J194" s="9" t="str">
        <f>Table1[[#This Row],[FriendlyName]]&amp;" - " &amp;TEXT(Table1[[#This Row],[MSRP]],"$0.00") &amp; " USD"</f>
        <v>188 - $93.99 USD</v>
      </c>
      <c r="K194" s="9">
        <v>188</v>
      </c>
      <c r="L194" s="38">
        <v>65.790000000000006</v>
      </c>
      <c r="M194" s="38">
        <v>93.99</v>
      </c>
      <c r="N194" s="38">
        <v>93.99</v>
      </c>
    </row>
    <row r="195" spans="2:14" x14ac:dyDescent="0.25">
      <c r="B195" s="9" t="s">
        <v>238</v>
      </c>
      <c r="I195" s="9" t="str">
        <f>Table1[[#This Row],[FriendlyName]]&amp;" - " &amp;TEXT(Table1[[#This Row],[WholeSale]],"$0.00") &amp; " USD"</f>
        <v>189 - $66.14 USD</v>
      </c>
      <c r="J195" s="9" t="str">
        <f>Table1[[#This Row],[FriendlyName]]&amp;" - " &amp;TEXT(Table1[[#This Row],[MSRP]],"$0.00") &amp; " USD"</f>
        <v>189 - $94.49 USD</v>
      </c>
      <c r="K195" s="9">
        <v>189</v>
      </c>
      <c r="L195" s="38">
        <v>66.14</v>
      </c>
      <c r="M195" s="38">
        <v>94.49</v>
      </c>
      <c r="N195" s="38">
        <v>94.49</v>
      </c>
    </row>
    <row r="196" spans="2:14" x14ac:dyDescent="0.25">
      <c r="B196" s="9" t="s">
        <v>241</v>
      </c>
      <c r="I196" s="9" t="str">
        <f>Table1[[#This Row],[FriendlyName]]&amp;" - " &amp;TEXT(Table1[[#This Row],[WholeSale]],"$0.00") &amp; " USD"</f>
        <v>190 - $66.49 USD</v>
      </c>
      <c r="J196" s="9" t="str">
        <f>Table1[[#This Row],[FriendlyName]]&amp;" - " &amp;TEXT(Table1[[#This Row],[MSRP]],"$0.00") &amp; " USD"</f>
        <v>190 - $94.99 USD</v>
      </c>
      <c r="K196" s="9">
        <v>190</v>
      </c>
      <c r="L196" s="38">
        <v>66.489999999999995</v>
      </c>
      <c r="M196" s="38">
        <v>94.99</v>
      </c>
      <c r="N196" s="38">
        <v>94.99</v>
      </c>
    </row>
    <row r="197" spans="2:14" x14ac:dyDescent="0.25">
      <c r="B197" s="9" t="s">
        <v>235</v>
      </c>
      <c r="I197" s="9" t="str">
        <f>Table1[[#This Row],[FriendlyName]]&amp;" - " &amp;TEXT(Table1[[#This Row],[WholeSale]],"$0.00") &amp; " USD"</f>
        <v>191 - $66.84 USD</v>
      </c>
      <c r="J197" s="9" t="str">
        <f>Table1[[#This Row],[FriendlyName]]&amp;" - " &amp;TEXT(Table1[[#This Row],[MSRP]],"$0.00") &amp; " USD"</f>
        <v>191 - $95.49 USD</v>
      </c>
      <c r="K197" s="9">
        <v>191</v>
      </c>
      <c r="L197" s="38">
        <v>66.84</v>
      </c>
      <c r="M197" s="38">
        <v>95.49</v>
      </c>
      <c r="N197" s="38">
        <v>95.49</v>
      </c>
    </row>
    <row r="198" spans="2:14" x14ac:dyDescent="0.25">
      <c r="I198" s="9" t="str">
        <f>Table1[[#This Row],[FriendlyName]]&amp;" - " &amp;TEXT(Table1[[#This Row],[WholeSale]],"$0.00") &amp; " USD"</f>
        <v>192 - $67.19 USD</v>
      </c>
      <c r="J198" s="9" t="str">
        <f>Table1[[#This Row],[FriendlyName]]&amp;" - " &amp;TEXT(Table1[[#This Row],[MSRP]],"$0.00") &amp; " USD"</f>
        <v>192 - $95.99 USD</v>
      </c>
      <c r="K198" s="9">
        <v>192</v>
      </c>
      <c r="L198" s="38">
        <v>67.19</v>
      </c>
      <c r="M198" s="38">
        <v>95.99</v>
      </c>
      <c r="N198" s="38">
        <v>95.99</v>
      </c>
    </row>
    <row r="199" spans="2:14" x14ac:dyDescent="0.25">
      <c r="I199" s="9" t="str">
        <f>Table1[[#This Row],[FriendlyName]]&amp;" - " &amp;TEXT(Table1[[#This Row],[WholeSale]],"$0.00") &amp; " USD"</f>
        <v>193 - $67.54 USD</v>
      </c>
      <c r="J199" s="9" t="str">
        <f>Table1[[#This Row],[FriendlyName]]&amp;" - " &amp;TEXT(Table1[[#This Row],[MSRP]],"$0.00") &amp; " USD"</f>
        <v>193 - $96.49 USD</v>
      </c>
      <c r="K199" s="9">
        <v>193</v>
      </c>
      <c r="L199" s="38">
        <v>67.540000000000006</v>
      </c>
      <c r="M199" s="38">
        <v>96.49</v>
      </c>
      <c r="N199" s="38">
        <v>96.49</v>
      </c>
    </row>
    <row r="200" spans="2:14" x14ac:dyDescent="0.25">
      <c r="I200" s="9" t="str">
        <f>Table1[[#This Row],[FriendlyName]]&amp;" - " &amp;TEXT(Table1[[#This Row],[WholeSale]],"$0.00") &amp; " USD"</f>
        <v>194 - $67.89 USD</v>
      </c>
      <c r="J200" s="9" t="str">
        <f>Table1[[#This Row],[FriendlyName]]&amp;" - " &amp;TEXT(Table1[[#This Row],[MSRP]],"$0.00") &amp; " USD"</f>
        <v>194 - $96.99 USD</v>
      </c>
      <c r="K200" s="9">
        <v>194</v>
      </c>
      <c r="L200" s="38">
        <v>67.89</v>
      </c>
      <c r="M200" s="38">
        <v>96.99</v>
      </c>
      <c r="N200" s="38">
        <v>96.99</v>
      </c>
    </row>
    <row r="201" spans="2:14" x14ac:dyDescent="0.25">
      <c r="I201" s="9" t="str">
        <f>Table1[[#This Row],[FriendlyName]]&amp;" - " &amp;TEXT(Table1[[#This Row],[WholeSale]],"$0.00") &amp; " USD"</f>
        <v>195 - $68.24 USD</v>
      </c>
      <c r="J201" s="9" t="str">
        <f>Table1[[#This Row],[FriendlyName]]&amp;" - " &amp;TEXT(Table1[[#This Row],[MSRP]],"$0.00") &amp; " USD"</f>
        <v>195 - $97.49 USD</v>
      </c>
      <c r="K201" s="9">
        <v>195</v>
      </c>
      <c r="L201" s="38">
        <v>68.239999999999995</v>
      </c>
      <c r="M201" s="38">
        <v>97.49</v>
      </c>
      <c r="N201" s="38">
        <v>97.49</v>
      </c>
    </row>
    <row r="202" spans="2:14" x14ac:dyDescent="0.25">
      <c r="I202" s="9" t="str">
        <f>Table1[[#This Row],[FriendlyName]]&amp;" - " &amp;TEXT(Table1[[#This Row],[WholeSale]],"$0.00") &amp; " USD"</f>
        <v>196 - $68.59 USD</v>
      </c>
      <c r="J202" s="9" t="str">
        <f>Table1[[#This Row],[FriendlyName]]&amp;" - " &amp;TEXT(Table1[[#This Row],[MSRP]],"$0.00") &amp; " USD"</f>
        <v>196 - $97.99 USD</v>
      </c>
      <c r="K202" s="9">
        <v>196</v>
      </c>
      <c r="L202" s="38">
        <v>68.59</v>
      </c>
      <c r="M202" s="38">
        <v>97.99</v>
      </c>
      <c r="N202" s="38">
        <v>97.99</v>
      </c>
    </row>
    <row r="203" spans="2:14" x14ac:dyDescent="0.25">
      <c r="I203" s="9" t="str">
        <f>Table1[[#This Row],[FriendlyName]]&amp;" - " &amp;TEXT(Table1[[#This Row],[WholeSale]],"$0.00") &amp; " USD"</f>
        <v>197 - $68.94 USD</v>
      </c>
      <c r="J203" s="9" t="str">
        <f>Table1[[#This Row],[FriendlyName]]&amp;" - " &amp;TEXT(Table1[[#This Row],[MSRP]],"$0.00") &amp; " USD"</f>
        <v>197 - $98.49 USD</v>
      </c>
      <c r="K203" s="9">
        <v>197</v>
      </c>
      <c r="L203" s="38">
        <v>68.94</v>
      </c>
      <c r="M203" s="38">
        <v>98.49</v>
      </c>
      <c r="N203" s="38">
        <v>98.49</v>
      </c>
    </row>
    <row r="204" spans="2:14" x14ac:dyDescent="0.25">
      <c r="C204" s="11" t="s">
        <v>35</v>
      </c>
      <c r="I204" s="9" t="str">
        <f>Table1[[#This Row],[FriendlyName]]&amp;" - " &amp;TEXT(Table1[[#This Row],[WholeSale]],"$0.00") &amp; " USD"</f>
        <v>198 - $69.29 USD</v>
      </c>
      <c r="J204" s="9" t="str">
        <f>Table1[[#This Row],[FriendlyName]]&amp;" - " &amp;TEXT(Table1[[#This Row],[MSRP]],"$0.00") &amp; " USD"</f>
        <v>198 - $98.99 USD</v>
      </c>
      <c r="K204" s="9">
        <v>198</v>
      </c>
      <c r="L204" s="38">
        <v>69.290000000000006</v>
      </c>
      <c r="M204" s="38">
        <v>98.99</v>
      </c>
      <c r="N204" s="38">
        <v>98.99</v>
      </c>
    </row>
    <row r="205" spans="2:14" x14ac:dyDescent="0.25">
      <c r="C205" s="11" t="s">
        <v>336</v>
      </c>
      <c r="I205" s="9" t="str">
        <f>Table1[[#This Row],[FriendlyName]]&amp;" - " &amp;TEXT(Table1[[#This Row],[WholeSale]],"$0.00") &amp; " USD"</f>
        <v>199 - $69.64 USD</v>
      </c>
      <c r="J205" s="9" t="str">
        <f>Table1[[#This Row],[FriendlyName]]&amp;" - " &amp;TEXT(Table1[[#This Row],[MSRP]],"$0.00") &amp; " USD"</f>
        <v>199 - $99.49 USD</v>
      </c>
      <c r="K205" s="9">
        <v>199</v>
      </c>
      <c r="L205" s="38">
        <v>69.64</v>
      </c>
      <c r="M205" s="38">
        <v>99.49</v>
      </c>
      <c r="N205" s="38">
        <v>99.49</v>
      </c>
    </row>
    <row r="206" spans="2:14" ht="15" x14ac:dyDescent="0.25">
      <c r="C206" s="11" t="s">
        <v>333</v>
      </c>
      <c r="I206" s="9" t="str">
        <f>Table1[[#This Row],[FriendlyName]]&amp;" - " &amp;TEXT(Table1[[#This Row],[WholeSale]],"$0.00") &amp; " USD"</f>
        <v>200 - $69.99 USD</v>
      </c>
      <c r="J206" s="9" t="str">
        <f>Table1[[#This Row],[FriendlyName]]&amp;" - " &amp;TEXT(Table1[[#This Row],[MSRP]],"$0.00") &amp; " USD"</f>
        <v>200 - $99.99 USD</v>
      </c>
      <c r="K206" s="9">
        <v>200</v>
      </c>
      <c r="L206" s="38">
        <v>69.989999999999995</v>
      </c>
      <c r="M206" s="39">
        <v>99.99</v>
      </c>
      <c r="N206" s="39">
        <v>99.99</v>
      </c>
    </row>
    <row r="207" spans="2:14" ht="15" x14ac:dyDescent="0.25">
      <c r="C207" s="11" t="s">
        <v>334</v>
      </c>
      <c r="I207" s="9" t="str">
        <f>Table1[[#This Row],[FriendlyName]]&amp;" - " &amp;TEXT(Table1[[#This Row],[WholeSale]],"$0.00") &amp; " USD"</f>
        <v>201 - $70.34 USD</v>
      </c>
      <c r="J207" s="9" t="str">
        <f>Table1[[#This Row],[FriendlyName]]&amp;" - " &amp;TEXT(Table1[[#This Row],[MSRP]],"$0.00") &amp; " USD"</f>
        <v>201 - $100.49 USD</v>
      </c>
      <c r="K207" s="9">
        <v>201</v>
      </c>
      <c r="L207" s="39">
        <v>70.34</v>
      </c>
      <c r="M207" s="39">
        <v>100.49</v>
      </c>
      <c r="N207" s="39">
        <v>100.49</v>
      </c>
    </row>
    <row r="208" spans="2:14" ht="15" x14ac:dyDescent="0.25">
      <c r="C208" s="11" t="s">
        <v>335</v>
      </c>
      <c r="I208" s="9" t="str">
        <f>Table1[[#This Row],[FriendlyName]]&amp;" - " &amp;TEXT(Table1[[#This Row],[WholeSale]],"$0.00") &amp; " USD"</f>
        <v>202 - $70.69 USD</v>
      </c>
      <c r="J208" s="9" t="str">
        <f>Table1[[#This Row],[FriendlyName]]&amp;" - " &amp;TEXT(Table1[[#This Row],[MSRP]],"$0.00") &amp; " USD"</f>
        <v>202 - $100.99 USD</v>
      </c>
      <c r="K208" s="9">
        <v>202</v>
      </c>
      <c r="L208" s="39">
        <v>70.69</v>
      </c>
      <c r="M208" s="39">
        <v>100.99</v>
      </c>
      <c r="N208" s="39">
        <v>100.99</v>
      </c>
    </row>
    <row r="209" spans="2:14" ht="15" x14ac:dyDescent="0.25">
      <c r="I209" s="9" t="str">
        <f>Table1[[#This Row],[FriendlyName]]&amp;" - " &amp;TEXT(Table1[[#This Row],[WholeSale]],"$0.00") &amp; " USD"</f>
        <v>203 - $71.04 USD</v>
      </c>
      <c r="J209" s="9" t="str">
        <f>Table1[[#This Row],[FriendlyName]]&amp;" - " &amp;TEXT(Table1[[#This Row],[MSRP]],"$0.00") &amp; " USD"</f>
        <v>203 - $101.49 USD</v>
      </c>
      <c r="K209" s="9">
        <v>203</v>
      </c>
      <c r="L209" s="39">
        <v>71.040000000000006</v>
      </c>
      <c r="M209" s="39">
        <v>101.49</v>
      </c>
      <c r="N209" s="39">
        <v>101.49</v>
      </c>
    </row>
    <row r="210" spans="2:14" ht="15" x14ac:dyDescent="0.25">
      <c r="I210" s="9" t="str">
        <f>Table1[[#This Row],[FriendlyName]]&amp;" - " &amp;TEXT(Table1[[#This Row],[WholeSale]],"$0.00") &amp; " USD"</f>
        <v>204 - $71.39 USD</v>
      </c>
      <c r="J210" s="9" t="str">
        <f>Table1[[#This Row],[FriendlyName]]&amp;" - " &amp;TEXT(Table1[[#This Row],[MSRP]],"$0.00") &amp; " USD"</f>
        <v>204 - $101.99 USD</v>
      </c>
      <c r="K210" s="9">
        <v>204</v>
      </c>
      <c r="L210" s="39">
        <v>71.39</v>
      </c>
      <c r="M210" s="39">
        <v>101.99</v>
      </c>
      <c r="N210" s="39">
        <v>101.99</v>
      </c>
    </row>
    <row r="211" spans="2:14" ht="15" x14ac:dyDescent="0.25">
      <c r="I211" s="9" t="str">
        <f>Table1[[#This Row],[FriendlyName]]&amp;" - " &amp;TEXT(Table1[[#This Row],[WholeSale]],"$0.00") &amp; " USD"</f>
        <v>205 - $71.74 USD</v>
      </c>
      <c r="J211" s="9" t="str">
        <f>Table1[[#This Row],[FriendlyName]]&amp;" - " &amp;TEXT(Table1[[#This Row],[MSRP]],"$0.00") &amp; " USD"</f>
        <v>205 - $102.49 USD</v>
      </c>
      <c r="K211" s="9">
        <v>205</v>
      </c>
      <c r="L211" s="39">
        <v>71.739999999999995</v>
      </c>
      <c r="M211" s="39">
        <v>102.49</v>
      </c>
      <c r="N211" s="39">
        <v>102.49</v>
      </c>
    </row>
    <row r="212" spans="2:14" ht="15" x14ac:dyDescent="0.25">
      <c r="I212" s="9" t="str">
        <f>Table1[[#This Row],[FriendlyName]]&amp;" - " &amp;TEXT(Table1[[#This Row],[WholeSale]],"$0.00") &amp; " USD"</f>
        <v>206 - $72.09 USD</v>
      </c>
      <c r="J212" s="9" t="str">
        <f>Table1[[#This Row],[FriendlyName]]&amp;" - " &amp;TEXT(Table1[[#This Row],[MSRP]],"$0.00") &amp; " USD"</f>
        <v>206 - $102.99 USD</v>
      </c>
      <c r="K212" s="9">
        <v>206</v>
      </c>
      <c r="L212" s="39">
        <v>72.09</v>
      </c>
      <c r="M212" s="39">
        <v>102.99</v>
      </c>
      <c r="N212" s="39">
        <v>102.99</v>
      </c>
    </row>
    <row r="213" spans="2:14" ht="15" x14ac:dyDescent="0.25">
      <c r="I213" s="9" t="str">
        <f>Table1[[#This Row],[FriendlyName]]&amp;" - " &amp;TEXT(Table1[[#This Row],[WholeSale]],"$0.00") &amp; " USD"</f>
        <v>207 - $72.44 USD</v>
      </c>
      <c r="J213" s="9" t="str">
        <f>Table1[[#This Row],[FriendlyName]]&amp;" - " &amp;TEXT(Table1[[#This Row],[MSRP]],"$0.00") &amp; " USD"</f>
        <v>207 - $103.49 USD</v>
      </c>
      <c r="K213" s="9">
        <v>207</v>
      </c>
      <c r="L213" s="39">
        <v>72.44</v>
      </c>
      <c r="M213" s="39">
        <v>103.49</v>
      </c>
      <c r="N213" s="39">
        <v>103.49</v>
      </c>
    </row>
    <row r="214" spans="2:14" ht="15" x14ac:dyDescent="0.25">
      <c r="I214" s="9" t="str">
        <f>Table1[[#This Row],[FriendlyName]]&amp;" - " &amp;TEXT(Table1[[#This Row],[WholeSale]],"$0.00") &amp; " USD"</f>
        <v>208 - $72.79 USD</v>
      </c>
      <c r="J214" s="9" t="str">
        <f>Table1[[#This Row],[FriendlyName]]&amp;" - " &amp;TEXT(Table1[[#This Row],[MSRP]],"$0.00") &amp; " USD"</f>
        <v>208 - $103.99 USD</v>
      </c>
      <c r="K214" s="9">
        <v>208</v>
      </c>
      <c r="L214" s="39">
        <v>72.790000000000006</v>
      </c>
      <c r="M214" s="39">
        <v>103.99</v>
      </c>
      <c r="N214" s="39">
        <v>103.99</v>
      </c>
    </row>
    <row r="215" spans="2:14" ht="15" x14ac:dyDescent="0.25">
      <c r="B215" s="9" t="s">
        <v>35</v>
      </c>
      <c r="I215" s="9" t="str">
        <f>Table1[[#This Row],[FriendlyName]]&amp;" - " &amp;TEXT(Table1[[#This Row],[WholeSale]],"$0.00") &amp; " USD"</f>
        <v>209 - $73.14 USD</v>
      </c>
      <c r="J215" s="9" t="str">
        <f>Table1[[#This Row],[FriendlyName]]&amp;" - " &amp;TEXT(Table1[[#This Row],[MSRP]],"$0.00") &amp; " USD"</f>
        <v>209 - $104.49 USD</v>
      </c>
      <c r="K215" s="9">
        <v>209</v>
      </c>
      <c r="L215" s="39">
        <v>73.14</v>
      </c>
      <c r="M215" s="39">
        <v>104.49</v>
      </c>
      <c r="N215" s="39">
        <v>104.49</v>
      </c>
    </row>
    <row r="216" spans="2:14" ht="15" x14ac:dyDescent="0.25">
      <c r="B216" s="9" t="s">
        <v>336</v>
      </c>
      <c r="I216" s="9" t="str">
        <f>Table1[[#This Row],[FriendlyName]]&amp;" - " &amp;TEXT(Table1[[#This Row],[WholeSale]],"$0.00") &amp; " USD"</f>
        <v>210 - $73.49 USD</v>
      </c>
      <c r="J216" s="9" t="str">
        <f>Table1[[#This Row],[FriendlyName]]&amp;" - " &amp;TEXT(Table1[[#This Row],[MSRP]],"$0.00") &amp; " USD"</f>
        <v>210 - $104.99 USD</v>
      </c>
      <c r="K216" s="9">
        <v>210</v>
      </c>
      <c r="L216" s="39">
        <v>73.489999999999995</v>
      </c>
      <c r="M216" s="39">
        <v>104.99</v>
      </c>
      <c r="N216" s="39">
        <v>104.99</v>
      </c>
    </row>
    <row r="217" spans="2:14" ht="15" x14ac:dyDescent="0.25">
      <c r="B217" s="9" t="s">
        <v>351</v>
      </c>
      <c r="I217" s="9" t="str">
        <f>Table1[[#This Row],[FriendlyName]]&amp;" - " &amp;TEXT(Table1[[#This Row],[WholeSale]],"$0.00") &amp; " USD"</f>
        <v>211 - $73.84 USD</v>
      </c>
      <c r="J217" s="9" t="str">
        <f>Table1[[#This Row],[FriendlyName]]&amp;" - " &amp;TEXT(Table1[[#This Row],[MSRP]],"$0.00") &amp; " USD"</f>
        <v>211 - $105.49 USD</v>
      </c>
      <c r="K217" s="9">
        <v>211</v>
      </c>
      <c r="L217" s="39">
        <v>73.84</v>
      </c>
      <c r="M217" s="39">
        <v>105.49</v>
      </c>
      <c r="N217" s="39">
        <v>105.49</v>
      </c>
    </row>
    <row r="218" spans="2:14" ht="15" x14ac:dyDescent="0.25">
      <c r="B218" s="9" t="s">
        <v>352</v>
      </c>
      <c r="I218" s="9" t="str">
        <f>Table1[[#This Row],[FriendlyName]]&amp;" - " &amp;TEXT(Table1[[#This Row],[WholeSale]],"$0.00") &amp; " USD"</f>
        <v>212 - $74.19 USD</v>
      </c>
      <c r="J218" s="9" t="str">
        <f>Table1[[#This Row],[FriendlyName]]&amp;" - " &amp;TEXT(Table1[[#This Row],[MSRP]],"$0.00") &amp; " USD"</f>
        <v>212 - $105.99 USD</v>
      </c>
      <c r="K218" s="9">
        <v>212</v>
      </c>
      <c r="L218" s="39">
        <v>74.19</v>
      </c>
      <c r="M218" s="39">
        <v>105.99</v>
      </c>
      <c r="N218" s="39">
        <v>105.99</v>
      </c>
    </row>
    <row r="219" spans="2:14" ht="15" x14ac:dyDescent="0.25">
      <c r="I219" s="9" t="str">
        <f>Table1[[#This Row],[FriendlyName]]&amp;" - " &amp;TEXT(Table1[[#This Row],[WholeSale]],"$0.00") &amp; " USD"</f>
        <v>213 - $74.54 USD</v>
      </c>
      <c r="J219" s="9" t="str">
        <f>Table1[[#This Row],[FriendlyName]]&amp;" - " &amp;TEXT(Table1[[#This Row],[MSRP]],"$0.00") &amp; " USD"</f>
        <v>213 - $106.49 USD</v>
      </c>
      <c r="K219" s="9">
        <v>213</v>
      </c>
      <c r="L219" s="39">
        <v>74.540000000000006</v>
      </c>
      <c r="M219" s="39">
        <v>106.49</v>
      </c>
      <c r="N219" s="39">
        <v>106.49</v>
      </c>
    </row>
    <row r="220" spans="2:14" ht="15" x14ac:dyDescent="0.25">
      <c r="I220" s="9" t="str">
        <f>Table1[[#This Row],[FriendlyName]]&amp;" - " &amp;TEXT(Table1[[#This Row],[WholeSale]],"$0.00") &amp; " USD"</f>
        <v>214 - $74.89 USD</v>
      </c>
      <c r="J220" s="9" t="str">
        <f>Table1[[#This Row],[FriendlyName]]&amp;" - " &amp;TEXT(Table1[[#This Row],[MSRP]],"$0.00") &amp; " USD"</f>
        <v>214 - $106.99 USD</v>
      </c>
      <c r="K220" s="9">
        <v>214</v>
      </c>
      <c r="L220" s="39">
        <v>74.89</v>
      </c>
      <c r="M220" s="39">
        <v>106.99</v>
      </c>
      <c r="N220" s="39">
        <v>106.99</v>
      </c>
    </row>
    <row r="221" spans="2:14" ht="15" x14ac:dyDescent="0.25">
      <c r="I221" s="9" t="str">
        <f>Table1[[#This Row],[FriendlyName]]&amp;" - " &amp;TEXT(Table1[[#This Row],[WholeSale]],"$0.00") &amp; " USD"</f>
        <v>215 - $75.24 USD</v>
      </c>
      <c r="J221" s="9" t="str">
        <f>Table1[[#This Row],[FriendlyName]]&amp;" - " &amp;TEXT(Table1[[#This Row],[MSRP]],"$0.00") &amp; " USD"</f>
        <v>215 - $107.49 USD</v>
      </c>
      <c r="K221" s="9">
        <v>215</v>
      </c>
      <c r="L221" s="39">
        <v>75.239999999999995</v>
      </c>
      <c r="M221" s="39">
        <v>107.49</v>
      </c>
      <c r="N221" s="39">
        <v>107.49</v>
      </c>
    </row>
    <row r="222" spans="2:14" ht="15" x14ac:dyDescent="0.25">
      <c r="I222" s="9" t="str">
        <f>Table1[[#This Row],[FriendlyName]]&amp;" - " &amp;TEXT(Table1[[#This Row],[WholeSale]],"$0.00") &amp; " USD"</f>
        <v>216 - $75.59 USD</v>
      </c>
      <c r="J222" s="9" t="str">
        <f>Table1[[#This Row],[FriendlyName]]&amp;" - " &amp;TEXT(Table1[[#This Row],[MSRP]],"$0.00") &amp; " USD"</f>
        <v>216 - $107.99 USD</v>
      </c>
      <c r="K222" s="9">
        <v>216</v>
      </c>
      <c r="L222" s="39">
        <v>75.59</v>
      </c>
      <c r="M222" s="39">
        <v>107.99</v>
      </c>
      <c r="N222" s="39">
        <v>107.99</v>
      </c>
    </row>
    <row r="223" spans="2:14" ht="15" x14ac:dyDescent="0.25">
      <c r="I223" s="9" t="str">
        <f>Table1[[#This Row],[FriendlyName]]&amp;" - " &amp;TEXT(Table1[[#This Row],[WholeSale]],"$0.00") &amp; " USD"</f>
        <v>217 - $75.94 USD</v>
      </c>
      <c r="J223" s="9" t="str">
        <f>Table1[[#This Row],[FriendlyName]]&amp;" - " &amp;TEXT(Table1[[#This Row],[MSRP]],"$0.00") &amp; " USD"</f>
        <v>217 - $108.49 USD</v>
      </c>
      <c r="K223" s="9">
        <v>217</v>
      </c>
      <c r="L223" s="39">
        <v>75.94</v>
      </c>
      <c r="M223" s="39">
        <v>108.49</v>
      </c>
      <c r="N223" s="39">
        <v>108.49</v>
      </c>
    </row>
    <row r="224" spans="2:14" ht="15" x14ac:dyDescent="0.25">
      <c r="I224" s="9" t="str">
        <f>Table1[[#This Row],[FriendlyName]]&amp;" - " &amp;TEXT(Table1[[#This Row],[WholeSale]],"$0.00") &amp; " USD"</f>
        <v>218 - $76.29 USD</v>
      </c>
      <c r="J224" s="9" t="str">
        <f>Table1[[#This Row],[FriendlyName]]&amp;" - " &amp;TEXT(Table1[[#This Row],[MSRP]],"$0.00") &amp; " USD"</f>
        <v>218 - $108.99 USD</v>
      </c>
      <c r="K224" s="9">
        <v>218</v>
      </c>
      <c r="L224" s="39">
        <v>76.290000000000006</v>
      </c>
      <c r="M224" s="39">
        <v>108.99</v>
      </c>
      <c r="N224" s="39">
        <v>108.99</v>
      </c>
    </row>
    <row r="225" spans="2:14" ht="15" x14ac:dyDescent="0.25">
      <c r="B225" s="9" t="s">
        <v>35</v>
      </c>
      <c r="I225" s="9" t="str">
        <f>Table1[[#This Row],[FriendlyName]]&amp;" - " &amp;TEXT(Table1[[#This Row],[WholeSale]],"$0.00") &amp; " USD"</f>
        <v>219 - $76.64 USD</v>
      </c>
      <c r="J225" s="9" t="str">
        <f>Table1[[#This Row],[FriendlyName]]&amp;" - " &amp;TEXT(Table1[[#This Row],[MSRP]],"$0.00") &amp; " USD"</f>
        <v>219 - $109.49 USD</v>
      </c>
      <c r="K225" s="9">
        <v>219</v>
      </c>
      <c r="L225" s="39">
        <v>76.64</v>
      </c>
      <c r="M225" s="39">
        <v>109.49</v>
      </c>
      <c r="N225" s="39">
        <v>109.49</v>
      </c>
    </row>
    <row r="226" spans="2:14" ht="15" x14ac:dyDescent="0.25">
      <c r="B226" s="9" t="s">
        <v>386</v>
      </c>
      <c r="I226" s="9" t="str">
        <f>Table1[[#This Row],[FriendlyName]]&amp;" - " &amp;TEXT(Table1[[#This Row],[WholeSale]],"$0.00") &amp; " USD"</f>
        <v>220 - $76.99 USD</v>
      </c>
      <c r="J226" s="9" t="str">
        <f>Table1[[#This Row],[FriendlyName]]&amp;" - " &amp;TEXT(Table1[[#This Row],[MSRP]],"$0.00") &amp; " USD"</f>
        <v>220 - $109.99 USD</v>
      </c>
      <c r="K226" s="9">
        <v>220</v>
      </c>
      <c r="L226" s="39">
        <v>76.989999999999995</v>
      </c>
      <c r="M226" s="39">
        <v>109.99</v>
      </c>
      <c r="N226" s="39">
        <v>109.99</v>
      </c>
    </row>
    <row r="227" spans="2:14" ht="15" x14ac:dyDescent="0.25">
      <c r="B227" s="9" t="s">
        <v>387</v>
      </c>
      <c r="I227" s="9" t="str">
        <f>Table1[[#This Row],[FriendlyName]]&amp;" - " &amp;TEXT(Table1[[#This Row],[WholeSale]],"$0.00") &amp; " USD"</f>
        <v>221 - $77.34 USD</v>
      </c>
      <c r="J227" s="9" t="str">
        <f>Table1[[#This Row],[FriendlyName]]&amp;" - " &amp;TEXT(Table1[[#This Row],[MSRP]],"$0.00") &amp; " USD"</f>
        <v>221 - $110.49 USD</v>
      </c>
      <c r="K227" s="9">
        <v>221</v>
      </c>
      <c r="L227" s="39">
        <v>77.34</v>
      </c>
      <c r="M227" s="39">
        <v>110.49</v>
      </c>
      <c r="N227" s="39">
        <v>110.49</v>
      </c>
    </row>
    <row r="228" spans="2:14" ht="15" x14ac:dyDescent="0.25">
      <c r="B228" s="9" t="s">
        <v>388</v>
      </c>
      <c r="I228" s="9" t="str">
        <f>Table1[[#This Row],[FriendlyName]]&amp;" - " &amp;TEXT(Table1[[#This Row],[WholeSale]],"$0.00") &amp; " USD"</f>
        <v>222 - $77.69 USD</v>
      </c>
      <c r="J228" s="9" t="str">
        <f>Table1[[#This Row],[FriendlyName]]&amp;" - " &amp;TEXT(Table1[[#This Row],[MSRP]],"$0.00") &amp; " USD"</f>
        <v>222 - $110.99 USD</v>
      </c>
      <c r="K228" s="9">
        <v>222</v>
      </c>
      <c r="L228" s="39">
        <v>77.69</v>
      </c>
      <c r="M228" s="39">
        <v>110.99</v>
      </c>
      <c r="N228" s="39">
        <v>110.99</v>
      </c>
    </row>
    <row r="229" spans="2:14" ht="15" x14ac:dyDescent="0.25">
      <c r="I229" s="9" t="str">
        <f>Table1[[#This Row],[FriendlyName]]&amp;" - " &amp;TEXT(Table1[[#This Row],[WholeSale]],"$0.00") &amp; " USD"</f>
        <v>223 - $78.04 USD</v>
      </c>
      <c r="J229" s="9" t="str">
        <f>Table1[[#This Row],[FriendlyName]]&amp;" - " &amp;TEXT(Table1[[#This Row],[MSRP]],"$0.00") &amp; " USD"</f>
        <v>223 - $111.49 USD</v>
      </c>
      <c r="K229" s="9">
        <v>223</v>
      </c>
      <c r="L229" s="39">
        <v>78.040000000000006</v>
      </c>
      <c r="M229" s="39">
        <v>111.49</v>
      </c>
      <c r="N229" s="39">
        <v>111.49</v>
      </c>
    </row>
    <row r="230" spans="2:14" ht="15" x14ac:dyDescent="0.25">
      <c r="I230" s="9" t="str">
        <f>Table1[[#This Row],[FriendlyName]]&amp;" - " &amp;TEXT(Table1[[#This Row],[WholeSale]],"$0.00") &amp; " USD"</f>
        <v>224 - $78.39 USD</v>
      </c>
      <c r="J230" s="9" t="str">
        <f>Table1[[#This Row],[FriendlyName]]&amp;" - " &amp;TEXT(Table1[[#This Row],[MSRP]],"$0.00") &amp; " USD"</f>
        <v>224 - $111.99 USD</v>
      </c>
      <c r="K230" s="9">
        <v>224</v>
      </c>
      <c r="L230" s="39">
        <v>78.39</v>
      </c>
      <c r="M230" s="39">
        <v>111.99</v>
      </c>
      <c r="N230" s="39">
        <v>111.99</v>
      </c>
    </row>
    <row r="231" spans="2:14" ht="15" x14ac:dyDescent="0.25">
      <c r="I231" s="9" t="str">
        <f>Table1[[#This Row],[FriendlyName]]&amp;" - " &amp;TEXT(Table1[[#This Row],[WholeSale]],"$0.00") &amp; " USD"</f>
        <v>225 - $78.74 USD</v>
      </c>
      <c r="J231" s="9" t="str">
        <f>Table1[[#This Row],[FriendlyName]]&amp;" - " &amp;TEXT(Table1[[#This Row],[MSRP]],"$0.00") &amp; " USD"</f>
        <v>225 - $112.49 USD</v>
      </c>
      <c r="K231" s="9">
        <v>225</v>
      </c>
      <c r="L231" s="39">
        <v>78.739999999999995</v>
      </c>
      <c r="M231" s="39">
        <v>112.49</v>
      </c>
      <c r="N231" s="39">
        <v>112.49</v>
      </c>
    </row>
    <row r="232" spans="2:14" ht="15" x14ac:dyDescent="0.25">
      <c r="I232" s="9" t="str">
        <f>Table1[[#This Row],[FriendlyName]]&amp;" - " &amp;TEXT(Table1[[#This Row],[WholeSale]],"$0.00") &amp; " USD"</f>
        <v>226 - $79.09 USD</v>
      </c>
      <c r="J232" s="9" t="str">
        <f>Table1[[#This Row],[FriendlyName]]&amp;" - " &amp;TEXT(Table1[[#This Row],[MSRP]],"$0.00") &amp; " USD"</f>
        <v>226 - $112.99 USD</v>
      </c>
      <c r="K232" s="9">
        <v>226</v>
      </c>
      <c r="L232" s="39">
        <v>79.09</v>
      </c>
      <c r="M232" s="39">
        <v>112.99</v>
      </c>
      <c r="N232" s="39">
        <v>112.99</v>
      </c>
    </row>
    <row r="233" spans="2:14" ht="15" x14ac:dyDescent="0.25">
      <c r="B233" s="9" t="s">
        <v>35</v>
      </c>
      <c r="I233" s="9" t="str">
        <f>Table1[[#This Row],[FriendlyName]]&amp;" - " &amp;TEXT(Table1[[#This Row],[WholeSale]],"$0.00") &amp; " USD"</f>
        <v>227 - $79.44 USD</v>
      </c>
      <c r="J233" s="9" t="str">
        <f>Table1[[#This Row],[FriendlyName]]&amp;" - " &amp;TEXT(Table1[[#This Row],[MSRP]],"$0.00") &amp; " USD"</f>
        <v>227 - $113.49 USD</v>
      </c>
      <c r="K233" s="9">
        <v>227</v>
      </c>
      <c r="L233" s="39">
        <v>79.44</v>
      </c>
      <c r="M233" s="39">
        <v>113.49</v>
      </c>
      <c r="N233" s="39">
        <v>113.49</v>
      </c>
    </row>
    <row r="234" spans="2:14" ht="15" x14ac:dyDescent="0.25">
      <c r="B234" s="106" t="s">
        <v>419</v>
      </c>
      <c r="I234" s="9" t="str">
        <f>Table1[[#This Row],[FriendlyName]]&amp;" - " &amp;TEXT(Table1[[#This Row],[WholeSale]],"$0.00") &amp; " USD"</f>
        <v>228 - $79.79 USD</v>
      </c>
      <c r="J234" s="9" t="str">
        <f>Table1[[#This Row],[FriendlyName]]&amp;" - " &amp;TEXT(Table1[[#This Row],[MSRP]],"$0.00") &amp; " USD"</f>
        <v>228 - $113.99 USD</v>
      </c>
      <c r="K234" s="9">
        <v>228</v>
      </c>
      <c r="L234" s="39">
        <v>79.790000000000006</v>
      </c>
      <c r="M234" s="39">
        <v>113.99</v>
      </c>
      <c r="N234" s="39">
        <v>113.99</v>
      </c>
    </row>
    <row r="235" spans="2:14" ht="15" x14ac:dyDescent="0.25">
      <c r="B235" s="9" t="s">
        <v>412</v>
      </c>
      <c r="I235" s="9" t="str">
        <f>Table1[[#This Row],[FriendlyName]]&amp;" - " &amp;TEXT(Table1[[#This Row],[WholeSale]],"$0.00") &amp; " USD"</f>
        <v>229 - $80.14 USD</v>
      </c>
      <c r="J235" s="9" t="str">
        <f>Table1[[#This Row],[FriendlyName]]&amp;" - " &amp;TEXT(Table1[[#This Row],[MSRP]],"$0.00") &amp; " USD"</f>
        <v>229 - $114.49 USD</v>
      </c>
      <c r="K235" s="9">
        <v>229</v>
      </c>
      <c r="L235" s="39">
        <v>80.14</v>
      </c>
      <c r="M235" s="39">
        <v>114.49</v>
      </c>
      <c r="N235" s="39">
        <v>114.49</v>
      </c>
    </row>
    <row r="236" spans="2:14" ht="15" x14ac:dyDescent="0.25">
      <c r="B236" s="9" t="s">
        <v>413</v>
      </c>
      <c r="I236" s="9" t="str">
        <f>Table1[[#This Row],[FriendlyName]]&amp;" - " &amp;TEXT(Table1[[#This Row],[WholeSale]],"$0.00") &amp; " USD"</f>
        <v>230 - $80.49 USD</v>
      </c>
      <c r="J236" s="9" t="str">
        <f>Table1[[#This Row],[FriendlyName]]&amp;" - " &amp;TEXT(Table1[[#This Row],[MSRP]],"$0.00") &amp; " USD"</f>
        <v>230 - $114.99 USD</v>
      </c>
      <c r="K236" s="9">
        <v>230</v>
      </c>
      <c r="L236" s="39">
        <v>80.489999999999995</v>
      </c>
      <c r="M236" s="39">
        <v>114.99</v>
      </c>
      <c r="N236" s="39">
        <v>114.99</v>
      </c>
    </row>
    <row r="237" spans="2:14" ht="15" x14ac:dyDescent="0.25">
      <c r="B237" s="9" t="s">
        <v>414</v>
      </c>
      <c r="I237" s="9" t="str">
        <f>Table1[[#This Row],[FriendlyName]]&amp;" - " &amp;TEXT(Table1[[#This Row],[WholeSale]],"$0.00") &amp; " USD"</f>
        <v>231 - $80.84 USD</v>
      </c>
      <c r="J237" s="9" t="str">
        <f>Table1[[#This Row],[FriendlyName]]&amp;" - " &amp;TEXT(Table1[[#This Row],[MSRP]],"$0.00") &amp; " USD"</f>
        <v>231 - $115.49 USD</v>
      </c>
      <c r="K237" s="9">
        <v>231</v>
      </c>
      <c r="L237" s="39">
        <v>80.84</v>
      </c>
      <c r="M237" s="39">
        <v>115.49</v>
      </c>
      <c r="N237" s="39">
        <v>115.49</v>
      </c>
    </row>
    <row r="238" spans="2:14" ht="15" x14ac:dyDescent="0.25">
      <c r="B238" s="9" t="s">
        <v>415</v>
      </c>
      <c r="I238" s="9" t="str">
        <f>Table1[[#This Row],[FriendlyName]]&amp;" - " &amp;TEXT(Table1[[#This Row],[WholeSale]],"$0.00") &amp; " USD"</f>
        <v>232 - $81.19 USD</v>
      </c>
      <c r="J238" s="9" t="str">
        <f>Table1[[#This Row],[FriendlyName]]&amp;" - " &amp;TEXT(Table1[[#This Row],[MSRP]],"$0.00") &amp; " USD"</f>
        <v>232 - $115.99 USD</v>
      </c>
      <c r="K238" s="9">
        <v>232</v>
      </c>
      <c r="L238" s="39">
        <v>81.19</v>
      </c>
      <c r="M238" s="39">
        <v>115.99</v>
      </c>
      <c r="N238" s="39">
        <v>115.99</v>
      </c>
    </row>
    <row r="239" spans="2:14" ht="15" x14ac:dyDescent="0.25">
      <c r="B239" s="9" t="s">
        <v>416</v>
      </c>
      <c r="I239" s="9" t="str">
        <f>Table1[[#This Row],[FriendlyName]]&amp;" - " &amp;TEXT(Table1[[#This Row],[WholeSale]],"$0.00") &amp; " USD"</f>
        <v>233 - $81.54 USD</v>
      </c>
      <c r="J239" s="9" t="str">
        <f>Table1[[#This Row],[FriendlyName]]&amp;" - " &amp;TEXT(Table1[[#This Row],[MSRP]],"$0.00") &amp; " USD"</f>
        <v>233 - $116.49 USD</v>
      </c>
      <c r="K239" s="9">
        <v>233</v>
      </c>
      <c r="L239" s="39">
        <v>81.540000000000006</v>
      </c>
      <c r="M239" s="39">
        <v>116.49</v>
      </c>
      <c r="N239" s="39">
        <v>116.49</v>
      </c>
    </row>
    <row r="240" spans="2:14" ht="15" x14ac:dyDescent="0.25">
      <c r="B240" s="9" t="s">
        <v>417</v>
      </c>
      <c r="I240" s="9" t="str">
        <f>Table1[[#This Row],[FriendlyName]]&amp;" - " &amp;TEXT(Table1[[#This Row],[WholeSale]],"$0.00") &amp; " USD"</f>
        <v>234 - $81.89 USD</v>
      </c>
      <c r="J240" s="9" t="str">
        <f>Table1[[#This Row],[FriendlyName]]&amp;" - " &amp;TEXT(Table1[[#This Row],[MSRP]],"$0.00") &amp; " USD"</f>
        <v>234 - $116.99 USD</v>
      </c>
      <c r="K240" s="9">
        <v>234</v>
      </c>
      <c r="L240" s="39">
        <v>81.89</v>
      </c>
      <c r="M240" s="39">
        <v>116.99</v>
      </c>
      <c r="N240" s="39">
        <v>116.99</v>
      </c>
    </row>
    <row r="241" spans="2:14" ht="15" x14ac:dyDescent="0.25">
      <c r="B241" s="9" t="s">
        <v>418</v>
      </c>
      <c r="I241" s="9" t="str">
        <f>Table1[[#This Row],[FriendlyName]]&amp;" - " &amp;TEXT(Table1[[#This Row],[WholeSale]],"$0.00") &amp; " USD"</f>
        <v>235 - $82.24 USD</v>
      </c>
      <c r="J241" s="9" t="str">
        <f>Table1[[#This Row],[FriendlyName]]&amp;" - " &amp;TEXT(Table1[[#This Row],[MSRP]],"$0.00") &amp; " USD"</f>
        <v>235 - $117.49 USD</v>
      </c>
      <c r="K241" s="9">
        <v>235</v>
      </c>
      <c r="L241" s="39">
        <v>82.24</v>
      </c>
      <c r="M241" s="39">
        <v>117.49</v>
      </c>
      <c r="N241" s="39">
        <v>117.49</v>
      </c>
    </row>
    <row r="242" spans="2:14" ht="15" x14ac:dyDescent="0.25">
      <c r="I242" s="9" t="str">
        <f>Table1[[#This Row],[FriendlyName]]&amp;" - " &amp;TEXT(Table1[[#This Row],[WholeSale]],"$0.00") &amp; " USD"</f>
        <v>236 - $82.59 USD</v>
      </c>
      <c r="J242" s="9" t="str">
        <f>Table1[[#This Row],[FriendlyName]]&amp;" - " &amp;TEXT(Table1[[#This Row],[MSRP]],"$0.00") &amp; " USD"</f>
        <v>236 - $117.99 USD</v>
      </c>
      <c r="K242" s="9">
        <v>236</v>
      </c>
      <c r="L242" s="39">
        <v>82.59</v>
      </c>
      <c r="M242" s="39">
        <v>117.99</v>
      </c>
      <c r="N242" s="39">
        <v>117.99</v>
      </c>
    </row>
    <row r="243" spans="2:14" ht="15" x14ac:dyDescent="0.25">
      <c r="I243" s="9" t="str">
        <f>Table1[[#This Row],[FriendlyName]]&amp;" - " &amp;TEXT(Table1[[#This Row],[WholeSale]],"$0.00") &amp; " USD"</f>
        <v>237 - $82.94 USD</v>
      </c>
      <c r="J243" s="9" t="str">
        <f>Table1[[#This Row],[FriendlyName]]&amp;" - " &amp;TEXT(Table1[[#This Row],[MSRP]],"$0.00") &amp; " USD"</f>
        <v>237 - $118.49 USD</v>
      </c>
      <c r="K243" s="9">
        <v>237</v>
      </c>
      <c r="L243" s="39">
        <v>82.94</v>
      </c>
      <c r="M243" s="39">
        <v>118.49</v>
      </c>
      <c r="N243" s="39">
        <v>118.49</v>
      </c>
    </row>
    <row r="244" spans="2:14" ht="15" x14ac:dyDescent="0.25">
      <c r="I244" s="9" t="str">
        <f>Table1[[#This Row],[FriendlyName]]&amp;" - " &amp;TEXT(Table1[[#This Row],[WholeSale]],"$0.00") &amp; " USD"</f>
        <v>238 - $83.29 USD</v>
      </c>
      <c r="J244" s="9" t="str">
        <f>Table1[[#This Row],[FriendlyName]]&amp;" - " &amp;TEXT(Table1[[#This Row],[MSRP]],"$0.00") &amp; " USD"</f>
        <v>238 - $118.99 USD</v>
      </c>
      <c r="K244" s="9">
        <v>238</v>
      </c>
      <c r="L244" s="39">
        <v>83.29</v>
      </c>
      <c r="M244" s="39">
        <v>118.99</v>
      </c>
      <c r="N244" s="39">
        <v>118.99</v>
      </c>
    </row>
    <row r="245" spans="2:14" ht="15" x14ac:dyDescent="0.25">
      <c r="I245" s="9" t="str">
        <f>Table1[[#This Row],[FriendlyName]]&amp;" - " &amp;TEXT(Table1[[#This Row],[WholeSale]],"$0.00") &amp; " USD"</f>
        <v>239 - $83.64 USD</v>
      </c>
      <c r="J245" s="9" t="str">
        <f>Table1[[#This Row],[FriendlyName]]&amp;" - " &amp;TEXT(Table1[[#This Row],[MSRP]],"$0.00") &amp; " USD"</f>
        <v>239 - $119.49 USD</v>
      </c>
      <c r="K245" s="9">
        <v>239</v>
      </c>
      <c r="L245" s="39">
        <v>83.64</v>
      </c>
      <c r="M245" s="39">
        <v>119.49</v>
      </c>
      <c r="N245" s="39">
        <v>119.49</v>
      </c>
    </row>
    <row r="246" spans="2:14" ht="15" x14ac:dyDescent="0.25">
      <c r="I246" s="9" t="str">
        <f>Table1[[#This Row],[FriendlyName]]&amp;" - " &amp;TEXT(Table1[[#This Row],[WholeSale]],"$0.00") &amp; " USD"</f>
        <v>240 - $83.99 USD</v>
      </c>
      <c r="J246" s="9" t="str">
        <f>Table1[[#This Row],[FriendlyName]]&amp;" - " &amp;TEXT(Table1[[#This Row],[MSRP]],"$0.00") &amp; " USD"</f>
        <v>240 - $119.99 USD</v>
      </c>
      <c r="K246" s="9">
        <v>240</v>
      </c>
      <c r="L246" s="39">
        <v>83.99</v>
      </c>
      <c r="M246" s="39">
        <v>119.99</v>
      </c>
      <c r="N246" s="39">
        <v>119.99</v>
      </c>
    </row>
    <row r="247" spans="2:14" ht="15" x14ac:dyDescent="0.25">
      <c r="B247" s="9" t="s">
        <v>35</v>
      </c>
      <c r="I247" s="9" t="str">
        <f>Table1[[#This Row],[FriendlyName]]&amp;" - " &amp;TEXT(Table1[[#This Row],[WholeSale]],"$0.00") &amp; " USD"</f>
        <v>241 - $84.34 USD</v>
      </c>
      <c r="J247" s="9" t="str">
        <f>Table1[[#This Row],[FriendlyName]]&amp;" - " &amp;TEXT(Table1[[#This Row],[MSRP]],"$0.00") &amp; " USD"</f>
        <v>241 - $120.49 USD</v>
      </c>
      <c r="K247" s="9">
        <v>241</v>
      </c>
      <c r="L247" s="39">
        <v>84.34</v>
      </c>
      <c r="M247" s="39">
        <v>120.49</v>
      </c>
      <c r="N247" s="39">
        <v>120.49</v>
      </c>
    </row>
    <row r="248" spans="2:14" ht="15" x14ac:dyDescent="0.25">
      <c r="B248" s="9" t="s">
        <v>336</v>
      </c>
      <c r="I248" s="9" t="str">
        <f>Table1[[#This Row],[FriendlyName]]&amp;" - " &amp;TEXT(Table1[[#This Row],[WholeSale]],"$0.00") &amp; " USD"</f>
        <v>242 - $84.69 USD</v>
      </c>
      <c r="J248" s="9" t="str">
        <f>Table1[[#This Row],[FriendlyName]]&amp;" - " &amp;TEXT(Table1[[#This Row],[MSRP]],"$0.00") &amp; " USD"</f>
        <v>242 - $120.99 USD</v>
      </c>
      <c r="K248" s="9">
        <v>242</v>
      </c>
      <c r="L248" s="39">
        <v>84.69</v>
      </c>
      <c r="M248" s="39">
        <v>120.99</v>
      </c>
      <c r="N248" s="39">
        <v>120.99</v>
      </c>
    </row>
    <row r="249" spans="2:14" ht="15" x14ac:dyDescent="0.25">
      <c r="B249" s="9" t="s">
        <v>351</v>
      </c>
      <c r="I249" s="9" t="str">
        <f>Table1[[#This Row],[FriendlyName]]&amp;" - " &amp;TEXT(Table1[[#This Row],[WholeSale]],"$0.00") &amp; " USD"</f>
        <v>243 - $85.04 USD</v>
      </c>
      <c r="J249" s="9" t="str">
        <f>Table1[[#This Row],[FriendlyName]]&amp;" - " &amp;TEXT(Table1[[#This Row],[MSRP]],"$0.00") &amp; " USD"</f>
        <v>243 - $121.49 USD</v>
      </c>
      <c r="K249" s="9">
        <v>243</v>
      </c>
      <c r="L249" s="39">
        <v>85.04</v>
      </c>
      <c r="M249" s="39">
        <v>121.49</v>
      </c>
      <c r="N249" s="39">
        <v>121.49</v>
      </c>
    </row>
    <row r="250" spans="2:14" ht="15" x14ac:dyDescent="0.25">
      <c r="B250" s="9" t="s">
        <v>352</v>
      </c>
      <c r="I250" s="9" t="str">
        <f>Table1[[#This Row],[FriendlyName]]&amp;" - " &amp;TEXT(Table1[[#This Row],[WholeSale]],"$0.00") &amp; " USD"</f>
        <v>244 - $85.39 USD</v>
      </c>
      <c r="J250" s="9" t="str">
        <f>Table1[[#This Row],[FriendlyName]]&amp;" - " &amp;TEXT(Table1[[#This Row],[MSRP]],"$0.00") &amp; " USD"</f>
        <v>244 - $121.99 USD</v>
      </c>
      <c r="K250" s="9">
        <v>244</v>
      </c>
      <c r="L250" s="39">
        <v>85.39</v>
      </c>
      <c r="M250" s="39">
        <v>121.99</v>
      </c>
      <c r="N250" s="39">
        <v>121.99</v>
      </c>
    </row>
    <row r="251" spans="2:14" ht="15" x14ac:dyDescent="0.25">
      <c r="I251" s="9" t="str">
        <f>Table1[[#This Row],[FriendlyName]]&amp;" - " &amp;TEXT(Table1[[#This Row],[WholeSale]],"$0.00") &amp; " USD"</f>
        <v>245 - $85.74 USD</v>
      </c>
      <c r="J251" s="9" t="str">
        <f>Table1[[#This Row],[FriendlyName]]&amp;" - " &amp;TEXT(Table1[[#This Row],[MSRP]],"$0.00") &amp; " USD"</f>
        <v>245 - $122.49 USD</v>
      </c>
      <c r="K251" s="9">
        <v>245</v>
      </c>
      <c r="L251" s="39">
        <v>85.74</v>
      </c>
      <c r="M251" s="39">
        <v>122.49</v>
      </c>
      <c r="N251" s="39">
        <v>122.49</v>
      </c>
    </row>
    <row r="252" spans="2:14" ht="15" x14ac:dyDescent="0.25">
      <c r="I252" s="9" t="str">
        <f>Table1[[#This Row],[FriendlyName]]&amp;" - " &amp;TEXT(Table1[[#This Row],[WholeSale]],"$0.00") &amp; " USD"</f>
        <v>246 - $86.09 USD</v>
      </c>
      <c r="J252" s="9" t="str">
        <f>Table1[[#This Row],[FriendlyName]]&amp;" - " &amp;TEXT(Table1[[#This Row],[MSRP]],"$0.00") &amp; " USD"</f>
        <v>246 - $122.99 USD</v>
      </c>
      <c r="K252" s="9">
        <v>246</v>
      </c>
      <c r="L252" s="39">
        <v>86.09</v>
      </c>
      <c r="M252" s="39">
        <v>122.99</v>
      </c>
      <c r="N252" s="39">
        <v>122.99</v>
      </c>
    </row>
    <row r="253" spans="2:14" ht="15" x14ac:dyDescent="0.25">
      <c r="B253" s="9" t="s">
        <v>35</v>
      </c>
      <c r="I253" s="9" t="str">
        <f>Table1[[#This Row],[FriendlyName]]&amp;" - " &amp;TEXT(Table1[[#This Row],[WholeSale]],"$0.00") &amp; " USD"</f>
        <v>247 - $86.44 USD</v>
      </c>
      <c r="J253" s="9" t="str">
        <f>Table1[[#This Row],[FriendlyName]]&amp;" - " &amp;TEXT(Table1[[#This Row],[MSRP]],"$0.00") &amp; " USD"</f>
        <v>247 - $123.49 USD</v>
      </c>
      <c r="K253" s="9">
        <v>247</v>
      </c>
      <c r="L253" s="39">
        <v>86.44</v>
      </c>
      <c r="M253" s="39">
        <v>123.49</v>
      </c>
      <c r="N253" s="39">
        <v>123.49</v>
      </c>
    </row>
    <row r="254" spans="2:14" ht="15" x14ac:dyDescent="0.25">
      <c r="B254" s="9">
        <v>1</v>
      </c>
      <c r="I254" s="9" t="str">
        <f>Table1[[#This Row],[FriendlyName]]&amp;" - " &amp;TEXT(Table1[[#This Row],[WholeSale]],"$0.00") &amp; " USD"</f>
        <v>248 - $86.79 USD</v>
      </c>
      <c r="J254" s="9" t="str">
        <f>Table1[[#This Row],[FriendlyName]]&amp;" - " &amp;TEXT(Table1[[#This Row],[MSRP]],"$0.00") &amp; " USD"</f>
        <v>248 - $123.99 USD</v>
      </c>
      <c r="K254" s="9">
        <v>248</v>
      </c>
      <c r="L254" s="39">
        <v>86.79</v>
      </c>
      <c r="M254" s="39">
        <v>123.99</v>
      </c>
      <c r="N254" s="39">
        <v>123.99</v>
      </c>
    </row>
    <row r="255" spans="2:14" ht="15" x14ac:dyDescent="0.25">
      <c r="B255" s="9">
        <v>2</v>
      </c>
      <c r="I255" s="9" t="str">
        <f>Table1[[#This Row],[FriendlyName]]&amp;" - " &amp;TEXT(Table1[[#This Row],[WholeSale]],"$0.00") &amp; " USD"</f>
        <v>249 - $87.14 USD</v>
      </c>
      <c r="J255" s="9" t="str">
        <f>Table1[[#This Row],[FriendlyName]]&amp;" - " &amp;TEXT(Table1[[#This Row],[MSRP]],"$0.00") &amp; " USD"</f>
        <v>249 - $124.49 USD</v>
      </c>
      <c r="K255" s="9">
        <v>249</v>
      </c>
      <c r="L255" s="39">
        <v>87.14</v>
      </c>
      <c r="M255" s="39">
        <v>124.49</v>
      </c>
      <c r="N255" s="39">
        <v>124.49</v>
      </c>
    </row>
    <row r="256" spans="2:14" ht="15" x14ac:dyDescent="0.25">
      <c r="B256" s="9">
        <v>3</v>
      </c>
      <c r="I256" s="9" t="str">
        <f>Table1[[#This Row],[FriendlyName]]&amp;" - " &amp;TEXT(Table1[[#This Row],[WholeSale]],"$0.00") &amp; " USD"</f>
        <v>250 - $87.49 USD</v>
      </c>
      <c r="J256" s="9" t="str">
        <f>Table1[[#This Row],[FriendlyName]]&amp;" - " &amp;TEXT(Table1[[#This Row],[MSRP]],"$0.00") &amp; " USD"</f>
        <v>250 - $124.99 USD</v>
      </c>
      <c r="K256" s="9">
        <v>250</v>
      </c>
      <c r="L256" s="39">
        <v>87.49</v>
      </c>
      <c r="M256" s="39">
        <v>124.99</v>
      </c>
      <c r="N256" s="39">
        <v>124.99</v>
      </c>
    </row>
    <row r="257" spans="2:14" ht="15" x14ac:dyDescent="0.25">
      <c r="B257" s="9">
        <v>4</v>
      </c>
      <c r="I257" s="9" t="str">
        <f>Table1[[#This Row],[FriendlyName]]&amp;" - " &amp;TEXT(Table1[[#This Row],[WholeSale]],"$0.00") &amp; " USD"</f>
        <v>251 - $87.84 USD</v>
      </c>
      <c r="J257" s="9" t="str">
        <f>Table1[[#This Row],[FriendlyName]]&amp;" - " &amp;TEXT(Table1[[#This Row],[MSRP]],"$0.00") &amp; " USD"</f>
        <v>251 - $125.49 USD</v>
      </c>
      <c r="K257" s="9">
        <v>251</v>
      </c>
      <c r="L257" s="39">
        <v>87.84</v>
      </c>
      <c r="M257" s="39">
        <v>125.49</v>
      </c>
      <c r="N257" s="39">
        <v>125.49</v>
      </c>
    </row>
    <row r="258" spans="2:14" ht="15" x14ac:dyDescent="0.25">
      <c r="B258" s="9">
        <v>5</v>
      </c>
      <c r="I258" s="9" t="str">
        <f>Table1[[#This Row],[FriendlyName]]&amp;" - " &amp;TEXT(Table1[[#This Row],[WholeSale]],"$0.00") &amp; " USD"</f>
        <v>252 - $88.19 USD</v>
      </c>
      <c r="J258" s="9" t="str">
        <f>Table1[[#This Row],[FriendlyName]]&amp;" - " &amp;TEXT(Table1[[#This Row],[MSRP]],"$0.00") &amp; " USD"</f>
        <v>252 - $125.99 USD</v>
      </c>
      <c r="K258" s="9">
        <v>252</v>
      </c>
      <c r="L258" s="39">
        <v>88.19</v>
      </c>
      <c r="M258" s="39">
        <v>125.99</v>
      </c>
      <c r="N258" s="39">
        <v>125.99</v>
      </c>
    </row>
    <row r="259" spans="2:14" ht="15" x14ac:dyDescent="0.25">
      <c r="B259" s="9">
        <v>6</v>
      </c>
      <c r="I259" s="9" t="str">
        <f>Table1[[#This Row],[FriendlyName]]&amp;" - " &amp;TEXT(Table1[[#This Row],[WholeSale]],"$0.00") &amp; " USD"</f>
        <v>253 - $88.54 USD</v>
      </c>
      <c r="J259" s="9" t="str">
        <f>Table1[[#This Row],[FriendlyName]]&amp;" - " &amp;TEXT(Table1[[#This Row],[MSRP]],"$0.00") &amp; " USD"</f>
        <v>253 - $126.49 USD</v>
      </c>
      <c r="K259" s="9">
        <v>253</v>
      </c>
      <c r="L259" s="39">
        <v>88.54</v>
      </c>
      <c r="M259" s="39">
        <v>126.49</v>
      </c>
      <c r="N259" s="39">
        <v>126.49</v>
      </c>
    </row>
    <row r="260" spans="2:14" ht="15" x14ac:dyDescent="0.25">
      <c r="I260" s="9" t="str">
        <f>Table1[[#This Row],[FriendlyName]]&amp;" - " &amp;TEXT(Table1[[#This Row],[WholeSale]],"$0.00") &amp; " USD"</f>
        <v>254 - $88.89 USD</v>
      </c>
      <c r="J260" s="9" t="str">
        <f>Table1[[#This Row],[FriendlyName]]&amp;" - " &amp;TEXT(Table1[[#This Row],[MSRP]],"$0.00") &amp; " USD"</f>
        <v>254 - $126.99 USD</v>
      </c>
      <c r="K260" s="9">
        <v>254</v>
      </c>
      <c r="L260" s="39">
        <v>88.89</v>
      </c>
      <c r="M260" s="39">
        <v>126.99</v>
      </c>
      <c r="N260" s="39">
        <v>126.99</v>
      </c>
    </row>
    <row r="261" spans="2:14" ht="15" x14ac:dyDescent="0.25">
      <c r="I261" s="9" t="str">
        <f>Table1[[#This Row],[FriendlyName]]&amp;" - " &amp;TEXT(Table1[[#This Row],[WholeSale]],"$0.00") &amp; " USD"</f>
        <v>255 - $89.24 USD</v>
      </c>
      <c r="J261" s="9" t="str">
        <f>Table1[[#This Row],[FriendlyName]]&amp;" - " &amp;TEXT(Table1[[#This Row],[MSRP]],"$0.00") &amp; " USD"</f>
        <v>255 - $127.49 USD</v>
      </c>
      <c r="K261" s="9">
        <v>255</v>
      </c>
      <c r="L261" s="39">
        <v>89.24</v>
      </c>
      <c r="M261" s="39">
        <v>127.49</v>
      </c>
      <c r="N261" s="39">
        <v>127.49</v>
      </c>
    </row>
    <row r="262" spans="2:14" ht="15" x14ac:dyDescent="0.25">
      <c r="I262" s="9" t="str">
        <f>Table1[[#This Row],[FriendlyName]]&amp;" - " &amp;TEXT(Table1[[#This Row],[WholeSale]],"$0.00") &amp; " USD"</f>
        <v>256 - $89.59 USD</v>
      </c>
      <c r="J262" s="9" t="str">
        <f>Table1[[#This Row],[FriendlyName]]&amp;" - " &amp;TEXT(Table1[[#This Row],[MSRP]],"$0.00") &amp; " USD"</f>
        <v>256 - $127.99 USD</v>
      </c>
      <c r="K262" s="9">
        <v>256</v>
      </c>
      <c r="L262" s="39">
        <v>89.59</v>
      </c>
      <c r="M262" s="39">
        <v>127.99</v>
      </c>
      <c r="N262" s="39">
        <v>127.99</v>
      </c>
    </row>
    <row r="263" spans="2:14" ht="15" x14ac:dyDescent="0.25">
      <c r="I263" s="9" t="str">
        <f>Table1[[#This Row],[FriendlyName]]&amp;" - " &amp;TEXT(Table1[[#This Row],[WholeSale]],"$0.00") &amp; " USD"</f>
        <v>257 - $89.94 USD</v>
      </c>
      <c r="J263" s="9" t="str">
        <f>Table1[[#This Row],[FriendlyName]]&amp;" - " &amp;TEXT(Table1[[#This Row],[MSRP]],"$0.00") &amp; " USD"</f>
        <v>257 - $128.49 USD</v>
      </c>
      <c r="K263" s="9">
        <v>257</v>
      </c>
      <c r="L263" s="39">
        <v>89.94</v>
      </c>
      <c r="M263" s="39">
        <v>128.49</v>
      </c>
      <c r="N263" s="39">
        <v>128.49</v>
      </c>
    </row>
    <row r="264" spans="2:14" ht="15" x14ac:dyDescent="0.25">
      <c r="I264" s="9" t="str">
        <f>Table1[[#This Row],[FriendlyName]]&amp;" - " &amp;TEXT(Table1[[#This Row],[WholeSale]],"$0.00") &amp; " USD"</f>
        <v>258 - $90.29 USD</v>
      </c>
      <c r="J264" s="9" t="str">
        <f>Table1[[#This Row],[FriendlyName]]&amp;" - " &amp;TEXT(Table1[[#This Row],[MSRP]],"$0.00") &amp; " USD"</f>
        <v>258 - $128.99 USD</v>
      </c>
      <c r="K264" s="9">
        <v>258</v>
      </c>
      <c r="L264" s="39">
        <v>90.29</v>
      </c>
      <c r="M264" s="39">
        <v>128.99</v>
      </c>
      <c r="N264" s="39">
        <v>128.99</v>
      </c>
    </row>
    <row r="265" spans="2:14" ht="15" x14ac:dyDescent="0.25">
      <c r="I265" s="9" t="str">
        <f>Table1[[#This Row],[FriendlyName]]&amp;" - " &amp;TEXT(Table1[[#This Row],[WholeSale]],"$0.00") &amp; " USD"</f>
        <v>259 - $90.64 USD</v>
      </c>
      <c r="J265" s="9" t="str">
        <f>Table1[[#This Row],[FriendlyName]]&amp;" - " &amp;TEXT(Table1[[#This Row],[MSRP]],"$0.00") &amp; " USD"</f>
        <v>259 - $129.49 USD</v>
      </c>
      <c r="K265" s="9">
        <v>259</v>
      </c>
      <c r="L265" s="39">
        <v>90.64</v>
      </c>
      <c r="M265" s="39">
        <v>129.49</v>
      </c>
      <c r="N265" s="39">
        <v>129.49</v>
      </c>
    </row>
    <row r="266" spans="2:14" ht="15" x14ac:dyDescent="0.25">
      <c r="I266" s="9" t="str">
        <f>Table1[[#This Row],[FriendlyName]]&amp;" - " &amp;TEXT(Table1[[#This Row],[WholeSale]],"$0.00") &amp; " USD"</f>
        <v>260 - $90.99 USD</v>
      </c>
      <c r="J266" s="9" t="str">
        <f>Table1[[#This Row],[FriendlyName]]&amp;" - " &amp;TEXT(Table1[[#This Row],[MSRP]],"$0.00") &amp; " USD"</f>
        <v>260 - $129.99 USD</v>
      </c>
      <c r="K266" s="9">
        <v>260</v>
      </c>
      <c r="L266" s="39">
        <v>90.99</v>
      </c>
      <c r="M266" s="39">
        <v>129.99</v>
      </c>
      <c r="N266" s="39">
        <v>129.99</v>
      </c>
    </row>
    <row r="267" spans="2:14" ht="15" x14ac:dyDescent="0.25">
      <c r="I267" s="9" t="str">
        <f>Table1[[#This Row],[FriendlyName]]&amp;" - " &amp;TEXT(Table1[[#This Row],[WholeSale]],"$0.00") &amp; " USD"</f>
        <v>261 - $91.34 USD</v>
      </c>
      <c r="J267" s="9" t="str">
        <f>Table1[[#This Row],[FriendlyName]]&amp;" - " &amp;TEXT(Table1[[#This Row],[MSRP]],"$0.00") &amp; " USD"</f>
        <v>261 - $130.49 USD</v>
      </c>
      <c r="K267" s="9">
        <v>261</v>
      </c>
      <c r="L267" s="39">
        <v>91.34</v>
      </c>
      <c r="M267" s="39">
        <v>130.49</v>
      </c>
      <c r="N267" s="39">
        <v>130.49</v>
      </c>
    </row>
    <row r="268" spans="2:14" ht="15" x14ac:dyDescent="0.25">
      <c r="I268" s="9" t="str">
        <f>Table1[[#This Row],[FriendlyName]]&amp;" - " &amp;TEXT(Table1[[#This Row],[WholeSale]],"$0.00") &amp; " USD"</f>
        <v>262 - $91.69 USD</v>
      </c>
      <c r="J268" s="9" t="str">
        <f>Table1[[#This Row],[FriendlyName]]&amp;" - " &amp;TEXT(Table1[[#This Row],[MSRP]],"$0.00") &amp; " USD"</f>
        <v>262 - $130.99 USD</v>
      </c>
      <c r="K268" s="9">
        <v>262</v>
      </c>
      <c r="L268" s="39">
        <v>91.69</v>
      </c>
      <c r="M268" s="39">
        <v>130.99</v>
      </c>
      <c r="N268" s="39">
        <v>130.99</v>
      </c>
    </row>
    <row r="269" spans="2:14" ht="15" x14ac:dyDescent="0.25">
      <c r="I269" s="9" t="str">
        <f>Table1[[#This Row],[FriendlyName]]&amp;" - " &amp;TEXT(Table1[[#This Row],[WholeSale]],"$0.00") &amp; " USD"</f>
        <v>263 - $92.04 USD</v>
      </c>
      <c r="J269" s="9" t="str">
        <f>Table1[[#This Row],[FriendlyName]]&amp;" - " &amp;TEXT(Table1[[#This Row],[MSRP]],"$0.00") &amp; " USD"</f>
        <v>263 - $131.49 USD</v>
      </c>
      <c r="K269" s="9">
        <v>263</v>
      </c>
      <c r="L269" s="39">
        <v>92.04</v>
      </c>
      <c r="M269" s="39">
        <v>131.49</v>
      </c>
      <c r="N269" s="39">
        <v>131.49</v>
      </c>
    </row>
    <row r="270" spans="2:14" ht="15" x14ac:dyDescent="0.25">
      <c r="I270" s="9" t="str">
        <f>Table1[[#This Row],[FriendlyName]]&amp;" - " &amp;TEXT(Table1[[#This Row],[WholeSale]],"$0.00") &amp; " USD"</f>
        <v>264 - $92.39 USD</v>
      </c>
      <c r="J270" s="9" t="str">
        <f>Table1[[#This Row],[FriendlyName]]&amp;" - " &amp;TEXT(Table1[[#This Row],[MSRP]],"$0.00") &amp; " USD"</f>
        <v>264 - $131.99 USD</v>
      </c>
      <c r="K270" s="9">
        <v>264</v>
      </c>
      <c r="L270" s="39">
        <v>92.39</v>
      </c>
      <c r="M270" s="39">
        <v>131.99</v>
      </c>
      <c r="N270" s="39">
        <v>131.99</v>
      </c>
    </row>
    <row r="271" spans="2:14" ht="15" x14ac:dyDescent="0.25">
      <c r="I271" s="9" t="str">
        <f>Table1[[#This Row],[FriendlyName]]&amp;" - " &amp;TEXT(Table1[[#This Row],[WholeSale]],"$0.00") &amp; " USD"</f>
        <v>265 - $92.74 USD</v>
      </c>
      <c r="J271" s="9" t="str">
        <f>Table1[[#This Row],[FriendlyName]]&amp;" - " &amp;TEXT(Table1[[#This Row],[MSRP]],"$0.00") &amp; " USD"</f>
        <v>265 - $132.49 USD</v>
      </c>
      <c r="K271" s="9">
        <v>265</v>
      </c>
      <c r="L271" s="39">
        <v>92.74</v>
      </c>
      <c r="M271" s="39">
        <v>132.49</v>
      </c>
      <c r="N271" s="39">
        <v>132.49</v>
      </c>
    </row>
    <row r="272" spans="2:14" ht="15" x14ac:dyDescent="0.25">
      <c r="I272" s="9" t="str">
        <f>Table1[[#This Row],[FriendlyName]]&amp;" - " &amp;TEXT(Table1[[#This Row],[WholeSale]],"$0.00") &amp; " USD"</f>
        <v>266 - $93.09 USD</v>
      </c>
      <c r="J272" s="9" t="str">
        <f>Table1[[#This Row],[FriendlyName]]&amp;" - " &amp;TEXT(Table1[[#This Row],[MSRP]],"$0.00") &amp; " USD"</f>
        <v>266 - $132.99 USD</v>
      </c>
      <c r="K272" s="9">
        <v>266</v>
      </c>
      <c r="L272" s="39">
        <v>93.09</v>
      </c>
      <c r="M272" s="39">
        <v>132.99</v>
      </c>
      <c r="N272" s="39">
        <v>132.99</v>
      </c>
    </row>
    <row r="273" spans="9:14" ht="15" x14ac:dyDescent="0.25">
      <c r="I273" s="9" t="str">
        <f>Table1[[#This Row],[FriendlyName]]&amp;" - " &amp;TEXT(Table1[[#This Row],[WholeSale]],"$0.00") &amp; " USD"</f>
        <v>267 - $93.44 USD</v>
      </c>
      <c r="J273" s="9" t="str">
        <f>Table1[[#This Row],[FriendlyName]]&amp;" - " &amp;TEXT(Table1[[#This Row],[MSRP]],"$0.00") &amp; " USD"</f>
        <v>267 - $133.49 USD</v>
      </c>
      <c r="K273" s="9">
        <v>267</v>
      </c>
      <c r="L273" s="39">
        <v>93.44</v>
      </c>
      <c r="M273" s="39">
        <v>133.49</v>
      </c>
      <c r="N273" s="39">
        <v>133.49</v>
      </c>
    </row>
    <row r="274" spans="9:14" ht="15" x14ac:dyDescent="0.25">
      <c r="I274" s="9" t="str">
        <f>Table1[[#This Row],[FriendlyName]]&amp;" - " &amp;TEXT(Table1[[#This Row],[WholeSale]],"$0.00") &amp; " USD"</f>
        <v>268 - $93.79 USD</v>
      </c>
      <c r="J274" s="9" t="str">
        <f>Table1[[#This Row],[FriendlyName]]&amp;" - " &amp;TEXT(Table1[[#This Row],[MSRP]],"$0.00") &amp; " USD"</f>
        <v>268 - $133.99 USD</v>
      </c>
      <c r="K274" s="9">
        <v>268</v>
      </c>
      <c r="L274" s="39">
        <v>93.79</v>
      </c>
      <c r="M274" s="39">
        <v>133.99</v>
      </c>
      <c r="N274" s="39">
        <v>133.99</v>
      </c>
    </row>
    <row r="275" spans="9:14" ht="15" x14ac:dyDescent="0.25">
      <c r="I275" s="9" t="str">
        <f>Table1[[#This Row],[FriendlyName]]&amp;" - " &amp;TEXT(Table1[[#This Row],[WholeSale]],"$0.00") &amp; " USD"</f>
        <v>269 - $94.14 USD</v>
      </c>
      <c r="J275" s="9" t="str">
        <f>Table1[[#This Row],[FriendlyName]]&amp;" - " &amp;TEXT(Table1[[#This Row],[MSRP]],"$0.00") &amp; " USD"</f>
        <v>269 - $134.49 USD</v>
      </c>
      <c r="K275" s="9">
        <v>269</v>
      </c>
      <c r="L275" s="39">
        <v>94.14</v>
      </c>
      <c r="M275" s="39">
        <v>134.49</v>
      </c>
      <c r="N275" s="39">
        <v>134.49</v>
      </c>
    </row>
    <row r="276" spans="9:14" ht="15" x14ac:dyDescent="0.25">
      <c r="I276" s="9" t="str">
        <f>Table1[[#This Row],[FriendlyName]]&amp;" - " &amp;TEXT(Table1[[#This Row],[WholeSale]],"$0.00") &amp; " USD"</f>
        <v>270 - $94.49 USD</v>
      </c>
      <c r="J276" s="9" t="str">
        <f>Table1[[#This Row],[FriendlyName]]&amp;" - " &amp;TEXT(Table1[[#This Row],[MSRP]],"$0.00") &amp; " USD"</f>
        <v>270 - $134.99 USD</v>
      </c>
      <c r="K276" s="9">
        <v>270</v>
      </c>
      <c r="L276" s="39">
        <v>94.49</v>
      </c>
      <c r="M276" s="39">
        <v>134.99</v>
      </c>
      <c r="N276" s="39">
        <v>134.99</v>
      </c>
    </row>
    <row r="277" spans="9:14" ht="15" x14ac:dyDescent="0.25">
      <c r="I277" s="9" t="str">
        <f>Table1[[#This Row],[FriendlyName]]&amp;" - " &amp;TEXT(Table1[[#This Row],[WholeSale]],"$0.00") &amp; " USD"</f>
        <v>271 - $94.84 USD</v>
      </c>
      <c r="J277" s="9" t="str">
        <f>Table1[[#This Row],[FriendlyName]]&amp;" - " &amp;TEXT(Table1[[#This Row],[MSRP]],"$0.00") &amp; " USD"</f>
        <v>271 - $135.49 USD</v>
      </c>
      <c r="K277" s="9">
        <v>271</v>
      </c>
      <c r="L277" s="39">
        <v>94.84</v>
      </c>
      <c r="M277" s="39">
        <v>135.49</v>
      </c>
      <c r="N277" s="39">
        <v>135.49</v>
      </c>
    </row>
    <row r="278" spans="9:14" ht="15" x14ac:dyDescent="0.25">
      <c r="I278" s="9" t="str">
        <f>Table1[[#This Row],[FriendlyName]]&amp;" - " &amp;TEXT(Table1[[#This Row],[WholeSale]],"$0.00") &amp; " USD"</f>
        <v>272 - $95.19 USD</v>
      </c>
      <c r="J278" s="9" t="str">
        <f>Table1[[#This Row],[FriendlyName]]&amp;" - " &amp;TEXT(Table1[[#This Row],[MSRP]],"$0.00") &amp; " USD"</f>
        <v>272 - $135.99 USD</v>
      </c>
      <c r="K278" s="9">
        <v>272</v>
      </c>
      <c r="L278" s="39">
        <v>95.19</v>
      </c>
      <c r="M278" s="39">
        <v>135.99</v>
      </c>
      <c r="N278" s="39">
        <v>135.99</v>
      </c>
    </row>
    <row r="279" spans="9:14" ht="15" x14ac:dyDescent="0.25">
      <c r="I279" s="9" t="str">
        <f>Table1[[#This Row],[FriendlyName]]&amp;" - " &amp;TEXT(Table1[[#This Row],[WholeSale]],"$0.00") &amp; " USD"</f>
        <v>273 - $95.54 USD</v>
      </c>
      <c r="J279" s="9" t="str">
        <f>Table1[[#This Row],[FriendlyName]]&amp;" - " &amp;TEXT(Table1[[#This Row],[MSRP]],"$0.00") &amp; " USD"</f>
        <v>273 - $136.49 USD</v>
      </c>
      <c r="K279" s="9">
        <v>273</v>
      </c>
      <c r="L279" s="39">
        <v>95.54</v>
      </c>
      <c r="M279" s="39">
        <v>136.49</v>
      </c>
      <c r="N279" s="39">
        <v>136.49</v>
      </c>
    </row>
    <row r="280" spans="9:14" ht="15" x14ac:dyDescent="0.25">
      <c r="I280" s="9" t="str">
        <f>Table1[[#This Row],[FriendlyName]]&amp;" - " &amp;TEXT(Table1[[#This Row],[WholeSale]],"$0.00") &amp; " USD"</f>
        <v>274 - $95.89 USD</v>
      </c>
      <c r="J280" s="9" t="str">
        <f>Table1[[#This Row],[FriendlyName]]&amp;" - " &amp;TEXT(Table1[[#This Row],[MSRP]],"$0.00") &amp; " USD"</f>
        <v>274 - $136.99 USD</v>
      </c>
      <c r="K280" s="9">
        <v>274</v>
      </c>
      <c r="L280" s="39">
        <v>95.89</v>
      </c>
      <c r="M280" s="39">
        <v>136.99</v>
      </c>
      <c r="N280" s="39">
        <v>136.99</v>
      </c>
    </row>
    <row r="281" spans="9:14" ht="15" x14ac:dyDescent="0.25">
      <c r="I281" s="9" t="str">
        <f>Table1[[#This Row],[FriendlyName]]&amp;" - " &amp;TEXT(Table1[[#This Row],[WholeSale]],"$0.00") &amp; " USD"</f>
        <v>275 - $96.24 USD</v>
      </c>
      <c r="J281" s="9" t="str">
        <f>Table1[[#This Row],[FriendlyName]]&amp;" - " &amp;TEXT(Table1[[#This Row],[MSRP]],"$0.00") &amp; " USD"</f>
        <v>275 - $137.49 USD</v>
      </c>
      <c r="K281" s="9">
        <v>275</v>
      </c>
      <c r="L281" s="39">
        <v>96.24</v>
      </c>
      <c r="M281" s="39">
        <v>137.49</v>
      </c>
      <c r="N281" s="39">
        <v>137.49</v>
      </c>
    </row>
    <row r="282" spans="9:14" ht="15" x14ac:dyDescent="0.25">
      <c r="I282" s="9" t="str">
        <f>Table1[[#This Row],[FriendlyName]]&amp;" - " &amp;TEXT(Table1[[#This Row],[WholeSale]],"$0.00") &amp; " USD"</f>
        <v>276 - $96.59 USD</v>
      </c>
      <c r="J282" s="9" t="str">
        <f>Table1[[#This Row],[FriendlyName]]&amp;" - " &amp;TEXT(Table1[[#This Row],[MSRP]],"$0.00") &amp; " USD"</f>
        <v>276 - $137.99 USD</v>
      </c>
      <c r="K282" s="9">
        <v>276</v>
      </c>
      <c r="L282" s="39">
        <v>96.59</v>
      </c>
      <c r="M282" s="39">
        <v>137.99</v>
      </c>
      <c r="N282" s="39">
        <v>137.99</v>
      </c>
    </row>
    <row r="283" spans="9:14" ht="15" x14ac:dyDescent="0.25">
      <c r="I283" s="9" t="str">
        <f>Table1[[#This Row],[FriendlyName]]&amp;" - " &amp;TEXT(Table1[[#This Row],[WholeSale]],"$0.00") &amp; " USD"</f>
        <v>277 - $96.94 USD</v>
      </c>
      <c r="J283" s="9" t="str">
        <f>Table1[[#This Row],[FriendlyName]]&amp;" - " &amp;TEXT(Table1[[#This Row],[MSRP]],"$0.00") &amp; " USD"</f>
        <v>277 - $138.49 USD</v>
      </c>
      <c r="K283" s="9">
        <v>277</v>
      </c>
      <c r="L283" s="39">
        <v>96.94</v>
      </c>
      <c r="M283" s="39">
        <v>138.49</v>
      </c>
      <c r="N283" s="39">
        <v>138.49</v>
      </c>
    </row>
    <row r="284" spans="9:14" ht="15" x14ac:dyDescent="0.25">
      <c r="I284" s="9" t="str">
        <f>Table1[[#This Row],[FriendlyName]]&amp;" - " &amp;TEXT(Table1[[#This Row],[WholeSale]],"$0.00") &amp; " USD"</f>
        <v>278 - $97.29 USD</v>
      </c>
      <c r="J284" s="9" t="str">
        <f>Table1[[#This Row],[FriendlyName]]&amp;" - " &amp;TEXT(Table1[[#This Row],[MSRP]],"$0.00") &amp; " USD"</f>
        <v>278 - $138.99 USD</v>
      </c>
      <c r="K284" s="9">
        <v>278</v>
      </c>
      <c r="L284" s="39">
        <v>97.29</v>
      </c>
      <c r="M284" s="39">
        <v>138.99</v>
      </c>
      <c r="N284" s="39">
        <v>138.99</v>
      </c>
    </row>
    <row r="285" spans="9:14" ht="15" x14ac:dyDescent="0.25">
      <c r="I285" s="9" t="str">
        <f>Table1[[#This Row],[FriendlyName]]&amp;" - " &amp;TEXT(Table1[[#This Row],[WholeSale]],"$0.00") &amp; " USD"</f>
        <v>279 - $97.64 USD</v>
      </c>
      <c r="J285" s="9" t="str">
        <f>Table1[[#This Row],[FriendlyName]]&amp;" - " &amp;TEXT(Table1[[#This Row],[MSRP]],"$0.00") &amp; " USD"</f>
        <v>279 - $139.49 USD</v>
      </c>
      <c r="K285" s="9">
        <v>279</v>
      </c>
      <c r="L285" s="39">
        <v>97.64</v>
      </c>
      <c r="M285" s="39">
        <v>139.49</v>
      </c>
      <c r="N285" s="39">
        <v>139.49</v>
      </c>
    </row>
    <row r="286" spans="9:14" ht="15" x14ac:dyDescent="0.25">
      <c r="I286" s="9" t="str">
        <f>Table1[[#This Row],[FriendlyName]]&amp;" - " &amp;TEXT(Table1[[#This Row],[WholeSale]],"$0.00") &amp; " USD"</f>
        <v>280 - $97.99 USD</v>
      </c>
      <c r="J286" s="9" t="str">
        <f>Table1[[#This Row],[FriendlyName]]&amp;" - " &amp;TEXT(Table1[[#This Row],[MSRP]],"$0.00") &amp; " USD"</f>
        <v>280 - $139.99 USD</v>
      </c>
      <c r="K286" s="9">
        <v>280</v>
      </c>
      <c r="L286" s="39">
        <v>97.99</v>
      </c>
      <c r="M286" s="39">
        <v>139.99</v>
      </c>
      <c r="N286" s="39">
        <v>139.99</v>
      </c>
    </row>
    <row r="287" spans="9:14" ht="15" x14ac:dyDescent="0.25">
      <c r="I287" s="9" t="str">
        <f>Table1[[#This Row],[FriendlyName]]&amp;" - " &amp;TEXT(Table1[[#This Row],[WholeSale]],"$0.00") &amp; " USD"</f>
        <v>281 - $98.34 USD</v>
      </c>
      <c r="J287" s="9" t="str">
        <f>Table1[[#This Row],[FriendlyName]]&amp;" - " &amp;TEXT(Table1[[#This Row],[MSRP]],"$0.00") &amp; " USD"</f>
        <v>281 - $140.49 USD</v>
      </c>
      <c r="K287" s="9">
        <v>281</v>
      </c>
      <c r="L287" s="39">
        <v>98.34</v>
      </c>
      <c r="M287" s="39">
        <v>140.49</v>
      </c>
      <c r="N287" s="39">
        <v>140.49</v>
      </c>
    </row>
    <row r="288" spans="9:14" ht="15" x14ac:dyDescent="0.25">
      <c r="I288" s="9" t="str">
        <f>Table1[[#This Row],[FriendlyName]]&amp;" - " &amp;TEXT(Table1[[#This Row],[WholeSale]],"$0.00") &amp; " USD"</f>
        <v>282 - $98.69 USD</v>
      </c>
      <c r="J288" s="9" t="str">
        <f>Table1[[#This Row],[FriendlyName]]&amp;" - " &amp;TEXT(Table1[[#This Row],[MSRP]],"$0.00") &amp; " USD"</f>
        <v>282 - $140.99 USD</v>
      </c>
      <c r="K288" s="9">
        <v>282</v>
      </c>
      <c r="L288" s="39">
        <v>98.69</v>
      </c>
      <c r="M288" s="39">
        <v>140.99</v>
      </c>
      <c r="N288" s="39">
        <v>140.99</v>
      </c>
    </row>
    <row r="289" spans="2:14" ht="15" x14ac:dyDescent="0.25">
      <c r="I289" s="9" t="str">
        <f>Table1[[#This Row],[FriendlyName]]&amp;" - " &amp;TEXT(Table1[[#This Row],[WholeSale]],"$0.00") &amp; " USD"</f>
        <v>283 - $99.04 USD</v>
      </c>
      <c r="J289" s="9" t="str">
        <f>Table1[[#This Row],[FriendlyName]]&amp;" - " &amp;TEXT(Table1[[#This Row],[MSRP]],"$0.00") &amp; " USD"</f>
        <v>283 - $141.49 USD</v>
      </c>
      <c r="K289" s="9">
        <v>283</v>
      </c>
      <c r="L289" s="39">
        <v>99.04</v>
      </c>
      <c r="M289" s="39">
        <v>141.49</v>
      </c>
      <c r="N289" s="39">
        <v>141.49</v>
      </c>
    </row>
    <row r="290" spans="2:14" ht="15" x14ac:dyDescent="0.25">
      <c r="I290" s="9" t="str">
        <f>Table1[[#This Row],[FriendlyName]]&amp;" - " &amp;TEXT(Table1[[#This Row],[WholeSale]],"$0.00") &amp; " USD"</f>
        <v>284 - $99.39 USD</v>
      </c>
      <c r="J290" s="9" t="str">
        <f>Table1[[#This Row],[FriendlyName]]&amp;" - " &amp;TEXT(Table1[[#This Row],[MSRP]],"$0.00") &amp; " USD"</f>
        <v>284 - $141.99 USD</v>
      </c>
      <c r="K290" s="9">
        <v>284</v>
      </c>
      <c r="L290" s="39">
        <v>99.39</v>
      </c>
      <c r="M290" s="39">
        <v>141.99</v>
      </c>
      <c r="N290" s="39">
        <v>141.99</v>
      </c>
    </row>
    <row r="291" spans="2:14" ht="15" x14ac:dyDescent="0.25">
      <c r="I291" s="9" t="str">
        <f>Table1[[#This Row],[FriendlyName]]&amp;" - " &amp;TEXT(Table1[[#This Row],[WholeSale]],"$0.00") &amp; " USD"</f>
        <v>285 - $99.74 USD</v>
      </c>
      <c r="J291" s="9" t="str">
        <f>Table1[[#This Row],[FriendlyName]]&amp;" - " &amp;TEXT(Table1[[#This Row],[MSRP]],"$0.00") &amp; " USD"</f>
        <v>285 - $142.49 USD</v>
      </c>
      <c r="K291" s="9">
        <v>285</v>
      </c>
      <c r="L291" s="39">
        <v>99.74</v>
      </c>
      <c r="M291" s="39">
        <v>142.49</v>
      </c>
      <c r="N291" s="39">
        <v>142.49</v>
      </c>
    </row>
    <row r="292" spans="2:14" ht="15" x14ac:dyDescent="0.25">
      <c r="I292" s="9" t="str">
        <f>Table1[[#This Row],[FriendlyName]]&amp;" - " &amp;TEXT(Table1[[#This Row],[WholeSale]],"$0.00") &amp; " USD"</f>
        <v>286 - $100.09 USD</v>
      </c>
      <c r="J292" s="9" t="str">
        <f>Table1[[#This Row],[FriendlyName]]&amp;" - " &amp;TEXT(Table1[[#This Row],[MSRP]],"$0.00") &amp; " USD"</f>
        <v>286 - $142.99 USD</v>
      </c>
      <c r="K292" s="9">
        <v>286</v>
      </c>
      <c r="L292" s="39">
        <v>100.09</v>
      </c>
      <c r="M292" s="39">
        <v>142.99</v>
      </c>
      <c r="N292" s="39">
        <v>142.99</v>
      </c>
    </row>
    <row r="293" spans="2:14" ht="15" x14ac:dyDescent="0.25">
      <c r="I293" s="9" t="str">
        <f>Table1[[#This Row],[FriendlyName]]&amp;" - " &amp;TEXT(Table1[[#This Row],[WholeSale]],"$0.00") &amp; " USD"</f>
        <v>287 - $100.44 USD</v>
      </c>
      <c r="J293" s="9" t="str">
        <f>Table1[[#This Row],[FriendlyName]]&amp;" - " &amp;TEXT(Table1[[#This Row],[MSRP]],"$0.00") &amp; " USD"</f>
        <v>287 - $143.49 USD</v>
      </c>
      <c r="K293" s="9">
        <v>287</v>
      </c>
      <c r="L293" s="39">
        <v>100.44</v>
      </c>
      <c r="M293" s="39">
        <v>143.49</v>
      </c>
      <c r="N293" s="39">
        <v>143.49</v>
      </c>
    </row>
    <row r="294" spans="2:14" ht="15" x14ac:dyDescent="0.25">
      <c r="I294" s="9" t="str">
        <f>Table1[[#This Row],[FriendlyName]]&amp;" - " &amp;TEXT(Table1[[#This Row],[WholeSale]],"$0.00") &amp; " USD"</f>
        <v>288 - $100.79 USD</v>
      </c>
      <c r="J294" s="9" t="str">
        <f>Table1[[#This Row],[FriendlyName]]&amp;" - " &amp;TEXT(Table1[[#This Row],[MSRP]],"$0.00") &amp; " USD"</f>
        <v>288 - $143.99 USD</v>
      </c>
      <c r="K294" s="9">
        <v>288</v>
      </c>
      <c r="L294" s="39">
        <v>100.79</v>
      </c>
      <c r="M294" s="39">
        <v>143.99</v>
      </c>
      <c r="N294" s="39">
        <v>143.99</v>
      </c>
    </row>
    <row r="295" spans="2:14" ht="15" x14ac:dyDescent="0.25">
      <c r="I295" s="9" t="str">
        <f>Table1[[#This Row],[FriendlyName]]&amp;" - " &amp;TEXT(Table1[[#This Row],[WholeSale]],"$0.00") &amp; " USD"</f>
        <v>289 - $101.14 USD</v>
      </c>
      <c r="J295" s="9" t="str">
        <f>Table1[[#This Row],[FriendlyName]]&amp;" - " &amp;TEXT(Table1[[#This Row],[MSRP]],"$0.00") &amp; " USD"</f>
        <v>289 - $144.49 USD</v>
      </c>
      <c r="K295" s="9">
        <v>289</v>
      </c>
      <c r="L295" s="39">
        <v>101.14</v>
      </c>
      <c r="M295" s="39">
        <v>144.49</v>
      </c>
      <c r="N295" s="39">
        <v>144.49</v>
      </c>
    </row>
    <row r="296" spans="2:14" ht="15" x14ac:dyDescent="0.25">
      <c r="I296" s="9" t="str">
        <f>Table1[[#This Row],[FriendlyName]]&amp;" - " &amp;TEXT(Table1[[#This Row],[WholeSale]],"$0.00") &amp; " USD"</f>
        <v>290 - $101.49 USD</v>
      </c>
      <c r="J296" s="9" t="str">
        <f>Table1[[#This Row],[FriendlyName]]&amp;" - " &amp;TEXT(Table1[[#This Row],[MSRP]],"$0.00") &amp; " USD"</f>
        <v>290 - $144.99 USD</v>
      </c>
      <c r="K296" s="9">
        <v>290</v>
      </c>
      <c r="L296" s="39">
        <v>101.49</v>
      </c>
      <c r="M296" s="39">
        <v>144.99</v>
      </c>
      <c r="N296" s="39">
        <v>144.99</v>
      </c>
    </row>
    <row r="297" spans="2:14" ht="15" x14ac:dyDescent="0.25">
      <c r="I297" s="9" t="str">
        <f>Table1[[#This Row],[FriendlyName]]&amp;" - " &amp;TEXT(Table1[[#This Row],[WholeSale]],"$0.00") &amp; " USD"</f>
        <v>291 - $101.84 USD</v>
      </c>
      <c r="J297" s="9" t="str">
        <f>Table1[[#This Row],[FriendlyName]]&amp;" - " &amp;TEXT(Table1[[#This Row],[MSRP]],"$0.00") &amp; " USD"</f>
        <v>291 - $145.49 USD</v>
      </c>
      <c r="K297" s="9">
        <v>291</v>
      </c>
      <c r="L297" s="39">
        <v>101.84</v>
      </c>
      <c r="M297" s="39">
        <v>145.49</v>
      </c>
      <c r="N297" s="39">
        <v>145.49</v>
      </c>
    </row>
    <row r="298" spans="2:14" ht="15" x14ac:dyDescent="0.25">
      <c r="I298" s="9" t="str">
        <f>Table1[[#This Row],[FriendlyName]]&amp;" - " &amp;TEXT(Table1[[#This Row],[WholeSale]],"$0.00") &amp; " USD"</f>
        <v>292 - $102.19 USD</v>
      </c>
      <c r="J298" s="9" t="str">
        <f>Table1[[#This Row],[FriendlyName]]&amp;" - " &amp;TEXT(Table1[[#This Row],[MSRP]],"$0.00") &amp; " USD"</f>
        <v>292 - $145.99 USD</v>
      </c>
      <c r="K298" s="9">
        <v>292</v>
      </c>
      <c r="L298" s="39">
        <v>102.19</v>
      </c>
      <c r="M298" s="39">
        <v>145.99</v>
      </c>
      <c r="N298" s="39">
        <v>145.99</v>
      </c>
    </row>
    <row r="299" spans="2:14" ht="15" x14ac:dyDescent="0.25">
      <c r="C299" s="11" t="s">
        <v>228</v>
      </c>
      <c r="D299" s="9" t="s">
        <v>229</v>
      </c>
      <c r="I299" s="9" t="str">
        <f>Table1[[#This Row],[FriendlyName]]&amp;" - " &amp;TEXT(Table1[[#This Row],[WholeSale]],"$0.00") &amp; " USD"</f>
        <v>293 - $102.54 USD</v>
      </c>
      <c r="J299" s="9" t="str">
        <f>Table1[[#This Row],[FriendlyName]]&amp;" - " &amp;TEXT(Table1[[#This Row],[MSRP]],"$0.00") &amp; " USD"</f>
        <v>293 - $146.49 USD</v>
      </c>
      <c r="K299" s="9">
        <v>293</v>
      </c>
      <c r="L299" s="39">
        <v>102.54</v>
      </c>
      <c r="M299" s="39">
        <v>146.49</v>
      </c>
      <c r="N299" s="39">
        <v>146.49</v>
      </c>
    </row>
    <row r="300" spans="2:14" ht="15" x14ac:dyDescent="0.25">
      <c r="B300" s="9" t="s">
        <v>152</v>
      </c>
      <c r="C300" s="326" t="str">
        <f>'AVAILABILITIES &amp; BINARIES'!G8</f>
        <v>Select_Option</v>
      </c>
      <c r="D300" s="38" t="str">
        <f>VLOOKUP(C300,$I$3:$J$806,2,FALSE)</f>
        <v>Select_Option</v>
      </c>
      <c r="I300" s="9" t="str">
        <f>Table1[[#This Row],[FriendlyName]]&amp;" - " &amp;TEXT(Table1[[#This Row],[WholeSale]],"$0.00") &amp; " USD"</f>
        <v>294 - $102.89 USD</v>
      </c>
      <c r="J300" s="9" t="str">
        <f>Table1[[#This Row],[FriendlyName]]&amp;" - " &amp;TEXT(Table1[[#This Row],[MSRP]],"$0.00") &amp; " USD"</f>
        <v>294 - $146.99 USD</v>
      </c>
      <c r="K300" s="9">
        <v>294</v>
      </c>
      <c r="L300" s="39">
        <v>102.89</v>
      </c>
      <c r="M300" s="39">
        <v>146.99</v>
      </c>
      <c r="N300" s="39">
        <v>146.99</v>
      </c>
    </row>
    <row r="301" spans="2:14" ht="15" x14ac:dyDescent="0.25">
      <c r="B301" s="9" t="s">
        <v>2</v>
      </c>
      <c r="C301" s="326" t="str">
        <f>'AVAILABILITIES &amp; BINARIES'!G9</f>
        <v>Select_Option</v>
      </c>
      <c r="D301" s="38" t="str">
        <f t="shared" ref="D301:D341" si="0">VLOOKUP(C301,$I$3:$J$806,2,FALSE)</f>
        <v>Select_Option</v>
      </c>
      <c r="I301" s="9" t="str">
        <f>Table1[[#This Row],[FriendlyName]]&amp;" - " &amp;TEXT(Table1[[#This Row],[WholeSale]],"$0.00") &amp; " USD"</f>
        <v>295 - $103.24 USD</v>
      </c>
      <c r="J301" s="9" t="str">
        <f>Table1[[#This Row],[FriendlyName]]&amp;" - " &amp;TEXT(Table1[[#This Row],[MSRP]],"$0.00") &amp; " USD"</f>
        <v>295 - $147.49 USD</v>
      </c>
      <c r="K301" s="9">
        <v>295</v>
      </c>
      <c r="L301" s="39">
        <v>103.24</v>
      </c>
      <c r="M301" s="39">
        <v>147.49</v>
      </c>
      <c r="N301" s="39">
        <v>147.49</v>
      </c>
    </row>
    <row r="302" spans="2:14" ht="15" x14ac:dyDescent="0.25">
      <c r="B302" s="9" t="s">
        <v>12</v>
      </c>
      <c r="C302" s="326" t="str">
        <f>'AVAILABILITIES &amp; BINARIES'!G10</f>
        <v>Select_Option</v>
      </c>
      <c r="D302" s="38" t="str">
        <f t="shared" si="0"/>
        <v>Select_Option</v>
      </c>
      <c r="I302" s="9" t="str">
        <f>Table1[[#This Row],[FriendlyName]]&amp;" - " &amp;TEXT(Table1[[#This Row],[WholeSale]],"$0.00") &amp; " USD"</f>
        <v>296 - $103.59 USD</v>
      </c>
      <c r="J302" s="9" t="str">
        <f>Table1[[#This Row],[FriendlyName]]&amp;" - " &amp;TEXT(Table1[[#This Row],[MSRP]],"$0.00") &amp; " USD"</f>
        <v>296 - $147.99 USD</v>
      </c>
      <c r="K302" s="9">
        <v>296</v>
      </c>
      <c r="L302" s="39">
        <v>103.59</v>
      </c>
      <c r="M302" s="39">
        <v>147.99</v>
      </c>
      <c r="N302" s="39">
        <v>147.99</v>
      </c>
    </row>
    <row r="303" spans="2:14" ht="15" x14ac:dyDescent="0.25">
      <c r="B303" s="9" t="s">
        <v>3</v>
      </c>
      <c r="C303" s="326" t="str">
        <f>'AVAILABILITIES &amp; BINARIES'!G11</f>
        <v>Select_Option</v>
      </c>
      <c r="D303" s="38" t="str">
        <f t="shared" si="0"/>
        <v>Select_Option</v>
      </c>
      <c r="I303" s="9" t="str">
        <f>Table1[[#This Row],[FriendlyName]]&amp;" - " &amp;TEXT(Table1[[#This Row],[WholeSale]],"$0.00") &amp; " USD"</f>
        <v>297 - $103.94 USD</v>
      </c>
      <c r="J303" s="9" t="str">
        <f>Table1[[#This Row],[FriendlyName]]&amp;" - " &amp;TEXT(Table1[[#This Row],[MSRP]],"$0.00") &amp; " USD"</f>
        <v>297 - $148.49 USD</v>
      </c>
      <c r="K303" s="9">
        <v>297</v>
      </c>
      <c r="L303" s="39">
        <v>103.94</v>
      </c>
      <c r="M303" s="39">
        <v>148.49</v>
      </c>
      <c r="N303" s="39">
        <v>148.49</v>
      </c>
    </row>
    <row r="304" spans="2:14" ht="15" x14ac:dyDescent="0.25">
      <c r="B304" s="9" t="s">
        <v>156</v>
      </c>
      <c r="C304" s="326" t="str">
        <f>'AVAILABILITIES &amp; BINARIES'!G12</f>
        <v>Select_Option</v>
      </c>
      <c r="D304" s="38" t="str">
        <f t="shared" si="0"/>
        <v>Select_Option</v>
      </c>
      <c r="I304" s="9" t="str">
        <f>Table1[[#This Row],[FriendlyName]]&amp;" - " &amp;TEXT(Table1[[#This Row],[WholeSale]],"$0.00") &amp; " USD"</f>
        <v>298 - $104.29 USD</v>
      </c>
      <c r="J304" s="9" t="str">
        <f>Table1[[#This Row],[FriendlyName]]&amp;" - " &amp;TEXT(Table1[[#This Row],[MSRP]],"$0.00") &amp; " USD"</f>
        <v>298 - $148.99 USD</v>
      </c>
      <c r="K304" s="9">
        <v>298</v>
      </c>
      <c r="L304" s="39">
        <v>104.29</v>
      </c>
      <c r="M304" s="39">
        <v>148.99</v>
      </c>
      <c r="N304" s="39">
        <v>148.99</v>
      </c>
    </row>
    <row r="305" spans="2:14" ht="15" x14ac:dyDescent="0.25">
      <c r="B305" s="9" t="s">
        <v>164</v>
      </c>
      <c r="C305" s="326" t="str">
        <f>'AVAILABILITIES &amp; BINARIES'!G13</f>
        <v>Select_Option</v>
      </c>
      <c r="D305" s="38" t="str">
        <f t="shared" si="0"/>
        <v>Select_Option</v>
      </c>
      <c r="I305" s="9" t="str">
        <f>Table1[[#This Row],[FriendlyName]]&amp;" - " &amp;TEXT(Table1[[#This Row],[WholeSale]],"$0.00") &amp; " USD"</f>
        <v>299 - $104.64 USD</v>
      </c>
      <c r="J305" s="9" t="str">
        <f>Table1[[#This Row],[FriendlyName]]&amp;" - " &amp;TEXT(Table1[[#This Row],[MSRP]],"$0.00") &amp; " USD"</f>
        <v>299 - $149.49 USD</v>
      </c>
      <c r="K305" s="9">
        <v>299</v>
      </c>
      <c r="L305" s="39">
        <v>104.64</v>
      </c>
      <c r="M305" s="39">
        <v>149.49</v>
      </c>
      <c r="N305" s="39">
        <v>149.49</v>
      </c>
    </row>
    <row r="306" spans="2:14" ht="15" x14ac:dyDescent="0.25">
      <c r="B306" s="9" t="s">
        <v>167</v>
      </c>
      <c r="C306" s="326" t="str">
        <f>'AVAILABILITIES &amp; BINARIES'!G14</f>
        <v>Select_Option</v>
      </c>
      <c r="D306" s="38" t="str">
        <f t="shared" si="0"/>
        <v>Select_Option</v>
      </c>
      <c r="I306" s="9" t="str">
        <f>Table1[[#This Row],[FriendlyName]]&amp;" - " &amp;TEXT(Table1[[#This Row],[WholeSale]],"$0.00") &amp; " USD"</f>
        <v>300 - $104.99 USD</v>
      </c>
      <c r="J306" s="9" t="str">
        <f>Table1[[#This Row],[FriendlyName]]&amp;" - " &amp;TEXT(Table1[[#This Row],[MSRP]],"$0.00") &amp; " USD"</f>
        <v>300 - $149.99 USD</v>
      </c>
      <c r="K306" s="9">
        <v>300</v>
      </c>
      <c r="L306" s="39">
        <v>104.99</v>
      </c>
      <c r="M306" s="39">
        <v>149.99</v>
      </c>
      <c r="N306" s="39">
        <v>149.99</v>
      </c>
    </row>
    <row r="307" spans="2:14" ht="15" x14ac:dyDescent="0.25">
      <c r="B307" s="9" t="s">
        <v>4</v>
      </c>
      <c r="C307" s="326" t="str">
        <f>'AVAILABILITIES &amp; BINARIES'!G15</f>
        <v>Select_Option</v>
      </c>
      <c r="D307" s="38" t="str">
        <f t="shared" si="0"/>
        <v>Select_Option</v>
      </c>
      <c r="I307" s="9" t="str">
        <f>Table1[[#This Row],[FriendlyName]]&amp;" - " &amp;TEXT(Table1[[#This Row],[WholeSale]],"$0.00") &amp; " USD"</f>
        <v>301 - $105.34 USD</v>
      </c>
      <c r="J307" s="9" t="str">
        <f>Table1[[#This Row],[FriendlyName]]&amp;" - " &amp;TEXT(Table1[[#This Row],[MSRP]],"$0.00") &amp; " USD"</f>
        <v>301 - $150.49 USD</v>
      </c>
      <c r="K307" s="9">
        <v>301</v>
      </c>
      <c r="L307" s="39">
        <v>105.34</v>
      </c>
      <c r="M307" s="39">
        <v>150.49</v>
      </c>
      <c r="N307" s="39">
        <v>150.49</v>
      </c>
    </row>
    <row r="308" spans="2:14" ht="15" x14ac:dyDescent="0.25">
      <c r="B308" s="9" t="s">
        <v>5</v>
      </c>
      <c r="C308" s="326" t="str">
        <f>'AVAILABILITIES &amp; BINARIES'!G16</f>
        <v>Select_Option</v>
      </c>
      <c r="D308" s="38" t="str">
        <f t="shared" si="0"/>
        <v>Select_Option</v>
      </c>
      <c r="I308" s="9" t="str">
        <f>Table1[[#This Row],[FriendlyName]]&amp;" - " &amp;TEXT(Table1[[#This Row],[WholeSale]],"$0.00") &amp; " USD"</f>
        <v>302 - $105.69 USD</v>
      </c>
      <c r="J308" s="9" t="str">
        <f>Table1[[#This Row],[FriendlyName]]&amp;" - " &amp;TEXT(Table1[[#This Row],[MSRP]],"$0.00") &amp; " USD"</f>
        <v>302 - $150.99 USD</v>
      </c>
      <c r="K308" s="9">
        <v>302</v>
      </c>
      <c r="L308" s="39">
        <v>105.69</v>
      </c>
      <c r="M308" s="39">
        <v>150.99</v>
      </c>
      <c r="N308" s="39">
        <v>150.99</v>
      </c>
    </row>
    <row r="309" spans="2:14" ht="15" x14ac:dyDescent="0.25">
      <c r="B309" s="9" t="s">
        <v>6</v>
      </c>
      <c r="C309" s="326" t="str">
        <f>'AVAILABILITIES &amp; BINARIES'!G17</f>
        <v>Select_Option</v>
      </c>
      <c r="D309" s="38" t="str">
        <f t="shared" si="0"/>
        <v>Select_Option</v>
      </c>
      <c r="I309" s="9" t="str">
        <f>Table1[[#This Row],[FriendlyName]]&amp;" - " &amp;TEXT(Table1[[#This Row],[WholeSale]],"$0.00") &amp; " USD"</f>
        <v>303 - $106.04 USD</v>
      </c>
      <c r="J309" s="9" t="str">
        <f>Table1[[#This Row],[FriendlyName]]&amp;" - " &amp;TEXT(Table1[[#This Row],[MSRP]],"$0.00") &amp; " USD"</f>
        <v>303 - $151.49 USD</v>
      </c>
      <c r="K309" s="9">
        <v>303</v>
      </c>
      <c r="L309" s="39">
        <v>106.04</v>
      </c>
      <c r="M309" s="39">
        <v>151.49</v>
      </c>
      <c r="N309" s="39">
        <v>151.49</v>
      </c>
    </row>
    <row r="310" spans="2:14" ht="15" x14ac:dyDescent="0.25">
      <c r="B310" s="9" t="s">
        <v>7</v>
      </c>
      <c r="C310" s="326" t="str">
        <f>'AVAILABILITIES &amp; BINARIES'!G18</f>
        <v>Select_Option</v>
      </c>
      <c r="D310" s="38" t="str">
        <f t="shared" si="0"/>
        <v>Select_Option</v>
      </c>
      <c r="I310" s="9" t="str">
        <f>Table1[[#This Row],[FriendlyName]]&amp;" - " &amp;TEXT(Table1[[#This Row],[WholeSale]],"$0.00") &amp; " USD"</f>
        <v>304 - $106.39 USD</v>
      </c>
      <c r="J310" s="9" t="str">
        <f>Table1[[#This Row],[FriendlyName]]&amp;" - " &amp;TEXT(Table1[[#This Row],[MSRP]],"$0.00") &amp; " USD"</f>
        <v>304 - $151.99 USD</v>
      </c>
      <c r="K310" s="9">
        <v>304</v>
      </c>
      <c r="L310" s="39">
        <v>106.39</v>
      </c>
      <c r="M310" s="39">
        <v>151.99</v>
      </c>
      <c r="N310" s="39">
        <v>151.99</v>
      </c>
    </row>
    <row r="311" spans="2:14" ht="15" x14ac:dyDescent="0.25">
      <c r="B311" s="9" t="s">
        <v>184</v>
      </c>
      <c r="C311" s="326" t="str">
        <f>'AVAILABILITIES &amp; BINARIES'!G19</f>
        <v>Select_Option</v>
      </c>
      <c r="D311" s="38" t="str">
        <f t="shared" si="0"/>
        <v>Select_Option</v>
      </c>
      <c r="I311" s="9" t="str">
        <f>Table1[[#This Row],[FriendlyName]]&amp;" - " &amp;TEXT(Table1[[#This Row],[WholeSale]],"$0.00") &amp; " USD"</f>
        <v>305 - $106.74 USD</v>
      </c>
      <c r="J311" s="9" t="str">
        <f>Table1[[#This Row],[FriendlyName]]&amp;" - " &amp;TEXT(Table1[[#This Row],[MSRP]],"$0.00") &amp; " USD"</f>
        <v>305 - $152.49 USD</v>
      </c>
      <c r="K311" s="9">
        <v>305</v>
      </c>
      <c r="L311" s="39">
        <v>106.74</v>
      </c>
      <c r="M311" s="39">
        <v>152.49</v>
      </c>
      <c r="N311" s="39">
        <v>152.49</v>
      </c>
    </row>
    <row r="312" spans="2:14" ht="15" x14ac:dyDescent="0.25">
      <c r="B312" s="9" t="s">
        <v>185</v>
      </c>
      <c r="C312" s="326" t="str">
        <f>'AVAILABILITIES &amp; BINARIES'!G20</f>
        <v>Select_Option</v>
      </c>
      <c r="D312" s="38" t="str">
        <f t="shared" si="0"/>
        <v>Select_Option</v>
      </c>
      <c r="I312" s="9" t="str">
        <f>Table1[[#This Row],[FriendlyName]]&amp;" - " &amp;TEXT(Table1[[#This Row],[WholeSale]],"$0.00") &amp; " USD"</f>
        <v>306 - $107.09 USD</v>
      </c>
      <c r="J312" s="9" t="str">
        <f>Table1[[#This Row],[FriendlyName]]&amp;" - " &amp;TEXT(Table1[[#This Row],[MSRP]],"$0.00") &amp; " USD"</f>
        <v>306 - $152.99 USD</v>
      </c>
      <c r="K312" s="9">
        <v>306</v>
      </c>
      <c r="L312" s="39">
        <v>107.09</v>
      </c>
      <c r="M312" s="39">
        <v>152.99</v>
      </c>
      <c r="N312" s="39">
        <v>152.99</v>
      </c>
    </row>
    <row r="313" spans="2:14" ht="15" x14ac:dyDescent="0.25">
      <c r="B313" s="9" t="s">
        <v>190</v>
      </c>
      <c r="C313" s="326" t="str">
        <f>'AVAILABILITIES &amp; BINARIES'!G21</f>
        <v>Select_Option</v>
      </c>
      <c r="D313" s="38" t="str">
        <f t="shared" si="0"/>
        <v>Select_Option</v>
      </c>
      <c r="I313" s="9" t="str">
        <f>Table1[[#This Row],[FriendlyName]]&amp;" - " &amp;TEXT(Table1[[#This Row],[WholeSale]],"$0.00") &amp; " USD"</f>
        <v>307 - $107.44 USD</v>
      </c>
      <c r="J313" s="9" t="str">
        <f>Table1[[#This Row],[FriendlyName]]&amp;" - " &amp;TEXT(Table1[[#This Row],[MSRP]],"$0.00") &amp; " USD"</f>
        <v>307 - $153.49 USD</v>
      </c>
      <c r="K313" s="9">
        <v>307</v>
      </c>
      <c r="L313" s="39">
        <v>107.44</v>
      </c>
      <c r="M313" s="39">
        <v>153.49</v>
      </c>
      <c r="N313" s="39">
        <v>153.49</v>
      </c>
    </row>
    <row r="314" spans="2:14" ht="15" x14ac:dyDescent="0.25">
      <c r="B314" s="9" t="s">
        <v>8</v>
      </c>
      <c r="C314" s="326" t="str">
        <f>'AVAILABILITIES &amp; BINARIES'!G22</f>
        <v>Select_Option</v>
      </c>
      <c r="D314" s="38" t="str">
        <f t="shared" si="0"/>
        <v>Select_Option</v>
      </c>
      <c r="I314" s="9" t="str">
        <f>Table1[[#This Row],[FriendlyName]]&amp;" - " &amp;TEXT(Table1[[#This Row],[WholeSale]],"$0.00") &amp; " USD"</f>
        <v>308 - $107.79 USD</v>
      </c>
      <c r="J314" s="9" t="str">
        <f>Table1[[#This Row],[FriendlyName]]&amp;" - " &amp;TEXT(Table1[[#This Row],[MSRP]],"$0.00") &amp; " USD"</f>
        <v>308 - $153.99 USD</v>
      </c>
      <c r="K314" s="9">
        <v>308</v>
      </c>
      <c r="L314" s="39">
        <v>107.79</v>
      </c>
      <c r="M314" s="39">
        <v>153.99</v>
      </c>
      <c r="N314" s="39">
        <v>153.99</v>
      </c>
    </row>
    <row r="315" spans="2:14" ht="15" x14ac:dyDescent="0.25">
      <c r="B315" s="9" t="s">
        <v>199</v>
      </c>
      <c r="C315" s="326" t="str">
        <f>'AVAILABILITIES &amp; BINARIES'!G23</f>
        <v>Select_Option</v>
      </c>
      <c r="D315" s="38" t="str">
        <f t="shared" si="0"/>
        <v>Select_Option</v>
      </c>
      <c r="I315" s="9" t="str">
        <f>Table1[[#This Row],[FriendlyName]]&amp;" - " &amp;TEXT(Table1[[#This Row],[WholeSale]],"$0.00") &amp; " USD"</f>
        <v>309 - $108.14 USD</v>
      </c>
      <c r="J315" s="9" t="str">
        <f>Table1[[#This Row],[FriendlyName]]&amp;" - " &amp;TEXT(Table1[[#This Row],[MSRP]],"$0.00") &amp; " USD"</f>
        <v>309 - $154.49 USD</v>
      </c>
      <c r="K315" s="9">
        <v>309</v>
      </c>
      <c r="L315" s="39">
        <v>108.14</v>
      </c>
      <c r="M315" s="39">
        <v>154.49</v>
      </c>
      <c r="N315" s="39">
        <v>154.49</v>
      </c>
    </row>
    <row r="316" spans="2:14" ht="15" x14ac:dyDescent="0.25">
      <c r="B316" s="9" t="s">
        <v>200</v>
      </c>
      <c r="C316" s="326" t="str">
        <f>'AVAILABILITIES &amp; BINARIES'!G24</f>
        <v>Select_Option</v>
      </c>
      <c r="D316" s="38" t="str">
        <f t="shared" si="0"/>
        <v>Select_Option</v>
      </c>
      <c r="I316" s="9" t="str">
        <f>Table1[[#This Row],[FriendlyName]]&amp;" - " &amp;TEXT(Table1[[#This Row],[WholeSale]],"$0.00") &amp; " USD"</f>
        <v>310 - $108.49 USD</v>
      </c>
      <c r="J316" s="9" t="str">
        <f>Table1[[#This Row],[FriendlyName]]&amp;" - " &amp;TEXT(Table1[[#This Row],[MSRP]],"$0.00") &amp; " USD"</f>
        <v>310 - $154.99 USD</v>
      </c>
      <c r="K316" s="9">
        <v>310</v>
      </c>
      <c r="L316" s="39">
        <v>108.49</v>
      </c>
      <c r="M316" s="39">
        <v>154.99</v>
      </c>
      <c r="N316" s="39">
        <v>154.99</v>
      </c>
    </row>
    <row r="317" spans="2:14" ht="15" x14ac:dyDescent="0.25">
      <c r="B317" s="9" t="s">
        <v>9</v>
      </c>
      <c r="C317" s="326" t="str">
        <f>'AVAILABILITIES &amp; BINARIES'!G25</f>
        <v>Select_Option</v>
      </c>
      <c r="D317" s="38" t="str">
        <f t="shared" si="0"/>
        <v>Select_Option</v>
      </c>
      <c r="I317" s="9" t="str">
        <f>Table1[[#This Row],[FriendlyName]]&amp;" - " &amp;TEXT(Table1[[#This Row],[WholeSale]],"$0.00") &amp; " USD"</f>
        <v>311 - $108.84 USD</v>
      </c>
      <c r="J317" s="9" t="str">
        <f>Table1[[#This Row],[FriendlyName]]&amp;" - " &amp;TEXT(Table1[[#This Row],[MSRP]],"$0.00") &amp; " USD"</f>
        <v>311 - $155.49 USD</v>
      </c>
      <c r="K317" s="9">
        <v>311</v>
      </c>
      <c r="L317" s="39">
        <v>108.84</v>
      </c>
      <c r="M317" s="39">
        <v>155.49</v>
      </c>
      <c r="N317" s="39">
        <v>155.49</v>
      </c>
    </row>
    <row r="318" spans="2:14" ht="15" x14ac:dyDescent="0.25">
      <c r="B318" s="9" t="s">
        <v>163</v>
      </c>
      <c r="C318" s="326" t="str">
        <f>'AVAILABILITIES &amp; BINARIES'!G26</f>
        <v>Select_Option</v>
      </c>
      <c r="D318" s="38" t="str">
        <f t="shared" si="0"/>
        <v>Select_Option</v>
      </c>
      <c r="I318" s="9" t="str">
        <f>Table1[[#This Row],[FriendlyName]]&amp;" - " &amp;TEXT(Table1[[#This Row],[WholeSale]],"$0.00") &amp; " USD"</f>
        <v>312 - $109.19 USD</v>
      </c>
      <c r="J318" s="9" t="str">
        <f>Table1[[#This Row],[FriendlyName]]&amp;" - " &amp;TEXT(Table1[[#This Row],[MSRP]],"$0.00") &amp; " USD"</f>
        <v>312 - $155.99 USD</v>
      </c>
      <c r="K318" s="9">
        <v>312</v>
      </c>
      <c r="L318" s="39">
        <v>109.19</v>
      </c>
      <c r="M318" s="39">
        <v>155.99</v>
      </c>
      <c r="N318" s="39">
        <v>155.99</v>
      </c>
    </row>
    <row r="319" spans="2:14" ht="15" x14ac:dyDescent="0.25">
      <c r="B319" s="9" t="s">
        <v>168</v>
      </c>
      <c r="C319" s="326" t="str">
        <f>'AVAILABILITIES &amp; BINARIES'!G27</f>
        <v>Select_Option</v>
      </c>
      <c r="D319" s="38" t="str">
        <f t="shared" si="0"/>
        <v>Select_Option</v>
      </c>
      <c r="I319" s="9" t="str">
        <f>Table1[[#This Row],[FriendlyName]]&amp;" - " &amp;TEXT(Table1[[#This Row],[WholeSale]],"$0.00") &amp; " USD"</f>
        <v>313 - $109.54 USD</v>
      </c>
      <c r="J319" s="9" t="str">
        <f>Table1[[#This Row],[FriendlyName]]&amp;" - " &amp;TEXT(Table1[[#This Row],[MSRP]],"$0.00") &amp; " USD"</f>
        <v>313 - $156.49 USD</v>
      </c>
      <c r="K319" s="9">
        <v>313</v>
      </c>
      <c r="L319" s="39">
        <v>109.54</v>
      </c>
      <c r="M319" s="39">
        <v>156.49</v>
      </c>
      <c r="N319" s="39">
        <v>156.49</v>
      </c>
    </row>
    <row r="320" spans="2:14" ht="15" x14ac:dyDescent="0.25">
      <c r="B320" s="9" t="s">
        <v>170</v>
      </c>
      <c r="C320" s="326" t="str">
        <f>'AVAILABILITIES &amp; BINARIES'!G28</f>
        <v>Select_Option</v>
      </c>
      <c r="D320" s="38" t="str">
        <f t="shared" si="0"/>
        <v>Select_Option</v>
      </c>
      <c r="I320" s="9" t="str">
        <f>Table1[[#This Row],[FriendlyName]]&amp;" - " &amp;TEXT(Table1[[#This Row],[WholeSale]],"$0.00") &amp; " USD"</f>
        <v>314 - $109.89 USD</v>
      </c>
      <c r="J320" s="9" t="str">
        <f>Table1[[#This Row],[FriendlyName]]&amp;" - " &amp;TEXT(Table1[[#This Row],[MSRP]],"$0.00") &amp; " USD"</f>
        <v>314 - $156.99 USD</v>
      </c>
      <c r="K320" s="9">
        <v>314</v>
      </c>
      <c r="L320" s="39">
        <v>109.89</v>
      </c>
      <c r="M320" s="39">
        <v>156.99</v>
      </c>
      <c r="N320" s="39">
        <v>156.99</v>
      </c>
    </row>
    <row r="321" spans="2:14" ht="15" x14ac:dyDescent="0.25">
      <c r="B321" s="9" t="s">
        <v>189</v>
      </c>
      <c r="C321" s="326" t="str">
        <f>'AVAILABILITIES &amp; BINARIES'!G29</f>
        <v>Select_Option</v>
      </c>
      <c r="D321" s="38" t="str">
        <f t="shared" si="0"/>
        <v>Select_Option</v>
      </c>
      <c r="I321" s="9" t="str">
        <f>Table1[[#This Row],[FriendlyName]]&amp;" - " &amp;TEXT(Table1[[#This Row],[WholeSale]],"$0.00") &amp; " USD"</f>
        <v>315 - $110.24 USD</v>
      </c>
      <c r="J321" s="9" t="str">
        <f>Table1[[#This Row],[FriendlyName]]&amp;" - " &amp;TEXT(Table1[[#This Row],[MSRP]],"$0.00") &amp; " USD"</f>
        <v>315 - $157.49 USD</v>
      </c>
      <c r="K321" s="9">
        <v>315</v>
      </c>
      <c r="L321" s="39">
        <v>110.24</v>
      </c>
      <c r="M321" s="39">
        <v>157.49</v>
      </c>
      <c r="N321" s="39">
        <v>157.49</v>
      </c>
    </row>
    <row r="322" spans="2:14" ht="15" x14ac:dyDescent="0.25">
      <c r="B322" s="9" t="s">
        <v>193</v>
      </c>
      <c r="C322" s="326" t="str">
        <f>'AVAILABILITIES &amp; BINARIES'!G30</f>
        <v>Select_Option</v>
      </c>
      <c r="D322" s="38" t="str">
        <f t="shared" si="0"/>
        <v>Select_Option</v>
      </c>
      <c r="I322" s="9" t="str">
        <f>Table1[[#This Row],[FriendlyName]]&amp;" - " &amp;TEXT(Table1[[#This Row],[WholeSale]],"$0.00") &amp; " USD"</f>
        <v>316 - $110.59 USD</v>
      </c>
      <c r="J322" s="9" t="str">
        <f>Table1[[#This Row],[FriendlyName]]&amp;" - " &amp;TEXT(Table1[[#This Row],[MSRP]],"$0.00") &amp; " USD"</f>
        <v>316 - $157.99 USD</v>
      </c>
      <c r="K322" s="9">
        <v>316</v>
      </c>
      <c r="L322" s="39">
        <v>110.59</v>
      </c>
      <c r="M322" s="39">
        <v>157.99</v>
      </c>
      <c r="N322" s="39">
        <v>157.99</v>
      </c>
    </row>
    <row r="323" spans="2:14" ht="15" x14ac:dyDescent="0.25">
      <c r="B323" s="9" t="s">
        <v>196</v>
      </c>
      <c r="C323" s="326" t="str">
        <f>'AVAILABILITIES &amp; BINARIES'!G31</f>
        <v>Select_Option</v>
      </c>
      <c r="D323" s="38" t="str">
        <f t="shared" si="0"/>
        <v>Select_Option</v>
      </c>
      <c r="I323" s="9" t="str">
        <f>Table1[[#This Row],[FriendlyName]]&amp;" - " &amp;TEXT(Table1[[#This Row],[WholeSale]],"$0.00") &amp; " USD"</f>
        <v>317 - $110.94 USD</v>
      </c>
      <c r="J323" s="9" t="str">
        <f>Table1[[#This Row],[FriendlyName]]&amp;" - " &amp;TEXT(Table1[[#This Row],[MSRP]],"$0.00") &amp; " USD"</f>
        <v>317 - $158.49 USD</v>
      </c>
      <c r="K323" s="9">
        <v>317</v>
      </c>
      <c r="L323" s="39">
        <v>110.94</v>
      </c>
      <c r="M323" s="39">
        <v>158.49</v>
      </c>
      <c r="N323" s="39">
        <v>158.49</v>
      </c>
    </row>
    <row r="324" spans="2:14" ht="15" x14ac:dyDescent="0.25">
      <c r="B324" s="9" t="s">
        <v>10</v>
      </c>
      <c r="C324" s="326" t="str">
        <f>'AVAILABILITIES &amp; BINARIES'!G32</f>
        <v>Select_Option</v>
      </c>
      <c r="D324" s="38" t="str">
        <f t="shared" si="0"/>
        <v>Select_Option</v>
      </c>
      <c r="I324" s="9" t="str">
        <f>Table1[[#This Row],[FriendlyName]]&amp;" - " &amp;TEXT(Table1[[#This Row],[WholeSale]],"$0.00") &amp; " USD"</f>
        <v>318 - $111.29 USD</v>
      </c>
      <c r="J324" s="9" t="str">
        <f>Table1[[#This Row],[FriendlyName]]&amp;" - " &amp;TEXT(Table1[[#This Row],[MSRP]],"$0.00") &amp; " USD"</f>
        <v>318 - $158.99 USD</v>
      </c>
      <c r="K324" s="9">
        <v>318</v>
      </c>
      <c r="L324" s="39">
        <v>111.29</v>
      </c>
      <c r="M324" s="39">
        <v>158.99</v>
      </c>
      <c r="N324" s="39">
        <v>158.99</v>
      </c>
    </row>
    <row r="325" spans="2:14" ht="15" x14ac:dyDescent="0.25">
      <c r="B325" s="9" t="s">
        <v>11</v>
      </c>
      <c r="C325" s="326" t="str">
        <f>'AVAILABILITIES &amp; BINARIES'!G33</f>
        <v>Select_Option</v>
      </c>
      <c r="D325" s="38" t="str">
        <f t="shared" si="0"/>
        <v>Select_Option</v>
      </c>
      <c r="I325" s="9" t="str">
        <f>Table1[[#This Row],[FriendlyName]]&amp;" - " &amp;TEXT(Table1[[#This Row],[WholeSale]],"$0.00") &amp; " USD"</f>
        <v>319 - $111.64 USD</v>
      </c>
      <c r="J325" s="9" t="str">
        <f>Table1[[#This Row],[FriendlyName]]&amp;" - " &amp;TEXT(Table1[[#This Row],[MSRP]],"$0.00") &amp; " USD"</f>
        <v>319 - $159.49 USD</v>
      </c>
      <c r="K325" s="9">
        <v>319</v>
      </c>
      <c r="L325" s="39">
        <v>111.64</v>
      </c>
      <c r="M325" s="39">
        <v>159.49</v>
      </c>
      <c r="N325" s="39">
        <v>159.49</v>
      </c>
    </row>
    <row r="326" spans="2:14" ht="15" x14ac:dyDescent="0.25">
      <c r="B326" s="9" t="s">
        <v>154</v>
      </c>
      <c r="C326" s="326" t="str">
        <f>'AVAILABILITIES &amp; BINARIES'!G34</f>
        <v>Select_Option</v>
      </c>
      <c r="D326" s="38" t="str">
        <f t="shared" si="0"/>
        <v>Select_Option</v>
      </c>
      <c r="I326" s="9" t="str">
        <f>Table1[[#This Row],[FriendlyName]]&amp;" - " &amp;TEXT(Table1[[#This Row],[WholeSale]],"$0.00") &amp; " USD"</f>
        <v>320 - $111.99 USD</v>
      </c>
      <c r="J326" s="9" t="str">
        <f>Table1[[#This Row],[FriendlyName]]&amp;" - " &amp;TEXT(Table1[[#This Row],[MSRP]],"$0.00") &amp; " USD"</f>
        <v>320 - $159.99 USD</v>
      </c>
      <c r="K326" s="9">
        <v>320</v>
      </c>
      <c r="L326" s="39">
        <v>111.99</v>
      </c>
      <c r="M326" s="39">
        <v>159.99</v>
      </c>
      <c r="N326" s="39">
        <v>159.99</v>
      </c>
    </row>
    <row r="327" spans="2:14" ht="15" x14ac:dyDescent="0.25">
      <c r="B327" s="9" t="s">
        <v>13</v>
      </c>
      <c r="C327" s="326" t="str">
        <f>'AVAILABILITIES &amp; BINARIES'!G35</f>
        <v>Select_Option</v>
      </c>
      <c r="D327" s="38" t="str">
        <f t="shared" si="0"/>
        <v>Select_Option</v>
      </c>
      <c r="I327" s="9" t="str">
        <f>Table1[[#This Row],[FriendlyName]]&amp;" - " &amp;TEXT(Table1[[#This Row],[WholeSale]],"$0.00") &amp; " USD"</f>
        <v>321 - $112.34 USD</v>
      </c>
      <c r="J327" s="9" t="str">
        <f>Table1[[#This Row],[FriendlyName]]&amp;" - " &amp;TEXT(Table1[[#This Row],[MSRP]],"$0.00") &amp; " USD"</f>
        <v>321 - $160.49 USD</v>
      </c>
      <c r="K327" s="9">
        <v>321</v>
      </c>
      <c r="L327" s="39">
        <v>112.34</v>
      </c>
      <c r="M327" s="39">
        <v>160.49</v>
      </c>
      <c r="N327" s="39">
        <v>160.49</v>
      </c>
    </row>
    <row r="328" spans="2:14" ht="15" x14ac:dyDescent="0.25">
      <c r="B328" s="9" t="s">
        <v>158</v>
      </c>
      <c r="C328" s="326" t="str">
        <f>'AVAILABILITIES &amp; BINARIES'!G36</f>
        <v>Select_Option</v>
      </c>
      <c r="D328" s="38" t="str">
        <f t="shared" si="0"/>
        <v>Select_Option</v>
      </c>
      <c r="I328" s="9" t="str">
        <f>Table1[[#This Row],[FriendlyName]]&amp;" - " &amp;TEXT(Table1[[#This Row],[WholeSale]],"$0.00") &amp; " USD"</f>
        <v>322 - $112.69 USD</v>
      </c>
      <c r="J328" s="9" t="str">
        <f>Table1[[#This Row],[FriendlyName]]&amp;" - " &amp;TEXT(Table1[[#This Row],[MSRP]],"$0.00") &amp; " USD"</f>
        <v>322 - $160.99 USD</v>
      </c>
      <c r="K328" s="9">
        <v>322</v>
      </c>
      <c r="L328" s="39">
        <v>112.69</v>
      </c>
      <c r="M328" s="39">
        <v>160.99</v>
      </c>
      <c r="N328" s="39">
        <v>160.99</v>
      </c>
    </row>
    <row r="329" spans="2:14" ht="15" x14ac:dyDescent="0.25">
      <c r="B329" s="9" t="s">
        <v>159</v>
      </c>
      <c r="C329" s="326" t="str">
        <f>'AVAILABILITIES &amp; BINARIES'!G37</f>
        <v>Select_Option</v>
      </c>
      <c r="D329" s="38" t="str">
        <f t="shared" si="0"/>
        <v>Select_Option</v>
      </c>
      <c r="I329" s="9" t="str">
        <f>Table1[[#This Row],[FriendlyName]]&amp;" - " &amp;TEXT(Table1[[#This Row],[WholeSale]],"$0.00") &amp; " USD"</f>
        <v>323 - $113.04 USD</v>
      </c>
      <c r="J329" s="9" t="str">
        <f>Table1[[#This Row],[FriendlyName]]&amp;" - " &amp;TEXT(Table1[[#This Row],[MSRP]],"$0.00") &amp; " USD"</f>
        <v>323 - $161.49 USD</v>
      </c>
      <c r="K329" s="9">
        <v>323</v>
      </c>
      <c r="L329" s="39">
        <v>113.04</v>
      </c>
      <c r="M329" s="39">
        <v>161.49</v>
      </c>
      <c r="N329" s="39">
        <v>161.49</v>
      </c>
    </row>
    <row r="330" spans="2:14" ht="15" x14ac:dyDescent="0.25">
      <c r="B330" s="9" t="s">
        <v>175</v>
      </c>
      <c r="C330" s="326" t="str">
        <f>'AVAILABILITIES &amp; BINARIES'!G38</f>
        <v>Select_Option</v>
      </c>
      <c r="D330" s="38" t="str">
        <f t="shared" si="0"/>
        <v>Select_Option</v>
      </c>
      <c r="I330" s="9" t="str">
        <f>Table1[[#This Row],[FriendlyName]]&amp;" - " &amp;TEXT(Table1[[#This Row],[WholeSale]],"$0.00") &amp; " USD"</f>
        <v>324 - $113.39 USD</v>
      </c>
      <c r="J330" s="9" t="str">
        <f>Table1[[#This Row],[FriendlyName]]&amp;" - " &amp;TEXT(Table1[[#This Row],[MSRP]],"$0.00") &amp; " USD"</f>
        <v>324 - $161.99 USD</v>
      </c>
      <c r="K330" s="9">
        <v>324</v>
      </c>
      <c r="L330" s="39">
        <v>113.39</v>
      </c>
      <c r="M330" s="39">
        <v>161.99</v>
      </c>
      <c r="N330" s="39">
        <v>161.99</v>
      </c>
    </row>
    <row r="331" spans="2:14" ht="15" x14ac:dyDescent="0.25">
      <c r="B331" s="9" t="s">
        <v>348</v>
      </c>
      <c r="C331" s="326" t="str">
        <f>'AVAILABILITIES &amp; BINARIES'!G39</f>
        <v>Select_Option</v>
      </c>
      <c r="D331" s="38" t="str">
        <f t="shared" si="0"/>
        <v>Select_Option</v>
      </c>
      <c r="I331" s="9" t="str">
        <f>Table1[[#This Row],[FriendlyName]]&amp;" - " &amp;TEXT(Table1[[#This Row],[WholeSale]],"$0.00") &amp; " USD"</f>
        <v>325 - $113.74 USD</v>
      </c>
      <c r="J331" s="9" t="str">
        <f>Table1[[#This Row],[FriendlyName]]&amp;" - " &amp;TEXT(Table1[[#This Row],[MSRP]],"$0.00") &amp; " USD"</f>
        <v>325 - $162.49 USD</v>
      </c>
      <c r="K331" s="9">
        <v>325</v>
      </c>
      <c r="L331" s="39">
        <v>113.74</v>
      </c>
      <c r="M331" s="39">
        <v>162.49</v>
      </c>
      <c r="N331" s="39">
        <v>162.49</v>
      </c>
    </row>
    <row r="332" spans="2:14" ht="15" x14ac:dyDescent="0.25">
      <c r="B332" s="9" t="s">
        <v>169</v>
      </c>
      <c r="C332" s="326" t="str">
        <f>'AVAILABILITIES &amp; BINARIES'!G40</f>
        <v>Select_Option</v>
      </c>
      <c r="D332" s="38" t="str">
        <f t="shared" si="0"/>
        <v>Select_Option</v>
      </c>
      <c r="I332" s="9" t="str">
        <f>Table1[[#This Row],[FriendlyName]]&amp;" - " &amp;TEXT(Table1[[#This Row],[WholeSale]],"$0.00") &amp; " USD"</f>
        <v>326 - $114.09 USD</v>
      </c>
      <c r="J332" s="9" t="str">
        <f>Table1[[#This Row],[FriendlyName]]&amp;" - " &amp;TEXT(Table1[[#This Row],[MSRP]],"$0.00") &amp; " USD"</f>
        <v>326 - $162.99 USD</v>
      </c>
      <c r="K332" s="9">
        <v>326</v>
      </c>
      <c r="L332" s="39">
        <v>114.09</v>
      </c>
      <c r="M332" s="39">
        <v>162.99</v>
      </c>
      <c r="N332" s="39">
        <v>162.99</v>
      </c>
    </row>
    <row r="333" spans="2:14" ht="15" x14ac:dyDescent="0.25">
      <c r="B333" s="9" t="s">
        <v>172</v>
      </c>
      <c r="C333" s="326" t="str">
        <f>'AVAILABILITIES &amp; BINARIES'!G41</f>
        <v>Select_Option</v>
      </c>
      <c r="D333" s="38" t="str">
        <f t="shared" si="0"/>
        <v>Select_Option</v>
      </c>
      <c r="I333" s="9" t="str">
        <f>Table1[[#This Row],[FriendlyName]]&amp;" - " &amp;TEXT(Table1[[#This Row],[WholeSale]],"$0.00") &amp; " USD"</f>
        <v>327 - $114.44 USD</v>
      </c>
      <c r="J333" s="9" t="str">
        <f>Table1[[#This Row],[FriendlyName]]&amp;" - " &amp;TEXT(Table1[[#This Row],[MSRP]],"$0.00") &amp; " USD"</f>
        <v>327 - $163.49 USD</v>
      </c>
      <c r="K333" s="9">
        <v>327</v>
      </c>
      <c r="L333" s="39">
        <v>114.44</v>
      </c>
      <c r="M333" s="39">
        <v>163.49</v>
      </c>
      <c r="N333" s="39">
        <v>163.49</v>
      </c>
    </row>
    <row r="334" spans="2:14" ht="15" x14ac:dyDescent="0.25">
      <c r="B334" s="9" t="s">
        <v>195</v>
      </c>
      <c r="C334" s="326" t="str">
        <f>'AVAILABILITIES &amp; BINARIES'!G42</f>
        <v>Select_Option</v>
      </c>
      <c r="D334" s="38" t="str">
        <f t="shared" si="0"/>
        <v>Select_Option</v>
      </c>
      <c r="I334" s="9" t="str">
        <f>Table1[[#This Row],[FriendlyName]]&amp;" - " &amp;TEXT(Table1[[#This Row],[WholeSale]],"$0.00") &amp; " USD"</f>
        <v>328 - $114.79 USD</v>
      </c>
      <c r="J334" s="9" t="str">
        <f>Table1[[#This Row],[FriendlyName]]&amp;" - " &amp;TEXT(Table1[[#This Row],[MSRP]],"$0.00") &amp; " USD"</f>
        <v>328 - $163.99 USD</v>
      </c>
      <c r="K334" s="9">
        <v>328</v>
      </c>
      <c r="L334" s="39">
        <v>114.79</v>
      </c>
      <c r="M334" s="39">
        <v>163.99</v>
      </c>
      <c r="N334" s="39">
        <v>163.99</v>
      </c>
    </row>
    <row r="335" spans="2:14" ht="15" x14ac:dyDescent="0.25">
      <c r="B335" s="9" t="s">
        <v>225</v>
      </c>
      <c r="C335" s="326" t="str">
        <f>'AVAILABILITIES &amp; BINARIES'!G43</f>
        <v>Select_Option</v>
      </c>
      <c r="D335" s="38" t="str">
        <f t="shared" si="0"/>
        <v>Select_Option</v>
      </c>
      <c r="I335" s="9" t="str">
        <f>Table1[[#This Row],[FriendlyName]]&amp;" - " &amp;TEXT(Table1[[#This Row],[WholeSale]],"$0.00") &amp; " USD"</f>
        <v>329 - $115.14 USD</v>
      </c>
      <c r="J335" s="9" t="str">
        <f>Table1[[#This Row],[FriendlyName]]&amp;" - " &amp;TEXT(Table1[[#This Row],[MSRP]],"$0.00") &amp; " USD"</f>
        <v>329 - $164.49 USD</v>
      </c>
      <c r="K335" s="9">
        <v>329</v>
      </c>
      <c r="L335" s="39">
        <v>115.14</v>
      </c>
      <c r="M335" s="39">
        <v>164.49</v>
      </c>
      <c r="N335" s="39">
        <v>164.49</v>
      </c>
    </row>
    <row r="336" spans="2:14" ht="15" x14ac:dyDescent="0.25">
      <c r="B336" s="9" t="s">
        <v>201</v>
      </c>
      <c r="C336" s="326" t="str">
        <f>'AVAILABILITIES &amp; BINARIES'!G44</f>
        <v>Select_Option</v>
      </c>
      <c r="D336" s="38" t="str">
        <f t="shared" si="0"/>
        <v>Select_Option</v>
      </c>
      <c r="I336" s="9" t="str">
        <f>Table1[[#This Row],[FriendlyName]]&amp;" - " &amp;TEXT(Table1[[#This Row],[WholeSale]],"$0.00") &amp; " USD"</f>
        <v>330 - $115.49 USD</v>
      </c>
      <c r="J336" s="9" t="str">
        <f>Table1[[#This Row],[FriendlyName]]&amp;" - " &amp;TEXT(Table1[[#This Row],[MSRP]],"$0.00") &amp; " USD"</f>
        <v>330 - $164.99 USD</v>
      </c>
      <c r="K336" s="9">
        <v>330</v>
      </c>
      <c r="L336" s="39">
        <v>115.49</v>
      </c>
      <c r="M336" s="39">
        <v>164.99</v>
      </c>
      <c r="N336" s="39">
        <v>164.99</v>
      </c>
    </row>
    <row r="337" spans="2:14" ht="15" x14ac:dyDescent="0.25">
      <c r="B337" s="9" t="s">
        <v>174</v>
      </c>
      <c r="C337" s="326" t="str">
        <f>'AVAILABILITIES &amp; BINARIES'!G45</f>
        <v>Select_Option</v>
      </c>
      <c r="D337" s="38" t="str">
        <f t="shared" si="0"/>
        <v>Select_Option</v>
      </c>
      <c r="I337" s="9" t="str">
        <f>Table1[[#This Row],[FriendlyName]]&amp;" - " &amp;TEXT(Table1[[#This Row],[WholeSale]],"$0.00") &amp; " USD"</f>
        <v>331 - $115.84 USD</v>
      </c>
      <c r="J337" s="9" t="str">
        <f>Table1[[#This Row],[FriendlyName]]&amp;" - " &amp;TEXT(Table1[[#This Row],[MSRP]],"$0.00") &amp; " USD"</f>
        <v>331 - $165.49 USD</v>
      </c>
      <c r="K337" s="9">
        <v>331</v>
      </c>
      <c r="L337" s="39">
        <v>115.84</v>
      </c>
      <c r="M337" s="39">
        <v>165.49</v>
      </c>
      <c r="N337" s="39">
        <v>165.49</v>
      </c>
    </row>
    <row r="338" spans="2:14" ht="15" x14ac:dyDescent="0.25">
      <c r="B338" s="9" t="s">
        <v>194</v>
      </c>
      <c r="C338" s="326" t="str">
        <f>'AVAILABILITIES &amp; BINARIES'!G46</f>
        <v>Select_Option</v>
      </c>
      <c r="D338" s="38" t="str">
        <f t="shared" si="0"/>
        <v>Select_Option</v>
      </c>
      <c r="I338" s="9" t="str">
        <f>Table1[[#This Row],[FriendlyName]]&amp;" - " &amp;TEXT(Table1[[#This Row],[WholeSale]],"$0.00") &amp; " USD"</f>
        <v>332 - $116.19 USD</v>
      </c>
      <c r="J338" s="9" t="str">
        <f>Table1[[#This Row],[FriendlyName]]&amp;" - " &amp;TEXT(Table1[[#This Row],[MSRP]],"$0.00") &amp; " USD"</f>
        <v>332 - $165.99 USD</v>
      </c>
      <c r="K338" s="9">
        <v>332</v>
      </c>
      <c r="L338" s="39">
        <v>116.19</v>
      </c>
      <c r="M338" s="39">
        <v>165.99</v>
      </c>
      <c r="N338" s="39">
        <v>165.99</v>
      </c>
    </row>
    <row r="339" spans="2:14" ht="15" x14ac:dyDescent="0.25">
      <c r="B339" s="9" t="s">
        <v>198</v>
      </c>
      <c r="C339" s="326" t="str">
        <f>'AVAILABILITIES &amp; BINARIES'!G47</f>
        <v>Select_Option</v>
      </c>
      <c r="D339" s="38" t="str">
        <f t="shared" si="0"/>
        <v>Select_Option</v>
      </c>
      <c r="I339" s="9" t="str">
        <f>Table1[[#This Row],[FriendlyName]]&amp;" - " &amp;TEXT(Table1[[#This Row],[WholeSale]],"$0.00") &amp; " USD"</f>
        <v>333 - $116.54 USD</v>
      </c>
      <c r="J339" s="9" t="str">
        <f>Table1[[#This Row],[FriendlyName]]&amp;" - " &amp;TEXT(Table1[[#This Row],[MSRP]],"$0.00") &amp; " USD"</f>
        <v>333 - $166.49 USD</v>
      </c>
      <c r="K339" s="9">
        <v>333</v>
      </c>
      <c r="L339" s="39">
        <v>116.54</v>
      </c>
      <c r="M339" s="39">
        <v>166.49</v>
      </c>
      <c r="N339" s="39">
        <v>166.49</v>
      </c>
    </row>
    <row r="340" spans="2:14" ht="15" x14ac:dyDescent="0.25">
      <c r="B340" s="9" t="s">
        <v>204</v>
      </c>
      <c r="C340" s="326" t="str">
        <f>'AVAILABILITIES &amp; BINARIES'!G48</f>
        <v>Select_Option</v>
      </c>
      <c r="D340" s="38" t="str">
        <f t="shared" si="0"/>
        <v>Select_Option</v>
      </c>
      <c r="I340" s="9" t="str">
        <f>Table1[[#This Row],[FriendlyName]]&amp;" - " &amp;TEXT(Table1[[#This Row],[WholeSale]],"$0.00") &amp; " USD"</f>
        <v>334 - $116.89 USD</v>
      </c>
      <c r="J340" s="9" t="str">
        <f>Table1[[#This Row],[FriendlyName]]&amp;" - " &amp;TEXT(Table1[[#This Row],[MSRP]],"$0.00") &amp; " USD"</f>
        <v>334 - $166.99 USD</v>
      </c>
      <c r="K340" s="9">
        <v>334</v>
      </c>
      <c r="L340" s="39">
        <v>116.89</v>
      </c>
      <c r="M340" s="39">
        <v>166.99</v>
      </c>
      <c r="N340" s="39">
        <v>166.99</v>
      </c>
    </row>
    <row r="341" spans="2:14" ht="15" x14ac:dyDescent="0.25">
      <c r="B341" s="9" t="s">
        <v>206</v>
      </c>
      <c r="C341" s="326" t="str">
        <f>'AVAILABILITIES &amp; BINARIES'!G49</f>
        <v>Select_Option</v>
      </c>
      <c r="D341" s="38" t="str">
        <f t="shared" si="0"/>
        <v>Select_Option</v>
      </c>
      <c r="I341" s="9" t="str">
        <f>Table1[[#This Row],[FriendlyName]]&amp;" - " &amp;TEXT(Table1[[#This Row],[WholeSale]],"$0.00") &amp; " USD"</f>
        <v>335 - $117.24 USD</v>
      </c>
      <c r="J341" s="9" t="str">
        <f>Table1[[#This Row],[FriendlyName]]&amp;" - " &amp;TEXT(Table1[[#This Row],[MSRP]],"$0.00") &amp; " USD"</f>
        <v>335 - $167.49 USD</v>
      </c>
      <c r="K341" s="9">
        <v>335</v>
      </c>
      <c r="L341" s="39">
        <v>117.24</v>
      </c>
      <c r="M341" s="39">
        <v>167.49</v>
      </c>
      <c r="N341" s="39">
        <v>167.49</v>
      </c>
    </row>
    <row r="342" spans="2:14" ht="15" x14ac:dyDescent="0.25">
      <c r="I342" s="9" t="str">
        <f>Table1[[#This Row],[FriendlyName]]&amp;" - " &amp;TEXT(Table1[[#This Row],[WholeSale]],"$0.00") &amp; " USD"</f>
        <v>336 - $117.59 USD</v>
      </c>
      <c r="J342" s="9" t="str">
        <f>Table1[[#This Row],[FriendlyName]]&amp;" - " &amp;TEXT(Table1[[#This Row],[MSRP]],"$0.00") &amp; " USD"</f>
        <v>336 - $167.99 USD</v>
      </c>
      <c r="K342" s="9">
        <v>336</v>
      </c>
      <c r="L342" s="39">
        <v>117.59</v>
      </c>
      <c r="M342" s="39">
        <v>167.99</v>
      </c>
      <c r="N342" s="39">
        <v>167.99</v>
      </c>
    </row>
    <row r="343" spans="2:14" ht="15" x14ac:dyDescent="0.25">
      <c r="I343" s="9" t="str">
        <f>Table1[[#This Row],[FriendlyName]]&amp;" - " &amp;TEXT(Table1[[#This Row],[WholeSale]],"$0.00") &amp; " USD"</f>
        <v>337 - $117.94 USD</v>
      </c>
      <c r="J343" s="9" t="str">
        <f>Table1[[#This Row],[FriendlyName]]&amp;" - " &amp;TEXT(Table1[[#This Row],[MSRP]],"$0.00") &amp; " USD"</f>
        <v>337 - $168.49 USD</v>
      </c>
      <c r="K343" s="9">
        <v>337</v>
      </c>
      <c r="L343" s="39">
        <v>117.94</v>
      </c>
      <c r="M343" s="39">
        <v>168.49</v>
      </c>
      <c r="N343" s="39">
        <v>168.49</v>
      </c>
    </row>
    <row r="344" spans="2:14" ht="15" x14ac:dyDescent="0.25">
      <c r="I344" s="9" t="str">
        <f>Table1[[#This Row],[FriendlyName]]&amp;" - " &amp;TEXT(Table1[[#This Row],[WholeSale]],"$0.00") &amp; " USD"</f>
        <v>338 - $118.29 USD</v>
      </c>
      <c r="J344" s="9" t="str">
        <f>Table1[[#This Row],[FriendlyName]]&amp;" - " &amp;TEXT(Table1[[#This Row],[MSRP]],"$0.00") &amp; " USD"</f>
        <v>338 - $168.99 USD</v>
      </c>
      <c r="K344" s="9">
        <v>338</v>
      </c>
      <c r="L344" s="39">
        <v>118.29</v>
      </c>
      <c r="M344" s="39">
        <v>168.99</v>
      </c>
      <c r="N344" s="39">
        <v>168.99</v>
      </c>
    </row>
    <row r="345" spans="2:14" ht="15" x14ac:dyDescent="0.25">
      <c r="I345" s="9" t="str">
        <f>Table1[[#This Row],[FriendlyName]]&amp;" - " &amp;TEXT(Table1[[#This Row],[WholeSale]],"$0.00") &amp; " USD"</f>
        <v>339 - $118.64 USD</v>
      </c>
      <c r="J345" s="9" t="str">
        <f>Table1[[#This Row],[FriendlyName]]&amp;" - " &amp;TEXT(Table1[[#This Row],[MSRP]],"$0.00") &amp; " USD"</f>
        <v>339 - $169.49 USD</v>
      </c>
      <c r="K345" s="9">
        <v>339</v>
      </c>
      <c r="L345" s="39">
        <v>118.64</v>
      </c>
      <c r="M345" s="39">
        <v>169.49</v>
      </c>
      <c r="N345" s="39">
        <v>169.49</v>
      </c>
    </row>
    <row r="346" spans="2:14" ht="15" x14ac:dyDescent="0.25">
      <c r="I346" s="9" t="str">
        <f>Table1[[#This Row],[FriendlyName]]&amp;" - " &amp;TEXT(Table1[[#This Row],[WholeSale]],"$0.00") &amp; " USD"</f>
        <v>340 - $118.99 USD</v>
      </c>
      <c r="J346" s="9" t="str">
        <f>Table1[[#This Row],[FriendlyName]]&amp;" - " &amp;TEXT(Table1[[#This Row],[MSRP]],"$0.00") &amp; " USD"</f>
        <v>340 - $169.99 USD</v>
      </c>
      <c r="K346" s="9">
        <v>340</v>
      </c>
      <c r="L346" s="39">
        <v>118.99</v>
      </c>
      <c r="M346" s="39">
        <v>169.99</v>
      </c>
      <c r="N346" s="39">
        <v>169.99</v>
      </c>
    </row>
    <row r="347" spans="2:14" ht="15" x14ac:dyDescent="0.25">
      <c r="I347" s="9" t="str">
        <f>Table1[[#This Row],[FriendlyName]]&amp;" - " &amp;TEXT(Table1[[#This Row],[WholeSale]],"$0.00") &amp; " USD"</f>
        <v>341 - $119.34 USD</v>
      </c>
      <c r="J347" s="9" t="str">
        <f>Table1[[#This Row],[FriendlyName]]&amp;" - " &amp;TEXT(Table1[[#This Row],[MSRP]],"$0.00") &amp; " USD"</f>
        <v>341 - $170.49 USD</v>
      </c>
      <c r="K347" s="9">
        <v>341</v>
      </c>
      <c r="L347" s="39">
        <v>119.34</v>
      </c>
      <c r="M347" s="39">
        <v>170.49</v>
      </c>
      <c r="N347" s="39">
        <v>170.49</v>
      </c>
    </row>
    <row r="348" spans="2:14" ht="15" x14ac:dyDescent="0.25">
      <c r="I348" s="9" t="str">
        <f>Table1[[#This Row],[FriendlyName]]&amp;" - " &amp;TEXT(Table1[[#This Row],[WholeSale]],"$0.00") &amp; " USD"</f>
        <v>342 - $119.69 USD</v>
      </c>
      <c r="J348" s="9" t="str">
        <f>Table1[[#This Row],[FriendlyName]]&amp;" - " &amp;TEXT(Table1[[#This Row],[MSRP]],"$0.00") &amp; " USD"</f>
        <v>342 - $170.99 USD</v>
      </c>
      <c r="K348" s="9">
        <v>342</v>
      </c>
      <c r="L348" s="39">
        <v>119.69</v>
      </c>
      <c r="M348" s="39">
        <v>170.99</v>
      </c>
      <c r="N348" s="39">
        <v>170.99</v>
      </c>
    </row>
    <row r="349" spans="2:14" ht="15" x14ac:dyDescent="0.25">
      <c r="I349" s="9" t="str">
        <f>Table1[[#This Row],[FriendlyName]]&amp;" - " &amp;TEXT(Table1[[#This Row],[WholeSale]],"$0.00") &amp; " USD"</f>
        <v>343 - $120.04 USD</v>
      </c>
      <c r="J349" s="9" t="str">
        <f>Table1[[#This Row],[FriendlyName]]&amp;" - " &amp;TEXT(Table1[[#This Row],[MSRP]],"$0.00") &amp; " USD"</f>
        <v>343 - $171.49 USD</v>
      </c>
      <c r="K349" s="9">
        <v>343</v>
      </c>
      <c r="L349" s="39">
        <v>120.04</v>
      </c>
      <c r="M349" s="39">
        <v>171.49</v>
      </c>
      <c r="N349" s="39">
        <v>171.49</v>
      </c>
    </row>
    <row r="350" spans="2:14" ht="15" x14ac:dyDescent="0.25">
      <c r="I350" s="9" t="str">
        <f>Table1[[#This Row],[FriendlyName]]&amp;" - " &amp;TEXT(Table1[[#This Row],[WholeSale]],"$0.00") &amp; " USD"</f>
        <v>344 - $120.39 USD</v>
      </c>
      <c r="J350" s="9" t="str">
        <f>Table1[[#This Row],[FriendlyName]]&amp;" - " &amp;TEXT(Table1[[#This Row],[MSRP]],"$0.00") &amp; " USD"</f>
        <v>344 - $171.99 USD</v>
      </c>
      <c r="K350" s="9">
        <v>344</v>
      </c>
      <c r="L350" s="39">
        <v>120.39</v>
      </c>
      <c r="M350" s="39">
        <v>171.99</v>
      </c>
      <c r="N350" s="39">
        <v>171.99</v>
      </c>
    </row>
    <row r="351" spans="2:14" ht="15" x14ac:dyDescent="0.25">
      <c r="I351" s="9" t="str">
        <f>Table1[[#This Row],[FriendlyName]]&amp;" - " &amp;TEXT(Table1[[#This Row],[WholeSale]],"$0.00") &amp; " USD"</f>
        <v>345 - $120.74 USD</v>
      </c>
      <c r="J351" s="9" t="str">
        <f>Table1[[#This Row],[FriendlyName]]&amp;" - " &amp;TEXT(Table1[[#This Row],[MSRP]],"$0.00") &amp; " USD"</f>
        <v>345 - $172.49 USD</v>
      </c>
      <c r="K351" s="9">
        <v>345</v>
      </c>
      <c r="L351" s="39">
        <v>120.74</v>
      </c>
      <c r="M351" s="39">
        <v>172.49</v>
      </c>
      <c r="N351" s="39">
        <v>172.49</v>
      </c>
    </row>
    <row r="352" spans="2:14" ht="15" x14ac:dyDescent="0.25">
      <c r="I352" s="9" t="str">
        <f>Table1[[#This Row],[FriendlyName]]&amp;" - " &amp;TEXT(Table1[[#This Row],[WholeSale]],"$0.00") &amp; " USD"</f>
        <v>346 - $121.09 USD</v>
      </c>
      <c r="J352" s="9" t="str">
        <f>Table1[[#This Row],[FriendlyName]]&amp;" - " &amp;TEXT(Table1[[#This Row],[MSRP]],"$0.00") &amp; " USD"</f>
        <v>346 - $172.99 USD</v>
      </c>
      <c r="K352" s="9">
        <v>346</v>
      </c>
      <c r="L352" s="39">
        <v>121.09</v>
      </c>
      <c r="M352" s="39">
        <v>172.99</v>
      </c>
      <c r="N352" s="39">
        <v>172.99</v>
      </c>
    </row>
    <row r="353" spans="9:14" ht="15" x14ac:dyDescent="0.25">
      <c r="I353" s="9" t="str">
        <f>Table1[[#This Row],[FriendlyName]]&amp;" - " &amp;TEXT(Table1[[#This Row],[WholeSale]],"$0.00") &amp; " USD"</f>
        <v>347 - $121.44 USD</v>
      </c>
      <c r="J353" s="9" t="str">
        <f>Table1[[#This Row],[FriendlyName]]&amp;" - " &amp;TEXT(Table1[[#This Row],[MSRP]],"$0.00") &amp; " USD"</f>
        <v>347 - $173.49 USD</v>
      </c>
      <c r="K353" s="9">
        <v>347</v>
      </c>
      <c r="L353" s="39">
        <v>121.44</v>
      </c>
      <c r="M353" s="39">
        <v>173.49</v>
      </c>
      <c r="N353" s="39">
        <v>173.49</v>
      </c>
    </row>
    <row r="354" spans="9:14" ht="15" x14ac:dyDescent="0.25">
      <c r="I354" s="9" t="str">
        <f>Table1[[#This Row],[FriendlyName]]&amp;" - " &amp;TEXT(Table1[[#This Row],[WholeSale]],"$0.00") &amp; " USD"</f>
        <v>348 - $121.79 USD</v>
      </c>
      <c r="J354" s="9" t="str">
        <f>Table1[[#This Row],[FriendlyName]]&amp;" - " &amp;TEXT(Table1[[#This Row],[MSRP]],"$0.00") &amp; " USD"</f>
        <v>348 - $173.99 USD</v>
      </c>
      <c r="K354" s="9">
        <v>348</v>
      </c>
      <c r="L354" s="39">
        <v>121.79</v>
      </c>
      <c r="M354" s="39">
        <v>173.99</v>
      </c>
      <c r="N354" s="39">
        <v>173.99</v>
      </c>
    </row>
    <row r="355" spans="9:14" ht="15" x14ac:dyDescent="0.25">
      <c r="I355" s="9" t="str">
        <f>Table1[[#This Row],[FriendlyName]]&amp;" - " &amp;TEXT(Table1[[#This Row],[WholeSale]],"$0.00") &amp; " USD"</f>
        <v>349 - $122.14 USD</v>
      </c>
      <c r="J355" s="9" t="str">
        <f>Table1[[#This Row],[FriendlyName]]&amp;" - " &amp;TEXT(Table1[[#This Row],[MSRP]],"$0.00") &amp; " USD"</f>
        <v>349 - $174.49 USD</v>
      </c>
      <c r="K355" s="9">
        <v>349</v>
      </c>
      <c r="L355" s="39">
        <v>122.14</v>
      </c>
      <c r="M355" s="39">
        <v>174.49</v>
      </c>
      <c r="N355" s="39">
        <v>174.49</v>
      </c>
    </row>
    <row r="356" spans="9:14" ht="15" x14ac:dyDescent="0.25">
      <c r="I356" s="9" t="str">
        <f>Table1[[#This Row],[FriendlyName]]&amp;" - " &amp;TEXT(Table1[[#This Row],[WholeSale]],"$0.00") &amp; " USD"</f>
        <v>350 - $122.49 USD</v>
      </c>
      <c r="J356" s="9" t="str">
        <f>Table1[[#This Row],[FriendlyName]]&amp;" - " &amp;TEXT(Table1[[#This Row],[MSRP]],"$0.00") &amp; " USD"</f>
        <v>350 - $174.99 USD</v>
      </c>
      <c r="K356" s="9">
        <v>350</v>
      </c>
      <c r="L356" s="39">
        <v>122.49</v>
      </c>
      <c r="M356" s="39">
        <v>174.99</v>
      </c>
      <c r="N356" s="39">
        <v>174.99</v>
      </c>
    </row>
    <row r="357" spans="9:14" ht="15" x14ac:dyDescent="0.25">
      <c r="I357" s="9" t="str">
        <f>Table1[[#This Row],[FriendlyName]]&amp;" - " &amp;TEXT(Table1[[#This Row],[WholeSale]],"$0.00") &amp; " USD"</f>
        <v>351 - $122.84 USD</v>
      </c>
      <c r="J357" s="9" t="str">
        <f>Table1[[#This Row],[FriendlyName]]&amp;" - " &amp;TEXT(Table1[[#This Row],[MSRP]],"$0.00") &amp; " USD"</f>
        <v>351 - $175.49 USD</v>
      </c>
      <c r="K357" s="9">
        <v>351</v>
      </c>
      <c r="L357" s="39">
        <v>122.84</v>
      </c>
      <c r="M357" s="39">
        <v>175.49</v>
      </c>
      <c r="N357" s="39">
        <v>175.49</v>
      </c>
    </row>
    <row r="358" spans="9:14" ht="15" x14ac:dyDescent="0.25">
      <c r="I358" s="9" t="str">
        <f>Table1[[#This Row],[FriendlyName]]&amp;" - " &amp;TEXT(Table1[[#This Row],[WholeSale]],"$0.00") &amp; " USD"</f>
        <v>352 - $123.19 USD</v>
      </c>
      <c r="J358" s="9" t="str">
        <f>Table1[[#This Row],[FriendlyName]]&amp;" - " &amp;TEXT(Table1[[#This Row],[MSRP]],"$0.00") &amp; " USD"</f>
        <v>352 - $175.99 USD</v>
      </c>
      <c r="K358" s="9">
        <v>352</v>
      </c>
      <c r="L358" s="39">
        <v>123.19</v>
      </c>
      <c r="M358" s="39">
        <v>175.99</v>
      </c>
      <c r="N358" s="39">
        <v>175.99</v>
      </c>
    </row>
    <row r="359" spans="9:14" ht="15" x14ac:dyDescent="0.25">
      <c r="I359" s="9" t="str">
        <f>Table1[[#This Row],[FriendlyName]]&amp;" - " &amp;TEXT(Table1[[#This Row],[WholeSale]],"$0.00") &amp; " USD"</f>
        <v>353 - $123.54 USD</v>
      </c>
      <c r="J359" s="9" t="str">
        <f>Table1[[#This Row],[FriendlyName]]&amp;" - " &amp;TEXT(Table1[[#This Row],[MSRP]],"$0.00") &amp; " USD"</f>
        <v>353 - $176.49 USD</v>
      </c>
      <c r="K359" s="9">
        <v>353</v>
      </c>
      <c r="L359" s="39">
        <v>123.54</v>
      </c>
      <c r="M359" s="39">
        <v>176.49</v>
      </c>
      <c r="N359" s="39">
        <v>176.49</v>
      </c>
    </row>
    <row r="360" spans="9:14" ht="15" x14ac:dyDescent="0.25">
      <c r="I360" s="9" t="str">
        <f>Table1[[#This Row],[FriendlyName]]&amp;" - " &amp;TEXT(Table1[[#This Row],[WholeSale]],"$0.00") &amp; " USD"</f>
        <v>354 - $123.89 USD</v>
      </c>
      <c r="J360" s="9" t="str">
        <f>Table1[[#This Row],[FriendlyName]]&amp;" - " &amp;TEXT(Table1[[#This Row],[MSRP]],"$0.00") &amp; " USD"</f>
        <v>354 - $176.99 USD</v>
      </c>
      <c r="K360" s="9">
        <v>354</v>
      </c>
      <c r="L360" s="39">
        <v>123.89</v>
      </c>
      <c r="M360" s="39">
        <v>176.99</v>
      </c>
      <c r="N360" s="39">
        <v>176.99</v>
      </c>
    </row>
    <row r="361" spans="9:14" ht="15" x14ac:dyDescent="0.25">
      <c r="I361" s="9" t="str">
        <f>Table1[[#This Row],[FriendlyName]]&amp;" - " &amp;TEXT(Table1[[#This Row],[WholeSale]],"$0.00") &amp; " USD"</f>
        <v>355 - $124.24 USD</v>
      </c>
      <c r="J361" s="9" t="str">
        <f>Table1[[#This Row],[FriendlyName]]&amp;" - " &amp;TEXT(Table1[[#This Row],[MSRP]],"$0.00") &amp; " USD"</f>
        <v>355 - $177.49 USD</v>
      </c>
      <c r="K361" s="9">
        <v>355</v>
      </c>
      <c r="L361" s="39">
        <v>124.24</v>
      </c>
      <c r="M361" s="39">
        <v>177.49</v>
      </c>
      <c r="N361" s="39">
        <v>177.49</v>
      </c>
    </row>
    <row r="362" spans="9:14" ht="15" x14ac:dyDescent="0.25">
      <c r="I362" s="9" t="str">
        <f>Table1[[#This Row],[FriendlyName]]&amp;" - " &amp;TEXT(Table1[[#This Row],[WholeSale]],"$0.00") &amp; " USD"</f>
        <v>356 - $124.59 USD</v>
      </c>
      <c r="J362" s="9" t="str">
        <f>Table1[[#This Row],[FriendlyName]]&amp;" - " &amp;TEXT(Table1[[#This Row],[MSRP]],"$0.00") &amp; " USD"</f>
        <v>356 - $177.99 USD</v>
      </c>
      <c r="K362" s="9">
        <v>356</v>
      </c>
      <c r="L362" s="39">
        <v>124.59</v>
      </c>
      <c r="M362" s="39">
        <v>177.99</v>
      </c>
      <c r="N362" s="39">
        <v>177.99</v>
      </c>
    </row>
    <row r="363" spans="9:14" ht="15" x14ac:dyDescent="0.25">
      <c r="I363" s="9" t="str">
        <f>Table1[[#This Row],[FriendlyName]]&amp;" - " &amp;TEXT(Table1[[#This Row],[WholeSale]],"$0.00") &amp; " USD"</f>
        <v>357 - $124.94 USD</v>
      </c>
      <c r="J363" s="9" t="str">
        <f>Table1[[#This Row],[FriendlyName]]&amp;" - " &amp;TEXT(Table1[[#This Row],[MSRP]],"$0.00") &amp; " USD"</f>
        <v>357 - $178.49 USD</v>
      </c>
      <c r="K363" s="9">
        <v>357</v>
      </c>
      <c r="L363" s="39">
        <v>124.94</v>
      </c>
      <c r="M363" s="39">
        <v>178.49</v>
      </c>
      <c r="N363" s="39">
        <v>178.49</v>
      </c>
    </row>
    <row r="364" spans="9:14" ht="15" x14ac:dyDescent="0.25">
      <c r="I364" s="9" t="str">
        <f>Table1[[#This Row],[FriendlyName]]&amp;" - " &amp;TEXT(Table1[[#This Row],[WholeSale]],"$0.00") &amp; " USD"</f>
        <v>358 - $125.29 USD</v>
      </c>
      <c r="J364" s="9" t="str">
        <f>Table1[[#This Row],[FriendlyName]]&amp;" - " &amp;TEXT(Table1[[#This Row],[MSRP]],"$0.00") &amp; " USD"</f>
        <v>358 - $178.99 USD</v>
      </c>
      <c r="K364" s="9">
        <v>358</v>
      </c>
      <c r="L364" s="39">
        <v>125.29</v>
      </c>
      <c r="M364" s="39">
        <v>178.99</v>
      </c>
      <c r="N364" s="39">
        <v>178.99</v>
      </c>
    </row>
    <row r="365" spans="9:14" ht="15" x14ac:dyDescent="0.25">
      <c r="I365" s="9" t="str">
        <f>Table1[[#This Row],[FriendlyName]]&amp;" - " &amp;TEXT(Table1[[#This Row],[WholeSale]],"$0.00") &amp; " USD"</f>
        <v>359 - $125.64 USD</v>
      </c>
      <c r="J365" s="9" t="str">
        <f>Table1[[#This Row],[FriendlyName]]&amp;" - " &amp;TEXT(Table1[[#This Row],[MSRP]],"$0.00") &amp; " USD"</f>
        <v>359 - $179.49 USD</v>
      </c>
      <c r="K365" s="9">
        <v>359</v>
      </c>
      <c r="L365" s="39">
        <v>125.64</v>
      </c>
      <c r="M365" s="39">
        <v>179.49</v>
      </c>
      <c r="N365" s="39">
        <v>179.49</v>
      </c>
    </row>
    <row r="366" spans="9:14" ht="15" x14ac:dyDescent="0.25">
      <c r="I366" s="9" t="str">
        <f>Table1[[#This Row],[FriendlyName]]&amp;" - " &amp;TEXT(Table1[[#This Row],[WholeSale]],"$0.00") &amp; " USD"</f>
        <v>360 - $125.99 USD</v>
      </c>
      <c r="J366" s="9" t="str">
        <f>Table1[[#This Row],[FriendlyName]]&amp;" - " &amp;TEXT(Table1[[#This Row],[MSRP]],"$0.00") &amp; " USD"</f>
        <v>360 - $179.99 USD</v>
      </c>
      <c r="K366" s="9">
        <v>360</v>
      </c>
      <c r="L366" s="39">
        <v>125.99</v>
      </c>
      <c r="M366" s="39">
        <v>179.99</v>
      </c>
      <c r="N366" s="39">
        <v>179.99</v>
      </c>
    </row>
    <row r="367" spans="9:14" ht="15" x14ac:dyDescent="0.25">
      <c r="I367" s="9" t="str">
        <f>Table1[[#This Row],[FriendlyName]]&amp;" - " &amp;TEXT(Table1[[#This Row],[WholeSale]],"$0.00") &amp; " USD"</f>
        <v>361 - $126.34 USD</v>
      </c>
      <c r="J367" s="9" t="str">
        <f>Table1[[#This Row],[FriendlyName]]&amp;" - " &amp;TEXT(Table1[[#This Row],[MSRP]],"$0.00") &amp; " USD"</f>
        <v>361 - $180.49 USD</v>
      </c>
      <c r="K367" s="9">
        <v>361</v>
      </c>
      <c r="L367" s="39">
        <v>126.34</v>
      </c>
      <c r="M367" s="39">
        <v>180.49</v>
      </c>
      <c r="N367" s="39">
        <v>180.49</v>
      </c>
    </row>
    <row r="368" spans="9:14" ht="15" x14ac:dyDescent="0.25">
      <c r="I368" s="9" t="str">
        <f>Table1[[#This Row],[FriendlyName]]&amp;" - " &amp;TEXT(Table1[[#This Row],[WholeSale]],"$0.00") &amp; " USD"</f>
        <v>362 - $126.69 USD</v>
      </c>
      <c r="J368" s="9" t="str">
        <f>Table1[[#This Row],[FriendlyName]]&amp;" - " &amp;TEXT(Table1[[#This Row],[MSRP]],"$0.00") &amp; " USD"</f>
        <v>362 - $180.99 USD</v>
      </c>
      <c r="K368" s="9">
        <v>362</v>
      </c>
      <c r="L368" s="39">
        <v>126.69</v>
      </c>
      <c r="M368" s="39">
        <v>180.99</v>
      </c>
      <c r="N368" s="39">
        <v>180.99</v>
      </c>
    </row>
    <row r="369" spans="9:14" ht="15" x14ac:dyDescent="0.25">
      <c r="I369" s="9" t="str">
        <f>Table1[[#This Row],[FriendlyName]]&amp;" - " &amp;TEXT(Table1[[#This Row],[WholeSale]],"$0.00") &amp; " USD"</f>
        <v>363 - $127.04 USD</v>
      </c>
      <c r="J369" s="9" t="str">
        <f>Table1[[#This Row],[FriendlyName]]&amp;" - " &amp;TEXT(Table1[[#This Row],[MSRP]],"$0.00") &amp; " USD"</f>
        <v>363 - $181.49 USD</v>
      </c>
      <c r="K369" s="9">
        <v>363</v>
      </c>
      <c r="L369" s="39">
        <v>127.04</v>
      </c>
      <c r="M369" s="39">
        <v>181.49</v>
      </c>
      <c r="N369" s="39">
        <v>181.49</v>
      </c>
    </row>
    <row r="370" spans="9:14" ht="15" x14ac:dyDescent="0.25">
      <c r="I370" s="9" t="str">
        <f>Table1[[#This Row],[FriendlyName]]&amp;" - " &amp;TEXT(Table1[[#This Row],[WholeSale]],"$0.00") &amp; " USD"</f>
        <v>364 - $127.39 USD</v>
      </c>
      <c r="J370" s="9" t="str">
        <f>Table1[[#This Row],[FriendlyName]]&amp;" - " &amp;TEXT(Table1[[#This Row],[MSRP]],"$0.00") &amp; " USD"</f>
        <v>364 - $181.99 USD</v>
      </c>
      <c r="K370" s="9">
        <v>364</v>
      </c>
      <c r="L370" s="39">
        <v>127.39</v>
      </c>
      <c r="M370" s="39">
        <v>181.99</v>
      </c>
      <c r="N370" s="39">
        <v>181.99</v>
      </c>
    </row>
    <row r="371" spans="9:14" ht="15" x14ac:dyDescent="0.25">
      <c r="I371" s="9" t="str">
        <f>Table1[[#This Row],[FriendlyName]]&amp;" - " &amp;TEXT(Table1[[#This Row],[WholeSale]],"$0.00") &amp; " USD"</f>
        <v>365 - $127.74 USD</v>
      </c>
      <c r="J371" s="9" t="str">
        <f>Table1[[#This Row],[FriendlyName]]&amp;" - " &amp;TEXT(Table1[[#This Row],[MSRP]],"$0.00") &amp; " USD"</f>
        <v>365 - $182.49 USD</v>
      </c>
      <c r="K371" s="9">
        <v>365</v>
      </c>
      <c r="L371" s="39">
        <v>127.74</v>
      </c>
      <c r="M371" s="39">
        <v>182.49</v>
      </c>
      <c r="N371" s="39">
        <v>182.49</v>
      </c>
    </row>
    <row r="372" spans="9:14" ht="15" x14ac:dyDescent="0.25">
      <c r="I372" s="9" t="str">
        <f>Table1[[#This Row],[FriendlyName]]&amp;" - " &amp;TEXT(Table1[[#This Row],[WholeSale]],"$0.00") &amp; " USD"</f>
        <v>366 - $128.09 USD</v>
      </c>
      <c r="J372" s="9" t="str">
        <f>Table1[[#This Row],[FriendlyName]]&amp;" - " &amp;TEXT(Table1[[#This Row],[MSRP]],"$0.00") &amp; " USD"</f>
        <v>366 - $182.99 USD</v>
      </c>
      <c r="K372" s="9">
        <v>366</v>
      </c>
      <c r="L372" s="39">
        <v>128.09</v>
      </c>
      <c r="M372" s="39">
        <v>182.99</v>
      </c>
      <c r="N372" s="39">
        <v>182.99</v>
      </c>
    </row>
    <row r="373" spans="9:14" ht="15" x14ac:dyDescent="0.25">
      <c r="I373" s="9" t="str">
        <f>Table1[[#This Row],[FriendlyName]]&amp;" - " &amp;TEXT(Table1[[#This Row],[WholeSale]],"$0.00") &amp; " USD"</f>
        <v>367 - $128.44 USD</v>
      </c>
      <c r="J373" s="9" t="str">
        <f>Table1[[#This Row],[FriendlyName]]&amp;" - " &amp;TEXT(Table1[[#This Row],[MSRP]],"$0.00") &amp; " USD"</f>
        <v>367 - $183.49 USD</v>
      </c>
      <c r="K373" s="9">
        <v>367</v>
      </c>
      <c r="L373" s="39">
        <v>128.44</v>
      </c>
      <c r="M373" s="39">
        <v>183.49</v>
      </c>
      <c r="N373" s="39">
        <v>183.49</v>
      </c>
    </row>
    <row r="374" spans="9:14" ht="15" x14ac:dyDescent="0.25">
      <c r="I374" s="9" t="str">
        <f>Table1[[#This Row],[FriendlyName]]&amp;" - " &amp;TEXT(Table1[[#This Row],[WholeSale]],"$0.00") &amp; " USD"</f>
        <v>368 - $128.79 USD</v>
      </c>
      <c r="J374" s="9" t="str">
        <f>Table1[[#This Row],[FriendlyName]]&amp;" - " &amp;TEXT(Table1[[#This Row],[MSRP]],"$0.00") &amp; " USD"</f>
        <v>368 - $183.99 USD</v>
      </c>
      <c r="K374" s="9">
        <v>368</v>
      </c>
      <c r="L374" s="39">
        <v>128.79</v>
      </c>
      <c r="M374" s="39">
        <v>183.99</v>
      </c>
      <c r="N374" s="39">
        <v>183.99</v>
      </c>
    </row>
    <row r="375" spans="9:14" ht="15" x14ac:dyDescent="0.25">
      <c r="I375" s="9" t="str">
        <f>Table1[[#This Row],[FriendlyName]]&amp;" - " &amp;TEXT(Table1[[#This Row],[WholeSale]],"$0.00") &amp; " USD"</f>
        <v>369 - $129.14 USD</v>
      </c>
      <c r="J375" s="9" t="str">
        <f>Table1[[#This Row],[FriendlyName]]&amp;" - " &amp;TEXT(Table1[[#This Row],[MSRP]],"$0.00") &amp; " USD"</f>
        <v>369 - $184.49 USD</v>
      </c>
      <c r="K375" s="9">
        <v>369</v>
      </c>
      <c r="L375" s="39">
        <v>129.13999999999999</v>
      </c>
      <c r="M375" s="39">
        <v>184.49</v>
      </c>
      <c r="N375" s="39">
        <v>184.49</v>
      </c>
    </row>
    <row r="376" spans="9:14" ht="15" x14ac:dyDescent="0.25">
      <c r="I376" s="9" t="str">
        <f>Table1[[#This Row],[FriendlyName]]&amp;" - " &amp;TEXT(Table1[[#This Row],[WholeSale]],"$0.00") &amp; " USD"</f>
        <v>370 - $129.49 USD</v>
      </c>
      <c r="J376" s="9" t="str">
        <f>Table1[[#This Row],[FriendlyName]]&amp;" - " &amp;TEXT(Table1[[#This Row],[MSRP]],"$0.00") &amp; " USD"</f>
        <v>370 - $184.99 USD</v>
      </c>
      <c r="K376" s="9">
        <v>370</v>
      </c>
      <c r="L376" s="39">
        <v>129.49</v>
      </c>
      <c r="M376" s="39">
        <v>184.99</v>
      </c>
      <c r="N376" s="39">
        <v>184.99</v>
      </c>
    </row>
    <row r="377" spans="9:14" ht="15" x14ac:dyDescent="0.25">
      <c r="I377" s="9" t="str">
        <f>Table1[[#This Row],[FriendlyName]]&amp;" - " &amp;TEXT(Table1[[#This Row],[WholeSale]],"$0.00") &amp; " USD"</f>
        <v>371 - $129.84 USD</v>
      </c>
      <c r="J377" s="9" t="str">
        <f>Table1[[#This Row],[FriendlyName]]&amp;" - " &amp;TEXT(Table1[[#This Row],[MSRP]],"$0.00") &amp; " USD"</f>
        <v>371 - $185.49 USD</v>
      </c>
      <c r="K377" s="9">
        <v>371</v>
      </c>
      <c r="L377" s="39">
        <v>129.84</v>
      </c>
      <c r="M377" s="39">
        <v>185.49</v>
      </c>
      <c r="N377" s="39">
        <v>185.49</v>
      </c>
    </row>
    <row r="378" spans="9:14" ht="15" x14ac:dyDescent="0.25">
      <c r="I378" s="9" t="str">
        <f>Table1[[#This Row],[FriendlyName]]&amp;" - " &amp;TEXT(Table1[[#This Row],[WholeSale]],"$0.00") &amp; " USD"</f>
        <v>372 - $130.19 USD</v>
      </c>
      <c r="J378" s="9" t="str">
        <f>Table1[[#This Row],[FriendlyName]]&amp;" - " &amp;TEXT(Table1[[#This Row],[MSRP]],"$0.00") &amp; " USD"</f>
        <v>372 - $185.99 USD</v>
      </c>
      <c r="K378" s="9">
        <v>372</v>
      </c>
      <c r="L378" s="39">
        <v>130.19</v>
      </c>
      <c r="M378" s="39">
        <v>185.99</v>
      </c>
      <c r="N378" s="39">
        <v>185.99</v>
      </c>
    </row>
    <row r="379" spans="9:14" ht="15" x14ac:dyDescent="0.25">
      <c r="I379" s="9" t="str">
        <f>Table1[[#This Row],[FriendlyName]]&amp;" - " &amp;TEXT(Table1[[#This Row],[WholeSale]],"$0.00") &amp; " USD"</f>
        <v>373 - $130.54 USD</v>
      </c>
      <c r="J379" s="9" t="str">
        <f>Table1[[#This Row],[FriendlyName]]&amp;" - " &amp;TEXT(Table1[[#This Row],[MSRP]],"$0.00") &amp; " USD"</f>
        <v>373 - $186.49 USD</v>
      </c>
      <c r="K379" s="9">
        <v>373</v>
      </c>
      <c r="L379" s="39">
        <v>130.54</v>
      </c>
      <c r="M379" s="39">
        <v>186.49</v>
      </c>
      <c r="N379" s="39">
        <v>186.49</v>
      </c>
    </row>
    <row r="380" spans="9:14" ht="15" x14ac:dyDescent="0.25">
      <c r="I380" s="9" t="str">
        <f>Table1[[#This Row],[FriendlyName]]&amp;" - " &amp;TEXT(Table1[[#This Row],[WholeSale]],"$0.00") &amp; " USD"</f>
        <v>374 - $130.89 USD</v>
      </c>
      <c r="J380" s="9" t="str">
        <f>Table1[[#This Row],[FriendlyName]]&amp;" - " &amp;TEXT(Table1[[#This Row],[MSRP]],"$0.00") &amp; " USD"</f>
        <v>374 - $186.99 USD</v>
      </c>
      <c r="K380" s="9">
        <v>374</v>
      </c>
      <c r="L380" s="39">
        <v>130.88999999999999</v>
      </c>
      <c r="M380" s="39">
        <v>186.99</v>
      </c>
      <c r="N380" s="39">
        <v>186.99</v>
      </c>
    </row>
    <row r="381" spans="9:14" ht="15" x14ac:dyDescent="0.25">
      <c r="I381" s="9" t="str">
        <f>Table1[[#This Row],[FriendlyName]]&amp;" - " &amp;TEXT(Table1[[#This Row],[WholeSale]],"$0.00") &amp; " USD"</f>
        <v>375 - $131.24 USD</v>
      </c>
      <c r="J381" s="9" t="str">
        <f>Table1[[#This Row],[FriendlyName]]&amp;" - " &amp;TEXT(Table1[[#This Row],[MSRP]],"$0.00") &amp; " USD"</f>
        <v>375 - $187.49 USD</v>
      </c>
      <c r="K381" s="9">
        <v>375</v>
      </c>
      <c r="L381" s="39">
        <v>131.24</v>
      </c>
      <c r="M381" s="39">
        <v>187.49</v>
      </c>
      <c r="N381" s="39">
        <v>187.49</v>
      </c>
    </row>
    <row r="382" spans="9:14" ht="15" x14ac:dyDescent="0.25">
      <c r="I382" s="9" t="str">
        <f>Table1[[#This Row],[FriendlyName]]&amp;" - " &amp;TEXT(Table1[[#This Row],[WholeSale]],"$0.00") &amp; " USD"</f>
        <v>376 - $131.59 USD</v>
      </c>
      <c r="J382" s="9" t="str">
        <f>Table1[[#This Row],[FriendlyName]]&amp;" - " &amp;TEXT(Table1[[#This Row],[MSRP]],"$0.00") &amp; " USD"</f>
        <v>376 - $187.99 USD</v>
      </c>
      <c r="K382" s="9">
        <v>376</v>
      </c>
      <c r="L382" s="39">
        <v>131.59</v>
      </c>
      <c r="M382" s="39">
        <v>187.99</v>
      </c>
      <c r="N382" s="39">
        <v>187.99</v>
      </c>
    </row>
    <row r="383" spans="9:14" ht="15" x14ac:dyDescent="0.25">
      <c r="I383" s="9" t="str">
        <f>Table1[[#This Row],[FriendlyName]]&amp;" - " &amp;TEXT(Table1[[#This Row],[WholeSale]],"$0.00") &amp; " USD"</f>
        <v>377 - $131.94 USD</v>
      </c>
      <c r="J383" s="9" t="str">
        <f>Table1[[#This Row],[FriendlyName]]&amp;" - " &amp;TEXT(Table1[[#This Row],[MSRP]],"$0.00") &amp; " USD"</f>
        <v>377 - $188.49 USD</v>
      </c>
      <c r="K383" s="9">
        <v>377</v>
      </c>
      <c r="L383" s="39">
        <v>131.94</v>
      </c>
      <c r="M383" s="39">
        <v>188.49</v>
      </c>
      <c r="N383" s="39">
        <v>188.49</v>
      </c>
    </row>
    <row r="384" spans="9:14" ht="15" x14ac:dyDescent="0.25">
      <c r="I384" s="9" t="str">
        <f>Table1[[#This Row],[FriendlyName]]&amp;" - " &amp;TEXT(Table1[[#This Row],[WholeSale]],"$0.00") &amp; " USD"</f>
        <v>378 - $132.29 USD</v>
      </c>
      <c r="J384" s="9" t="str">
        <f>Table1[[#This Row],[FriendlyName]]&amp;" - " &amp;TEXT(Table1[[#This Row],[MSRP]],"$0.00") &amp; " USD"</f>
        <v>378 - $188.99 USD</v>
      </c>
      <c r="K384" s="9">
        <v>378</v>
      </c>
      <c r="L384" s="39">
        <v>132.29</v>
      </c>
      <c r="M384" s="39">
        <v>188.99</v>
      </c>
      <c r="N384" s="39">
        <v>188.99</v>
      </c>
    </row>
    <row r="385" spans="9:14" ht="15" x14ac:dyDescent="0.25">
      <c r="I385" s="9" t="str">
        <f>Table1[[#This Row],[FriendlyName]]&amp;" - " &amp;TEXT(Table1[[#This Row],[WholeSale]],"$0.00") &amp; " USD"</f>
        <v>379 - $132.64 USD</v>
      </c>
      <c r="J385" s="9" t="str">
        <f>Table1[[#This Row],[FriendlyName]]&amp;" - " &amp;TEXT(Table1[[#This Row],[MSRP]],"$0.00") &amp; " USD"</f>
        <v>379 - $189.49 USD</v>
      </c>
      <c r="K385" s="9">
        <v>379</v>
      </c>
      <c r="L385" s="39">
        <v>132.63999999999999</v>
      </c>
      <c r="M385" s="39">
        <v>189.49</v>
      </c>
      <c r="N385" s="39">
        <v>189.49</v>
      </c>
    </row>
    <row r="386" spans="9:14" ht="15" x14ac:dyDescent="0.25">
      <c r="I386" s="9" t="str">
        <f>Table1[[#This Row],[FriendlyName]]&amp;" - " &amp;TEXT(Table1[[#This Row],[WholeSale]],"$0.00") &amp; " USD"</f>
        <v>380 - $132.99 USD</v>
      </c>
      <c r="J386" s="9" t="str">
        <f>Table1[[#This Row],[FriendlyName]]&amp;" - " &amp;TEXT(Table1[[#This Row],[MSRP]],"$0.00") &amp; " USD"</f>
        <v>380 - $189.99 USD</v>
      </c>
      <c r="K386" s="9">
        <v>380</v>
      </c>
      <c r="L386" s="39">
        <v>132.99</v>
      </c>
      <c r="M386" s="39">
        <v>189.99</v>
      </c>
      <c r="N386" s="39">
        <v>189.99</v>
      </c>
    </row>
    <row r="387" spans="9:14" ht="15" x14ac:dyDescent="0.25">
      <c r="I387" s="9" t="str">
        <f>Table1[[#This Row],[FriendlyName]]&amp;" - " &amp;TEXT(Table1[[#This Row],[WholeSale]],"$0.00") &amp; " USD"</f>
        <v>381 - $133.34 USD</v>
      </c>
      <c r="J387" s="9" t="str">
        <f>Table1[[#This Row],[FriendlyName]]&amp;" - " &amp;TEXT(Table1[[#This Row],[MSRP]],"$0.00") &amp; " USD"</f>
        <v>381 - $190.49 USD</v>
      </c>
      <c r="K387" s="9">
        <v>381</v>
      </c>
      <c r="L387" s="39">
        <v>133.34</v>
      </c>
      <c r="M387" s="39">
        <v>190.49</v>
      </c>
      <c r="N387" s="39">
        <v>190.49</v>
      </c>
    </row>
    <row r="388" spans="9:14" ht="15" x14ac:dyDescent="0.25">
      <c r="I388" s="9" t="str">
        <f>Table1[[#This Row],[FriendlyName]]&amp;" - " &amp;TEXT(Table1[[#This Row],[WholeSale]],"$0.00") &amp; " USD"</f>
        <v>382 - $133.69 USD</v>
      </c>
      <c r="J388" s="9" t="str">
        <f>Table1[[#This Row],[FriendlyName]]&amp;" - " &amp;TEXT(Table1[[#This Row],[MSRP]],"$0.00") &amp; " USD"</f>
        <v>382 - $190.99 USD</v>
      </c>
      <c r="K388" s="9">
        <v>382</v>
      </c>
      <c r="L388" s="39">
        <v>133.69</v>
      </c>
      <c r="M388" s="39">
        <v>190.99</v>
      </c>
      <c r="N388" s="39">
        <v>190.99</v>
      </c>
    </row>
    <row r="389" spans="9:14" ht="15" x14ac:dyDescent="0.25">
      <c r="I389" s="9" t="str">
        <f>Table1[[#This Row],[FriendlyName]]&amp;" - " &amp;TEXT(Table1[[#This Row],[WholeSale]],"$0.00") &amp; " USD"</f>
        <v>383 - $134.04 USD</v>
      </c>
      <c r="J389" s="9" t="str">
        <f>Table1[[#This Row],[FriendlyName]]&amp;" - " &amp;TEXT(Table1[[#This Row],[MSRP]],"$0.00") &amp; " USD"</f>
        <v>383 - $191.49 USD</v>
      </c>
      <c r="K389" s="9">
        <v>383</v>
      </c>
      <c r="L389" s="39">
        <v>134.04</v>
      </c>
      <c r="M389" s="39">
        <v>191.49</v>
      </c>
      <c r="N389" s="39">
        <v>191.49</v>
      </c>
    </row>
    <row r="390" spans="9:14" ht="15" x14ac:dyDescent="0.25">
      <c r="I390" s="9" t="str">
        <f>Table1[[#This Row],[FriendlyName]]&amp;" - " &amp;TEXT(Table1[[#This Row],[WholeSale]],"$0.00") &amp; " USD"</f>
        <v>384 - $134.39 USD</v>
      </c>
      <c r="J390" s="9" t="str">
        <f>Table1[[#This Row],[FriendlyName]]&amp;" - " &amp;TEXT(Table1[[#This Row],[MSRP]],"$0.00") &amp; " USD"</f>
        <v>384 - $191.99 USD</v>
      </c>
      <c r="K390" s="9">
        <v>384</v>
      </c>
      <c r="L390" s="39">
        <v>134.38999999999999</v>
      </c>
      <c r="M390" s="39">
        <v>191.99</v>
      </c>
      <c r="N390" s="39">
        <v>191.99</v>
      </c>
    </row>
    <row r="391" spans="9:14" ht="15" x14ac:dyDescent="0.25">
      <c r="I391" s="9" t="str">
        <f>Table1[[#This Row],[FriendlyName]]&amp;" - " &amp;TEXT(Table1[[#This Row],[WholeSale]],"$0.00") &amp; " USD"</f>
        <v>385 - $134.74 USD</v>
      </c>
      <c r="J391" s="9" t="str">
        <f>Table1[[#This Row],[FriendlyName]]&amp;" - " &amp;TEXT(Table1[[#This Row],[MSRP]],"$0.00") &amp; " USD"</f>
        <v>385 - $192.49 USD</v>
      </c>
      <c r="K391" s="9">
        <v>385</v>
      </c>
      <c r="L391" s="39">
        <v>134.74</v>
      </c>
      <c r="M391" s="39">
        <v>192.49</v>
      </c>
      <c r="N391" s="39">
        <v>192.49</v>
      </c>
    </row>
    <row r="392" spans="9:14" ht="15" x14ac:dyDescent="0.25">
      <c r="I392" s="9" t="str">
        <f>Table1[[#This Row],[FriendlyName]]&amp;" - " &amp;TEXT(Table1[[#This Row],[WholeSale]],"$0.00") &amp; " USD"</f>
        <v>386 - $135.09 USD</v>
      </c>
      <c r="J392" s="9" t="str">
        <f>Table1[[#This Row],[FriendlyName]]&amp;" - " &amp;TEXT(Table1[[#This Row],[MSRP]],"$0.00") &amp; " USD"</f>
        <v>386 - $192.99 USD</v>
      </c>
      <c r="K392" s="9">
        <v>386</v>
      </c>
      <c r="L392" s="39">
        <v>135.09</v>
      </c>
      <c r="M392" s="39">
        <v>192.99</v>
      </c>
      <c r="N392" s="39">
        <v>192.99</v>
      </c>
    </row>
    <row r="393" spans="9:14" ht="15" x14ac:dyDescent="0.25">
      <c r="I393" s="9" t="str">
        <f>Table1[[#This Row],[FriendlyName]]&amp;" - " &amp;TEXT(Table1[[#This Row],[WholeSale]],"$0.00") &amp; " USD"</f>
        <v>387 - $135.44 USD</v>
      </c>
      <c r="J393" s="9" t="str">
        <f>Table1[[#This Row],[FriendlyName]]&amp;" - " &amp;TEXT(Table1[[#This Row],[MSRP]],"$0.00") &amp; " USD"</f>
        <v>387 - $193.49 USD</v>
      </c>
      <c r="K393" s="9">
        <v>387</v>
      </c>
      <c r="L393" s="39">
        <v>135.44</v>
      </c>
      <c r="M393" s="39">
        <v>193.49</v>
      </c>
      <c r="N393" s="39">
        <v>193.49</v>
      </c>
    </row>
    <row r="394" spans="9:14" ht="15" x14ac:dyDescent="0.25">
      <c r="I394" s="9" t="str">
        <f>Table1[[#This Row],[FriendlyName]]&amp;" - " &amp;TEXT(Table1[[#This Row],[WholeSale]],"$0.00") &amp; " USD"</f>
        <v>388 - $135.79 USD</v>
      </c>
      <c r="J394" s="9" t="str">
        <f>Table1[[#This Row],[FriendlyName]]&amp;" - " &amp;TEXT(Table1[[#This Row],[MSRP]],"$0.00") &amp; " USD"</f>
        <v>388 - $193.99 USD</v>
      </c>
      <c r="K394" s="9">
        <v>388</v>
      </c>
      <c r="L394" s="39">
        <v>135.79</v>
      </c>
      <c r="M394" s="39">
        <v>193.99</v>
      </c>
      <c r="N394" s="39">
        <v>193.99</v>
      </c>
    </row>
    <row r="395" spans="9:14" ht="15" x14ac:dyDescent="0.25">
      <c r="I395" s="9" t="str">
        <f>Table1[[#This Row],[FriendlyName]]&amp;" - " &amp;TEXT(Table1[[#This Row],[WholeSale]],"$0.00") &amp; " USD"</f>
        <v>389 - $136.14 USD</v>
      </c>
      <c r="J395" s="9" t="str">
        <f>Table1[[#This Row],[FriendlyName]]&amp;" - " &amp;TEXT(Table1[[#This Row],[MSRP]],"$0.00") &amp; " USD"</f>
        <v>389 - $194.49 USD</v>
      </c>
      <c r="K395" s="9">
        <v>389</v>
      </c>
      <c r="L395" s="39">
        <v>136.13999999999999</v>
      </c>
      <c r="M395" s="39">
        <v>194.49</v>
      </c>
      <c r="N395" s="39">
        <v>194.49</v>
      </c>
    </row>
    <row r="396" spans="9:14" ht="15" x14ac:dyDescent="0.25">
      <c r="I396" s="9" t="str">
        <f>Table1[[#This Row],[FriendlyName]]&amp;" - " &amp;TEXT(Table1[[#This Row],[WholeSale]],"$0.00") &amp; " USD"</f>
        <v>390 - $136.49 USD</v>
      </c>
      <c r="J396" s="9" t="str">
        <f>Table1[[#This Row],[FriendlyName]]&amp;" - " &amp;TEXT(Table1[[#This Row],[MSRP]],"$0.00") &amp; " USD"</f>
        <v>390 - $194.99 USD</v>
      </c>
      <c r="K396" s="9">
        <v>390</v>
      </c>
      <c r="L396" s="39">
        <v>136.49</v>
      </c>
      <c r="M396" s="39">
        <v>194.99</v>
      </c>
      <c r="N396" s="39">
        <v>194.99</v>
      </c>
    </row>
    <row r="397" spans="9:14" ht="15" x14ac:dyDescent="0.25">
      <c r="I397" s="9" t="str">
        <f>Table1[[#This Row],[FriendlyName]]&amp;" - " &amp;TEXT(Table1[[#This Row],[WholeSale]],"$0.00") &amp; " USD"</f>
        <v>391 - $136.84 USD</v>
      </c>
      <c r="J397" s="9" t="str">
        <f>Table1[[#This Row],[FriendlyName]]&amp;" - " &amp;TEXT(Table1[[#This Row],[MSRP]],"$0.00") &amp; " USD"</f>
        <v>391 - $195.49 USD</v>
      </c>
      <c r="K397" s="9">
        <v>391</v>
      </c>
      <c r="L397" s="39">
        <v>136.84</v>
      </c>
      <c r="M397" s="39">
        <v>195.49</v>
      </c>
      <c r="N397" s="39">
        <v>195.49</v>
      </c>
    </row>
    <row r="398" spans="9:14" ht="15" x14ac:dyDescent="0.25">
      <c r="I398" s="9" t="str">
        <f>Table1[[#This Row],[FriendlyName]]&amp;" - " &amp;TEXT(Table1[[#This Row],[WholeSale]],"$0.00") &amp; " USD"</f>
        <v>392 - $137.19 USD</v>
      </c>
      <c r="J398" s="9" t="str">
        <f>Table1[[#This Row],[FriendlyName]]&amp;" - " &amp;TEXT(Table1[[#This Row],[MSRP]],"$0.00") &amp; " USD"</f>
        <v>392 - $195.99 USD</v>
      </c>
      <c r="K398" s="9">
        <v>392</v>
      </c>
      <c r="L398" s="39">
        <v>137.19</v>
      </c>
      <c r="M398" s="39">
        <v>195.99</v>
      </c>
      <c r="N398" s="39">
        <v>195.99</v>
      </c>
    </row>
    <row r="399" spans="9:14" ht="15" x14ac:dyDescent="0.25">
      <c r="I399" s="9" t="str">
        <f>Table1[[#This Row],[FriendlyName]]&amp;" - " &amp;TEXT(Table1[[#This Row],[WholeSale]],"$0.00") &amp; " USD"</f>
        <v>393 - $137.54 USD</v>
      </c>
      <c r="J399" s="9" t="str">
        <f>Table1[[#This Row],[FriendlyName]]&amp;" - " &amp;TEXT(Table1[[#This Row],[MSRP]],"$0.00") &amp; " USD"</f>
        <v>393 - $196.49 USD</v>
      </c>
      <c r="K399" s="9">
        <v>393</v>
      </c>
      <c r="L399" s="39">
        <v>137.54</v>
      </c>
      <c r="M399" s="39">
        <v>196.49</v>
      </c>
      <c r="N399" s="39">
        <v>196.49</v>
      </c>
    </row>
    <row r="400" spans="9:14" ht="15" x14ac:dyDescent="0.25">
      <c r="I400" s="9" t="str">
        <f>Table1[[#This Row],[FriendlyName]]&amp;" - " &amp;TEXT(Table1[[#This Row],[WholeSale]],"$0.00") &amp; " USD"</f>
        <v>394 - $137.89 USD</v>
      </c>
      <c r="J400" s="9" t="str">
        <f>Table1[[#This Row],[FriendlyName]]&amp;" - " &amp;TEXT(Table1[[#This Row],[MSRP]],"$0.00") &amp; " USD"</f>
        <v>394 - $196.99 USD</v>
      </c>
      <c r="K400" s="9">
        <v>394</v>
      </c>
      <c r="L400" s="39">
        <v>137.88999999999999</v>
      </c>
      <c r="M400" s="39">
        <v>196.99</v>
      </c>
      <c r="N400" s="39">
        <v>196.99</v>
      </c>
    </row>
    <row r="401" spans="9:14" ht="15" x14ac:dyDescent="0.25">
      <c r="I401" s="9" t="str">
        <f>Table1[[#This Row],[FriendlyName]]&amp;" - " &amp;TEXT(Table1[[#This Row],[WholeSale]],"$0.00") &amp; " USD"</f>
        <v>395 - $138.24 USD</v>
      </c>
      <c r="J401" s="9" t="str">
        <f>Table1[[#This Row],[FriendlyName]]&amp;" - " &amp;TEXT(Table1[[#This Row],[MSRP]],"$0.00") &amp; " USD"</f>
        <v>395 - $197.49 USD</v>
      </c>
      <c r="K401" s="9">
        <v>395</v>
      </c>
      <c r="L401" s="39">
        <v>138.24</v>
      </c>
      <c r="M401" s="39">
        <v>197.49</v>
      </c>
      <c r="N401" s="39">
        <v>197.49</v>
      </c>
    </row>
    <row r="402" spans="9:14" ht="15" x14ac:dyDescent="0.25">
      <c r="I402" s="9" t="str">
        <f>Table1[[#This Row],[FriendlyName]]&amp;" - " &amp;TEXT(Table1[[#This Row],[WholeSale]],"$0.00") &amp; " USD"</f>
        <v>396 - $138.59 USD</v>
      </c>
      <c r="J402" s="9" t="str">
        <f>Table1[[#This Row],[FriendlyName]]&amp;" - " &amp;TEXT(Table1[[#This Row],[MSRP]],"$0.00") &amp; " USD"</f>
        <v>396 - $197.99 USD</v>
      </c>
      <c r="K402" s="9">
        <v>396</v>
      </c>
      <c r="L402" s="39">
        <v>138.59</v>
      </c>
      <c r="M402" s="39">
        <v>197.99</v>
      </c>
      <c r="N402" s="39">
        <v>197.99</v>
      </c>
    </row>
    <row r="403" spans="9:14" ht="15" x14ac:dyDescent="0.25">
      <c r="I403" s="9" t="str">
        <f>Table1[[#This Row],[FriendlyName]]&amp;" - " &amp;TEXT(Table1[[#This Row],[WholeSale]],"$0.00") &amp; " USD"</f>
        <v>397 - $138.94 USD</v>
      </c>
      <c r="J403" s="9" t="str">
        <f>Table1[[#This Row],[FriendlyName]]&amp;" - " &amp;TEXT(Table1[[#This Row],[MSRP]],"$0.00") &amp; " USD"</f>
        <v>397 - $198.49 USD</v>
      </c>
      <c r="K403" s="9">
        <v>397</v>
      </c>
      <c r="L403" s="39">
        <v>138.94</v>
      </c>
      <c r="M403" s="39">
        <v>198.49</v>
      </c>
      <c r="N403" s="39">
        <v>198.49</v>
      </c>
    </row>
    <row r="404" spans="9:14" ht="15" x14ac:dyDescent="0.25">
      <c r="I404" s="9" t="str">
        <f>Table1[[#This Row],[FriendlyName]]&amp;" - " &amp;TEXT(Table1[[#This Row],[WholeSale]],"$0.00") &amp; " USD"</f>
        <v>398 - $139.29 USD</v>
      </c>
      <c r="J404" s="9" t="str">
        <f>Table1[[#This Row],[FriendlyName]]&amp;" - " &amp;TEXT(Table1[[#This Row],[MSRP]],"$0.00") &amp; " USD"</f>
        <v>398 - $198.99 USD</v>
      </c>
      <c r="K404" s="9">
        <v>398</v>
      </c>
      <c r="L404" s="39">
        <v>139.29</v>
      </c>
      <c r="M404" s="39">
        <v>198.99</v>
      </c>
      <c r="N404" s="39">
        <v>198.99</v>
      </c>
    </row>
    <row r="405" spans="9:14" ht="15" x14ac:dyDescent="0.25">
      <c r="I405" s="9" t="str">
        <f>Table1[[#This Row],[FriendlyName]]&amp;" - " &amp;TEXT(Table1[[#This Row],[WholeSale]],"$0.00") &amp; " USD"</f>
        <v>399 - $139.64 USD</v>
      </c>
      <c r="J405" s="9" t="str">
        <f>Table1[[#This Row],[FriendlyName]]&amp;" - " &amp;TEXT(Table1[[#This Row],[MSRP]],"$0.00") &amp; " USD"</f>
        <v>399 - $199.49 USD</v>
      </c>
      <c r="K405" s="9">
        <v>399</v>
      </c>
      <c r="L405" s="39">
        <v>139.63999999999999</v>
      </c>
      <c r="M405" s="39">
        <v>199.49</v>
      </c>
      <c r="N405" s="39">
        <v>199.49</v>
      </c>
    </row>
    <row r="406" spans="9:14" ht="15" x14ac:dyDescent="0.25">
      <c r="I406" s="9" t="str">
        <f>Table1[[#This Row],[FriendlyName]]&amp;" - " &amp;TEXT(Table1[[#This Row],[WholeSale]],"$0.00") &amp; " USD"</f>
        <v>400 - $139.99 USD</v>
      </c>
      <c r="J406" s="9" t="str">
        <f>Table1[[#This Row],[FriendlyName]]&amp;" - " &amp;TEXT(Table1[[#This Row],[MSRP]],"$0.00") &amp; " USD"</f>
        <v>400 - $199.99 USD</v>
      </c>
      <c r="K406" s="9">
        <v>400</v>
      </c>
      <c r="L406" s="39">
        <v>139.99</v>
      </c>
      <c r="M406" s="39">
        <v>199.99</v>
      </c>
      <c r="N406" s="39">
        <v>199.99</v>
      </c>
    </row>
    <row r="407" spans="9:14" ht="15" x14ac:dyDescent="0.25">
      <c r="I407" s="9" t="str">
        <f>Table1[[#This Row],[FriendlyName]]&amp;" - " &amp;TEXT(Table1[[#This Row],[WholeSale]],"$0.00") &amp; " USD"</f>
        <v>401 - $140.34 USD</v>
      </c>
      <c r="J407" s="9" t="str">
        <f>Table1[[#This Row],[FriendlyName]]&amp;" - " &amp;TEXT(Table1[[#This Row],[MSRP]],"$0.00") &amp; " USD"</f>
        <v>401 - $200.49 USD</v>
      </c>
      <c r="K407" s="9">
        <v>401</v>
      </c>
      <c r="L407" s="39">
        <v>140.34</v>
      </c>
      <c r="M407" s="39">
        <v>200.49</v>
      </c>
      <c r="N407" s="39">
        <v>200.49</v>
      </c>
    </row>
    <row r="408" spans="9:14" ht="15" x14ac:dyDescent="0.25">
      <c r="I408" s="9" t="str">
        <f>Table1[[#This Row],[FriendlyName]]&amp;" - " &amp;TEXT(Table1[[#This Row],[WholeSale]],"$0.00") &amp; " USD"</f>
        <v>402 - $140.69 USD</v>
      </c>
      <c r="J408" s="9" t="str">
        <f>Table1[[#This Row],[FriendlyName]]&amp;" - " &amp;TEXT(Table1[[#This Row],[MSRP]],"$0.00") &amp; " USD"</f>
        <v>402 - $200.99 USD</v>
      </c>
      <c r="K408" s="9">
        <v>402</v>
      </c>
      <c r="L408" s="39">
        <v>140.69</v>
      </c>
      <c r="M408" s="39">
        <v>200.99</v>
      </c>
      <c r="N408" s="39">
        <v>200.99</v>
      </c>
    </row>
    <row r="409" spans="9:14" ht="15" x14ac:dyDescent="0.25">
      <c r="I409" s="9" t="str">
        <f>Table1[[#This Row],[FriendlyName]]&amp;" - " &amp;TEXT(Table1[[#This Row],[WholeSale]],"$0.00") &amp; " USD"</f>
        <v>403 - $141.04 USD</v>
      </c>
      <c r="J409" s="9" t="str">
        <f>Table1[[#This Row],[FriendlyName]]&amp;" - " &amp;TEXT(Table1[[#This Row],[MSRP]],"$0.00") &amp; " USD"</f>
        <v>403 - $201.49 USD</v>
      </c>
      <c r="K409" s="9">
        <v>403</v>
      </c>
      <c r="L409" s="39">
        <v>141.04</v>
      </c>
      <c r="M409" s="39">
        <v>201.49</v>
      </c>
      <c r="N409" s="39">
        <v>201.49</v>
      </c>
    </row>
    <row r="410" spans="9:14" ht="15" x14ac:dyDescent="0.25">
      <c r="I410" s="9" t="str">
        <f>Table1[[#This Row],[FriendlyName]]&amp;" - " &amp;TEXT(Table1[[#This Row],[WholeSale]],"$0.00") &amp; " USD"</f>
        <v>404 - $141.39 USD</v>
      </c>
      <c r="J410" s="9" t="str">
        <f>Table1[[#This Row],[FriendlyName]]&amp;" - " &amp;TEXT(Table1[[#This Row],[MSRP]],"$0.00") &amp; " USD"</f>
        <v>404 - $201.99 USD</v>
      </c>
      <c r="K410" s="9">
        <v>404</v>
      </c>
      <c r="L410" s="39">
        <v>141.38999999999999</v>
      </c>
      <c r="M410" s="39">
        <v>201.99</v>
      </c>
      <c r="N410" s="39">
        <v>201.99</v>
      </c>
    </row>
    <row r="411" spans="9:14" ht="15" x14ac:dyDescent="0.25">
      <c r="I411" s="9" t="str">
        <f>Table1[[#This Row],[FriendlyName]]&amp;" - " &amp;TEXT(Table1[[#This Row],[WholeSale]],"$0.00") &amp; " USD"</f>
        <v>405 - $141.74 USD</v>
      </c>
      <c r="J411" s="9" t="str">
        <f>Table1[[#This Row],[FriendlyName]]&amp;" - " &amp;TEXT(Table1[[#This Row],[MSRP]],"$0.00") &amp; " USD"</f>
        <v>405 - $202.49 USD</v>
      </c>
      <c r="K411" s="9">
        <v>405</v>
      </c>
      <c r="L411" s="39">
        <v>141.74</v>
      </c>
      <c r="M411" s="39">
        <v>202.49</v>
      </c>
      <c r="N411" s="39">
        <v>202.49</v>
      </c>
    </row>
    <row r="412" spans="9:14" ht="15" x14ac:dyDescent="0.25">
      <c r="I412" s="9" t="str">
        <f>Table1[[#This Row],[FriendlyName]]&amp;" - " &amp;TEXT(Table1[[#This Row],[WholeSale]],"$0.00") &amp; " USD"</f>
        <v>406 - $142.09 USD</v>
      </c>
      <c r="J412" s="9" t="str">
        <f>Table1[[#This Row],[FriendlyName]]&amp;" - " &amp;TEXT(Table1[[#This Row],[MSRP]],"$0.00") &amp; " USD"</f>
        <v>406 - $202.99 USD</v>
      </c>
      <c r="K412" s="9">
        <v>406</v>
      </c>
      <c r="L412" s="39">
        <v>142.09</v>
      </c>
      <c r="M412" s="39">
        <v>202.99</v>
      </c>
      <c r="N412" s="39">
        <v>202.99</v>
      </c>
    </row>
    <row r="413" spans="9:14" ht="15" x14ac:dyDescent="0.25">
      <c r="I413" s="9" t="str">
        <f>Table1[[#This Row],[FriendlyName]]&amp;" - " &amp;TEXT(Table1[[#This Row],[WholeSale]],"$0.00") &amp; " USD"</f>
        <v>407 - $142.44 USD</v>
      </c>
      <c r="J413" s="9" t="str">
        <f>Table1[[#This Row],[FriendlyName]]&amp;" - " &amp;TEXT(Table1[[#This Row],[MSRP]],"$0.00") &amp; " USD"</f>
        <v>407 - $203.49 USD</v>
      </c>
      <c r="K413" s="9">
        <v>407</v>
      </c>
      <c r="L413" s="39">
        <v>142.44</v>
      </c>
      <c r="M413" s="39">
        <v>203.49</v>
      </c>
      <c r="N413" s="39">
        <v>203.49</v>
      </c>
    </row>
    <row r="414" spans="9:14" ht="15" x14ac:dyDescent="0.25">
      <c r="I414" s="9" t="str">
        <f>Table1[[#This Row],[FriendlyName]]&amp;" - " &amp;TEXT(Table1[[#This Row],[WholeSale]],"$0.00") &amp; " USD"</f>
        <v>408 - $142.79 USD</v>
      </c>
      <c r="J414" s="9" t="str">
        <f>Table1[[#This Row],[FriendlyName]]&amp;" - " &amp;TEXT(Table1[[#This Row],[MSRP]],"$0.00") &amp; " USD"</f>
        <v>408 - $203.99 USD</v>
      </c>
      <c r="K414" s="9">
        <v>408</v>
      </c>
      <c r="L414" s="39">
        <v>142.79</v>
      </c>
      <c r="M414" s="39">
        <v>203.99</v>
      </c>
      <c r="N414" s="39">
        <v>203.99</v>
      </c>
    </row>
    <row r="415" spans="9:14" ht="15" x14ac:dyDescent="0.25">
      <c r="I415" s="9" t="str">
        <f>Table1[[#This Row],[FriendlyName]]&amp;" - " &amp;TEXT(Table1[[#This Row],[WholeSale]],"$0.00") &amp; " USD"</f>
        <v>409 - $143.14 USD</v>
      </c>
      <c r="J415" s="9" t="str">
        <f>Table1[[#This Row],[FriendlyName]]&amp;" - " &amp;TEXT(Table1[[#This Row],[MSRP]],"$0.00") &amp; " USD"</f>
        <v>409 - $204.49 USD</v>
      </c>
      <c r="K415" s="9">
        <v>409</v>
      </c>
      <c r="L415" s="39">
        <v>143.13999999999999</v>
      </c>
      <c r="M415" s="39">
        <v>204.49</v>
      </c>
      <c r="N415" s="39">
        <v>204.49</v>
      </c>
    </row>
    <row r="416" spans="9:14" ht="15" x14ac:dyDescent="0.25">
      <c r="I416" s="9" t="str">
        <f>Table1[[#This Row],[FriendlyName]]&amp;" - " &amp;TEXT(Table1[[#This Row],[WholeSale]],"$0.00") &amp; " USD"</f>
        <v>410 - $143.49 USD</v>
      </c>
      <c r="J416" s="9" t="str">
        <f>Table1[[#This Row],[FriendlyName]]&amp;" - " &amp;TEXT(Table1[[#This Row],[MSRP]],"$0.00") &amp; " USD"</f>
        <v>410 - $204.99 USD</v>
      </c>
      <c r="K416" s="9">
        <v>410</v>
      </c>
      <c r="L416" s="39">
        <v>143.49</v>
      </c>
      <c r="M416" s="39">
        <v>204.99</v>
      </c>
      <c r="N416" s="39">
        <v>204.99</v>
      </c>
    </row>
    <row r="417" spans="9:14" ht="15" x14ac:dyDescent="0.25">
      <c r="I417" s="9" t="str">
        <f>Table1[[#This Row],[FriendlyName]]&amp;" - " &amp;TEXT(Table1[[#This Row],[WholeSale]],"$0.00") &amp; " USD"</f>
        <v>411 - $143.84 USD</v>
      </c>
      <c r="J417" s="9" t="str">
        <f>Table1[[#This Row],[FriendlyName]]&amp;" - " &amp;TEXT(Table1[[#This Row],[MSRP]],"$0.00") &amp; " USD"</f>
        <v>411 - $205.49 USD</v>
      </c>
      <c r="K417" s="9">
        <v>411</v>
      </c>
      <c r="L417" s="39">
        <v>143.84</v>
      </c>
      <c r="M417" s="39">
        <v>205.49</v>
      </c>
      <c r="N417" s="39">
        <v>205.49</v>
      </c>
    </row>
    <row r="418" spans="9:14" ht="15" x14ac:dyDescent="0.25">
      <c r="I418" s="9" t="str">
        <f>Table1[[#This Row],[FriendlyName]]&amp;" - " &amp;TEXT(Table1[[#This Row],[WholeSale]],"$0.00") &amp; " USD"</f>
        <v>412 - $144.19 USD</v>
      </c>
      <c r="J418" s="9" t="str">
        <f>Table1[[#This Row],[FriendlyName]]&amp;" - " &amp;TEXT(Table1[[#This Row],[MSRP]],"$0.00") &amp; " USD"</f>
        <v>412 - $205.99 USD</v>
      </c>
      <c r="K418" s="9">
        <v>412</v>
      </c>
      <c r="L418" s="39">
        <v>144.19</v>
      </c>
      <c r="M418" s="39">
        <v>205.99</v>
      </c>
      <c r="N418" s="39">
        <v>205.99</v>
      </c>
    </row>
    <row r="419" spans="9:14" ht="15" x14ac:dyDescent="0.25">
      <c r="I419" s="9" t="str">
        <f>Table1[[#This Row],[FriendlyName]]&amp;" - " &amp;TEXT(Table1[[#This Row],[WholeSale]],"$0.00") &amp; " USD"</f>
        <v>413 - $144.54 USD</v>
      </c>
      <c r="J419" s="9" t="str">
        <f>Table1[[#This Row],[FriendlyName]]&amp;" - " &amp;TEXT(Table1[[#This Row],[MSRP]],"$0.00") &amp; " USD"</f>
        <v>413 - $206.49 USD</v>
      </c>
      <c r="K419" s="9">
        <v>413</v>
      </c>
      <c r="L419" s="39">
        <v>144.54</v>
      </c>
      <c r="M419" s="39">
        <v>206.49</v>
      </c>
      <c r="N419" s="39">
        <v>206.49</v>
      </c>
    </row>
    <row r="420" spans="9:14" ht="15" x14ac:dyDescent="0.25">
      <c r="I420" s="9" t="str">
        <f>Table1[[#This Row],[FriendlyName]]&amp;" - " &amp;TEXT(Table1[[#This Row],[WholeSale]],"$0.00") &amp; " USD"</f>
        <v>414 - $144.89 USD</v>
      </c>
      <c r="J420" s="9" t="str">
        <f>Table1[[#This Row],[FriendlyName]]&amp;" - " &amp;TEXT(Table1[[#This Row],[MSRP]],"$0.00") &amp; " USD"</f>
        <v>414 - $206.99 USD</v>
      </c>
      <c r="K420" s="9">
        <v>414</v>
      </c>
      <c r="L420" s="39">
        <v>144.88999999999999</v>
      </c>
      <c r="M420" s="39">
        <v>206.99</v>
      </c>
      <c r="N420" s="39">
        <v>206.99</v>
      </c>
    </row>
    <row r="421" spans="9:14" ht="15" x14ac:dyDescent="0.25">
      <c r="I421" s="9" t="str">
        <f>Table1[[#This Row],[FriendlyName]]&amp;" - " &amp;TEXT(Table1[[#This Row],[WholeSale]],"$0.00") &amp; " USD"</f>
        <v>415 - $145.24 USD</v>
      </c>
      <c r="J421" s="9" t="str">
        <f>Table1[[#This Row],[FriendlyName]]&amp;" - " &amp;TEXT(Table1[[#This Row],[MSRP]],"$0.00") &amp; " USD"</f>
        <v>415 - $207.49 USD</v>
      </c>
      <c r="K421" s="9">
        <v>415</v>
      </c>
      <c r="L421" s="39">
        <v>145.24</v>
      </c>
      <c r="M421" s="39">
        <v>207.49</v>
      </c>
      <c r="N421" s="39">
        <v>207.49</v>
      </c>
    </row>
    <row r="422" spans="9:14" ht="15" x14ac:dyDescent="0.25">
      <c r="I422" s="9" t="str">
        <f>Table1[[#This Row],[FriendlyName]]&amp;" - " &amp;TEXT(Table1[[#This Row],[WholeSale]],"$0.00") &amp; " USD"</f>
        <v>416 - $145.59 USD</v>
      </c>
      <c r="J422" s="9" t="str">
        <f>Table1[[#This Row],[FriendlyName]]&amp;" - " &amp;TEXT(Table1[[#This Row],[MSRP]],"$0.00") &amp; " USD"</f>
        <v>416 - $207.99 USD</v>
      </c>
      <c r="K422" s="9">
        <v>416</v>
      </c>
      <c r="L422" s="39">
        <v>145.59</v>
      </c>
      <c r="M422" s="39">
        <v>207.99</v>
      </c>
      <c r="N422" s="39">
        <v>207.99</v>
      </c>
    </row>
    <row r="423" spans="9:14" ht="15" x14ac:dyDescent="0.25">
      <c r="I423" s="9" t="str">
        <f>Table1[[#This Row],[FriendlyName]]&amp;" - " &amp;TEXT(Table1[[#This Row],[WholeSale]],"$0.00") &amp; " USD"</f>
        <v>417 - $145.94 USD</v>
      </c>
      <c r="J423" s="9" t="str">
        <f>Table1[[#This Row],[FriendlyName]]&amp;" - " &amp;TEXT(Table1[[#This Row],[MSRP]],"$0.00") &amp; " USD"</f>
        <v>417 - $208.49 USD</v>
      </c>
      <c r="K423" s="9">
        <v>417</v>
      </c>
      <c r="L423" s="39">
        <v>145.94</v>
      </c>
      <c r="M423" s="39">
        <v>208.49</v>
      </c>
      <c r="N423" s="39">
        <v>208.49</v>
      </c>
    </row>
    <row r="424" spans="9:14" ht="15" x14ac:dyDescent="0.25">
      <c r="I424" s="9" t="str">
        <f>Table1[[#This Row],[FriendlyName]]&amp;" - " &amp;TEXT(Table1[[#This Row],[WholeSale]],"$0.00") &amp; " USD"</f>
        <v>418 - $146.29 USD</v>
      </c>
      <c r="J424" s="9" t="str">
        <f>Table1[[#This Row],[FriendlyName]]&amp;" - " &amp;TEXT(Table1[[#This Row],[MSRP]],"$0.00") &amp; " USD"</f>
        <v>418 - $208.99 USD</v>
      </c>
      <c r="K424" s="9">
        <v>418</v>
      </c>
      <c r="L424" s="39">
        <v>146.29</v>
      </c>
      <c r="M424" s="39">
        <v>208.99</v>
      </c>
      <c r="N424" s="39">
        <v>208.99</v>
      </c>
    </row>
    <row r="425" spans="9:14" ht="15" x14ac:dyDescent="0.25">
      <c r="I425" s="9" t="str">
        <f>Table1[[#This Row],[FriendlyName]]&amp;" - " &amp;TEXT(Table1[[#This Row],[WholeSale]],"$0.00") &amp; " USD"</f>
        <v>419 - $146.64 USD</v>
      </c>
      <c r="J425" s="9" t="str">
        <f>Table1[[#This Row],[FriendlyName]]&amp;" - " &amp;TEXT(Table1[[#This Row],[MSRP]],"$0.00") &amp; " USD"</f>
        <v>419 - $209.49 USD</v>
      </c>
      <c r="K425" s="9">
        <v>419</v>
      </c>
      <c r="L425" s="39">
        <v>146.63999999999999</v>
      </c>
      <c r="M425" s="39">
        <v>209.49</v>
      </c>
      <c r="N425" s="39">
        <v>209.49</v>
      </c>
    </row>
    <row r="426" spans="9:14" ht="15" x14ac:dyDescent="0.25">
      <c r="I426" s="9" t="str">
        <f>Table1[[#This Row],[FriendlyName]]&amp;" - " &amp;TEXT(Table1[[#This Row],[WholeSale]],"$0.00") &amp; " USD"</f>
        <v>420 - $146.99 USD</v>
      </c>
      <c r="J426" s="9" t="str">
        <f>Table1[[#This Row],[FriendlyName]]&amp;" - " &amp;TEXT(Table1[[#This Row],[MSRP]],"$0.00") &amp; " USD"</f>
        <v>420 - $209.99 USD</v>
      </c>
      <c r="K426" s="9">
        <v>420</v>
      </c>
      <c r="L426" s="39">
        <v>146.99</v>
      </c>
      <c r="M426" s="39">
        <v>209.99</v>
      </c>
      <c r="N426" s="39">
        <v>209.99</v>
      </c>
    </row>
    <row r="427" spans="9:14" ht="15" x14ac:dyDescent="0.25">
      <c r="I427" s="9" t="str">
        <f>Table1[[#This Row],[FriendlyName]]&amp;" - " &amp;TEXT(Table1[[#This Row],[WholeSale]],"$0.00") &amp; " USD"</f>
        <v>421 - $147.34 USD</v>
      </c>
      <c r="J427" s="9" t="str">
        <f>Table1[[#This Row],[FriendlyName]]&amp;" - " &amp;TEXT(Table1[[#This Row],[MSRP]],"$0.00") &amp; " USD"</f>
        <v>421 - $210.49 USD</v>
      </c>
      <c r="K427" s="9">
        <v>421</v>
      </c>
      <c r="L427" s="39">
        <v>147.34</v>
      </c>
      <c r="M427" s="39">
        <v>210.49</v>
      </c>
      <c r="N427" s="39">
        <v>210.49</v>
      </c>
    </row>
    <row r="428" spans="9:14" ht="15" x14ac:dyDescent="0.25">
      <c r="I428" s="9" t="str">
        <f>Table1[[#This Row],[FriendlyName]]&amp;" - " &amp;TEXT(Table1[[#This Row],[WholeSale]],"$0.00") &amp; " USD"</f>
        <v>422 - $147.69 USD</v>
      </c>
      <c r="J428" s="9" t="str">
        <f>Table1[[#This Row],[FriendlyName]]&amp;" - " &amp;TEXT(Table1[[#This Row],[MSRP]],"$0.00") &amp; " USD"</f>
        <v>422 - $210.99 USD</v>
      </c>
      <c r="K428" s="9">
        <v>422</v>
      </c>
      <c r="L428" s="39">
        <v>147.69</v>
      </c>
      <c r="M428" s="39">
        <v>210.99</v>
      </c>
      <c r="N428" s="39">
        <v>210.99</v>
      </c>
    </row>
    <row r="429" spans="9:14" ht="15" x14ac:dyDescent="0.25">
      <c r="I429" s="9" t="str">
        <f>Table1[[#This Row],[FriendlyName]]&amp;" - " &amp;TEXT(Table1[[#This Row],[WholeSale]],"$0.00") &amp; " USD"</f>
        <v>423 - $148.04 USD</v>
      </c>
      <c r="J429" s="9" t="str">
        <f>Table1[[#This Row],[FriendlyName]]&amp;" - " &amp;TEXT(Table1[[#This Row],[MSRP]],"$0.00") &amp; " USD"</f>
        <v>423 - $211.49 USD</v>
      </c>
      <c r="K429" s="9">
        <v>423</v>
      </c>
      <c r="L429" s="39">
        <v>148.04</v>
      </c>
      <c r="M429" s="39">
        <v>211.49</v>
      </c>
      <c r="N429" s="39">
        <v>211.49</v>
      </c>
    </row>
    <row r="430" spans="9:14" ht="15" x14ac:dyDescent="0.25">
      <c r="I430" s="9" t="str">
        <f>Table1[[#This Row],[FriendlyName]]&amp;" - " &amp;TEXT(Table1[[#This Row],[WholeSale]],"$0.00") &amp; " USD"</f>
        <v>424 - $148.39 USD</v>
      </c>
      <c r="J430" s="9" t="str">
        <f>Table1[[#This Row],[FriendlyName]]&amp;" - " &amp;TEXT(Table1[[#This Row],[MSRP]],"$0.00") &amp; " USD"</f>
        <v>424 - $211.99 USD</v>
      </c>
      <c r="K430" s="9">
        <v>424</v>
      </c>
      <c r="L430" s="39">
        <v>148.38999999999999</v>
      </c>
      <c r="M430" s="39">
        <v>211.99</v>
      </c>
      <c r="N430" s="39">
        <v>211.99</v>
      </c>
    </row>
    <row r="431" spans="9:14" ht="15" x14ac:dyDescent="0.25">
      <c r="I431" s="9" t="str">
        <f>Table1[[#This Row],[FriendlyName]]&amp;" - " &amp;TEXT(Table1[[#This Row],[WholeSale]],"$0.00") &amp; " USD"</f>
        <v>425 - $148.74 USD</v>
      </c>
      <c r="J431" s="9" t="str">
        <f>Table1[[#This Row],[FriendlyName]]&amp;" - " &amp;TEXT(Table1[[#This Row],[MSRP]],"$0.00") &amp; " USD"</f>
        <v>425 - $212.49 USD</v>
      </c>
      <c r="K431" s="9">
        <v>425</v>
      </c>
      <c r="L431" s="39">
        <v>148.74</v>
      </c>
      <c r="M431" s="39">
        <v>212.49</v>
      </c>
      <c r="N431" s="39">
        <v>212.49</v>
      </c>
    </row>
    <row r="432" spans="9:14" ht="15" x14ac:dyDescent="0.25">
      <c r="I432" s="9" t="str">
        <f>Table1[[#This Row],[FriendlyName]]&amp;" - " &amp;TEXT(Table1[[#This Row],[WholeSale]],"$0.00") &amp; " USD"</f>
        <v>426 - $149.09 USD</v>
      </c>
      <c r="J432" s="9" t="str">
        <f>Table1[[#This Row],[FriendlyName]]&amp;" - " &amp;TEXT(Table1[[#This Row],[MSRP]],"$0.00") &amp; " USD"</f>
        <v>426 - $212.99 USD</v>
      </c>
      <c r="K432" s="9">
        <v>426</v>
      </c>
      <c r="L432" s="39">
        <v>149.09</v>
      </c>
      <c r="M432" s="39">
        <v>212.99</v>
      </c>
      <c r="N432" s="39">
        <v>212.99</v>
      </c>
    </row>
    <row r="433" spans="9:14" ht="15" x14ac:dyDescent="0.25">
      <c r="I433" s="9" t="str">
        <f>Table1[[#This Row],[FriendlyName]]&amp;" - " &amp;TEXT(Table1[[#This Row],[WholeSale]],"$0.00") &amp; " USD"</f>
        <v>427 - $149.44 USD</v>
      </c>
      <c r="J433" s="9" t="str">
        <f>Table1[[#This Row],[FriendlyName]]&amp;" - " &amp;TEXT(Table1[[#This Row],[MSRP]],"$0.00") &amp; " USD"</f>
        <v>427 - $213.49 USD</v>
      </c>
      <c r="K433" s="9">
        <v>427</v>
      </c>
      <c r="L433" s="39">
        <v>149.44</v>
      </c>
      <c r="M433" s="39">
        <v>213.49</v>
      </c>
      <c r="N433" s="39">
        <v>213.49</v>
      </c>
    </row>
    <row r="434" spans="9:14" ht="15" x14ac:dyDescent="0.25">
      <c r="I434" s="9" t="str">
        <f>Table1[[#This Row],[FriendlyName]]&amp;" - " &amp;TEXT(Table1[[#This Row],[WholeSale]],"$0.00") &amp; " USD"</f>
        <v>428 - $149.79 USD</v>
      </c>
      <c r="J434" s="9" t="str">
        <f>Table1[[#This Row],[FriendlyName]]&amp;" - " &amp;TEXT(Table1[[#This Row],[MSRP]],"$0.00") &amp; " USD"</f>
        <v>428 - $213.99 USD</v>
      </c>
      <c r="K434" s="9">
        <v>428</v>
      </c>
      <c r="L434" s="39">
        <v>149.79</v>
      </c>
      <c r="M434" s="39">
        <v>213.99</v>
      </c>
      <c r="N434" s="39">
        <v>213.99</v>
      </c>
    </row>
    <row r="435" spans="9:14" ht="15" x14ac:dyDescent="0.25">
      <c r="I435" s="9" t="str">
        <f>Table1[[#This Row],[FriendlyName]]&amp;" - " &amp;TEXT(Table1[[#This Row],[WholeSale]],"$0.00") &amp; " USD"</f>
        <v>429 - $150.14 USD</v>
      </c>
      <c r="J435" s="9" t="str">
        <f>Table1[[#This Row],[FriendlyName]]&amp;" - " &amp;TEXT(Table1[[#This Row],[MSRP]],"$0.00") &amp; " USD"</f>
        <v>429 - $214.49 USD</v>
      </c>
      <c r="K435" s="9">
        <v>429</v>
      </c>
      <c r="L435" s="39">
        <v>150.13999999999999</v>
      </c>
      <c r="M435" s="39">
        <v>214.49</v>
      </c>
      <c r="N435" s="39">
        <v>214.49</v>
      </c>
    </row>
    <row r="436" spans="9:14" ht="15" x14ac:dyDescent="0.25">
      <c r="I436" s="9" t="str">
        <f>Table1[[#This Row],[FriendlyName]]&amp;" - " &amp;TEXT(Table1[[#This Row],[WholeSale]],"$0.00") &amp; " USD"</f>
        <v>430 - $150.49 USD</v>
      </c>
      <c r="J436" s="9" t="str">
        <f>Table1[[#This Row],[FriendlyName]]&amp;" - " &amp;TEXT(Table1[[#This Row],[MSRP]],"$0.00") &amp; " USD"</f>
        <v>430 - $214.99 USD</v>
      </c>
      <c r="K436" s="9">
        <v>430</v>
      </c>
      <c r="L436" s="39">
        <v>150.49</v>
      </c>
      <c r="M436" s="39">
        <v>214.99</v>
      </c>
      <c r="N436" s="39">
        <v>214.99</v>
      </c>
    </row>
    <row r="437" spans="9:14" ht="15" x14ac:dyDescent="0.25">
      <c r="I437" s="9" t="str">
        <f>Table1[[#This Row],[FriendlyName]]&amp;" - " &amp;TEXT(Table1[[#This Row],[WholeSale]],"$0.00") &amp; " USD"</f>
        <v>431 - $150.84 USD</v>
      </c>
      <c r="J437" s="9" t="str">
        <f>Table1[[#This Row],[FriendlyName]]&amp;" - " &amp;TEXT(Table1[[#This Row],[MSRP]],"$0.00") &amp; " USD"</f>
        <v>431 - $215.49 USD</v>
      </c>
      <c r="K437" s="9">
        <v>431</v>
      </c>
      <c r="L437" s="39">
        <v>150.84</v>
      </c>
      <c r="M437" s="39">
        <v>215.49</v>
      </c>
      <c r="N437" s="39">
        <v>215.49</v>
      </c>
    </row>
    <row r="438" spans="9:14" ht="15" x14ac:dyDescent="0.25">
      <c r="I438" s="9" t="str">
        <f>Table1[[#This Row],[FriendlyName]]&amp;" - " &amp;TEXT(Table1[[#This Row],[WholeSale]],"$0.00") &amp; " USD"</f>
        <v>432 - $151.19 USD</v>
      </c>
      <c r="J438" s="9" t="str">
        <f>Table1[[#This Row],[FriendlyName]]&amp;" - " &amp;TEXT(Table1[[#This Row],[MSRP]],"$0.00") &amp; " USD"</f>
        <v>432 - $215.99 USD</v>
      </c>
      <c r="K438" s="9">
        <v>432</v>
      </c>
      <c r="L438" s="39">
        <v>151.19</v>
      </c>
      <c r="M438" s="39">
        <v>215.99</v>
      </c>
      <c r="N438" s="39">
        <v>215.99</v>
      </c>
    </row>
    <row r="439" spans="9:14" ht="15" x14ac:dyDescent="0.25">
      <c r="I439" s="9" t="str">
        <f>Table1[[#This Row],[FriendlyName]]&amp;" - " &amp;TEXT(Table1[[#This Row],[WholeSale]],"$0.00") &amp; " USD"</f>
        <v>433 - $151.54 USD</v>
      </c>
      <c r="J439" s="9" t="str">
        <f>Table1[[#This Row],[FriendlyName]]&amp;" - " &amp;TEXT(Table1[[#This Row],[MSRP]],"$0.00") &amp; " USD"</f>
        <v>433 - $216.49 USD</v>
      </c>
      <c r="K439" s="9">
        <v>433</v>
      </c>
      <c r="L439" s="39">
        <v>151.54</v>
      </c>
      <c r="M439" s="39">
        <v>216.49</v>
      </c>
      <c r="N439" s="39">
        <v>216.49</v>
      </c>
    </row>
    <row r="440" spans="9:14" ht="15" x14ac:dyDescent="0.25">
      <c r="I440" s="9" t="str">
        <f>Table1[[#This Row],[FriendlyName]]&amp;" - " &amp;TEXT(Table1[[#This Row],[WholeSale]],"$0.00") &amp; " USD"</f>
        <v>434 - $151.89 USD</v>
      </c>
      <c r="J440" s="9" t="str">
        <f>Table1[[#This Row],[FriendlyName]]&amp;" - " &amp;TEXT(Table1[[#This Row],[MSRP]],"$0.00") &amp; " USD"</f>
        <v>434 - $216.99 USD</v>
      </c>
      <c r="K440" s="9">
        <v>434</v>
      </c>
      <c r="L440" s="39">
        <v>151.88999999999999</v>
      </c>
      <c r="M440" s="39">
        <v>216.99</v>
      </c>
      <c r="N440" s="39">
        <v>216.99</v>
      </c>
    </row>
    <row r="441" spans="9:14" ht="15" x14ac:dyDescent="0.25">
      <c r="I441" s="9" t="str">
        <f>Table1[[#This Row],[FriendlyName]]&amp;" - " &amp;TEXT(Table1[[#This Row],[WholeSale]],"$0.00") &amp; " USD"</f>
        <v>435 - $152.24 USD</v>
      </c>
      <c r="J441" s="9" t="str">
        <f>Table1[[#This Row],[FriendlyName]]&amp;" - " &amp;TEXT(Table1[[#This Row],[MSRP]],"$0.00") &amp; " USD"</f>
        <v>435 - $217.49 USD</v>
      </c>
      <c r="K441" s="9">
        <v>435</v>
      </c>
      <c r="L441" s="39">
        <v>152.24</v>
      </c>
      <c r="M441" s="39">
        <v>217.49</v>
      </c>
      <c r="N441" s="39">
        <v>217.49</v>
      </c>
    </row>
    <row r="442" spans="9:14" ht="15" x14ac:dyDescent="0.25">
      <c r="I442" s="9" t="str">
        <f>Table1[[#This Row],[FriendlyName]]&amp;" - " &amp;TEXT(Table1[[#This Row],[WholeSale]],"$0.00") &amp; " USD"</f>
        <v>436 - $152.59 USD</v>
      </c>
      <c r="J442" s="9" t="str">
        <f>Table1[[#This Row],[FriendlyName]]&amp;" - " &amp;TEXT(Table1[[#This Row],[MSRP]],"$0.00") &amp; " USD"</f>
        <v>436 - $217.99 USD</v>
      </c>
      <c r="K442" s="9">
        <v>436</v>
      </c>
      <c r="L442" s="39">
        <v>152.59</v>
      </c>
      <c r="M442" s="39">
        <v>217.99</v>
      </c>
      <c r="N442" s="39">
        <v>217.99</v>
      </c>
    </row>
    <row r="443" spans="9:14" ht="15" x14ac:dyDescent="0.25">
      <c r="I443" s="9" t="str">
        <f>Table1[[#This Row],[FriendlyName]]&amp;" - " &amp;TEXT(Table1[[#This Row],[WholeSale]],"$0.00") &amp; " USD"</f>
        <v>437 - $152.94 USD</v>
      </c>
      <c r="J443" s="9" t="str">
        <f>Table1[[#This Row],[FriendlyName]]&amp;" - " &amp;TEXT(Table1[[#This Row],[MSRP]],"$0.00") &amp; " USD"</f>
        <v>437 - $218.49 USD</v>
      </c>
      <c r="K443" s="9">
        <v>437</v>
      </c>
      <c r="L443" s="39">
        <v>152.94</v>
      </c>
      <c r="M443" s="39">
        <v>218.49</v>
      </c>
      <c r="N443" s="39">
        <v>218.49</v>
      </c>
    </row>
    <row r="444" spans="9:14" ht="15" x14ac:dyDescent="0.25">
      <c r="I444" s="9" t="str">
        <f>Table1[[#This Row],[FriendlyName]]&amp;" - " &amp;TEXT(Table1[[#This Row],[WholeSale]],"$0.00") &amp; " USD"</f>
        <v>438 - $153.29 USD</v>
      </c>
      <c r="J444" s="9" t="str">
        <f>Table1[[#This Row],[FriendlyName]]&amp;" - " &amp;TEXT(Table1[[#This Row],[MSRP]],"$0.00") &amp; " USD"</f>
        <v>438 - $218.99 USD</v>
      </c>
      <c r="K444" s="9">
        <v>438</v>
      </c>
      <c r="L444" s="39">
        <v>153.29</v>
      </c>
      <c r="M444" s="39">
        <v>218.99</v>
      </c>
      <c r="N444" s="39">
        <v>218.99</v>
      </c>
    </row>
    <row r="445" spans="9:14" ht="15" x14ac:dyDescent="0.25">
      <c r="I445" s="9" t="str">
        <f>Table1[[#This Row],[FriendlyName]]&amp;" - " &amp;TEXT(Table1[[#This Row],[WholeSale]],"$0.00") &amp; " USD"</f>
        <v>439 - $153.64 USD</v>
      </c>
      <c r="J445" s="9" t="str">
        <f>Table1[[#This Row],[FriendlyName]]&amp;" - " &amp;TEXT(Table1[[#This Row],[MSRP]],"$0.00") &amp; " USD"</f>
        <v>439 - $219.49 USD</v>
      </c>
      <c r="K445" s="9">
        <v>439</v>
      </c>
      <c r="L445" s="39">
        <v>153.63999999999999</v>
      </c>
      <c r="M445" s="39">
        <v>219.49</v>
      </c>
      <c r="N445" s="39">
        <v>219.49</v>
      </c>
    </row>
    <row r="446" spans="9:14" ht="15" x14ac:dyDescent="0.25">
      <c r="I446" s="9" t="str">
        <f>Table1[[#This Row],[FriendlyName]]&amp;" - " &amp;TEXT(Table1[[#This Row],[WholeSale]],"$0.00") &amp; " USD"</f>
        <v>440 - $153.99 USD</v>
      </c>
      <c r="J446" s="9" t="str">
        <f>Table1[[#This Row],[FriendlyName]]&amp;" - " &amp;TEXT(Table1[[#This Row],[MSRP]],"$0.00") &amp; " USD"</f>
        <v>440 - $219.99 USD</v>
      </c>
      <c r="K446" s="9">
        <v>440</v>
      </c>
      <c r="L446" s="39">
        <v>153.99</v>
      </c>
      <c r="M446" s="39">
        <v>219.99</v>
      </c>
      <c r="N446" s="39">
        <v>219.99</v>
      </c>
    </row>
    <row r="447" spans="9:14" ht="15" x14ac:dyDescent="0.25">
      <c r="I447" s="9" t="str">
        <f>Table1[[#This Row],[FriendlyName]]&amp;" - " &amp;TEXT(Table1[[#This Row],[WholeSale]],"$0.00") &amp; " USD"</f>
        <v>441 - $154.34 USD</v>
      </c>
      <c r="J447" s="9" t="str">
        <f>Table1[[#This Row],[FriendlyName]]&amp;" - " &amp;TEXT(Table1[[#This Row],[MSRP]],"$0.00") &amp; " USD"</f>
        <v>441 - $220.49 USD</v>
      </c>
      <c r="K447" s="9">
        <v>441</v>
      </c>
      <c r="L447" s="39">
        <v>154.34</v>
      </c>
      <c r="M447" s="39">
        <v>220.49</v>
      </c>
      <c r="N447" s="39">
        <v>220.49</v>
      </c>
    </row>
    <row r="448" spans="9:14" ht="15" x14ac:dyDescent="0.25">
      <c r="I448" s="9" t="str">
        <f>Table1[[#This Row],[FriendlyName]]&amp;" - " &amp;TEXT(Table1[[#This Row],[WholeSale]],"$0.00") &amp; " USD"</f>
        <v>442 - $154.69 USD</v>
      </c>
      <c r="J448" s="9" t="str">
        <f>Table1[[#This Row],[FriendlyName]]&amp;" - " &amp;TEXT(Table1[[#This Row],[MSRP]],"$0.00") &amp; " USD"</f>
        <v>442 - $220.99 USD</v>
      </c>
      <c r="K448" s="9">
        <v>442</v>
      </c>
      <c r="L448" s="39">
        <v>154.69</v>
      </c>
      <c r="M448" s="39">
        <v>220.99</v>
      </c>
      <c r="N448" s="39">
        <v>220.99</v>
      </c>
    </row>
    <row r="449" spans="9:14" ht="15" x14ac:dyDescent="0.25">
      <c r="I449" s="9" t="str">
        <f>Table1[[#This Row],[FriendlyName]]&amp;" - " &amp;TEXT(Table1[[#This Row],[WholeSale]],"$0.00") &amp; " USD"</f>
        <v>443 - $155.04 USD</v>
      </c>
      <c r="J449" s="9" t="str">
        <f>Table1[[#This Row],[FriendlyName]]&amp;" - " &amp;TEXT(Table1[[#This Row],[MSRP]],"$0.00") &amp; " USD"</f>
        <v>443 - $221.49 USD</v>
      </c>
      <c r="K449" s="9">
        <v>443</v>
      </c>
      <c r="L449" s="39">
        <v>155.04</v>
      </c>
      <c r="M449" s="39">
        <v>221.49</v>
      </c>
      <c r="N449" s="39">
        <v>221.49</v>
      </c>
    </row>
    <row r="450" spans="9:14" ht="15" x14ac:dyDescent="0.25">
      <c r="I450" s="9" t="str">
        <f>Table1[[#This Row],[FriendlyName]]&amp;" - " &amp;TEXT(Table1[[#This Row],[WholeSale]],"$0.00") &amp; " USD"</f>
        <v>444 - $155.39 USD</v>
      </c>
      <c r="J450" s="9" t="str">
        <f>Table1[[#This Row],[FriendlyName]]&amp;" - " &amp;TEXT(Table1[[#This Row],[MSRP]],"$0.00") &amp; " USD"</f>
        <v>444 - $221.99 USD</v>
      </c>
      <c r="K450" s="9">
        <v>444</v>
      </c>
      <c r="L450" s="39">
        <v>155.38999999999999</v>
      </c>
      <c r="M450" s="39">
        <v>221.99</v>
      </c>
      <c r="N450" s="39">
        <v>221.99</v>
      </c>
    </row>
    <row r="451" spans="9:14" ht="15" x14ac:dyDescent="0.25">
      <c r="I451" s="9" t="str">
        <f>Table1[[#This Row],[FriendlyName]]&amp;" - " &amp;TEXT(Table1[[#This Row],[WholeSale]],"$0.00") &amp; " USD"</f>
        <v>445 - $155.74 USD</v>
      </c>
      <c r="J451" s="9" t="str">
        <f>Table1[[#This Row],[FriendlyName]]&amp;" - " &amp;TEXT(Table1[[#This Row],[MSRP]],"$0.00") &amp; " USD"</f>
        <v>445 - $222.49 USD</v>
      </c>
      <c r="K451" s="9">
        <v>445</v>
      </c>
      <c r="L451" s="39">
        <v>155.74</v>
      </c>
      <c r="M451" s="39">
        <v>222.49</v>
      </c>
      <c r="N451" s="39">
        <v>222.49</v>
      </c>
    </row>
    <row r="452" spans="9:14" ht="15" x14ac:dyDescent="0.25">
      <c r="I452" s="9" t="str">
        <f>Table1[[#This Row],[FriendlyName]]&amp;" - " &amp;TEXT(Table1[[#This Row],[WholeSale]],"$0.00") &amp; " USD"</f>
        <v>446 - $156.09 USD</v>
      </c>
      <c r="J452" s="9" t="str">
        <f>Table1[[#This Row],[FriendlyName]]&amp;" - " &amp;TEXT(Table1[[#This Row],[MSRP]],"$0.00") &amp; " USD"</f>
        <v>446 - $222.99 USD</v>
      </c>
      <c r="K452" s="9">
        <v>446</v>
      </c>
      <c r="L452" s="39">
        <v>156.09</v>
      </c>
      <c r="M452" s="39">
        <v>222.99</v>
      </c>
      <c r="N452" s="39">
        <v>222.99</v>
      </c>
    </row>
    <row r="453" spans="9:14" ht="15" x14ac:dyDescent="0.25">
      <c r="I453" s="9" t="str">
        <f>Table1[[#This Row],[FriendlyName]]&amp;" - " &amp;TEXT(Table1[[#This Row],[WholeSale]],"$0.00") &amp; " USD"</f>
        <v>447 - $156.44 USD</v>
      </c>
      <c r="J453" s="9" t="str">
        <f>Table1[[#This Row],[FriendlyName]]&amp;" - " &amp;TEXT(Table1[[#This Row],[MSRP]],"$0.00") &amp; " USD"</f>
        <v>447 - $223.49 USD</v>
      </c>
      <c r="K453" s="9">
        <v>447</v>
      </c>
      <c r="L453" s="39">
        <v>156.44</v>
      </c>
      <c r="M453" s="39">
        <v>223.49</v>
      </c>
      <c r="N453" s="39">
        <v>223.49</v>
      </c>
    </row>
    <row r="454" spans="9:14" ht="15" x14ac:dyDescent="0.25">
      <c r="I454" s="9" t="str">
        <f>Table1[[#This Row],[FriendlyName]]&amp;" - " &amp;TEXT(Table1[[#This Row],[WholeSale]],"$0.00") &amp; " USD"</f>
        <v>448 - $156.79 USD</v>
      </c>
      <c r="J454" s="9" t="str">
        <f>Table1[[#This Row],[FriendlyName]]&amp;" - " &amp;TEXT(Table1[[#This Row],[MSRP]],"$0.00") &amp; " USD"</f>
        <v>448 - $223.99 USD</v>
      </c>
      <c r="K454" s="9">
        <v>448</v>
      </c>
      <c r="L454" s="39">
        <v>156.79</v>
      </c>
      <c r="M454" s="39">
        <v>223.99</v>
      </c>
      <c r="N454" s="39">
        <v>223.99</v>
      </c>
    </row>
    <row r="455" spans="9:14" ht="15" x14ac:dyDescent="0.25">
      <c r="I455" s="9" t="str">
        <f>Table1[[#This Row],[FriendlyName]]&amp;" - " &amp;TEXT(Table1[[#This Row],[WholeSale]],"$0.00") &amp; " USD"</f>
        <v>449 - $157.14 USD</v>
      </c>
      <c r="J455" s="9" t="str">
        <f>Table1[[#This Row],[FriendlyName]]&amp;" - " &amp;TEXT(Table1[[#This Row],[MSRP]],"$0.00") &amp; " USD"</f>
        <v>449 - $224.49 USD</v>
      </c>
      <c r="K455" s="9">
        <v>449</v>
      </c>
      <c r="L455" s="39">
        <v>157.13999999999999</v>
      </c>
      <c r="M455" s="39">
        <v>224.49</v>
      </c>
      <c r="N455" s="39">
        <v>224.49</v>
      </c>
    </row>
    <row r="456" spans="9:14" ht="15" x14ac:dyDescent="0.25">
      <c r="I456" s="9" t="str">
        <f>Table1[[#This Row],[FriendlyName]]&amp;" - " &amp;TEXT(Table1[[#This Row],[WholeSale]],"$0.00") &amp; " USD"</f>
        <v>450 - $157.49 USD</v>
      </c>
      <c r="J456" s="9" t="str">
        <f>Table1[[#This Row],[FriendlyName]]&amp;" - " &amp;TEXT(Table1[[#This Row],[MSRP]],"$0.00") &amp; " USD"</f>
        <v>450 - $224.99 USD</v>
      </c>
      <c r="K456" s="9">
        <v>450</v>
      </c>
      <c r="L456" s="39">
        <v>157.49</v>
      </c>
      <c r="M456" s="39">
        <v>224.99</v>
      </c>
      <c r="N456" s="39">
        <v>224.99</v>
      </c>
    </row>
    <row r="457" spans="9:14" ht="15" x14ac:dyDescent="0.25">
      <c r="I457" s="9" t="str">
        <f>Table1[[#This Row],[FriendlyName]]&amp;" - " &amp;TEXT(Table1[[#This Row],[WholeSale]],"$0.00") &amp; " USD"</f>
        <v>451 - $157.84 USD</v>
      </c>
      <c r="J457" s="9" t="str">
        <f>Table1[[#This Row],[FriendlyName]]&amp;" - " &amp;TEXT(Table1[[#This Row],[MSRP]],"$0.00") &amp; " USD"</f>
        <v>451 - $225.49 USD</v>
      </c>
      <c r="K457" s="9">
        <v>451</v>
      </c>
      <c r="L457" s="39">
        <v>157.84</v>
      </c>
      <c r="M457" s="39">
        <v>225.49</v>
      </c>
      <c r="N457" s="39">
        <v>225.49</v>
      </c>
    </row>
    <row r="458" spans="9:14" ht="15" x14ac:dyDescent="0.25">
      <c r="I458" s="9" t="str">
        <f>Table1[[#This Row],[FriendlyName]]&amp;" - " &amp;TEXT(Table1[[#This Row],[WholeSale]],"$0.00") &amp; " USD"</f>
        <v>452 - $158.19 USD</v>
      </c>
      <c r="J458" s="9" t="str">
        <f>Table1[[#This Row],[FriendlyName]]&amp;" - " &amp;TEXT(Table1[[#This Row],[MSRP]],"$0.00") &amp; " USD"</f>
        <v>452 - $225.99 USD</v>
      </c>
      <c r="K458" s="9">
        <v>452</v>
      </c>
      <c r="L458" s="39">
        <v>158.19</v>
      </c>
      <c r="M458" s="39">
        <v>225.99</v>
      </c>
      <c r="N458" s="39">
        <v>225.99</v>
      </c>
    </row>
    <row r="459" spans="9:14" ht="15" x14ac:dyDescent="0.25">
      <c r="I459" s="9" t="str">
        <f>Table1[[#This Row],[FriendlyName]]&amp;" - " &amp;TEXT(Table1[[#This Row],[WholeSale]],"$0.00") &amp; " USD"</f>
        <v>453 - $158.54 USD</v>
      </c>
      <c r="J459" s="9" t="str">
        <f>Table1[[#This Row],[FriendlyName]]&amp;" - " &amp;TEXT(Table1[[#This Row],[MSRP]],"$0.00") &amp; " USD"</f>
        <v>453 - $226.49 USD</v>
      </c>
      <c r="K459" s="9">
        <v>453</v>
      </c>
      <c r="L459" s="39">
        <v>158.54</v>
      </c>
      <c r="M459" s="39">
        <v>226.49</v>
      </c>
      <c r="N459" s="39">
        <v>226.49</v>
      </c>
    </row>
    <row r="460" spans="9:14" ht="15" x14ac:dyDescent="0.25">
      <c r="I460" s="9" t="str">
        <f>Table1[[#This Row],[FriendlyName]]&amp;" - " &amp;TEXT(Table1[[#This Row],[WholeSale]],"$0.00") &amp; " USD"</f>
        <v>454 - $158.89 USD</v>
      </c>
      <c r="J460" s="9" t="str">
        <f>Table1[[#This Row],[FriendlyName]]&amp;" - " &amp;TEXT(Table1[[#This Row],[MSRP]],"$0.00") &amp; " USD"</f>
        <v>454 - $226.99 USD</v>
      </c>
      <c r="K460" s="9">
        <v>454</v>
      </c>
      <c r="L460" s="39">
        <v>158.88999999999999</v>
      </c>
      <c r="M460" s="39">
        <v>226.99</v>
      </c>
      <c r="N460" s="39">
        <v>226.99</v>
      </c>
    </row>
    <row r="461" spans="9:14" ht="15" x14ac:dyDescent="0.25">
      <c r="I461" s="9" t="str">
        <f>Table1[[#This Row],[FriendlyName]]&amp;" - " &amp;TEXT(Table1[[#This Row],[WholeSale]],"$0.00") &amp; " USD"</f>
        <v>455 - $159.24 USD</v>
      </c>
      <c r="J461" s="9" t="str">
        <f>Table1[[#This Row],[FriendlyName]]&amp;" - " &amp;TEXT(Table1[[#This Row],[MSRP]],"$0.00") &amp; " USD"</f>
        <v>455 - $227.49 USD</v>
      </c>
      <c r="K461" s="9">
        <v>455</v>
      </c>
      <c r="L461" s="39">
        <v>159.24</v>
      </c>
      <c r="M461" s="39">
        <v>227.49</v>
      </c>
      <c r="N461" s="39">
        <v>227.49</v>
      </c>
    </row>
    <row r="462" spans="9:14" ht="15" x14ac:dyDescent="0.25">
      <c r="I462" s="9" t="str">
        <f>Table1[[#This Row],[FriendlyName]]&amp;" - " &amp;TEXT(Table1[[#This Row],[WholeSale]],"$0.00") &amp; " USD"</f>
        <v>456 - $159.59 USD</v>
      </c>
      <c r="J462" s="9" t="str">
        <f>Table1[[#This Row],[FriendlyName]]&amp;" - " &amp;TEXT(Table1[[#This Row],[MSRP]],"$0.00") &amp; " USD"</f>
        <v>456 - $227.99 USD</v>
      </c>
      <c r="K462" s="9">
        <v>456</v>
      </c>
      <c r="L462" s="39">
        <v>159.59</v>
      </c>
      <c r="M462" s="39">
        <v>227.99</v>
      </c>
      <c r="N462" s="39">
        <v>227.99</v>
      </c>
    </row>
    <row r="463" spans="9:14" ht="15" x14ac:dyDescent="0.25">
      <c r="I463" s="9" t="str">
        <f>Table1[[#This Row],[FriendlyName]]&amp;" - " &amp;TEXT(Table1[[#This Row],[WholeSale]],"$0.00") &amp; " USD"</f>
        <v>457 - $159.94 USD</v>
      </c>
      <c r="J463" s="9" t="str">
        <f>Table1[[#This Row],[FriendlyName]]&amp;" - " &amp;TEXT(Table1[[#This Row],[MSRP]],"$0.00") &amp; " USD"</f>
        <v>457 - $228.49 USD</v>
      </c>
      <c r="K463" s="9">
        <v>457</v>
      </c>
      <c r="L463" s="39">
        <v>159.94</v>
      </c>
      <c r="M463" s="39">
        <v>228.49</v>
      </c>
      <c r="N463" s="39">
        <v>228.49</v>
      </c>
    </row>
    <row r="464" spans="9:14" ht="15" x14ac:dyDescent="0.25">
      <c r="I464" s="9" t="str">
        <f>Table1[[#This Row],[FriendlyName]]&amp;" - " &amp;TEXT(Table1[[#This Row],[WholeSale]],"$0.00") &amp; " USD"</f>
        <v>458 - $160.29 USD</v>
      </c>
      <c r="J464" s="9" t="str">
        <f>Table1[[#This Row],[FriendlyName]]&amp;" - " &amp;TEXT(Table1[[#This Row],[MSRP]],"$0.00") &amp; " USD"</f>
        <v>458 - $228.99 USD</v>
      </c>
      <c r="K464" s="9">
        <v>458</v>
      </c>
      <c r="L464" s="39">
        <v>160.29</v>
      </c>
      <c r="M464" s="39">
        <v>228.99</v>
      </c>
      <c r="N464" s="39">
        <v>228.99</v>
      </c>
    </row>
    <row r="465" spans="9:14" ht="15" x14ac:dyDescent="0.25">
      <c r="I465" s="9" t="str">
        <f>Table1[[#This Row],[FriendlyName]]&amp;" - " &amp;TEXT(Table1[[#This Row],[WholeSale]],"$0.00") &amp; " USD"</f>
        <v>459 - $160.64 USD</v>
      </c>
      <c r="J465" s="9" t="str">
        <f>Table1[[#This Row],[FriendlyName]]&amp;" - " &amp;TEXT(Table1[[#This Row],[MSRP]],"$0.00") &amp; " USD"</f>
        <v>459 - $229.49 USD</v>
      </c>
      <c r="K465" s="9">
        <v>459</v>
      </c>
      <c r="L465" s="39">
        <v>160.63999999999999</v>
      </c>
      <c r="M465" s="39">
        <v>229.49</v>
      </c>
      <c r="N465" s="39">
        <v>229.49</v>
      </c>
    </row>
    <row r="466" spans="9:14" ht="15" x14ac:dyDescent="0.25">
      <c r="I466" s="9" t="str">
        <f>Table1[[#This Row],[FriendlyName]]&amp;" - " &amp;TEXT(Table1[[#This Row],[WholeSale]],"$0.00") &amp; " USD"</f>
        <v>460 - $160.99 USD</v>
      </c>
      <c r="J466" s="9" t="str">
        <f>Table1[[#This Row],[FriendlyName]]&amp;" - " &amp;TEXT(Table1[[#This Row],[MSRP]],"$0.00") &amp; " USD"</f>
        <v>460 - $229.99 USD</v>
      </c>
      <c r="K466" s="9">
        <v>460</v>
      </c>
      <c r="L466" s="39">
        <v>160.99</v>
      </c>
      <c r="M466" s="39">
        <v>229.99</v>
      </c>
      <c r="N466" s="39">
        <v>229.99</v>
      </c>
    </row>
    <row r="467" spans="9:14" ht="15" x14ac:dyDescent="0.25">
      <c r="I467" s="9" t="str">
        <f>Table1[[#This Row],[FriendlyName]]&amp;" - " &amp;TEXT(Table1[[#This Row],[WholeSale]],"$0.00") &amp; " USD"</f>
        <v>461 - $161.34 USD</v>
      </c>
      <c r="J467" s="9" t="str">
        <f>Table1[[#This Row],[FriendlyName]]&amp;" - " &amp;TEXT(Table1[[#This Row],[MSRP]],"$0.00") &amp; " USD"</f>
        <v>461 - $230.49 USD</v>
      </c>
      <c r="K467" s="9">
        <v>461</v>
      </c>
      <c r="L467" s="39">
        <v>161.34</v>
      </c>
      <c r="M467" s="39">
        <v>230.49</v>
      </c>
      <c r="N467" s="39">
        <v>230.49</v>
      </c>
    </row>
    <row r="468" spans="9:14" ht="15" x14ac:dyDescent="0.25">
      <c r="I468" s="9" t="str">
        <f>Table1[[#This Row],[FriendlyName]]&amp;" - " &amp;TEXT(Table1[[#This Row],[WholeSale]],"$0.00") &amp; " USD"</f>
        <v>462 - $161.69 USD</v>
      </c>
      <c r="J468" s="9" t="str">
        <f>Table1[[#This Row],[FriendlyName]]&amp;" - " &amp;TEXT(Table1[[#This Row],[MSRP]],"$0.00") &amp; " USD"</f>
        <v>462 - $230.99 USD</v>
      </c>
      <c r="K468" s="9">
        <v>462</v>
      </c>
      <c r="L468" s="39">
        <v>161.69</v>
      </c>
      <c r="M468" s="39">
        <v>230.99</v>
      </c>
      <c r="N468" s="39">
        <v>230.99</v>
      </c>
    </row>
    <row r="469" spans="9:14" ht="15" x14ac:dyDescent="0.25">
      <c r="I469" s="9" t="str">
        <f>Table1[[#This Row],[FriendlyName]]&amp;" - " &amp;TEXT(Table1[[#This Row],[WholeSale]],"$0.00") &amp; " USD"</f>
        <v>463 - $162.04 USD</v>
      </c>
      <c r="J469" s="9" t="str">
        <f>Table1[[#This Row],[FriendlyName]]&amp;" - " &amp;TEXT(Table1[[#This Row],[MSRP]],"$0.00") &amp; " USD"</f>
        <v>463 - $231.49 USD</v>
      </c>
      <c r="K469" s="9">
        <v>463</v>
      </c>
      <c r="L469" s="39">
        <v>162.04</v>
      </c>
      <c r="M469" s="39">
        <v>231.49</v>
      </c>
      <c r="N469" s="39">
        <v>231.49</v>
      </c>
    </row>
    <row r="470" spans="9:14" ht="15" x14ac:dyDescent="0.25">
      <c r="I470" s="9" t="str">
        <f>Table1[[#This Row],[FriendlyName]]&amp;" - " &amp;TEXT(Table1[[#This Row],[WholeSale]],"$0.00") &amp; " USD"</f>
        <v>464 - $162.39 USD</v>
      </c>
      <c r="J470" s="9" t="str">
        <f>Table1[[#This Row],[FriendlyName]]&amp;" - " &amp;TEXT(Table1[[#This Row],[MSRP]],"$0.00") &amp; " USD"</f>
        <v>464 - $231.99 USD</v>
      </c>
      <c r="K470" s="9">
        <v>464</v>
      </c>
      <c r="L470" s="39">
        <v>162.38999999999999</v>
      </c>
      <c r="M470" s="39">
        <v>231.99</v>
      </c>
      <c r="N470" s="39">
        <v>231.99</v>
      </c>
    </row>
    <row r="471" spans="9:14" ht="15" x14ac:dyDescent="0.25">
      <c r="I471" s="9" t="str">
        <f>Table1[[#This Row],[FriendlyName]]&amp;" - " &amp;TEXT(Table1[[#This Row],[WholeSale]],"$0.00") &amp; " USD"</f>
        <v>465 - $162.74 USD</v>
      </c>
      <c r="J471" s="9" t="str">
        <f>Table1[[#This Row],[FriendlyName]]&amp;" - " &amp;TEXT(Table1[[#This Row],[MSRP]],"$0.00") &amp; " USD"</f>
        <v>465 - $232.49 USD</v>
      </c>
      <c r="K471" s="9">
        <v>465</v>
      </c>
      <c r="L471" s="39">
        <v>162.74</v>
      </c>
      <c r="M471" s="39">
        <v>232.49</v>
      </c>
      <c r="N471" s="39">
        <v>232.49</v>
      </c>
    </row>
    <row r="472" spans="9:14" ht="15" x14ac:dyDescent="0.25">
      <c r="I472" s="9" t="str">
        <f>Table1[[#This Row],[FriendlyName]]&amp;" - " &amp;TEXT(Table1[[#This Row],[WholeSale]],"$0.00") &amp; " USD"</f>
        <v>466 - $163.09 USD</v>
      </c>
      <c r="J472" s="9" t="str">
        <f>Table1[[#This Row],[FriendlyName]]&amp;" - " &amp;TEXT(Table1[[#This Row],[MSRP]],"$0.00") &amp; " USD"</f>
        <v>466 - $232.99 USD</v>
      </c>
      <c r="K472" s="9">
        <v>466</v>
      </c>
      <c r="L472" s="39">
        <v>163.09</v>
      </c>
      <c r="M472" s="39">
        <v>232.99</v>
      </c>
      <c r="N472" s="39">
        <v>232.99</v>
      </c>
    </row>
    <row r="473" spans="9:14" ht="15" x14ac:dyDescent="0.25">
      <c r="I473" s="9" t="str">
        <f>Table1[[#This Row],[FriendlyName]]&amp;" - " &amp;TEXT(Table1[[#This Row],[WholeSale]],"$0.00") &amp; " USD"</f>
        <v>467 - $163.44 USD</v>
      </c>
      <c r="J473" s="9" t="str">
        <f>Table1[[#This Row],[FriendlyName]]&amp;" - " &amp;TEXT(Table1[[#This Row],[MSRP]],"$0.00") &amp; " USD"</f>
        <v>467 - $233.49 USD</v>
      </c>
      <c r="K473" s="9">
        <v>467</v>
      </c>
      <c r="L473" s="39">
        <v>163.44</v>
      </c>
      <c r="M473" s="39">
        <v>233.49</v>
      </c>
      <c r="N473" s="39">
        <v>233.49</v>
      </c>
    </row>
    <row r="474" spans="9:14" ht="15" x14ac:dyDescent="0.25">
      <c r="I474" s="9" t="str">
        <f>Table1[[#This Row],[FriendlyName]]&amp;" - " &amp;TEXT(Table1[[#This Row],[WholeSale]],"$0.00") &amp; " USD"</f>
        <v>468 - $163.79 USD</v>
      </c>
      <c r="J474" s="9" t="str">
        <f>Table1[[#This Row],[FriendlyName]]&amp;" - " &amp;TEXT(Table1[[#This Row],[MSRP]],"$0.00") &amp; " USD"</f>
        <v>468 - $233.99 USD</v>
      </c>
      <c r="K474" s="9">
        <v>468</v>
      </c>
      <c r="L474" s="39">
        <v>163.79</v>
      </c>
      <c r="M474" s="39">
        <v>233.99</v>
      </c>
      <c r="N474" s="39">
        <v>233.99</v>
      </c>
    </row>
    <row r="475" spans="9:14" ht="15" x14ac:dyDescent="0.25">
      <c r="I475" s="9" t="str">
        <f>Table1[[#This Row],[FriendlyName]]&amp;" - " &amp;TEXT(Table1[[#This Row],[WholeSale]],"$0.00") &amp; " USD"</f>
        <v>469 - $164.14 USD</v>
      </c>
      <c r="J475" s="9" t="str">
        <f>Table1[[#This Row],[FriendlyName]]&amp;" - " &amp;TEXT(Table1[[#This Row],[MSRP]],"$0.00") &amp; " USD"</f>
        <v>469 - $234.49 USD</v>
      </c>
      <c r="K475" s="9">
        <v>469</v>
      </c>
      <c r="L475" s="39">
        <v>164.14</v>
      </c>
      <c r="M475" s="39">
        <v>234.49</v>
      </c>
      <c r="N475" s="39">
        <v>234.49</v>
      </c>
    </row>
    <row r="476" spans="9:14" ht="15" x14ac:dyDescent="0.25">
      <c r="I476" s="9" t="str">
        <f>Table1[[#This Row],[FriendlyName]]&amp;" - " &amp;TEXT(Table1[[#This Row],[WholeSale]],"$0.00") &amp; " USD"</f>
        <v>470 - $164.49 USD</v>
      </c>
      <c r="J476" s="9" t="str">
        <f>Table1[[#This Row],[FriendlyName]]&amp;" - " &amp;TEXT(Table1[[#This Row],[MSRP]],"$0.00") &amp; " USD"</f>
        <v>470 - $234.99 USD</v>
      </c>
      <c r="K476" s="9">
        <v>470</v>
      </c>
      <c r="L476" s="39">
        <v>164.49</v>
      </c>
      <c r="M476" s="39">
        <v>234.99</v>
      </c>
      <c r="N476" s="39">
        <v>234.99</v>
      </c>
    </row>
    <row r="477" spans="9:14" ht="15" x14ac:dyDescent="0.25">
      <c r="I477" s="9" t="str">
        <f>Table1[[#This Row],[FriendlyName]]&amp;" - " &amp;TEXT(Table1[[#This Row],[WholeSale]],"$0.00") &amp; " USD"</f>
        <v>471 - $164.84 USD</v>
      </c>
      <c r="J477" s="9" t="str">
        <f>Table1[[#This Row],[FriendlyName]]&amp;" - " &amp;TEXT(Table1[[#This Row],[MSRP]],"$0.00") &amp; " USD"</f>
        <v>471 - $235.49 USD</v>
      </c>
      <c r="K477" s="9">
        <v>471</v>
      </c>
      <c r="L477" s="39">
        <v>164.84</v>
      </c>
      <c r="M477" s="39">
        <v>235.49</v>
      </c>
      <c r="N477" s="39">
        <v>235.49</v>
      </c>
    </row>
    <row r="478" spans="9:14" ht="15" x14ac:dyDescent="0.25">
      <c r="I478" s="9" t="str">
        <f>Table1[[#This Row],[FriendlyName]]&amp;" - " &amp;TEXT(Table1[[#This Row],[WholeSale]],"$0.00") &amp; " USD"</f>
        <v>472 - $165.19 USD</v>
      </c>
      <c r="J478" s="9" t="str">
        <f>Table1[[#This Row],[FriendlyName]]&amp;" - " &amp;TEXT(Table1[[#This Row],[MSRP]],"$0.00") &amp; " USD"</f>
        <v>472 - $235.99 USD</v>
      </c>
      <c r="K478" s="9">
        <v>472</v>
      </c>
      <c r="L478" s="39">
        <v>165.19</v>
      </c>
      <c r="M478" s="39">
        <v>235.99</v>
      </c>
      <c r="N478" s="39">
        <v>235.99</v>
      </c>
    </row>
    <row r="479" spans="9:14" ht="15" x14ac:dyDescent="0.25">
      <c r="I479" s="9" t="str">
        <f>Table1[[#This Row],[FriendlyName]]&amp;" - " &amp;TEXT(Table1[[#This Row],[WholeSale]],"$0.00") &amp; " USD"</f>
        <v>473 - $165.54 USD</v>
      </c>
      <c r="J479" s="9" t="str">
        <f>Table1[[#This Row],[FriendlyName]]&amp;" - " &amp;TEXT(Table1[[#This Row],[MSRP]],"$0.00") &amp; " USD"</f>
        <v>473 - $236.49 USD</v>
      </c>
      <c r="K479" s="9">
        <v>473</v>
      </c>
      <c r="L479" s="39">
        <v>165.54</v>
      </c>
      <c r="M479" s="39">
        <v>236.49</v>
      </c>
      <c r="N479" s="39">
        <v>236.49</v>
      </c>
    </row>
    <row r="480" spans="9:14" ht="15" x14ac:dyDescent="0.25">
      <c r="I480" s="9" t="str">
        <f>Table1[[#This Row],[FriendlyName]]&amp;" - " &amp;TEXT(Table1[[#This Row],[WholeSale]],"$0.00") &amp; " USD"</f>
        <v>474 - $165.89 USD</v>
      </c>
      <c r="J480" s="9" t="str">
        <f>Table1[[#This Row],[FriendlyName]]&amp;" - " &amp;TEXT(Table1[[#This Row],[MSRP]],"$0.00") &amp; " USD"</f>
        <v>474 - $236.99 USD</v>
      </c>
      <c r="K480" s="9">
        <v>474</v>
      </c>
      <c r="L480" s="39">
        <v>165.89</v>
      </c>
      <c r="M480" s="39">
        <v>236.99</v>
      </c>
      <c r="N480" s="39">
        <v>236.99</v>
      </c>
    </row>
    <row r="481" spans="9:14" ht="15" x14ac:dyDescent="0.25">
      <c r="I481" s="9" t="str">
        <f>Table1[[#This Row],[FriendlyName]]&amp;" - " &amp;TEXT(Table1[[#This Row],[WholeSale]],"$0.00") &amp; " USD"</f>
        <v>475 - $166.24 USD</v>
      </c>
      <c r="J481" s="9" t="str">
        <f>Table1[[#This Row],[FriendlyName]]&amp;" - " &amp;TEXT(Table1[[#This Row],[MSRP]],"$0.00") &amp; " USD"</f>
        <v>475 - $237.49 USD</v>
      </c>
      <c r="K481" s="9">
        <v>475</v>
      </c>
      <c r="L481" s="39">
        <v>166.24</v>
      </c>
      <c r="M481" s="39">
        <v>237.49</v>
      </c>
      <c r="N481" s="39">
        <v>237.49</v>
      </c>
    </row>
    <row r="482" spans="9:14" ht="15" x14ac:dyDescent="0.25">
      <c r="I482" s="9" t="str">
        <f>Table1[[#This Row],[FriendlyName]]&amp;" - " &amp;TEXT(Table1[[#This Row],[WholeSale]],"$0.00") &amp; " USD"</f>
        <v>476 - $166.59 USD</v>
      </c>
      <c r="J482" s="9" t="str">
        <f>Table1[[#This Row],[FriendlyName]]&amp;" - " &amp;TEXT(Table1[[#This Row],[MSRP]],"$0.00") &amp; " USD"</f>
        <v>476 - $237.99 USD</v>
      </c>
      <c r="K482" s="9">
        <v>476</v>
      </c>
      <c r="L482" s="39">
        <v>166.59</v>
      </c>
      <c r="M482" s="39">
        <v>237.99</v>
      </c>
      <c r="N482" s="39">
        <v>237.99</v>
      </c>
    </row>
    <row r="483" spans="9:14" ht="15" x14ac:dyDescent="0.25">
      <c r="I483" s="9" t="str">
        <f>Table1[[#This Row],[FriendlyName]]&amp;" - " &amp;TEXT(Table1[[#This Row],[WholeSale]],"$0.00") &amp; " USD"</f>
        <v>477 - $166.94 USD</v>
      </c>
      <c r="J483" s="9" t="str">
        <f>Table1[[#This Row],[FriendlyName]]&amp;" - " &amp;TEXT(Table1[[#This Row],[MSRP]],"$0.00") &amp; " USD"</f>
        <v>477 - $238.49 USD</v>
      </c>
      <c r="K483" s="9">
        <v>477</v>
      </c>
      <c r="L483" s="39">
        <v>166.94</v>
      </c>
      <c r="M483" s="39">
        <v>238.49</v>
      </c>
      <c r="N483" s="39">
        <v>238.49</v>
      </c>
    </row>
    <row r="484" spans="9:14" ht="15" x14ac:dyDescent="0.25">
      <c r="I484" s="9" t="str">
        <f>Table1[[#This Row],[FriendlyName]]&amp;" - " &amp;TEXT(Table1[[#This Row],[WholeSale]],"$0.00") &amp; " USD"</f>
        <v>478 - $167.29 USD</v>
      </c>
      <c r="J484" s="9" t="str">
        <f>Table1[[#This Row],[FriendlyName]]&amp;" - " &amp;TEXT(Table1[[#This Row],[MSRP]],"$0.00") &amp; " USD"</f>
        <v>478 - $238.99 USD</v>
      </c>
      <c r="K484" s="9">
        <v>478</v>
      </c>
      <c r="L484" s="39">
        <v>167.29</v>
      </c>
      <c r="M484" s="39">
        <v>238.99</v>
      </c>
      <c r="N484" s="39">
        <v>238.99</v>
      </c>
    </row>
    <row r="485" spans="9:14" ht="15" x14ac:dyDescent="0.25">
      <c r="I485" s="9" t="str">
        <f>Table1[[#This Row],[FriendlyName]]&amp;" - " &amp;TEXT(Table1[[#This Row],[WholeSale]],"$0.00") &amp; " USD"</f>
        <v>479 - $167.64 USD</v>
      </c>
      <c r="J485" s="9" t="str">
        <f>Table1[[#This Row],[FriendlyName]]&amp;" - " &amp;TEXT(Table1[[#This Row],[MSRP]],"$0.00") &amp; " USD"</f>
        <v>479 - $239.49 USD</v>
      </c>
      <c r="K485" s="9">
        <v>479</v>
      </c>
      <c r="L485" s="39">
        <v>167.64</v>
      </c>
      <c r="M485" s="39">
        <v>239.49</v>
      </c>
      <c r="N485" s="39">
        <v>239.49</v>
      </c>
    </row>
    <row r="486" spans="9:14" ht="15" x14ac:dyDescent="0.25">
      <c r="I486" s="9" t="str">
        <f>Table1[[#This Row],[FriendlyName]]&amp;" - " &amp;TEXT(Table1[[#This Row],[WholeSale]],"$0.00") &amp; " USD"</f>
        <v>480 - $167.99 USD</v>
      </c>
      <c r="J486" s="9" t="str">
        <f>Table1[[#This Row],[FriendlyName]]&amp;" - " &amp;TEXT(Table1[[#This Row],[MSRP]],"$0.00") &amp; " USD"</f>
        <v>480 - $239.99 USD</v>
      </c>
      <c r="K486" s="9">
        <v>480</v>
      </c>
      <c r="L486" s="39">
        <v>167.99</v>
      </c>
      <c r="M486" s="39">
        <v>239.99</v>
      </c>
      <c r="N486" s="39">
        <v>239.99</v>
      </c>
    </row>
    <row r="487" spans="9:14" ht="15" x14ac:dyDescent="0.25">
      <c r="I487" s="9" t="str">
        <f>Table1[[#This Row],[FriendlyName]]&amp;" - " &amp;TEXT(Table1[[#This Row],[WholeSale]],"$0.00") &amp; " USD"</f>
        <v>481 - $168.34 USD</v>
      </c>
      <c r="J487" s="9" t="str">
        <f>Table1[[#This Row],[FriendlyName]]&amp;" - " &amp;TEXT(Table1[[#This Row],[MSRP]],"$0.00") &amp; " USD"</f>
        <v>481 - $240.49 USD</v>
      </c>
      <c r="K487" s="9">
        <v>481</v>
      </c>
      <c r="L487" s="39">
        <v>168.34</v>
      </c>
      <c r="M487" s="39">
        <v>240.49</v>
      </c>
      <c r="N487" s="39">
        <v>240.49</v>
      </c>
    </row>
    <row r="488" spans="9:14" ht="15" x14ac:dyDescent="0.25">
      <c r="I488" s="9" t="str">
        <f>Table1[[#This Row],[FriendlyName]]&amp;" - " &amp;TEXT(Table1[[#This Row],[WholeSale]],"$0.00") &amp; " USD"</f>
        <v>482 - $168.69 USD</v>
      </c>
      <c r="J488" s="9" t="str">
        <f>Table1[[#This Row],[FriendlyName]]&amp;" - " &amp;TEXT(Table1[[#This Row],[MSRP]],"$0.00") &amp; " USD"</f>
        <v>482 - $240.99 USD</v>
      </c>
      <c r="K488" s="9">
        <v>482</v>
      </c>
      <c r="L488" s="39">
        <v>168.69</v>
      </c>
      <c r="M488" s="39">
        <v>240.99</v>
      </c>
      <c r="N488" s="39">
        <v>240.99</v>
      </c>
    </row>
    <row r="489" spans="9:14" ht="15" x14ac:dyDescent="0.25">
      <c r="I489" s="9" t="str">
        <f>Table1[[#This Row],[FriendlyName]]&amp;" - " &amp;TEXT(Table1[[#This Row],[WholeSale]],"$0.00") &amp; " USD"</f>
        <v>483 - $169.04 USD</v>
      </c>
      <c r="J489" s="9" t="str">
        <f>Table1[[#This Row],[FriendlyName]]&amp;" - " &amp;TEXT(Table1[[#This Row],[MSRP]],"$0.00") &amp; " USD"</f>
        <v>483 - $241.49 USD</v>
      </c>
      <c r="K489" s="9">
        <v>483</v>
      </c>
      <c r="L489" s="39">
        <v>169.04</v>
      </c>
      <c r="M489" s="39">
        <v>241.49</v>
      </c>
      <c r="N489" s="39">
        <v>241.49</v>
      </c>
    </row>
    <row r="490" spans="9:14" ht="15" x14ac:dyDescent="0.25">
      <c r="I490" s="9" t="str">
        <f>Table1[[#This Row],[FriendlyName]]&amp;" - " &amp;TEXT(Table1[[#This Row],[WholeSale]],"$0.00") &amp; " USD"</f>
        <v>484 - $169.39 USD</v>
      </c>
      <c r="J490" s="9" t="str">
        <f>Table1[[#This Row],[FriendlyName]]&amp;" - " &amp;TEXT(Table1[[#This Row],[MSRP]],"$0.00") &amp; " USD"</f>
        <v>484 - $241.99 USD</v>
      </c>
      <c r="K490" s="9">
        <v>484</v>
      </c>
      <c r="L490" s="39">
        <v>169.39</v>
      </c>
      <c r="M490" s="39">
        <v>241.99</v>
      </c>
      <c r="N490" s="39">
        <v>241.99</v>
      </c>
    </row>
    <row r="491" spans="9:14" ht="15" x14ac:dyDescent="0.25">
      <c r="I491" s="9" t="str">
        <f>Table1[[#This Row],[FriendlyName]]&amp;" - " &amp;TEXT(Table1[[#This Row],[WholeSale]],"$0.00") &amp; " USD"</f>
        <v>485 - $169.74 USD</v>
      </c>
      <c r="J491" s="9" t="str">
        <f>Table1[[#This Row],[FriendlyName]]&amp;" - " &amp;TEXT(Table1[[#This Row],[MSRP]],"$0.00") &amp; " USD"</f>
        <v>485 - $242.49 USD</v>
      </c>
      <c r="K491" s="9">
        <v>485</v>
      </c>
      <c r="L491" s="39">
        <v>169.74</v>
      </c>
      <c r="M491" s="39">
        <v>242.49</v>
      </c>
      <c r="N491" s="39">
        <v>242.49</v>
      </c>
    </row>
    <row r="492" spans="9:14" ht="15" x14ac:dyDescent="0.25">
      <c r="I492" s="9" t="str">
        <f>Table1[[#This Row],[FriendlyName]]&amp;" - " &amp;TEXT(Table1[[#This Row],[WholeSale]],"$0.00") &amp; " USD"</f>
        <v>486 - $170.09 USD</v>
      </c>
      <c r="J492" s="9" t="str">
        <f>Table1[[#This Row],[FriendlyName]]&amp;" - " &amp;TEXT(Table1[[#This Row],[MSRP]],"$0.00") &amp; " USD"</f>
        <v>486 - $242.99 USD</v>
      </c>
      <c r="K492" s="9">
        <v>486</v>
      </c>
      <c r="L492" s="39">
        <v>170.09</v>
      </c>
      <c r="M492" s="39">
        <v>242.99</v>
      </c>
      <c r="N492" s="39">
        <v>242.99</v>
      </c>
    </row>
    <row r="493" spans="9:14" ht="15" x14ac:dyDescent="0.25">
      <c r="I493" s="9" t="str">
        <f>Table1[[#This Row],[FriendlyName]]&amp;" - " &amp;TEXT(Table1[[#This Row],[WholeSale]],"$0.00") &amp; " USD"</f>
        <v>487 - $170.44 USD</v>
      </c>
      <c r="J493" s="9" t="str">
        <f>Table1[[#This Row],[FriendlyName]]&amp;" - " &amp;TEXT(Table1[[#This Row],[MSRP]],"$0.00") &amp; " USD"</f>
        <v>487 - $243.49 USD</v>
      </c>
      <c r="K493" s="9">
        <v>487</v>
      </c>
      <c r="L493" s="39">
        <v>170.44</v>
      </c>
      <c r="M493" s="39">
        <v>243.49</v>
      </c>
      <c r="N493" s="39">
        <v>243.49</v>
      </c>
    </row>
    <row r="494" spans="9:14" ht="15" x14ac:dyDescent="0.25">
      <c r="I494" s="9" t="str">
        <f>Table1[[#This Row],[FriendlyName]]&amp;" - " &amp;TEXT(Table1[[#This Row],[WholeSale]],"$0.00") &amp; " USD"</f>
        <v>488 - $170.79 USD</v>
      </c>
      <c r="J494" s="9" t="str">
        <f>Table1[[#This Row],[FriendlyName]]&amp;" - " &amp;TEXT(Table1[[#This Row],[MSRP]],"$0.00") &amp; " USD"</f>
        <v>488 - $243.99 USD</v>
      </c>
      <c r="K494" s="9">
        <v>488</v>
      </c>
      <c r="L494" s="39">
        <v>170.79</v>
      </c>
      <c r="M494" s="39">
        <v>243.99</v>
      </c>
      <c r="N494" s="39">
        <v>243.99</v>
      </c>
    </row>
    <row r="495" spans="9:14" ht="15" x14ac:dyDescent="0.25">
      <c r="I495" s="9" t="str">
        <f>Table1[[#This Row],[FriendlyName]]&amp;" - " &amp;TEXT(Table1[[#This Row],[WholeSale]],"$0.00") &amp; " USD"</f>
        <v>489 - $171.14 USD</v>
      </c>
      <c r="J495" s="9" t="str">
        <f>Table1[[#This Row],[FriendlyName]]&amp;" - " &amp;TEXT(Table1[[#This Row],[MSRP]],"$0.00") &amp; " USD"</f>
        <v>489 - $244.49 USD</v>
      </c>
      <c r="K495" s="9">
        <v>489</v>
      </c>
      <c r="L495" s="39">
        <v>171.14</v>
      </c>
      <c r="M495" s="39">
        <v>244.49</v>
      </c>
      <c r="N495" s="39">
        <v>244.49</v>
      </c>
    </row>
    <row r="496" spans="9:14" ht="15" x14ac:dyDescent="0.25">
      <c r="I496" s="9" t="str">
        <f>Table1[[#This Row],[FriendlyName]]&amp;" - " &amp;TEXT(Table1[[#This Row],[WholeSale]],"$0.00") &amp; " USD"</f>
        <v>490 - $171.49 USD</v>
      </c>
      <c r="J496" s="9" t="str">
        <f>Table1[[#This Row],[FriendlyName]]&amp;" - " &amp;TEXT(Table1[[#This Row],[MSRP]],"$0.00") &amp; " USD"</f>
        <v>490 - $244.99 USD</v>
      </c>
      <c r="K496" s="9">
        <v>490</v>
      </c>
      <c r="L496" s="39">
        <v>171.49</v>
      </c>
      <c r="M496" s="39">
        <v>244.99</v>
      </c>
      <c r="N496" s="39">
        <v>244.99</v>
      </c>
    </row>
    <row r="497" spans="9:14" ht="15" x14ac:dyDescent="0.25">
      <c r="I497" s="9" t="str">
        <f>Table1[[#This Row],[FriendlyName]]&amp;" - " &amp;TEXT(Table1[[#This Row],[WholeSale]],"$0.00") &amp; " USD"</f>
        <v>491 - $171.84 USD</v>
      </c>
      <c r="J497" s="9" t="str">
        <f>Table1[[#This Row],[FriendlyName]]&amp;" - " &amp;TEXT(Table1[[#This Row],[MSRP]],"$0.00") &amp; " USD"</f>
        <v>491 - $245.49 USD</v>
      </c>
      <c r="K497" s="9">
        <v>491</v>
      </c>
      <c r="L497" s="39">
        <v>171.84</v>
      </c>
      <c r="M497" s="39">
        <v>245.49</v>
      </c>
      <c r="N497" s="39">
        <v>245.49</v>
      </c>
    </row>
    <row r="498" spans="9:14" ht="15" x14ac:dyDescent="0.25">
      <c r="I498" s="9" t="str">
        <f>Table1[[#This Row],[FriendlyName]]&amp;" - " &amp;TEXT(Table1[[#This Row],[WholeSale]],"$0.00") &amp; " USD"</f>
        <v>492 - $172.19 USD</v>
      </c>
      <c r="J498" s="9" t="str">
        <f>Table1[[#This Row],[FriendlyName]]&amp;" - " &amp;TEXT(Table1[[#This Row],[MSRP]],"$0.00") &amp; " USD"</f>
        <v>492 - $245.99 USD</v>
      </c>
      <c r="K498" s="9">
        <v>492</v>
      </c>
      <c r="L498" s="39">
        <v>172.19</v>
      </c>
      <c r="M498" s="39">
        <v>245.99</v>
      </c>
      <c r="N498" s="39">
        <v>245.99</v>
      </c>
    </row>
    <row r="499" spans="9:14" ht="15" x14ac:dyDescent="0.25">
      <c r="I499" s="9" t="str">
        <f>Table1[[#This Row],[FriendlyName]]&amp;" - " &amp;TEXT(Table1[[#This Row],[WholeSale]],"$0.00") &amp; " USD"</f>
        <v>493 - $172.54 USD</v>
      </c>
      <c r="J499" s="9" t="str">
        <f>Table1[[#This Row],[FriendlyName]]&amp;" - " &amp;TEXT(Table1[[#This Row],[MSRP]],"$0.00") &amp; " USD"</f>
        <v>493 - $246.49 USD</v>
      </c>
      <c r="K499" s="9">
        <v>493</v>
      </c>
      <c r="L499" s="39">
        <v>172.54</v>
      </c>
      <c r="M499" s="39">
        <v>246.49</v>
      </c>
      <c r="N499" s="39">
        <v>246.49</v>
      </c>
    </row>
    <row r="500" spans="9:14" ht="15" x14ac:dyDescent="0.25">
      <c r="I500" s="9" t="str">
        <f>Table1[[#This Row],[FriendlyName]]&amp;" - " &amp;TEXT(Table1[[#This Row],[WholeSale]],"$0.00") &amp; " USD"</f>
        <v>494 - $172.89 USD</v>
      </c>
      <c r="J500" s="9" t="str">
        <f>Table1[[#This Row],[FriendlyName]]&amp;" - " &amp;TEXT(Table1[[#This Row],[MSRP]],"$0.00") &amp; " USD"</f>
        <v>494 - $246.99 USD</v>
      </c>
      <c r="K500" s="9">
        <v>494</v>
      </c>
      <c r="L500" s="39">
        <v>172.89</v>
      </c>
      <c r="M500" s="39">
        <v>246.99</v>
      </c>
      <c r="N500" s="39">
        <v>246.99</v>
      </c>
    </row>
    <row r="501" spans="9:14" ht="15" x14ac:dyDescent="0.25">
      <c r="I501" s="9" t="str">
        <f>Table1[[#This Row],[FriendlyName]]&amp;" - " &amp;TEXT(Table1[[#This Row],[WholeSale]],"$0.00") &amp; " USD"</f>
        <v>495 - $173.24 USD</v>
      </c>
      <c r="J501" s="9" t="str">
        <f>Table1[[#This Row],[FriendlyName]]&amp;" - " &amp;TEXT(Table1[[#This Row],[MSRP]],"$0.00") &amp; " USD"</f>
        <v>495 - $247.49 USD</v>
      </c>
      <c r="K501" s="9">
        <v>495</v>
      </c>
      <c r="L501" s="39">
        <v>173.24</v>
      </c>
      <c r="M501" s="39">
        <v>247.49</v>
      </c>
      <c r="N501" s="39">
        <v>247.49</v>
      </c>
    </row>
    <row r="502" spans="9:14" ht="15" x14ac:dyDescent="0.25">
      <c r="I502" s="9" t="str">
        <f>Table1[[#This Row],[FriendlyName]]&amp;" - " &amp;TEXT(Table1[[#This Row],[WholeSale]],"$0.00") &amp; " USD"</f>
        <v>496 - $173.59 USD</v>
      </c>
      <c r="J502" s="9" t="str">
        <f>Table1[[#This Row],[FriendlyName]]&amp;" - " &amp;TEXT(Table1[[#This Row],[MSRP]],"$0.00") &amp; " USD"</f>
        <v>496 - $247.99 USD</v>
      </c>
      <c r="K502" s="9">
        <v>496</v>
      </c>
      <c r="L502" s="39">
        <v>173.59</v>
      </c>
      <c r="M502" s="39">
        <v>247.99</v>
      </c>
      <c r="N502" s="39">
        <v>247.99</v>
      </c>
    </row>
    <row r="503" spans="9:14" ht="15" x14ac:dyDescent="0.25">
      <c r="I503" s="9" t="str">
        <f>Table1[[#This Row],[FriendlyName]]&amp;" - " &amp;TEXT(Table1[[#This Row],[WholeSale]],"$0.00") &amp; " USD"</f>
        <v>497 - $173.94 USD</v>
      </c>
      <c r="J503" s="9" t="str">
        <f>Table1[[#This Row],[FriendlyName]]&amp;" - " &amp;TEXT(Table1[[#This Row],[MSRP]],"$0.00") &amp; " USD"</f>
        <v>497 - $248.49 USD</v>
      </c>
      <c r="K503" s="9">
        <v>497</v>
      </c>
      <c r="L503" s="39">
        <v>173.94</v>
      </c>
      <c r="M503" s="39">
        <v>248.49</v>
      </c>
      <c r="N503" s="39">
        <v>248.49</v>
      </c>
    </row>
    <row r="504" spans="9:14" ht="15" x14ac:dyDescent="0.25">
      <c r="I504" s="9" t="str">
        <f>Table1[[#This Row],[FriendlyName]]&amp;" - " &amp;TEXT(Table1[[#This Row],[WholeSale]],"$0.00") &amp; " USD"</f>
        <v>498 - $174.29 USD</v>
      </c>
      <c r="J504" s="9" t="str">
        <f>Table1[[#This Row],[FriendlyName]]&amp;" - " &amp;TEXT(Table1[[#This Row],[MSRP]],"$0.00") &amp; " USD"</f>
        <v>498 - $248.99 USD</v>
      </c>
      <c r="K504" s="9">
        <v>498</v>
      </c>
      <c r="L504" s="39">
        <v>174.29</v>
      </c>
      <c r="M504" s="39">
        <v>248.99</v>
      </c>
      <c r="N504" s="39">
        <v>248.99</v>
      </c>
    </row>
    <row r="505" spans="9:14" ht="15" x14ac:dyDescent="0.25">
      <c r="I505" s="9" t="str">
        <f>Table1[[#This Row],[FriendlyName]]&amp;" - " &amp;TEXT(Table1[[#This Row],[WholeSale]],"$0.00") &amp; " USD"</f>
        <v>499 - $174.64 USD</v>
      </c>
      <c r="J505" s="9" t="str">
        <f>Table1[[#This Row],[FriendlyName]]&amp;" - " &amp;TEXT(Table1[[#This Row],[MSRP]],"$0.00") &amp; " USD"</f>
        <v>499 - $249.49 USD</v>
      </c>
      <c r="K505" s="9">
        <v>499</v>
      </c>
      <c r="L505" s="39">
        <v>174.64</v>
      </c>
      <c r="M505" s="39">
        <v>249.49</v>
      </c>
      <c r="N505" s="39">
        <v>249.49</v>
      </c>
    </row>
    <row r="506" spans="9:14" ht="15" x14ac:dyDescent="0.25">
      <c r="I506" s="9" t="str">
        <f>Table1[[#This Row],[FriendlyName]]&amp;" - " &amp;TEXT(Table1[[#This Row],[WholeSale]],"$0.00") &amp; " USD"</f>
        <v>500 - $174.99 USD</v>
      </c>
      <c r="J506" s="9" t="str">
        <f>Table1[[#This Row],[FriendlyName]]&amp;" - " &amp;TEXT(Table1[[#This Row],[MSRP]],"$0.00") &amp; " USD"</f>
        <v>500 - $249.99 USD</v>
      </c>
      <c r="K506" s="9">
        <v>500</v>
      </c>
      <c r="L506" s="39">
        <v>174.99</v>
      </c>
      <c r="M506" s="39">
        <v>249.99</v>
      </c>
      <c r="N506" s="39">
        <v>249.99</v>
      </c>
    </row>
    <row r="507" spans="9:14" ht="15" x14ac:dyDescent="0.25">
      <c r="I507" s="9" t="str">
        <f>Table1[[#This Row],[FriendlyName]]&amp;" - " &amp;TEXT(Table1[[#This Row],[WholeSale]],"$0.00") &amp; " USD"</f>
        <v>501 - $175.34 USD</v>
      </c>
      <c r="J507" s="9" t="str">
        <f>Table1[[#This Row],[FriendlyName]]&amp;" - " &amp;TEXT(Table1[[#This Row],[MSRP]],"$0.00") &amp; " USD"</f>
        <v>501 - $250.49 USD</v>
      </c>
      <c r="K507" s="9">
        <v>501</v>
      </c>
      <c r="L507" s="39">
        <v>175.34</v>
      </c>
      <c r="M507" s="39">
        <v>250.49</v>
      </c>
      <c r="N507" s="39">
        <v>250.49</v>
      </c>
    </row>
    <row r="508" spans="9:14" ht="15" x14ac:dyDescent="0.25">
      <c r="I508" s="9" t="str">
        <f>Table1[[#This Row],[FriendlyName]]&amp;" - " &amp;TEXT(Table1[[#This Row],[WholeSale]],"$0.00") &amp; " USD"</f>
        <v>502 - $175.69 USD</v>
      </c>
      <c r="J508" s="9" t="str">
        <f>Table1[[#This Row],[FriendlyName]]&amp;" - " &amp;TEXT(Table1[[#This Row],[MSRP]],"$0.00") &amp; " USD"</f>
        <v>502 - $250.99 USD</v>
      </c>
      <c r="K508" s="9">
        <v>502</v>
      </c>
      <c r="L508" s="39">
        <v>175.69</v>
      </c>
      <c r="M508" s="39">
        <v>250.99</v>
      </c>
      <c r="N508" s="39">
        <v>250.99</v>
      </c>
    </row>
    <row r="509" spans="9:14" ht="15" x14ac:dyDescent="0.25">
      <c r="I509" s="9" t="str">
        <f>Table1[[#This Row],[FriendlyName]]&amp;" - " &amp;TEXT(Table1[[#This Row],[WholeSale]],"$0.00") &amp; " USD"</f>
        <v>503 - $176.04 USD</v>
      </c>
      <c r="J509" s="9" t="str">
        <f>Table1[[#This Row],[FriendlyName]]&amp;" - " &amp;TEXT(Table1[[#This Row],[MSRP]],"$0.00") &amp; " USD"</f>
        <v>503 - $251.49 USD</v>
      </c>
      <c r="K509" s="9">
        <v>503</v>
      </c>
      <c r="L509" s="39">
        <v>176.04</v>
      </c>
      <c r="M509" s="39">
        <v>251.49</v>
      </c>
      <c r="N509" s="39">
        <v>251.49</v>
      </c>
    </row>
    <row r="510" spans="9:14" ht="15" x14ac:dyDescent="0.25">
      <c r="I510" s="9" t="str">
        <f>Table1[[#This Row],[FriendlyName]]&amp;" - " &amp;TEXT(Table1[[#This Row],[WholeSale]],"$0.00") &amp; " USD"</f>
        <v>504 - $176.39 USD</v>
      </c>
      <c r="J510" s="9" t="str">
        <f>Table1[[#This Row],[FriendlyName]]&amp;" - " &amp;TEXT(Table1[[#This Row],[MSRP]],"$0.00") &amp; " USD"</f>
        <v>504 - $251.99 USD</v>
      </c>
      <c r="K510" s="9">
        <v>504</v>
      </c>
      <c r="L510" s="39">
        <v>176.39</v>
      </c>
      <c r="M510" s="39">
        <v>251.99</v>
      </c>
      <c r="N510" s="39">
        <v>251.99</v>
      </c>
    </row>
    <row r="511" spans="9:14" ht="15" x14ac:dyDescent="0.25">
      <c r="I511" s="9" t="str">
        <f>Table1[[#This Row],[FriendlyName]]&amp;" - " &amp;TEXT(Table1[[#This Row],[WholeSale]],"$0.00") &amp; " USD"</f>
        <v>505 - $176.74 USD</v>
      </c>
      <c r="J511" s="9" t="str">
        <f>Table1[[#This Row],[FriendlyName]]&amp;" - " &amp;TEXT(Table1[[#This Row],[MSRP]],"$0.00") &amp; " USD"</f>
        <v>505 - $252.49 USD</v>
      </c>
      <c r="K511" s="9">
        <v>505</v>
      </c>
      <c r="L511" s="39">
        <v>176.74</v>
      </c>
      <c r="M511" s="39">
        <v>252.49</v>
      </c>
      <c r="N511" s="39">
        <v>252.49</v>
      </c>
    </row>
    <row r="512" spans="9:14" ht="15" x14ac:dyDescent="0.25">
      <c r="I512" s="9" t="str">
        <f>Table1[[#This Row],[FriendlyName]]&amp;" - " &amp;TEXT(Table1[[#This Row],[WholeSale]],"$0.00") &amp; " USD"</f>
        <v>506 - $177.09 USD</v>
      </c>
      <c r="J512" s="9" t="str">
        <f>Table1[[#This Row],[FriendlyName]]&amp;" - " &amp;TEXT(Table1[[#This Row],[MSRP]],"$0.00") &amp; " USD"</f>
        <v>506 - $252.99 USD</v>
      </c>
      <c r="K512" s="9">
        <v>506</v>
      </c>
      <c r="L512" s="39">
        <v>177.09</v>
      </c>
      <c r="M512" s="39">
        <v>252.99</v>
      </c>
      <c r="N512" s="39">
        <v>252.99</v>
      </c>
    </row>
    <row r="513" spans="9:14" ht="15" x14ac:dyDescent="0.25">
      <c r="I513" s="9" t="str">
        <f>Table1[[#This Row],[FriendlyName]]&amp;" - " &amp;TEXT(Table1[[#This Row],[WholeSale]],"$0.00") &amp; " USD"</f>
        <v>507 - $177.44 USD</v>
      </c>
      <c r="J513" s="9" t="str">
        <f>Table1[[#This Row],[FriendlyName]]&amp;" - " &amp;TEXT(Table1[[#This Row],[MSRP]],"$0.00") &amp; " USD"</f>
        <v>507 - $253.49 USD</v>
      </c>
      <c r="K513" s="9">
        <v>507</v>
      </c>
      <c r="L513" s="39">
        <v>177.44</v>
      </c>
      <c r="M513" s="39">
        <v>253.49</v>
      </c>
      <c r="N513" s="39">
        <v>253.49</v>
      </c>
    </row>
    <row r="514" spans="9:14" ht="15" x14ac:dyDescent="0.25">
      <c r="I514" s="9" t="str">
        <f>Table1[[#This Row],[FriendlyName]]&amp;" - " &amp;TEXT(Table1[[#This Row],[WholeSale]],"$0.00") &amp; " USD"</f>
        <v>508 - $177.79 USD</v>
      </c>
      <c r="J514" s="9" t="str">
        <f>Table1[[#This Row],[FriendlyName]]&amp;" - " &amp;TEXT(Table1[[#This Row],[MSRP]],"$0.00") &amp; " USD"</f>
        <v>508 - $253.99 USD</v>
      </c>
      <c r="K514" s="9">
        <v>508</v>
      </c>
      <c r="L514" s="39">
        <v>177.79</v>
      </c>
      <c r="M514" s="39">
        <v>253.99</v>
      </c>
      <c r="N514" s="39">
        <v>253.99</v>
      </c>
    </row>
    <row r="515" spans="9:14" ht="15" x14ac:dyDescent="0.25">
      <c r="I515" s="9" t="str">
        <f>Table1[[#This Row],[FriendlyName]]&amp;" - " &amp;TEXT(Table1[[#This Row],[WholeSale]],"$0.00") &amp; " USD"</f>
        <v>509 - $178.14 USD</v>
      </c>
      <c r="J515" s="9" t="str">
        <f>Table1[[#This Row],[FriendlyName]]&amp;" - " &amp;TEXT(Table1[[#This Row],[MSRP]],"$0.00") &amp; " USD"</f>
        <v>509 - $254.49 USD</v>
      </c>
      <c r="K515" s="9">
        <v>509</v>
      </c>
      <c r="L515" s="39">
        <v>178.14</v>
      </c>
      <c r="M515" s="39">
        <v>254.49</v>
      </c>
      <c r="N515" s="39">
        <v>254.49</v>
      </c>
    </row>
    <row r="516" spans="9:14" ht="15" x14ac:dyDescent="0.25">
      <c r="I516" s="9" t="str">
        <f>Table1[[#This Row],[FriendlyName]]&amp;" - " &amp;TEXT(Table1[[#This Row],[WholeSale]],"$0.00") &amp; " USD"</f>
        <v>510 - $178.49 USD</v>
      </c>
      <c r="J516" s="9" t="str">
        <f>Table1[[#This Row],[FriendlyName]]&amp;" - " &amp;TEXT(Table1[[#This Row],[MSRP]],"$0.00") &amp; " USD"</f>
        <v>510 - $254.99 USD</v>
      </c>
      <c r="K516" s="9">
        <v>510</v>
      </c>
      <c r="L516" s="39">
        <v>178.49</v>
      </c>
      <c r="M516" s="39">
        <v>254.99</v>
      </c>
      <c r="N516" s="39">
        <v>254.99</v>
      </c>
    </row>
    <row r="517" spans="9:14" ht="15" x14ac:dyDescent="0.25">
      <c r="I517" s="9" t="str">
        <f>Table1[[#This Row],[FriendlyName]]&amp;" - " &amp;TEXT(Table1[[#This Row],[WholeSale]],"$0.00") &amp; " USD"</f>
        <v>511 - $178.84 USD</v>
      </c>
      <c r="J517" s="9" t="str">
        <f>Table1[[#This Row],[FriendlyName]]&amp;" - " &amp;TEXT(Table1[[#This Row],[MSRP]],"$0.00") &amp; " USD"</f>
        <v>511 - $255.49 USD</v>
      </c>
      <c r="K517" s="9">
        <v>511</v>
      </c>
      <c r="L517" s="39">
        <v>178.84</v>
      </c>
      <c r="M517" s="39">
        <v>255.49</v>
      </c>
      <c r="N517" s="39">
        <v>255.49</v>
      </c>
    </row>
    <row r="518" spans="9:14" ht="15" x14ac:dyDescent="0.25">
      <c r="I518" s="9" t="str">
        <f>Table1[[#This Row],[FriendlyName]]&amp;" - " &amp;TEXT(Table1[[#This Row],[WholeSale]],"$0.00") &amp; " USD"</f>
        <v>512 - $179.19 USD</v>
      </c>
      <c r="J518" s="9" t="str">
        <f>Table1[[#This Row],[FriendlyName]]&amp;" - " &amp;TEXT(Table1[[#This Row],[MSRP]],"$0.00") &amp; " USD"</f>
        <v>512 - $255.99 USD</v>
      </c>
      <c r="K518" s="9">
        <v>512</v>
      </c>
      <c r="L518" s="39">
        <v>179.19</v>
      </c>
      <c r="M518" s="39">
        <v>255.99</v>
      </c>
      <c r="N518" s="39">
        <v>255.99</v>
      </c>
    </row>
    <row r="519" spans="9:14" ht="15" x14ac:dyDescent="0.25">
      <c r="I519" s="9" t="str">
        <f>Table1[[#This Row],[FriendlyName]]&amp;" - " &amp;TEXT(Table1[[#This Row],[WholeSale]],"$0.00") &amp; " USD"</f>
        <v>513 - $179.54 USD</v>
      </c>
      <c r="J519" s="9" t="str">
        <f>Table1[[#This Row],[FriendlyName]]&amp;" - " &amp;TEXT(Table1[[#This Row],[MSRP]],"$0.00") &amp; " USD"</f>
        <v>513 - $256.49 USD</v>
      </c>
      <c r="K519" s="9">
        <v>513</v>
      </c>
      <c r="L519" s="39">
        <v>179.54</v>
      </c>
      <c r="M519" s="39">
        <v>256.49</v>
      </c>
      <c r="N519" s="39">
        <v>256.49</v>
      </c>
    </row>
    <row r="520" spans="9:14" ht="15" x14ac:dyDescent="0.25">
      <c r="I520" s="9" t="str">
        <f>Table1[[#This Row],[FriendlyName]]&amp;" - " &amp;TEXT(Table1[[#This Row],[WholeSale]],"$0.00") &amp; " USD"</f>
        <v>514 - $179.89 USD</v>
      </c>
      <c r="J520" s="9" t="str">
        <f>Table1[[#This Row],[FriendlyName]]&amp;" - " &amp;TEXT(Table1[[#This Row],[MSRP]],"$0.00") &amp; " USD"</f>
        <v>514 - $256.99 USD</v>
      </c>
      <c r="K520" s="9">
        <v>514</v>
      </c>
      <c r="L520" s="39">
        <v>179.89</v>
      </c>
      <c r="M520" s="39">
        <v>256.99</v>
      </c>
      <c r="N520" s="39">
        <v>256.99</v>
      </c>
    </row>
    <row r="521" spans="9:14" ht="15" x14ac:dyDescent="0.25">
      <c r="I521" s="9" t="str">
        <f>Table1[[#This Row],[FriendlyName]]&amp;" - " &amp;TEXT(Table1[[#This Row],[WholeSale]],"$0.00") &amp; " USD"</f>
        <v>515 - $180.24 USD</v>
      </c>
      <c r="J521" s="9" t="str">
        <f>Table1[[#This Row],[FriendlyName]]&amp;" - " &amp;TEXT(Table1[[#This Row],[MSRP]],"$0.00") &amp; " USD"</f>
        <v>515 - $257.49 USD</v>
      </c>
      <c r="K521" s="9">
        <v>515</v>
      </c>
      <c r="L521" s="39">
        <v>180.24</v>
      </c>
      <c r="M521" s="39">
        <v>257.49</v>
      </c>
      <c r="N521" s="39">
        <v>257.49</v>
      </c>
    </row>
    <row r="522" spans="9:14" ht="15" x14ac:dyDescent="0.25">
      <c r="I522" s="9" t="str">
        <f>Table1[[#This Row],[FriendlyName]]&amp;" - " &amp;TEXT(Table1[[#This Row],[WholeSale]],"$0.00") &amp; " USD"</f>
        <v>516 - $180.59 USD</v>
      </c>
      <c r="J522" s="9" t="str">
        <f>Table1[[#This Row],[FriendlyName]]&amp;" - " &amp;TEXT(Table1[[#This Row],[MSRP]],"$0.00") &amp; " USD"</f>
        <v>516 - $257.99 USD</v>
      </c>
      <c r="K522" s="9">
        <v>516</v>
      </c>
      <c r="L522" s="39">
        <v>180.59</v>
      </c>
      <c r="M522" s="39">
        <v>257.99</v>
      </c>
      <c r="N522" s="39">
        <v>257.99</v>
      </c>
    </row>
    <row r="523" spans="9:14" ht="15" x14ac:dyDescent="0.25">
      <c r="I523" s="9" t="str">
        <f>Table1[[#This Row],[FriendlyName]]&amp;" - " &amp;TEXT(Table1[[#This Row],[WholeSale]],"$0.00") &amp; " USD"</f>
        <v>517 - $180.94 USD</v>
      </c>
      <c r="J523" s="9" t="str">
        <f>Table1[[#This Row],[FriendlyName]]&amp;" - " &amp;TEXT(Table1[[#This Row],[MSRP]],"$0.00") &amp; " USD"</f>
        <v>517 - $258.49 USD</v>
      </c>
      <c r="K523" s="9">
        <v>517</v>
      </c>
      <c r="L523" s="39">
        <v>180.94</v>
      </c>
      <c r="M523" s="39">
        <v>258.49</v>
      </c>
      <c r="N523" s="39">
        <v>258.49</v>
      </c>
    </row>
    <row r="524" spans="9:14" ht="15" x14ac:dyDescent="0.25">
      <c r="I524" s="9" t="str">
        <f>Table1[[#This Row],[FriendlyName]]&amp;" - " &amp;TEXT(Table1[[#This Row],[WholeSale]],"$0.00") &amp; " USD"</f>
        <v>518 - $181.29 USD</v>
      </c>
      <c r="J524" s="9" t="str">
        <f>Table1[[#This Row],[FriendlyName]]&amp;" - " &amp;TEXT(Table1[[#This Row],[MSRP]],"$0.00") &amp; " USD"</f>
        <v>518 - $258.99 USD</v>
      </c>
      <c r="K524" s="9">
        <v>518</v>
      </c>
      <c r="L524" s="39">
        <v>181.29</v>
      </c>
      <c r="M524" s="39">
        <v>258.99</v>
      </c>
      <c r="N524" s="39">
        <v>258.99</v>
      </c>
    </row>
    <row r="525" spans="9:14" ht="15" x14ac:dyDescent="0.25">
      <c r="I525" s="9" t="str">
        <f>Table1[[#This Row],[FriendlyName]]&amp;" - " &amp;TEXT(Table1[[#This Row],[WholeSale]],"$0.00") &amp; " USD"</f>
        <v>519 - $181.64 USD</v>
      </c>
      <c r="J525" s="9" t="str">
        <f>Table1[[#This Row],[FriendlyName]]&amp;" - " &amp;TEXT(Table1[[#This Row],[MSRP]],"$0.00") &amp; " USD"</f>
        <v>519 - $259.49 USD</v>
      </c>
      <c r="K525" s="9">
        <v>519</v>
      </c>
      <c r="L525" s="39">
        <v>181.64</v>
      </c>
      <c r="M525" s="39">
        <v>259.49</v>
      </c>
      <c r="N525" s="39">
        <v>259.49</v>
      </c>
    </row>
    <row r="526" spans="9:14" ht="15" x14ac:dyDescent="0.25">
      <c r="I526" s="9" t="str">
        <f>Table1[[#This Row],[FriendlyName]]&amp;" - " &amp;TEXT(Table1[[#This Row],[WholeSale]],"$0.00") &amp; " USD"</f>
        <v>520 - $181.99 USD</v>
      </c>
      <c r="J526" s="9" t="str">
        <f>Table1[[#This Row],[FriendlyName]]&amp;" - " &amp;TEXT(Table1[[#This Row],[MSRP]],"$0.00") &amp; " USD"</f>
        <v>520 - $259.99 USD</v>
      </c>
      <c r="K526" s="9">
        <v>520</v>
      </c>
      <c r="L526" s="39">
        <v>181.99</v>
      </c>
      <c r="M526" s="39">
        <v>259.99</v>
      </c>
      <c r="N526" s="39">
        <v>259.99</v>
      </c>
    </row>
    <row r="527" spans="9:14" ht="15" x14ac:dyDescent="0.25">
      <c r="I527" s="9" t="str">
        <f>Table1[[#This Row],[FriendlyName]]&amp;" - " &amp;TEXT(Table1[[#This Row],[WholeSale]],"$0.00") &amp; " USD"</f>
        <v>521 - $182.34 USD</v>
      </c>
      <c r="J527" s="9" t="str">
        <f>Table1[[#This Row],[FriendlyName]]&amp;" - " &amp;TEXT(Table1[[#This Row],[MSRP]],"$0.00") &amp; " USD"</f>
        <v>521 - $260.49 USD</v>
      </c>
      <c r="K527" s="9">
        <v>521</v>
      </c>
      <c r="L527" s="39">
        <v>182.34</v>
      </c>
      <c r="M527" s="39">
        <v>260.49</v>
      </c>
      <c r="N527" s="39">
        <v>260.49</v>
      </c>
    </row>
    <row r="528" spans="9:14" ht="15" x14ac:dyDescent="0.25">
      <c r="I528" s="9" t="str">
        <f>Table1[[#This Row],[FriendlyName]]&amp;" - " &amp;TEXT(Table1[[#This Row],[WholeSale]],"$0.00") &amp; " USD"</f>
        <v>522 - $182.69 USD</v>
      </c>
      <c r="J528" s="9" t="str">
        <f>Table1[[#This Row],[FriendlyName]]&amp;" - " &amp;TEXT(Table1[[#This Row],[MSRP]],"$0.00") &amp; " USD"</f>
        <v>522 - $260.99 USD</v>
      </c>
      <c r="K528" s="9">
        <v>522</v>
      </c>
      <c r="L528" s="39">
        <v>182.69</v>
      </c>
      <c r="M528" s="39">
        <v>260.99</v>
      </c>
      <c r="N528" s="39">
        <v>260.99</v>
      </c>
    </row>
    <row r="529" spans="9:14" ht="15" x14ac:dyDescent="0.25">
      <c r="I529" s="9" t="str">
        <f>Table1[[#This Row],[FriendlyName]]&amp;" - " &amp;TEXT(Table1[[#This Row],[WholeSale]],"$0.00") &amp; " USD"</f>
        <v>523 - $183.04 USD</v>
      </c>
      <c r="J529" s="9" t="str">
        <f>Table1[[#This Row],[FriendlyName]]&amp;" - " &amp;TEXT(Table1[[#This Row],[MSRP]],"$0.00") &amp; " USD"</f>
        <v>523 - $261.49 USD</v>
      </c>
      <c r="K529" s="9">
        <v>523</v>
      </c>
      <c r="L529" s="39">
        <v>183.04</v>
      </c>
      <c r="M529" s="39">
        <v>261.49</v>
      </c>
      <c r="N529" s="39">
        <v>261.49</v>
      </c>
    </row>
    <row r="530" spans="9:14" ht="15" x14ac:dyDescent="0.25">
      <c r="I530" s="9" t="str">
        <f>Table1[[#This Row],[FriendlyName]]&amp;" - " &amp;TEXT(Table1[[#This Row],[WholeSale]],"$0.00") &amp; " USD"</f>
        <v>524 - $183.39 USD</v>
      </c>
      <c r="J530" s="9" t="str">
        <f>Table1[[#This Row],[FriendlyName]]&amp;" - " &amp;TEXT(Table1[[#This Row],[MSRP]],"$0.00") &amp; " USD"</f>
        <v>524 - $261.99 USD</v>
      </c>
      <c r="K530" s="9">
        <v>524</v>
      </c>
      <c r="L530" s="39">
        <v>183.39</v>
      </c>
      <c r="M530" s="39">
        <v>261.99</v>
      </c>
      <c r="N530" s="39">
        <v>261.99</v>
      </c>
    </row>
    <row r="531" spans="9:14" ht="15" x14ac:dyDescent="0.25">
      <c r="I531" s="9" t="str">
        <f>Table1[[#This Row],[FriendlyName]]&amp;" - " &amp;TEXT(Table1[[#This Row],[WholeSale]],"$0.00") &amp; " USD"</f>
        <v>525 - $183.74 USD</v>
      </c>
      <c r="J531" s="9" t="str">
        <f>Table1[[#This Row],[FriendlyName]]&amp;" - " &amp;TEXT(Table1[[#This Row],[MSRP]],"$0.00") &amp; " USD"</f>
        <v>525 - $262.49 USD</v>
      </c>
      <c r="K531" s="9">
        <v>525</v>
      </c>
      <c r="L531" s="39">
        <v>183.74</v>
      </c>
      <c r="M531" s="39">
        <v>262.49</v>
      </c>
      <c r="N531" s="39">
        <v>262.49</v>
      </c>
    </row>
    <row r="532" spans="9:14" ht="15" x14ac:dyDescent="0.25">
      <c r="I532" s="9" t="str">
        <f>Table1[[#This Row],[FriendlyName]]&amp;" - " &amp;TEXT(Table1[[#This Row],[WholeSale]],"$0.00") &amp; " USD"</f>
        <v>526 - $184.09 USD</v>
      </c>
      <c r="J532" s="9" t="str">
        <f>Table1[[#This Row],[FriendlyName]]&amp;" - " &amp;TEXT(Table1[[#This Row],[MSRP]],"$0.00") &amp; " USD"</f>
        <v>526 - $262.99 USD</v>
      </c>
      <c r="K532" s="9">
        <v>526</v>
      </c>
      <c r="L532" s="39">
        <v>184.09</v>
      </c>
      <c r="M532" s="39">
        <v>262.99</v>
      </c>
      <c r="N532" s="39">
        <v>262.99</v>
      </c>
    </row>
    <row r="533" spans="9:14" ht="15" x14ac:dyDescent="0.25">
      <c r="I533" s="9" t="str">
        <f>Table1[[#This Row],[FriendlyName]]&amp;" - " &amp;TEXT(Table1[[#This Row],[WholeSale]],"$0.00") &amp; " USD"</f>
        <v>527 - $184.44 USD</v>
      </c>
      <c r="J533" s="9" t="str">
        <f>Table1[[#This Row],[FriendlyName]]&amp;" - " &amp;TEXT(Table1[[#This Row],[MSRP]],"$0.00") &amp; " USD"</f>
        <v>527 - $263.49 USD</v>
      </c>
      <c r="K533" s="9">
        <v>527</v>
      </c>
      <c r="L533" s="39">
        <v>184.44</v>
      </c>
      <c r="M533" s="39">
        <v>263.49</v>
      </c>
      <c r="N533" s="39">
        <v>263.49</v>
      </c>
    </row>
    <row r="534" spans="9:14" ht="15" x14ac:dyDescent="0.25">
      <c r="I534" s="9" t="str">
        <f>Table1[[#This Row],[FriendlyName]]&amp;" - " &amp;TEXT(Table1[[#This Row],[WholeSale]],"$0.00") &amp; " USD"</f>
        <v>528 - $184.79 USD</v>
      </c>
      <c r="J534" s="9" t="str">
        <f>Table1[[#This Row],[FriendlyName]]&amp;" - " &amp;TEXT(Table1[[#This Row],[MSRP]],"$0.00") &amp; " USD"</f>
        <v>528 - $263.99 USD</v>
      </c>
      <c r="K534" s="9">
        <v>528</v>
      </c>
      <c r="L534" s="39">
        <v>184.79</v>
      </c>
      <c r="M534" s="39">
        <v>263.99</v>
      </c>
      <c r="N534" s="39">
        <v>263.99</v>
      </c>
    </row>
    <row r="535" spans="9:14" ht="15" x14ac:dyDescent="0.25">
      <c r="I535" s="9" t="str">
        <f>Table1[[#This Row],[FriendlyName]]&amp;" - " &amp;TEXT(Table1[[#This Row],[WholeSale]],"$0.00") &amp; " USD"</f>
        <v>529 - $185.14 USD</v>
      </c>
      <c r="J535" s="9" t="str">
        <f>Table1[[#This Row],[FriendlyName]]&amp;" - " &amp;TEXT(Table1[[#This Row],[MSRP]],"$0.00") &amp; " USD"</f>
        <v>529 - $264.49 USD</v>
      </c>
      <c r="K535" s="9">
        <v>529</v>
      </c>
      <c r="L535" s="39">
        <v>185.14</v>
      </c>
      <c r="M535" s="39">
        <v>264.49</v>
      </c>
      <c r="N535" s="39">
        <v>264.49</v>
      </c>
    </row>
    <row r="536" spans="9:14" ht="15" x14ac:dyDescent="0.25">
      <c r="I536" s="9" t="str">
        <f>Table1[[#This Row],[FriendlyName]]&amp;" - " &amp;TEXT(Table1[[#This Row],[WholeSale]],"$0.00") &amp; " USD"</f>
        <v>530 - $185.49 USD</v>
      </c>
      <c r="J536" s="9" t="str">
        <f>Table1[[#This Row],[FriendlyName]]&amp;" - " &amp;TEXT(Table1[[#This Row],[MSRP]],"$0.00") &amp; " USD"</f>
        <v>530 - $264.99 USD</v>
      </c>
      <c r="K536" s="9">
        <v>530</v>
      </c>
      <c r="L536" s="39">
        <v>185.49</v>
      </c>
      <c r="M536" s="39">
        <v>264.99</v>
      </c>
      <c r="N536" s="39">
        <v>264.99</v>
      </c>
    </row>
    <row r="537" spans="9:14" ht="15" x14ac:dyDescent="0.25">
      <c r="I537" s="9" t="str">
        <f>Table1[[#This Row],[FriendlyName]]&amp;" - " &amp;TEXT(Table1[[#This Row],[WholeSale]],"$0.00") &amp; " USD"</f>
        <v>531 - $185.84 USD</v>
      </c>
      <c r="J537" s="9" t="str">
        <f>Table1[[#This Row],[FriendlyName]]&amp;" - " &amp;TEXT(Table1[[#This Row],[MSRP]],"$0.00") &amp; " USD"</f>
        <v>531 - $265.49 USD</v>
      </c>
      <c r="K537" s="9">
        <v>531</v>
      </c>
      <c r="L537" s="39">
        <v>185.84</v>
      </c>
      <c r="M537" s="39">
        <v>265.49</v>
      </c>
      <c r="N537" s="39">
        <v>265.49</v>
      </c>
    </row>
    <row r="538" spans="9:14" ht="15" x14ac:dyDescent="0.25">
      <c r="I538" s="9" t="str">
        <f>Table1[[#This Row],[FriendlyName]]&amp;" - " &amp;TEXT(Table1[[#This Row],[WholeSale]],"$0.00") &amp; " USD"</f>
        <v>532 - $186.19 USD</v>
      </c>
      <c r="J538" s="9" t="str">
        <f>Table1[[#This Row],[FriendlyName]]&amp;" - " &amp;TEXT(Table1[[#This Row],[MSRP]],"$0.00") &amp; " USD"</f>
        <v>532 - $265.99 USD</v>
      </c>
      <c r="K538" s="9">
        <v>532</v>
      </c>
      <c r="L538" s="39">
        <v>186.19</v>
      </c>
      <c r="M538" s="39">
        <v>265.99</v>
      </c>
      <c r="N538" s="39">
        <v>265.99</v>
      </c>
    </row>
    <row r="539" spans="9:14" ht="15" x14ac:dyDescent="0.25">
      <c r="I539" s="9" t="str">
        <f>Table1[[#This Row],[FriendlyName]]&amp;" - " &amp;TEXT(Table1[[#This Row],[WholeSale]],"$0.00") &amp; " USD"</f>
        <v>533 - $186.54 USD</v>
      </c>
      <c r="J539" s="9" t="str">
        <f>Table1[[#This Row],[FriendlyName]]&amp;" - " &amp;TEXT(Table1[[#This Row],[MSRP]],"$0.00") &amp; " USD"</f>
        <v>533 - $266.49 USD</v>
      </c>
      <c r="K539" s="9">
        <v>533</v>
      </c>
      <c r="L539" s="39">
        <v>186.54</v>
      </c>
      <c r="M539" s="39">
        <v>266.49</v>
      </c>
      <c r="N539" s="39">
        <v>266.49</v>
      </c>
    </row>
    <row r="540" spans="9:14" ht="15" x14ac:dyDescent="0.25">
      <c r="I540" s="9" t="str">
        <f>Table1[[#This Row],[FriendlyName]]&amp;" - " &amp;TEXT(Table1[[#This Row],[WholeSale]],"$0.00") &amp; " USD"</f>
        <v>534 - $186.89 USD</v>
      </c>
      <c r="J540" s="9" t="str">
        <f>Table1[[#This Row],[FriendlyName]]&amp;" - " &amp;TEXT(Table1[[#This Row],[MSRP]],"$0.00") &amp; " USD"</f>
        <v>534 - $266.99 USD</v>
      </c>
      <c r="K540" s="9">
        <v>534</v>
      </c>
      <c r="L540" s="39">
        <v>186.89</v>
      </c>
      <c r="M540" s="39">
        <v>266.99</v>
      </c>
      <c r="N540" s="39">
        <v>266.99</v>
      </c>
    </row>
    <row r="541" spans="9:14" ht="15" x14ac:dyDescent="0.25">
      <c r="I541" s="9" t="str">
        <f>Table1[[#This Row],[FriendlyName]]&amp;" - " &amp;TEXT(Table1[[#This Row],[WholeSale]],"$0.00") &amp; " USD"</f>
        <v>535 - $187.24 USD</v>
      </c>
      <c r="J541" s="9" t="str">
        <f>Table1[[#This Row],[FriendlyName]]&amp;" - " &amp;TEXT(Table1[[#This Row],[MSRP]],"$0.00") &amp; " USD"</f>
        <v>535 - $267.49 USD</v>
      </c>
      <c r="K541" s="9">
        <v>535</v>
      </c>
      <c r="L541" s="39">
        <v>187.24</v>
      </c>
      <c r="M541" s="39">
        <v>267.49</v>
      </c>
      <c r="N541" s="39">
        <v>267.49</v>
      </c>
    </row>
    <row r="542" spans="9:14" ht="15" x14ac:dyDescent="0.25">
      <c r="I542" s="9" t="str">
        <f>Table1[[#This Row],[FriendlyName]]&amp;" - " &amp;TEXT(Table1[[#This Row],[WholeSale]],"$0.00") &amp; " USD"</f>
        <v>536 - $187.59 USD</v>
      </c>
      <c r="J542" s="9" t="str">
        <f>Table1[[#This Row],[FriendlyName]]&amp;" - " &amp;TEXT(Table1[[#This Row],[MSRP]],"$0.00") &amp; " USD"</f>
        <v>536 - $267.99 USD</v>
      </c>
      <c r="K542" s="9">
        <v>536</v>
      </c>
      <c r="L542" s="39">
        <v>187.59</v>
      </c>
      <c r="M542" s="39">
        <v>267.99</v>
      </c>
      <c r="N542" s="39">
        <v>267.99</v>
      </c>
    </row>
    <row r="543" spans="9:14" ht="15" x14ac:dyDescent="0.25">
      <c r="I543" s="9" t="str">
        <f>Table1[[#This Row],[FriendlyName]]&amp;" - " &amp;TEXT(Table1[[#This Row],[WholeSale]],"$0.00") &amp; " USD"</f>
        <v>537 - $187.94 USD</v>
      </c>
      <c r="J543" s="9" t="str">
        <f>Table1[[#This Row],[FriendlyName]]&amp;" - " &amp;TEXT(Table1[[#This Row],[MSRP]],"$0.00") &amp; " USD"</f>
        <v>537 - $268.49 USD</v>
      </c>
      <c r="K543" s="9">
        <v>537</v>
      </c>
      <c r="L543" s="39">
        <v>187.94</v>
      </c>
      <c r="M543" s="39">
        <v>268.49</v>
      </c>
      <c r="N543" s="39">
        <v>268.49</v>
      </c>
    </row>
    <row r="544" spans="9:14" ht="15" x14ac:dyDescent="0.25">
      <c r="I544" s="9" t="str">
        <f>Table1[[#This Row],[FriendlyName]]&amp;" - " &amp;TEXT(Table1[[#This Row],[WholeSale]],"$0.00") &amp; " USD"</f>
        <v>538 - $188.29 USD</v>
      </c>
      <c r="J544" s="9" t="str">
        <f>Table1[[#This Row],[FriendlyName]]&amp;" - " &amp;TEXT(Table1[[#This Row],[MSRP]],"$0.00") &amp; " USD"</f>
        <v>538 - $268.99 USD</v>
      </c>
      <c r="K544" s="9">
        <v>538</v>
      </c>
      <c r="L544" s="39">
        <v>188.29</v>
      </c>
      <c r="M544" s="39">
        <v>268.99</v>
      </c>
      <c r="N544" s="39">
        <v>268.99</v>
      </c>
    </row>
    <row r="545" spans="9:14" ht="15" x14ac:dyDescent="0.25">
      <c r="I545" s="9" t="str">
        <f>Table1[[#This Row],[FriendlyName]]&amp;" - " &amp;TEXT(Table1[[#This Row],[WholeSale]],"$0.00") &amp; " USD"</f>
        <v>539 - $188.64 USD</v>
      </c>
      <c r="J545" s="9" t="str">
        <f>Table1[[#This Row],[FriendlyName]]&amp;" - " &amp;TEXT(Table1[[#This Row],[MSRP]],"$0.00") &amp; " USD"</f>
        <v>539 - $269.49 USD</v>
      </c>
      <c r="K545" s="9">
        <v>539</v>
      </c>
      <c r="L545" s="39">
        <v>188.64</v>
      </c>
      <c r="M545" s="39">
        <v>269.49</v>
      </c>
      <c r="N545" s="39">
        <v>269.49</v>
      </c>
    </row>
    <row r="546" spans="9:14" ht="15" x14ac:dyDescent="0.25">
      <c r="I546" s="9" t="str">
        <f>Table1[[#This Row],[FriendlyName]]&amp;" - " &amp;TEXT(Table1[[#This Row],[WholeSale]],"$0.00") &amp; " USD"</f>
        <v>540 - $188.99 USD</v>
      </c>
      <c r="J546" s="9" t="str">
        <f>Table1[[#This Row],[FriendlyName]]&amp;" - " &amp;TEXT(Table1[[#This Row],[MSRP]],"$0.00") &amp; " USD"</f>
        <v>540 - $269.99 USD</v>
      </c>
      <c r="K546" s="9">
        <v>540</v>
      </c>
      <c r="L546" s="39">
        <v>188.99</v>
      </c>
      <c r="M546" s="39">
        <v>269.99</v>
      </c>
      <c r="N546" s="39">
        <v>269.99</v>
      </c>
    </row>
    <row r="547" spans="9:14" ht="15" x14ac:dyDescent="0.25">
      <c r="I547" s="9" t="str">
        <f>Table1[[#This Row],[FriendlyName]]&amp;" - " &amp;TEXT(Table1[[#This Row],[WholeSale]],"$0.00") &amp; " USD"</f>
        <v>541 - $189.34 USD</v>
      </c>
      <c r="J547" s="9" t="str">
        <f>Table1[[#This Row],[FriendlyName]]&amp;" - " &amp;TEXT(Table1[[#This Row],[MSRP]],"$0.00") &amp; " USD"</f>
        <v>541 - $270.49 USD</v>
      </c>
      <c r="K547" s="9">
        <v>541</v>
      </c>
      <c r="L547" s="39">
        <v>189.34</v>
      </c>
      <c r="M547" s="39">
        <v>270.49</v>
      </c>
      <c r="N547" s="39">
        <v>270.49</v>
      </c>
    </row>
    <row r="548" spans="9:14" ht="15" x14ac:dyDescent="0.25">
      <c r="I548" s="9" t="str">
        <f>Table1[[#This Row],[FriendlyName]]&amp;" - " &amp;TEXT(Table1[[#This Row],[WholeSale]],"$0.00") &amp; " USD"</f>
        <v>542 - $189.69 USD</v>
      </c>
      <c r="J548" s="9" t="str">
        <f>Table1[[#This Row],[FriendlyName]]&amp;" - " &amp;TEXT(Table1[[#This Row],[MSRP]],"$0.00") &amp; " USD"</f>
        <v>542 - $270.99 USD</v>
      </c>
      <c r="K548" s="9">
        <v>542</v>
      </c>
      <c r="L548" s="39">
        <v>189.69</v>
      </c>
      <c r="M548" s="39">
        <v>270.99</v>
      </c>
      <c r="N548" s="39">
        <v>270.99</v>
      </c>
    </row>
    <row r="549" spans="9:14" ht="15" x14ac:dyDescent="0.25">
      <c r="I549" s="9" t="str">
        <f>Table1[[#This Row],[FriendlyName]]&amp;" - " &amp;TEXT(Table1[[#This Row],[WholeSale]],"$0.00") &amp; " USD"</f>
        <v>543 - $190.04 USD</v>
      </c>
      <c r="J549" s="9" t="str">
        <f>Table1[[#This Row],[FriendlyName]]&amp;" - " &amp;TEXT(Table1[[#This Row],[MSRP]],"$0.00") &amp; " USD"</f>
        <v>543 - $271.49 USD</v>
      </c>
      <c r="K549" s="9">
        <v>543</v>
      </c>
      <c r="L549" s="39">
        <v>190.04</v>
      </c>
      <c r="M549" s="39">
        <v>271.49</v>
      </c>
      <c r="N549" s="39">
        <v>271.49</v>
      </c>
    </row>
    <row r="550" spans="9:14" ht="15" x14ac:dyDescent="0.25">
      <c r="I550" s="9" t="str">
        <f>Table1[[#This Row],[FriendlyName]]&amp;" - " &amp;TEXT(Table1[[#This Row],[WholeSale]],"$0.00") &amp; " USD"</f>
        <v>544 - $190.39 USD</v>
      </c>
      <c r="J550" s="9" t="str">
        <f>Table1[[#This Row],[FriendlyName]]&amp;" - " &amp;TEXT(Table1[[#This Row],[MSRP]],"$0.00") &amp; " USD"</f>
        <v>544 - $271.99 USD</v>
      </c>
      <c r="K550" s="9">
        <v>544</v>
      </c>
      <c r="L550" s="39">
        <v>190.39</v>
      </c>
      <c r="M550" s="39">
        <v>271.99</v>
      </c>
      <c r="N550" s="39">
        <v>271.99</v>
      </c>
    </row>
    <row r="551" spans="9:14" ht="15" x14ac:dyDescent="0.25">
      <c r="I551" s="9" t="str">
        <f>Table1[[#This Row],[FriendlyName]]&amp;" - " &amp;TEXT(Table1[[#This Row],[WholeSale]],"$0.00") &amp; " USD"</f>
        <v>545 - $190.74 USD</v>
      </c>
      <c r="J551" s="9" t="str">
        <f>Table1[[#This Row],[FriendlyName]]&amp;" - " &amp;TEXT(Table1[[#This Row],[MSRP]],"$0.00") &amp; " USD"</f>
        <v>545 - $272.49 USD</v>
      </c>
      <c r="K551" s="9">
        <v>545</v>
      </c>
      <c r="L551" s="39">
        <v>190.74</v>
      </c>
      <c r="M551" s="39">
        <v>272.49</v>
      </c>
      <c r="N551" s="39">
        <v>272.49</v>
      </c>
    </row>
    <row r="552" spans="9:14" ht="15" x14ac:dyDescent="0.25">
      <c r="I552" s="9" t="str">
        <f>Table1[[#This Row],[FriendlyName]]&amp;" - " &amp;TEXT(Table1[[#This Row],[WholeSale]],"$0.00") &amp; " USD"</f>
        <v>546 - $191.09 USD</v>
      </c>
      <c r="J552" s="9" t="str">
        <f>Table1[[#This Row],[FriendlyName]]&amp;" - " &amp;TEXT(Table1[[#This Row],[MSRP]],"$0.00") &amp; " USD"</f>
        <v>546 - $272.99 USD</v>
      </c>
      <c r="K552" s="9">
        <v>546</v>
      </c>
      <c r="L552" s="39">
        <v>191.09</v>
      </c>
      <c r="M552" s="39">
        <v>272.99</v>
      </c>
      <c r="N552" s="39">
        <v>272.99</v>
      </c>
    </row>
    <row r="553" spans="9:14" ht="15" x14ac:dyDescent="0.25">
      <c r="I553" s="9" t="str">
        <f>Table1[[#This Row],[FriendlyName]]&amp;" - " &amp;TEXT(Table1[[#This Row],[WholeSale]],"$0.00") &amp; " USD"</f>
        <v>547 - $191.44 USD</v>
      </c>
      <c r="J553" s="9" t="str">
        <f>Table1[[#This Row],[FriendlyName]]&amp;" - " &amp;TEXT(Table1[[#This Row],[MSRP]],"$0.00") &amp; " USD"</f>
        <v>547 - $273.49 USD</v>
      </c>
      <c r="K553" s="9">
        <v>547</v>
      </c>
      <c r="L553" s="39">
        <v>191.44</v>
      </c>
      <c r="M553" s="39">
        <v>273.49</v>
      </c>
      <c r="N553" s="39">
        <v>273.49</v>
      </c>
    </row>
    <row r="554" spans="9:14" ht="15" x14ac:dyDescent="0.25">
      <c r="I554" s="9" t="str">
        <f>Table1[[#This Row],[FriendlyName]]&amp;" - " &amp;TEXT(Table1[[#This Row],[WholeSale]],"$0.00") &amp; " USD"</f>
        <v>548 - $191.79 USD</v>
      </c>
      <c r="J554" s="9" t="str">
        <f>Table1[[#This Row],[FriendlyName]]&amp;" - " &amp;TEXT(Table1[[#This Row],[MSRP]],"$0.00") &amp; " USD"</f>
        <v>548 - $273.99 USD</v>
      </c>
      <c r="K554" s="9">
        <v>548</v>
      </c>
      <c r="L554" s="39">
        <v>191.79</v>
      </c>
      <c r="M554" s="39">
        <v>273.99</v>
      </c>
      <c r="N554" s="39">
        <v>273.99</v>
      </c>
    </row>
    <row r="555" spans="9:14" ht="15" x14ac:dyDescent="0.25">
      <c r="I555" s="9" t="str">
        <f>Table1[[#This Row],[FriendlyName]]&amp;" - " &amp;TEXT(Table1[[#This Row],[WholeSale]],"$0.00") &amp; " USD"</f>
        <v>549 - $192.14 USD</v>
      </c>
      <c r="J555" s="9" t="str">
        <f>Table1[[#This Row],[FriendlyName]]&amp;" - " &amp;TEXT(Table1[[#This Row],[MSRP]],"$0.00") &amp; " USD"</f>
        <v>549 - $274.49 USD</v>
      </c>
      <c r="K555" s="9">
        <v>549</v>
      </c>
      <c r="L555" s="39">
        <v>192.14</v>
      </c>
      <c r="M555" s="39">
        <v>274.49</v>
      </c>
      <c r="N555" s="39">
        <v>274.49</v>
      </c>
    </row>
    <row r="556" spans="9:14" ht="15" x14ac:dyDescent="0.25">
      <c r="I556" s="9" t="str">
        <f>Table1[[#This Row],[FriendlyName]]&amp;" - " &amp;TEXT(Table1[[#This Row],[WholeSale]],"$0.00") &amp; " USD"</f>
        <v>550 - $192.49 USD</v>
      </c>
      <c r="J556" s="9" t="str">
        <f>Table1[[#This Row],[FriendlyName]]&amp;" - " &amp;TEXT(Table1[[#This Row],[MSRP]],"$0.00") &amp; " USD"</f>
        <v>550 - $274.99 USD</v>
      </c>
      <c r="K556" s="9">
        <v>550</v>
      </c>
      <c r="L556" s="39">
        <v>192.49</v>
      </c>
      <c r="M556" s="39">
        <v>274.99</v>
      </c>
      <c r="N556" s="39">
        <v>274.99</v>
      </c>
    </row>
    <row r="557" spans="9:14" ht="15" x14ac:dyDescent="0.25">
      <c r="I557" s="9" t="str">
        <f>Table1[[#This Row],[FriendlyName]]&amp;" - " &amp;TEXT(Table1[[#This Row],[WholeSale]],"$0.00") &amp; " USD"</f>
        <v>551 - $192.84 USD</v>
      </c>
      <c r="J557" s="9" t="str">
        <f>Table1[[#This Row],[FriendlyName]]&amp;" - " &amp;TEXT(Table1[[#This Row],[MSRP]],"$0.00") &amp; " USD"</f>
        <v>551 - $275.49 USD</v>
      </c>
      <c r="K557" s="9">
        <v>551</v>
      </c>
      <c r="L557" s="39">
        <v>192.84</v>
      </c>
      <c r="M557" s="39">
        <v>275.49</v>
      </c>
      <c r="N557" s="39">
        <v>275.49</v>
      </c>
    </row>
    <row r="558" spans="9:14" ht="15" x14ac:dyDescent="0.25">
      <c r="I558" s="9" t="str">
        <f>Table1[[#This Row],[FriendlyName]]&amp;" - " &amp;TEXT(Table1[[#This Row],[WholeSale]],"$0.00") &amp; " USD"</f>
        <v>552 - $193.19 USD</v>
      </c>
      <c r="J558" s="9" t="str">
        <f>Table1[[#This Row],[FriendlyName]]&amp;" - " &amp;TEXT(Table1[[#This Row],[MSRP]],"$0.00") &amp; " USD"</f>
        <v>552 - $275.99 USD</v>
      </c>
      <c r="K558" s="9">
        <v>552</v>
      </c>
      <c r="L558" s="39">
        <v>193.19</v>
      </c>
      <c r="M558" s="39">
        <v>275.99</v>
      </c>
      <c r="N558" s="39">
        <v>275.99</v>
      </c>
    </row>
    <row r="559" spans="9:14" ht="15" x14ac:dyDescent="0.25">
      <c r="I559" s="9" t="str">
        <f>Table1[[#This Row],[FriendlyName]]&amp;" - " &amp;TEXT(Table1[[#This Row],[WholeSale]],"$0.00") &amp; " USD"</f>
        <v>553 - $193.54 USD</v>
      </c>
      <c r="J559" s="9" t="str">
        <f>Table1[[#This Row],[FriendlyName]]&amp;" - " &amp;TEXT(Table1[[#This Row],[MSRP]],"$0.00") &amp; " USD"</f>
        <v>553 - $276.49 USD</v>
      </c>
      <c r="K559" s="9">
        <v>553</v>
      </c>
      <c r="L559" s="39">
        <v>193.54</v>
      </c>
      <c r="M559" s="39">
        <v>276.49</v>
      </c>
      <c r="N559" s="39">
        <v>276.49</v>
      </c>
    </row>
    <row r="560" spans="9:14" ht="15" x14ac:dyDescent="0.25">
      <c r="I560" s="9" t="str">
        <f>Table1[[#This Row],[FriendlyName]]&amp;" - " &amp;TEXT(Table1[[#This Row],[WholeSale]],"$0.00") &amp; " USD"</f>
        <v>554 - $193.89 USD</v>
      </c>
      <c r="J560" s="9" t="str">
        <f>Table1[[#This Row],[FriendlyName]]&amp;" - " &amp;TEXT(Table1[[#This Row],[MSRP]],"$0.00") &amp; " USD"</f>
        <v>554 - $276.99 USD</v>
      </c>
      <c r="K560" s="9">
        <v>554</v>
      </c>
      <c r="L560" s="39">
        <v>193.89</v>
      </c>
      <c r="M560" s="39">
        <v>276.99</v>
      </c>
      <c r="N560" s="39">
        <v>276.99</v>
      </c>
    </row>
    <row r="561" spans="9:14" ht="15" x14ac:dyDescent="0.25">
      <c r="I561" s="9" t="str">
        <f>Table1[[#This Row],[FriendlyName]]&amp;" - " &amp;TEXT(Table1[[#This Row],[WholeSale]],"$0.00") &amp; " USD"</f>
        <v>555 - $194.24 USD</v>
      </c>
      <c r="J561" s="9" t="str">
        <f>Table1[[#This Row],[FriendlyName]]&amp;" - " &amp;TEXT(Table1[[#This Row],[MSRP]],"$0.00") &amp; " USD"</f>
        <v>555 - $277.49 USD</v>
      </c>
      <c r="K561" s="9">
        <v>555</v>
      </c>
      <c r="L561" s="39">
        <v>194.24</v>
      </c>
      <c r="M561" s="39">
        <v>277.49</v>
      </c>
      <c r="N561" s="39">
        <v>277.49</v>
      </c>
    </row>
    <row r="562" spans="9:14" ht="15" x14ac:dyDescent="0.25">
      <c r="I562" s="9" t="str">
        <f>Table1[[#This Row],[FriendlyName]]&amp;" - " &amp;TEXT(Table1[[#This Row],[WholeSale]],"$0.00") &amp; " USD"</f>
        <v>556 - $194.59 USD</v>
      </c>
      <c r="J562" s="9" t="str">
        <f>Table1[[#This Row],[FriendlyName]]&amp;" - " &amp;TEXT(Table1[[#This Row],[MSRP]],"$0.00") &amp; " USD"</f>
        <v>556 - $277.99 USD</v>
      </c>
      <c r="K562" s="9">
        <v>556</v>
      </c>
      <c r="L562" s="39">
        <v>194.59</v>
      </c>
      <c r="M562" s="39">
        <v>277.99</v>
      </c>
      <c r="N562" s="39">
        <v>277.99</v>
      </c>
    </row>
    <row r="563" spans="9:14" ht="15" x14ac:dyDescent="0.25">
      <c r="I563" s="9" t="str">
        <f>Table1[[#This Row],[FriendlyName]]&amp;" - " &amp;TEXT(Table1[[#This Row],[WholeSale]],"$0.00") &amp; " USD"</f>
        <v>557 - $194.94 USD</v>
      </c>
      <c r="J563" s="9" t="str">
        <f>Table1[[#This Row],[FriendlyName]]&amp;" - " &amp;TEXT(Table1[[#This Row],[MSRP]],"$0.00") &amp; " USD"</f>
        <v>557 - $278.49 USD</v>
      </c>
      <c r="K563" s="9">
        <v>557</v>
      </c>
      <c r="L563" s="39">
        <v>194.94</v>
      </c>
      <c r="M563" s="39">
        <v>278.49</v>
      </c>
      <c r="N563" s="39">
        <v>278.49</v>
      </c>
    </row>
    <row r="564" spans="9:14" ht="15" x14ac:dyDescent="0.25">
      <c r="I564" s="9" t="str">
        <f>Table1[[#This Row],[FriendlyName]]&amp;" - " &amp;TEXT(Table1[[#This Row],[WholeSale]],"$0.00") &amp; " USD"</f>
        <v>558 - $195.29 USD</v>
      </c>
      <c r="J564" s="9" t="str">
        <f>Table1[[#This Row],[FriendlyName]]&amp;" - " &amp;TEXT(Table1[[#This Row],[MSRP]],"$0.00") &amp; " USD"</f>
        <v>558 - $278.99 USD</v>
      </c>
      <c r="K564" s="9">
        <v>558</v>
      </c>
      <c r="L564" s="39">
        <v>195.29</v>
      </c>
      <c r="M564" s="39">
        <v>278.99</v>
      </c>
      <c r="N564" s="39">
        <v>278.99</v>
      </c>
    </row>
    <row r="565" spans="9:14" ht="15" x14ac:dyDescent="0.25">
      <c r="I565" s="9" t="str">
        <f>Table1[[#This Row],[FriendlyName]]&amp;" - " &amp;TEXT(Table1[[#This Row],[WholeSale]],"$0.00") &amp; " USD"</f>
        <v>559 - $195.64 USD</v>
      </c>
      <c r="J565" s="9" t="str">
        <f>Table1[[#This Row],[FriendlyName]]&amp;" - " &amp;TEXT(Table1[[#This Row],[MSRP]],"$0.00") &amp; " USD"</f>
        <v>559 - $279.49 USD</v>
      </c>
      <c r="K565" s="9">
        <v>559</v>
      </c>
      <c r="L565" s="39">
        <v>195.64</v>
      </c>
      <c r="M565" s="39">
        <v>279.49</v>
      </c>
      <c r="N565" s="39">
        <v>279.49</v>
      </c>
    </row>
    <row r="566" spans="9:14" ht="15" x14ac:dyDescent="0.25">
      <c r="I566" s="9" t="str">
        <f>Table1[[#This Row],[FriendlyName]]&amp;" - " &amp;TEXT(Table1[[#This Row],[WholeSale]],"$0.00") &amp; " USD"</f>
        <v>560 - $195.99 USD</v>
      </c>
      <c r="J566" s="9" t="str">
        <f>Table1[[#This Row],[FriendlyName]]&amp;" - " &amp;TEXT(Table1[[#This Row],[MSRP]],"$0.00") &amp; " USD"</f>
        <v>560 - $279.99 USD</v>
      </c>
      <c r="K566" s="9">
        <v>560</v>
      </c>
      <c r="L566" s="39">
        <v>195.99</v>
      </c>
      <c r="M566" s="39">
        <v>279.99</v>
      </c>
      <c r="N566" s="39">
        <v>279.99</v>
      </c>
    </row>
    <row r="567" spans="9:14" ht="15" x14ac:dyDescent="0.25">
      <c r="I567" s="9" t="str">
        <f>Table1[[#This Row],[FriendlyName]]&amp;" - " &amp;TEXT(Table1[[#This Row],[WholeSale]],"$0.00") &amp; " USD"</f>
        <v>561 - $196.34 USD</v>
      </c>
      <c r="J567" s="9" t="str">
        <f>Table1[[#This Row],[FriendlyName]]&amp;" - " &amp;TEXT(Table1[[#This Row],[MSRP]],"$0.00") &amp; " USD"</f>
        <v>561 - $280.49 USD</v>
      </c>
      <c r="K567" s="9">
        <v>561</v>
      </c>
      <c r="L567" s="39">
        <v>196.34</v>
      </c>
      <c r="M567" s="39">
        <v>280.49</v>
      </c>
      <c r="N567" s="39">
        <v>280.49</v>
      </c>
    </row>
    <row r="568" spans="9:14" ht="15" x14ac:dyDescent="0.25">
      <c r="I568" s="9" t="str">
        <f>Table1[[#This Row],[FriendlyName]]&amp;" - " &amp;TEXT(Table1[[#This Row],[WholeSale]],"$0.00") &amp; " USD"</f>
        <v>562 - $196.69 USD</v>
      </c>
      <c r="J568" s="9" t="str">
        <f>Table1[[#This Row],[FriendlyName]]&amp;" - " &amp;TEXT(Table1[[#This Row],[MSRP]],"$0.00") &amp; " USD"</f>
        <v>562 - $280.99 USD</v>
      </c>
      <c r="K568" s="9">
        <v>562</v>
      </c>
      <c r="L568" s="39">
        <v>196.69</v>
      </c>
      <c r="M568" s="39">
        <v>280.99</v>
      </c>
      <c r="N568" s="39">
        <v>280.99</v>
      </c>
    </row>
    <row r="569" spans="9:14" ht="15" x14ac:dyDescent="0.25">
      <c r="I569" s="9" t="str">
        <f>Table1[[#This Row],[FriendlyName]]&amp;" - " &amp;TEXT(Table1[[#This Row],[WholeSale]],"$0.00") &amp; " USD"</f>
        <v>563 - $197.04 USD</v>
      </c>
      <c r="J569" s="9" t="str">
        <f>Table1[[#This Row],[FriendlyName]]&amp;" - " &amp;TEXT(Table1[[#This Row],[MSRP]],"$0.00") &amp; " USD"</f>
        <v>563 - $281.49 USD</v>
      </c>
      <c r="K569" s="9">
        <v>563</v>
      </c>
      <c r="L569" s="39">
        <v>197.04</v>
      </c>
      <c r="M569" s="39">
        <v>281.49</v>
      </c>
      <c r="N569" s="39">
        <v>281.49</v>
      </c>
    </row>
    <row r="570" spans="9:14" ht="15" x14ac:dyDescent="0.25">
      <c r="I570" s="9" t="str">
        <f>Table1[[#This Row],[FriendlyName]]&amp;" - " &amp;TEXT(Table1[[#This Row],[WholeSale]],"$0.00") &amp; " USD"</f>
        <v>564 - $197.39 USD</v>
      </c>
      <c r="J570" s="9" t="str">
        <f>Table1[[#This Row],[FriendlyName]]&amp;" - " &amp;TEXT(Table1[[#This Row],[MSRP]],"$0.00") &amp; " USD"</f>
        <v>564 - $281.99 USD</v>
      </c>
      <c r="K570" s="9">
        <v>564</v>
      </c>
      <c r="L570" s="39">
        <v>197.39</v>
      </c>
      <c r="M570" s="39">
        <v>281.99</v>
      </c>
      <c r="N570" s="39">
        <v>281.99</v>
      </c>
    </row>
    <row r="571" spans="9:14" ht="15" x14ac:dyDescent="0.25">
      <c r="I571" s="9" t="str">
        <f>Table1[[#This Row],[FriendlyName]]&amp;" - " &amp;TEXT(Table1[[#This Row],[WholeSale]],"$0.00") &amp; " USD"</f>
        <v>565 - $197.74 USD</v>
      </c>
      <c r="J571" s="9" t="str">
        <f>Table1[[#This Row],[FriendlyName]]&amp;" - " &amp;TEXT(Table1[[#This Row],[MSRP]],"$0.00") &amp; " USD"</f>
        <v>565 - $282.49 USD</v>
      </c>
      <c r="K571" s="9">
        <v>565</v>
      </c>
      <c r="L571" s="39">
        <v>197.74</v>
      </c>
      <c r="M571" s="39">
        <v>282.49</v>
      </c>
      <c r="N571" s="39">
        <v>282.49</v>
      </c>
    </row>
    <row r="572" spans="9:14" ht="15" x14ac:dyDescent="0.25">
      <c r="I572" s="9" t="str">
        <f>Table1[[#This Row],[FriendlyName]]&amp;" - " &amp;TEXT(Table1[[#This Row],[WholeSale]],"$0.00") &amp; " USD"</f>
        <v>566 - $198.09 USD</v>
      </c>
      <c r="J572" s="9" t="str">
        <f>Table1[[#This Row],[FriendlyName]]&amp;" - " &amp;TEXT(Table1[[#This Row],[MSRP]],"$0.00") &amp; " USD"</f>
        <v>566 - $282.99 USD</v>
      </c>
      <c r="K572" s="9">
        <v>566</v>
      </c>
      <c r="L572" s="39">
        <v>198.09</v>
      </c>
      <c r="M572" s="39">
        <v>282.99</v>
      </c>
      <c r="N572" s="39">
        <v>282.99</v>
      </c>
    </row>
    <row r="573" spans="9:14" ht="15" x14ac:dyDescent="0.25">
      <c r="I573" s="9" t="str">
        <f>Table1[[#This Row],[FriendlyName]]&amp;" - " &amp;TEXT(Table1[[#This Row],[WholeSale]],"$0.00") &amp; " USD"</f>
        <v>567 - $198.44 USD</v>
      </c>
      <c r="J573" s="9" t="str">
        <f>Table1[[#This Row],[FriendlyName]]&amp;" - " &amp;TEXT(Table1[[#This Row],[MSRP]],"$0.00") &amp; " USD"</f>
        <v>567 - $283.49 USD</v>
      </c>
      <c r="K573" s="9">
        <v>567</v>
      </c>
      <c r="L573" s="39">
        <v>198.44</v>
      </c>
      <c r="M573" s="39">
        <v>283.49</v>
      </c>
      <c r="N573" s="39">
        <v>283.49</v>
      </c>
    </row>
    <row r="574" spans="9:14" ht="15" x14ac:dyDescent="0.25">
      <c r="I574" s="9" t="str">
        <f>Table1[[#This Row],[FriendlyName]]&amp;" - " &amp;TEXT(Table1[[#This Row],[WholeSale]],"$0.00") &amp; " USD"</f>
        <v>568 - $198.79 USD</v>
      </c>
      <c r="J574" s="9" t="str">
        <f>Table1[[#This Row],[FriendlyName]]&amp;" - " &amp;TEXT(Table1[[#This Row],[MSRP]],"$0.00") &amp; " USD"</f>
        <v>568 - $283.99 USD</v>
      </c>
      <c r="K574" s="9">
        <v>568</v>
      </c>
      <c r="L574" s="39">
        <v>198.79</v>
      </c>
      <c r="M574" s="39">
        <v>283.99</v>
      </c>
      <c r="N574" s="39">
        <v>283.99</v>
      </c>
    </row>
    <row r="575" spans="9:14" ht="15" x14ac:dyDescent="0.25">
      <c r="I575" s="9" t="str">
        <f>Table1[[#This Row],[FriendlyName]]&amp;" - " &amp;TEXT(Table1[[#This Row],[WholeSale]],"$0.00") &amp; " USD"</f>
        <v>569 - $199.14 USD</v>
      </c>
      <c r="J575" s="9" t="str">
        <f>Table1[[#This Row],[FriendlyName]]&amp;" - " &amp;TEXT(Table1[[#This Row],[MSRP]],"$0.00") &amp; " USD"</f>
        <v>569 - $284.49 USD</v>
      </c>
      <c r="K575" s="9">
        <v>569</v>
      </c>
      <c r="L575" s="39">
        <v>199.14</v>
      </c>
      <c r="M575" s="39">
        <v>284.49</v>
      </c>
      <c r="N575" s="39">
        <v>284.49</v>
      </c>
    </row>
    <row r="576" spans="9:14" ht="15" x14ac:dyDescent="0.25">
      <c r="I576" s="9" t="str">
        <f>Table1[[#This Row],[FriendlyName]]&amp;" - " &amp;TEXT(Table1[[#This Row],[WholeSale]],"$0.00") &amp; " USD"</f>
        <v>570 - $199.49 USD</v>
      </c>
      <c r="J576" s="9" t="str">
        <f>Table1[[#This Row],[FriendlyName]]&amp;" - " &amp;TEXT(Table1[[#This Row],[MSRP]],"$0.00") &amp; " USD"</f>
        <v>570 - $284.99 USD</v>
      </c>
      <c r="K576" s="9">
        <v>570</v>
      </c>
      <c r="L576" s="39">
        <v>199.49</v>
      </c>
      <c r="M576" s="39">
        <v>284.99</v>
      </c>
      <c r="N576" s="39">
        <v>284.99</v>
      </c>
    </row>
    <row r="577" spans="9:14" ht="15" x14ac:dyDescent="0.25">
      <c r="I577" s="9" t="str">
        <f>Table1[[#This Row],[FriendlyName]]&amp;" - " &amp;TEXT(Table1[[#This Row],[WholeSale]],"$0.00") &amp; " USD"</f>
        <v>571 - $199.84 USD</v>
      </c>
      <c r="J577" s="9" t="str">
        <f>Table1[[#This Row],[FriendlyName]]&amp;" - " &amp;TEXT(Table1[[#This Row],[MSRP]],"$0.00") &amp; " USD"</f>
        <v>571 - $285.49 USD</v>
      </c>
      <c r="K577" s="9">
        <v>571</v>
      </c>
      <c r="L577" s="39">
        <v>199.84</v>
      </c>
      <c r="M577" s="39">
        <v>285.49</v>
      </c>
      <c r="N577" s="39">
        <v>285.49</v>
      </c>
    </row>
    <row r="578" spans="9:14" ht="15" x14ac:dyDescent="0.25">
      <c r="I578" s="9" t="str">
        <f>Table1[[#This Row],[FriendlyName]]&amp;" - " &amp;TEXT(Table1[[#This Row],[WholeSale]],"$0.00") &amp; " USD"</f>
        <v>572 - $200.19 USD</v>
      </c>
      <c r="J578" s="9" t="str">
        <f>Table1[[#This Row],[FriendlyName]]&amp;" - " &amp;TEXT(Table1[[#This Row],[MSRP]],"$0.00") &amp; " USD"</f>
        <v>572 - $285.99 USD</v>
      </c>
      <c r="K578" s="9">
        <v>572</v>
      </c>
      <c r="L578" s="39">
        <v>200.19</v>
      </c>
      <c r="M578" s="39">
        <v>285.99</v>
      </c>
      <c r="N578" s="39">
        <v>285.99</v>
      </c>
    </row>
    <row r="579" spans="9:14" ht="15" x14ac:dyDescent="0.25">
      <c r="I579" s="9" t="str">
        <f>Table1[[#This Row],[FriendlyName]]&amp;" - " &amp;TEXT(Table1[[#This Row],[WholeSale]],"$0.00") &amp; " USD"</f>
        <v>573 - $200.54 USD</v>
      </c>
      <c r="J579" s="9" t="str">
        <f>Table1[[#This Row],[FriendlyName]]&amp;" - " &amp;TEXT(Table1[[#This Row],[MSRP]],"$0.00") &amp; " USD"</f>
        <v>573 - $286.49 USD</v>
      </c>
      <c r="K579" s="9">
        <v>573</v>
      </c>
      <c r="L579" s="39">
        <v>200.54</v>
      </c>
      <c r="M579" s="39">
        <v>286.49</v>
      </c>
      <c r="N579" s="39">
        <v>286.49</v>
      </c>
    </row>
    <row r="580" spans="9:14" ht="15" x14ac:dyDescent="0.25">
      <c r="I580" s="9" t="str">
        <f>Table1[[#This Row],[FriendlyName]]&amp;" - " &amp;TEXT(Table1[[#This Row],[WholeSale]],"$0.00") &amp; " USD"</f>
        <v>574 - $200.89 USD</v>
      </c>
      <c r="J580" s="9" t="str">
        <f>Table1[[#This Row],[FriendlyName]]&amp;" - " &amp;TEXT(Table1[[#This Row],[MSRP]],"$0.00") &amp; " USD"</f>
        <v>574 - $286.99 USD</v>
      </c>
      <c r="K580" s="9">
        <v>574</v>
      </c>
      <c r="L580" s="39">
        <v>200.89</v>
      </c>
      <c r="M580" s="39">
        <v>286.99</v>
      </c>
      <c r="N580" s="39">
        <v>286.99</v>
      </c>
    </row>
    <row r="581" spans="9:14" ht="15" x14ac:dyDescent="0.25">
      <c r="I581" s="9" t="str">
        <f>Table1[[#This Row],[FriendlyName]]&amp;" - " &amp;TEXT(Table1[[#This Row],[WholeSale]],"$0.00") &amp; " USD"</f>
        <v>575 - $201.24 USD</v>
      </c>
      <c r="J581" s="9" t="str">
        <f>Table1[[#This Row],[FriendlyName]]&amp;" - " &amp;TEXT(Table1[[#This Row],[MSRP]],"$0.00") &amp; " USD"</f>
        <v>575 - $287.49 USD</v>
      </c>
      <c r="K581" s="9">
        <v>575</v>
      </c>
      <c r="L581" s="39">
        <v>201.24</v>
      </c>
      <c r="M581" s="39">
        <v>287.49</v>
      </c>
      <c r="N581" s="39">
        <v>287.49</v>
      </c>
    </row>
    <row r="582" spans="9:14" ht="15" x14ac:dyDescent="0.25">
      <c r="I582" s="9" t="str">
        <f>Table1[[#This Row],[FriendlyName]]&amp;" - " &amp;TEXT(Table1[[#This Row],[WholeSale]],"$0.00") &amp; " USD"</f>
        <v>576 - $201.59 USD</v>
      </c>
      <c r="J582" s="9" t="str">
        <f>Table1[[#This Row],[FriendlyName]]&amp;" - " &amp;TEXT(Table1[[#This Row],[MSRP]],"$0.00") &amp; " USD"</f>
        <v>576 - $287.99 USD</v>
      </c>
      <c r="K582" s="9">
        <v>576</v>
      </c>
      <c r="L582" s="39">
        <v>201.59</v>
      </c>
      <c r="M582" s="39">
        <v>287.99</v>
      </c>
      <c r="N582" s="39">
        <v>287.99</v>
      </c>
    </row>
    <row r="583" spans="9:14" ht="15" x14ac:dyDescent="0.25">
      <c r="I583" s="9" t="str">
        <f>Table1[[#This Row],[FriendlyName]]&amp;" - " &amp;TEXT(Table1[[#This Row],[WholeSale]],"$0.00") &amp; " USD"</f>
        <v>577 - $201.94 USD</v>
      </c>
      <c r="J583" s="9" t="str">
        <f>Table1[[#This Row],[FriendlyName]]&amp;" - " &amp;TEXT(Table1[[#This Row],[MSRP]],"$0.00") &amp; " USD"</f>
        <v>577 - $288.49 USD</v>
      </c>
      <c r="K583" s="9">
        <v>577</v>
      </c>
      <c r="L583" s="39">
        <v>201.94</v>
      </c>
      <c r="M583" s="39">
        <v>288.49</v>
      </c>
      <c r="N583" s="39">
        <v>288.49</v>
      </c>
    </row>
    <row r="584" spans="9:14" ht="15" x14ac:dyDescent="0.25">
      <c r="I584" s="9" t="str">
        <f>Table1[[#This Row],[FriendlyName]]&amp;" - " &amp;TEXT(Table1[[#This Row],[WholeSale]],"$0.00") &amp; " USD"</f>
        <v>578 - $202.29 USD</v>
      </c>
      <c r="J584" s="9" t="str">
        <f>Table1[[#This Row],[FriendlyName]]&amp;" - " &amp;TEXT(Table1[[#This Row],[MSRP]],"$0.00") &amp; " USD"</f>
        <v>578 - $288.99 USD</v>
      </c>
      <c r="K584" s="9">
        <v>578</v>
      </c>
      <c r="L584" s="39">
        <v>202.29</v>
      </c>
      <c r="M584" s="39">
        <v>288.99</v>
      </c>
      <c r="N584" s="39">
        <v>288.99</v>
      </c>
    </row>
    <row r="585" spans="9:14" ht="15" x14ac:dyDescent="0.25">
      <c r="I585" s="9" t="str">
        <f>Table1[[#This Row],[FriendlyName]]&amp;" - " &amp;TEXT(Table1[[#This Row],[WholeSale]],"$0.00") &amp; " USD"</f>
        <v>579 - $202.64 USD</v>
      </c>
      <c r="J585" s="9" t="str">
        <f>Table1[[#This Row],[FriendlyName]]&amp;" - " &amp;TEXT(Table1[[#This Row],[MSRP]],"$0.00") &amp; " USD"</f>
        <v>579 - $289.49 USD</v>
      </c>
      <c r="K585" s="9">
        <v>579</v>
      </c>
      <c r="L585" s="39">
        <v>202.64</v>
      </c>
      <c r="M585" s="39">
        <v>289.49</v>
      </c>
      <c r="N585" s="39">
        <v>289.49</v>
      </c>
    </row>
    <row r="586" spans="9:14" ht="15" x14ac:dyDescent="0.25">
      <c r="I586" s="9" t="str">
        <f>Table1[[#This Row],[FriendlyName]]&amp;" - " &amp;TEXT(Table1[[#This Row],[WholeSale]],"$0.00") &amp; " USD"</f>
        <v>580 - $202.99 USD</v>
      </c>
      <c r="J586" s="9" t="str">
        <f>Table1[[#This Row],[FriendlyName]]&amp;" - " &amp;TEXT(Table1[[#This Row],[MSRP]],"$0.00") &amp; " USD"</f>
        <v>580 - $289.99 USD</v>
      </c>
      <c r="K586" s="9">
        <v>580</v>
      </c>
      <c r="L586" s="39">
        <v>202.99</v>
      </c>
      <c r="M586" s="39">
        <v>289.99</v>
      </c>
      <c r="N586" s="39">
        <v>289.99</v>
      </c>
    </row>
    <row r="587" spans="9:14" ht="15" x14ac:dyDescent="0.25">
      <c r="I587" s="9" t="str">
        <f>Table1[[#This Row],[FriendlyName]]&amp;" - " &amp;TEXT(Table1[[#This Row],[WholeSale]],"$0.00") &amp; " USD"</f>
        <v>581 - $203.34 USD</v>
      </c>
      <c r="J587" s="9" t="str">
        <f>Table1[[#This Row],[FriendlyName]]&amp;" - " &amp;TEXT(Table1[[#This Row],[MSRP]],"$0.00") &amp; " USD"</f>
        <v>581 - $290.49 USD</v>
      </c>
      <c r="K587" s="9">
        <v>581</v>
      </c>
      <c r="L587" s="39">
        <v>203.34</v>
      </c>
      <c r="M587" s="39">
        <v>290.49</v>
      </c>
      <c r="N587" s="39">
        <v>290.49</v>
      </c>
    </row>
    <row r="588" spans="9:14" ht="15" x14ac:dyDescent="0.25">
      <c r="I588" s="9" t="str">
        <f>Table1[[#This Row],[FriendlyName]]&amp;" - " &amp;TEXT(Table1[[#This Row],[WholeSale]],"$0.00") &amp; " USD"</f>
        <v>582 - $203.69 USD</v>
      </c>
      <c r="J588" s="9" t="str">
        <f>Table1[[#This Row],[FriendlyName]]&amp;" - " &amp;TEXT(Table1[[#This Row],[MSRP]],"$0.00") &amp; " USD"</f>
        <v>582 - $290.99 USD</v>
      </c>
      <c r="K588" s="9">
        <v>582</v>
      </c>
      <c r="L588" s="39">
        <v>203.69</v>
      </c>
      <c r="M588" s="39">
        <v>290.99</v>
      </c>
      <c r="N588" s="39">
        <v>290.99</v>
      </c>
    </row>
    <row r="589" spans="9:14" ht="15" x14ac:dyDescent="0.25">
      <c r="I589" s="9" t="str">
        <f>Table1[[#This Row],[FriendlyName]]&amp;" - " &amp;TEXT(Table1[[#This Row],[WholeSale]],"$0.00") &amp; " USD"</f>
        <v>583 - $204.04 USD</v>
      </c>
      <c r="J589" s="9" t="str">
        <f>Table1[[#This Row],[FriendlyName]]&amp;" - " &amp;TEXT(Table1[[#This Row],[MSRP]],"$0.00") &amp; " USD"</f>
        <v>583 - $291.49 USD</v>
      </c>
      <c r="K589" s="9">
        <v>583</v>
      </c>
      <c r="L589" s="39">
        <v>204.04</v>
      </c>
      <c r="M589" s="39">
        <v>291.49</v>
      </c>
      <c r="N589" s="39">
        <v>291.49</v>
      </c>
    </row>
    <row r="590" spans="9:14" ht="15" x14ac:dyDescent="0.25">
      <c r="I590" s="9" t="str">
        <f>Table1[[#This Row],[FriendlyName]]&amp;" - " &amp;TEXT(Table1[[#This Row],[WholeSale]],"$0.00") &amp; " USD"</f>
        <v>584 - $204.39 USD</v>
      </c>
      <c r="J590" s="9" t="str">
        <f>Table1[[#This Row],[FriendlyName]]&amp;" - " &amp;TEXT(Table1[[#This Row],[MSRP]],"$0.00") &amp; " USD"</f>
        <v>584 - $291.99 USD</v>
      </c>
      <c r="K590" s="9">
        <v>584</v>
      </c>
      <c r="L590" s="39">
        <v>204.39</v>
      </c>
      <c r="M590" s="39">
        <v>291.99</v>
      </c>
      <c r="N590" s="39">
        <v>291.99</v>
      </c>
    </row>
    <row r="591" spans="9:14" ht="15" x14ac:dyDescent="0.25">
      <c r="I591" s="9" t="str">
        <f>Table1[[#This Row],[FriendlyName]]&amp;" - " &amp;TEXT(Table1[[#This Row],[WholeSale]],"$0.00") &amp; " USD"</f>
        <v>585 - $204.74 USD</v>
      </c>
      <c r="J591" s="9" t="str">
        <f>Table1[[#This Row],[FriendlyName]]&amp;" - " &amp;TEXT(Table1[[#This Row],[MSRP]],"$0.00") &amp; " USD"</f>
        <v>585 - $292.49 USD</v>
      </c>
      <c r="K591" s="9">
        <v>585</v>
      </c>
      <c r="L591" s="39">
        <v>204.74</v>
      </c>
      <c r="M591" s="39">
        <v>292.49</v>
      </c>
      <c r="N591" s="39">
        <v>292.49</v>
      </c>
    </row>
    <row r="592" spans="9:14" ht="15" x14ac:dyDescent="0.25">
      <c r="I592" s="9" t="str">
        <f>Table1[[#This Row],[FriendlyName]]&amp;" - " &amp;TEXT(Table1[[#This Row],[WholeSale]],"$0.00") &amp; " USD"</f>
        <v>586 - $205.09 USD</v>
      </c>
      <c r="J592" s="9" t="str">
        <f>Table1[[#This Row],[FriendlyName]]&amp;" - " &amp;TEXT(Table1[[#This Row],[MSRP]],"$0.00") &amp; " USD"</f>
        <v>586 - $292.99 USD</v>
      </c>
      <c r="K592" s="9">
        <v>586</v>
      </c>
      <c r="L592" s="39">
        <v>205.09</v>
      </c>
      <c r="M592" s="39">
        <v>292.99</v>
      </c>
      <c r="N592" s="39">
        <v>292.99</v>
      </c>
    </row>
    <row r="593" spans="9:14" ht="15" x14ac:dyDescent="0.25">
      <c r="I593" s="9" t="str">
        <f>Table1[[#This Row],[FriendlyName]]&amp;" - " &amp;TEXT(Table1[[#This Row],[WholeSale]],"$0.00") &amp; " USD"</f>
        <v>587 - $205.44 USD</v>
      </c>
      <c r="J593" s="9" t="str">
        <f>Table1[[#This Row],[FriendlyName]]&amp;" - " &amp;TEXT(Table1[[#This Row],[MSRP]],"$0.00") &amp; " USD"</f>
        <v>587 - $293.49 USD</v>
      </c>
      <c r="K593" s="9">
        <v>587</v>
      </c>
      <c r="L593" s="39">
        <v>205.44</v>
      </c>
      <c r="M593" s="39">
        <v>293.49</v>
      </c>
      <c r="N593" s="39">
        <v>293.49</v>
      </c>
    </row>
    <row r="594" spans="9:14" ht="15" x14ac:dyDescent="0.25">
      <c r="I594" s="9" t="str">
        <f>Table1[[#This Row],[FriendlyName]]&amp;" - " &amp;TEXT(Table1[[#This Row],[WholeSale]],"$0.00") &amp; " USD"</f>
        <v>588 - $205.79 USD</v>
      </c>
      <c r="J594" s="9" t="str">
        <f>Table1[[#This Row],[FriendlyName]]&amp;" - " &amp;TEXT(Table1[[#This Row],[MSRP]],"$0.00") &amp; " USD"</f>
        <v>588 - $293.99 USD</v>
      </c>
      <c r="K594" s="9">
        <v>588</v>
      </c>
      <c r="L594" s="39">
        <v>205.79</v>
      </c>
      <c r="M594" s="39">
        <v>293.99</v>
      </c>
      <c r="N594" s="39">
        <v>293.99</v>
      </c>
    </row>
    <row r="595" spans="9:14" ht="15" x14ac:dyDescent="0.25">
      <c r="I595" s="9" t="str">
        <f>Table1[[#This Row],[FriendlyName]]&amp;" - " &amp;TEXT(Table1[[#This Row],[WholeSale]],"$0.00") &amp; " USD"</f>
        <v>589 - $206.14 USD</v>
      </c>
      <c r="J595" s="9" t="str">
        <f>Table1[[#This Row],[FriendlyName]]&amp;" - " &amp;TEXT(Table1[[#This Row],[MSRP]],"$0.00") &amp; " USD"</f>
        <v>589 - $294.49 USD</v>
      </c>
      <c r="K595" s="9">
        <v>589</v>
      </c>
      <c r="L595" s="39">
        <v>206.14</v>
      </c>
      <c r="M595" s="39">
        <v>294.49</v>
      </c>
      <c r="N595" s="39">
        <v>294.49</v>
      </c>
    </row>
    <row r="596" spans="9:14" ht="15" x14ac:dyDescent="0.25">
      <c r="I596" s="9" t="str">
        <f>Table1[[#This Row],[FriendlyName]]&amp;" - " &amp;TEXT(Table1[[#This Row],[WholeSale]],"$0.00") &amp; " USD"</f>
        <v>590 - $206.49 USD</v>
      </c>
      <c r="J596" s="9" t="str">
        <f>Table1[[#This Row],[FriendlyName]]&amp;" - " &amp;TEXT(Table1[[#This Row],[MSRP]],"$0.00") &amp; " USD"</f>
        <v>590 - $294.99 USD</v>
      </c>
      <c r="K596" s="9">
        <v>590</v>
      </c>
      <c r="L596" s="39">
        <v>206.49</v>
      </c>
      <c r="M596" s="39">
        <v>294.99</v>
      </c>
      <c r="N596" s="39">
        <v>294.99</v>
      </c>
    </row>
    <row r="597" spans="9:14" ht="15" x14ac:dyDescent="0.25">
      <c r="I597" s="9" t="str">
        <f>Table1[[#This Row],[FriendlyName]]&amp;" - " &amp;TEXT(Table1[[#This Row],[WholeSale]],"$0.00") &amp; " USD"</f>
        <v>591 - $206.84 USD</v>
      </c>
      <c r="J597" s="9" t="str">
        <f>Table1[[#This Row],[FriendlyName]]&amp;" - " &amp;TEXT(Table1[[#This Row],[MSRP]],"$0.00") &amp; " USD"</f>
        <v>591 - $295.49 USD</v>
      </c>
      <c r="K597" s="9">
        <v>591</v>
      </c>
      <c r="L597" s="39">
        <v>206.84</v>
      </c>
      <c r="M597" s="39">
        <v>295.49</v>
      </c>
      <c r="N597" s="39">
        <v>295.49</v>
      </c>
    </row>
    <row r="598" spans="9:14" ht="15" x14ac:dyDescent="0.25">
      <c r="I598" s="9" t="str">
        <f>Table1[[#This Row],[FriendlyName]]&amp;" - " &amp;TEXT(Table1[[#This Row],[WholeSale]],"$0.00") &amp; " USD"</f>
        <v>592 - $207.19 USD</v>
      </c>
      <c r="J598" s="9" t="str">
        <f>Table1[[#This Row],[FriendlyName]]&amp;" - " &amp;TEXT(Table1[[#This Row],[MSRP]],"$0.00") &amp; " USD"</f>
        <v>592 - $295.99 USD</v>
      </c>
      <c r="K598" s="9">
        <v>592</v>
      </c>
      <c r="L598" s="39">
        <v>207.19</v>
      </c>
      <c r="M598" s="39">
        <v>295.99</v>
      </c>
      <c r="N598" s="39">
        <v>295.99</v>
      </c>
    </row>
    <row r="599" spans="9:14" ht="15" x14ac:dyDescent="0.25">
      <c r="I599" s="9" t="str">
        <f>Table1[[#This Row],[FriendlyName]]&amp;" - " &amp;TEXT(Table1[[#This Row],[WholeSale]],"$0.00") &amp; " USD"</f>
        <v>593 - $207.54 USD</v>
      </c>
      <c r="J599" s="9" t="str">
        <f>Table1[[#This Row],[FriendlyName]]&amp;" - " &amp;TEXT(Table1[[#This Row],[MSRP]],"$0.00") &amp; " USD"</f>
        <v>593 - $296.49 USD</v>
      </c>
      <c r="K599" s="9">
        <v>593</v>
      </c>
      <c r="L599" s="39">
        <v>207.54</v>
      </c>
      <c r="M599" s="39">
        <v>296.49</v>
      </c>
      <c r="N599" s="39">
        <v>296.49</v>
      </c>
    </row>
    <row r="600" spans="9:14" ht="15" x14ac:dyDescent="0.25">
      <c r="I600" s="9" t="str">
        <f>Table1[[#This Row],[FriendlyName]]&amp;" - " &amp;TEXT(Table1[[#This Row],[WholeSale]],"$0.00") &amp; " USD"</f>
        <v>594 - $207.89 USD</v>
      </c>
      <c r="J600" s="9" t="str">
        <f>Table1[[#This Row],[FriendlyName]]&amp;" - " &amp;TEXT(Table1[[#This Row],[MSRP]],"$0.00") &amp; " USD"</f>
        <v>594 - $296.99 USD</v>
      </c>
      <c r="K600" s="9">
        <v>594</v>
      </c>
      <c r="L600" s="39">
        <v>207.89</v>
      </c>
      <c r="M600" s="39">
        <v>296.99</v>
      </c>
      <c r="N600" s="39">
        <v>296.99</v>
      </c>
    </row>
    <row r="601" spans="9:14" ht="15" x14ac:dyDescent="0.25">
      <c r="I601" s="9" t="str">
        <f>Table1[[#This Row],[FriendlyName]]&amp;" - " &amp;TEXT(Table1[[#This Row],[WholeSale]],"$0.00") &amp; " USD"</f>
        <v>595 - $208.24 USD</v>
      </c>
      <c r="J601" s="9" t="str">
        <f>Table1[[#This Row],[FriendlyName]]&amp;" - " &amp;TEXT(Table1[[#This Row],[MSRP]],"$0.00") &amp; " USD"</f>
        <v>595 - $297.49 USD</v>
      </c>
      <c r="K601" s="9">
        <v>595</v>
      </c>
      <c r="L601" s="39">
        <v>208.24</v>
      </c>
      <c r="M601" s="39">
        <v>297.49</v>
      </c>
      <c r="N601" s="39">
        <v>297.49</v>
      </c>
    </row>
    <row r="602" spans="9:14" ht="15" x14ac:dyDescent="0.25">
      <c r="I602" s="9" t="str">
        <f>Table1[[#This Row],[FriendlyName]]&amp;" - " &amp;TEXT(Table1[[#This Row],[WholeSale]],"$0.00") &amp; " USD"</f>
        <v>596 - $208.59 USD</v>
      </c>
      <c r="J602" s="9" t="str">
        <f>Table1[[#This Row],[FriendlyName]]&amp;" - " &amp;TEXT(Table1[[#This Row],[MSRP]],"$0.00") &amp; " USD"</f>
        <v>596 - $297.99 USD</v>
      </c>
      <c r="K602" s="9">
        <v>596</v>
      </c>
      <c r="L602" s="39">
        <v>208.59</v>
      </c>
      <c r="M602" s="39">
        <v>297.99</v>
      </c>
      <c r="N602" s="39">
        <v>297.99</v>
      </c>
    </row>
    <row r="603" spans="9:14" ht="15" x14ac:dyDescent="0.25">
      <c r="I603" s="9" t="str">
        <f>Table1[[#This Row],[FriendlyName]]&amp;" - " &amp;TEXT(Table1[[#This Row],[WholeSale]],"$0.00") &amp; " USD"</f>
        <v>597 - $208.94 USD</v>
      </c>
      <c r="J603" s="9" t="str">
        <f>Table1[[#This Row],[FriendlyName]]&amp;" - " &amp;TEXT(Table1[[#This Row],[MSRP]],"$0.00") &amp; " USD"</f>
        <v>597 - $298.49 USD</v>
      </c>
      <c r="K603" s="9">
        <v>597</v>
      </c>
      <c r="L603" s="39">
        <v>208.94</v>
      </c>
      <c r="M603" s="39">
        <v>298.49</v>
      </c>
      <c r="N603" s="39">
        <v>298.49</v>
      </c>
    </row>
    <row r="604" spans="9:14" ht="15" x14ac:dyDescent="0.25">
      <c r="I604" s="9" t="str">
        <f>Table1[[#This Row],[FriendlyName]]&amp;" - " &amp;TEXT(Table1[[#This Row],[WholeSale]],"$0.00") &amp; " USD"</f>
        <v>598 - $209.29 USD</v>
      </c>
      <c r="J604" s="9" t="str">
        <f>Table1[[#This Row],[FriendlyName]]&amp;" - " &amp;TEXT(Table1[[#This Row],[MSRP]],"$0.00") &amp; " USD"</f>
        <v>598 - $298.99 USD</v>
      </c>
      <c r="K604" s="9">
        <v>598</v>
      </c>
      <c r="L604" s="39">
        <v>209.29</v>
      </c>
      <c r="M604" s="39">
        <v>298.99</v>
      </c>
      <c r="N604" s="39">
        <v>298.99</v>
      </c>
    </row>
    <row r="605" spans="9:14" ht="15" x14ac:dyDescent="0.25">
      <c r="I605" s="9" t="str">
        <f>Table1[[#This Row],[FriendlyName]]&amp;" - " &amp;TEXT(Table1[[#This Row],[WholeSale]],"$0.00") &amp; " USD"</f>
        <v>599 - $209.64 USD</v>
      </c>
      <c r="J605" s="9" t="str">
        <f>Table1[[#This Row],[FriendlyName]]&amp;" - " &amp;TEXT(Table1[[#This Row],[MSRP]],"$0.00") &amp; " USD"</f>
        <v>599 - $299.49 USD</v>
      </c>
      <c r="K605" s="9">
        <v>599</v>
      </c>
      <c r="L605" s="39">
        <v>209.64</v>
      </c>
      <c r="M605" s="39">
        <v>299.49</v>
      </c>
      <c r="N605" s="39">
        <v>299.49</v>
      </c>
    </row>
    <row r="606" spans="9:14" ht="15" x14ac:dyDescent="0.25">
      <c r="I606" s="9" t="str">
        <f>Table1[[#This Row],[FriendlyName]]&amp;" - " &amp;TEXT(Table1[[#This Row],[WholeSale]],"$0.00") &amp; " USD"</f>
        <v>600 - $209.99 USD</v>
      </c>
      <c r="J606" s="9" t="str">
        <f>Table1[[#This Row],[FriendlyName]]&amp;" - " &amp;TEXT(Table1[[#This Row],[MSRP]],"$0.00") &amp; " USD"</f>
        <v>600 - $299.99 USD</v>
      </c>
      <c r="K606" s="9">
        <v>600</v>
      </c>
      <c r="L606" s="39">
        <v>209.99</v>
      </c>
      <c r="M606" s="39">
        <v>299.99</v>
      </c>
      <c r="N606" s="39">
        <v>299.99</v>
      </c>
    </row>
    <row r="607" spans="9:14" ht="15" x14ac:dyDescent="0.25">
      <c r="I607" s="9" t="str">
        <f>Table1[[#This Row],[FriendlyName]]&amp;" - " &amp;TEXT(Table1[[#This Row],[WholeSale]],"$0.00") &amp; " USD"</f>
        <v>601 - $210.34 USD</v>
      </c>
      <c r="J607" s="9" t="str">
        <f>Table1[[#This Row],[FriendlyName]]&amp;" - " &amp;TEXT(Table1[[#This Row],[MSRP]],"$0.00") &amp; " USD"</f>
        <v>601 - $300.49 USD</v>
      </c>
      <c r="K607" s="9">
        <v>601</v>
      </c>
      <c r="L607" s="39">
        <v>210.34</v>
      </c>
      <c r="M607" s="39">
        <v>300.49</v>
      </c>
      <c r="N607" s="39">
        <v>300.49</v>
      </c>
    </row>
    <row r="608" spans="9:14" ht="15" x14ac:dyDescent="0.25">
      <c r="I608" s="9" t="str">
        <f>Table1[[#This Row],[FriendlyName]]&amp;" - " &amp;TEXT(Table1[[#This Row],[WholeSale]],"$0.00") &amp; " USD"</f>
        <v>602 - $210.69 USD</v>
      </c>
      <c r="J608" s="9" t="str">
        <f>Table1[[#This Row],[FriendlyName]]&amp;" - " &amp;TEXT(Table1[[#This Row],[MSRP]],"$0.00") &amp; " USD"</f>
        <v>602 - $300.99 USD</v>
      </c>
      <c r="K608" s="9">
        <v>602</v>
      </c>
      <c r="L608" s="39">
        <v>210.69</v>
      </c>
      <c r="M608" s="39">
        <v>300.99</v>
      </c>
      <c r="N608" s="39">
        <v>300.99</v>
      </c>
    </row>
    <row r="609" spans="9:14" ht="15" x14ac:dyDescent="0.25">
      <c r="I609" s="9" t="str">
        <f>Table1[[#This Row],[FriendlyName]]&amp;" - " &amp;TEXT(Table1[[#This Row],[WholeSale]],"$0.00") &amp; " USD"</f>
        <v>603 - $211.04 USD</v>
      </c>
      <c r="J609" s="9" t="str">
        <f>Table1[[#This Row],[FriendlyName]]&amp;" - " &amp;TEXT(Table1[[#This Row],[MSRP]],"$0.00") &amp; " USD"</f>
        <v>603 - $301.49 USD</v>
      </c>
      <c r="K609" s="9">
        <v>603</v>
      </c>
      <c r="L609" s="39">
        <v>211.04</v>
      </c>
      <c r="M609" s="39">
        <v>301.49</v>
      </c>
      <c r="N609" s="39">
        <v>301.49</v>
      </c>
    </row>
    <row r="610" spans="9:14" ht="15" x14ac:dyDescent="0.25">
      <c r="I610" s="9" t="str">
        <f>Table1[[#This Row],[FriendlyName]]&amp;" - " &amp;TEXT(Table1[[#This Row],[WholeSale]],"$0.00") &amp; " USD"</f>
        <v>604 - $211.39 USD</v>
      </c>
      <c r="J610" s="9" t="str">
        <f>Table1[[#This Row],[FriendlyName]]&amp;" - " &amp;TEXT(Table1[[#This Row],[MSRP]],"$0.00") &amp; " USD"</f>
        <v>604 - $301.99 USD</v>
      </c>
      <c r="K610" s="9">
        <v>604</v>
      </c>
      <c r="L610" s="39">
        <v>211.39</v>
      </c>
      <c r="M610" s="39">
        <v>301.99</v>
      </c>
      <c r="N610" s="39">
        <v>301.99</v>
      </c>
    </row>
    <row r="611" spans="9:14" ht="15" x14ac:dyDescent="0.25">
      <c r="I611" s="9" t="str">
        <f>Table1[[#This Row],[FriendlyName]]&amp;" - " &amp;TEXT(Table1[[#This Row],[WholeSale]],"$0.00") &amp; " USD"</f>
        <v>605 - $211.74 USD</v>
      </c>
      <c r="J611" s="9" t="str">
        <f>Table1[[#This Row],[FriendlyName]]&amp;" - " &amp;TEXT(Table1[[#This Row],[MSRP]],"$0.00") &amp; " USD"</f>
        <v>605 - $302.49 USD</v>
      </c>
      <c r="K611" s="9">
        <v>605</v>
      </c>
      <c r="L611" s="39">
        <v>211.74</v>
      </c>
      <c r="M611" s="39">
        <v>302.49</v>
      </c>
      <c r="N611" s="39">
        <v>302.49</v>
      </c>
    </row>
    <row r="612" spans="9:14" ht="15" x14ac:dyDescent="0.25">
      <c r="I612" s="9" t="str">
        <f>Table1[[#This Row],[FriendlyName]]&amp;" - " &amp;TEXT(Table1[[#This Row],[WholeSale]],"$0.00") &amp; " USD"</f>
        <v>606 - $212.09 USD</v>
      </c>
      <c r="J612" s="9" t="str">
        <f>Table1[[#This Row],[FriendlyName]]&amp;" - " &amp;TEXT(Table1[[#This Row],[MSRP]],"$0.00") &amp; " USD"</f>
        <v>606 - $302.99 USD</v>
      </c>
      <c r="K612" s="9">
        <v>606</v>
      </c>
      <c r="L612" s="39">
        <v>212.09</v>
      </c>
      <c r="M612" s="39">
        <v>302.99</v>
      </c>
      <c r="N612" s="39">
        <v>302.99</v>
      </c>
    </row>
    <row r="613" spans="9:14" ht="15" x14ac:dyDescent="0.25">
      <c r="I613" s="9" t="str">
        <f>Table1[[#This Row],[FriendlyName]]&amp;" - " &amp;TEXT(Table1[[#This Row],[WholeSale]],"$0.00") &amp; " USD"</f>
        <v>607 - $212.44 USD</v>
      </c>
      <c r="J613" s="9" t="str">
        <f>Table1[[#This Row],[FriendlyName]]&amp;" - " &amp;TEXT(Table1[[#This Row],[MSRP]],"$0.00") &amp; " USD"</f>
        <v>607 - $303.49 USD</v>
      </c>
      <c r="K613" s="9">
        <v>607</v>
      </c>
      <c r="L613" s="39">
        <v>212.44</v>
      </c>
      <c r="M613" s="39">
        <v>303.49</v>
      </c>
      <c r="N613" s="39">
        <v>303.49</v>
      </c>
    </row>
    <row r="614" spans="9:14" ht="15" x14ac:dyDescent="0.25">
      <c r="I614" s="9" t="str">
        <f>Table1[[#This Row],[FriendlyName]]&amp;" - " &amp;TEXT(Table1[[#This Row],[WholeSale]],"$0.00") &amp; " USD"</f>
        <v>608 - $212.79 USD</v>
      </c>
      <c r="J614" s="9" t="str">
        <f>Table1[[#This Row],[FriendlyName]]&amp;" - " &amp;TEXT(Table1[[#This Row],[MSRP]],"$0.00") &amp; " USD"</f>
        <v>608 - $303.99 USD</v>
      </c>
      <c r="K614" s="9">
        <v>608</v>
      </c>
      <c r="L614" s="39">
        <v>212.79</v>
      </c>
      <c r="M614" s="39">
        <v>303.99</v>
      </c>
      <c r="N614" s="39">
        <v>303.99</v>
      </c>
    </row>
    <row r="615" spans="9:14" ht="15" x14ac:dyDescent="0.25">
      <c r="I615" s="9" t="str">
        <f>Table1[[#This Row],[FriendlyName]]&amp;" - " &amp;TEXT(Table1[[#This Row],[WholeSale]],"$0.00") &amp; " USD"</f>
        <v>609 - $213.14 USD</v>
      </c>
      <c r="J615" s="9" t="str">
        <f>Table1[[#This Row],[FriendlyName]]&amp;" - " &amp;TEXT(Table1[[#This Row],[MSRP]],"$0.00") &amp; " USD"</f>
        <v>609 - $304.49 USD</v>
      </c>
      <c r="K615" s="9">
        <v>609</v>
      </c>
      <c r="L615" s="39">
        <v>213.14</v>
      </c>
      <c r="M615" s="39">
        <v>304.49</v>
      </c>
      <c r="N615" s="39">
        <v>304.49</v>
      </c>
    </row>
    <row r="616" spans="9:14" ht="15" x14ac:dyDescent="0.25">
      <c r="I616" s="9" t="str">
        <f>Table1[[#This Row],[FriendlyName]]&amp;" - " &amp;TEXT(Table1[[#This Row],[WholeSale]],"$0.00") &amp; " USD"</f>
        <v>610 - $213.49 USD</v>
      </c>
      <c r="J616" s="9" t="str">
        <f>Table1[[#This Row],[FriendlyName]]&amp;" - " &amp;TEXT(Table1[[#This Row],[MSRP]],"$0.00") &amp; " USD"</f>
        <v>610 - $304.99 USD</v>
      </c>
      <c r="K616" s="9">
        <v>610</v>
      </c>
      <c r="L616" s="39">
        <v>213.49</v>
      </c>
      <c r="M616" s="39">
        <v>304.99</v>
      </c>
      <c r="N616" s="39">
        <v>304.99</v>
      </c>
    </row>
    <row r="617" spans="9:14" ht="15" x14ac:dyDescent="0.25">
      <c r="I617" s="9" t="str">
        <f>Table1[[#This Row],[FriendlyName]]&amp;" - " &amp;TEXT(Table1[[#This Row],[WholeSale]],"$0.00") &amp; " USD"</f>
        <v>611 - $213.84 USD</v>
      </c>
      <c r="J617" s="9" t="str">
        <f>Table1[[#This Row],[FriendlyName]]&amp;" - " &amp;TEXT(Table1[[#This Row],[MSRP]],"$0.00") &amp; " USD"</f>
        <v>611 - $305.49 USD</v>
      </c>
      <c r="K617" s="9">
        <v>611</v>
      </c>
      <c r="L617" s="39">
        <v>213.84</v>
      </c>
      <c r="M617" s="39">
        <v>305.49</v>
      </c>
      <c r="N617" s="39">
        <v>305.49</v>
      </c>
    </row>
    <row r="618" spans="9:14" ht="15" x14ac:dyDescent="0.25">
      <c r="I618" s="9" t="str">
        <f>Table1[[#This Row],[FriendlyName]]&amp;" - " &amp;TEXT(Table1[[#This Row],[WholeSale]],"$0.00") &amp; " USD"</f>
        <v>612 - $214.19 USD</v>
      </c>
      <c r="J618" s="9" t="str">
        <f>Table1[[#This Row],[FriendlyName]]&amp;" - " &amp;TEXT(Table1[[#This Row],[MSRP]],"$0.00") &amp; " USD"</f>
        <v>612 - $305.99 USD</v>
      </c>
      <c r="K618" s="9">
        <v>612</v>
      </c>
      <c r="L618" s="39">
        <v>214.19</v>
      </c>
      <c r="M618" s="39">
        <v>305.99</v>
      </c>
      <c r="N618" s="39">
        <v>305.99</v>
      </c>
    </row>
    <row r="619" spans="9:14" ht="15" x14ac:dyDescent="0.25">
      <c r="I619" s="9" t="str">
        <f>Table1[[#This Row],[FriendlyName]]&amp;" - " &amp;TEXT(Table1[[#This Row],[WholeSale]],"$0.00") &amp; " USD"</f>
        <v>613 - $214.54 USD</v>
      </c>
      <c r="J619" s="9" t="str">
        <f>Table1[[#This Row],[FriendlyName]]&amp;" - " &amp;TEXT(Table1[[#This Row],[MSRP]],"$0.00") &amp; " USD"</f>
        <v>613 - $306.49 USD</v>
      </c>
      <c r="K619" s="9">
        <v>613</v>
      </c>
      <c r="L619" s="39">
        <v>214.54</v>
      </c>
      <c r="M619" s="39">
        <v>306.49</v>
      </c>
      <c r="N619" s="39">
        <v>306.49</v>
      </c>
    </row>
    <row r="620" spans="9:14" ht="15" x14ac:dyDescent="0.25">
      <c r="I620" s="9" t="str">
        <f>Table1[[#This Row],[FriendlyName]]&amp;" - " &amp;TEXT(Table1[[#This Row],[WholeSale]],"$0.00") &amp; " USD"</f>
        <v>614 - $214.89 USD</v>
      </c>
      <c r="J620" s="9" t="str">
        <f>Table1[[#This Row],[FriendlyName]]&amp;" - " &amp;TEXT(Table1[[#This Row],[MSRP]],"$0.00") &amp; " USD"</f>
        <v>614 - $306.99 USD</v>
      </c>
      <c r="K620" s="9">
        <v>614</v>
      </c>
      <c r="L620" s="39">
        <v>214.89</v>
      </c>
      <c r="M620" s="39">
        <v>306.99</v>
      </c>
      <c r="N620" s="39">
        <v>306.99</v>
      </c>
    </row>
    <row r="621" spans="9:14" ht="15" x14ac:dyDescent="0.25">
      <c r="I621" s="9" t="str">
        <f>Table1[[#This Row],[FriendlyName]]&amp;" - " &amp;TEXT(Table1[[#This Row],[WholeSale]],"$0.00") &amp; " USD"</f>
        <v>615 - $215.24 USD</v>
      </c>
      <c r="J621" s="9" t="str">
        <f>Table1[[#This Row],[FriendlyName]]&amp;" - " &amp;TEXT(Table1[[#This Row],[MSRP]],"$0.00") &amp; " USD"</f>
        <v>615 - $307.49 USD</v>
      </c>
      <c r="K621" s="9">
        <v>615</v>
      </c>
      <c r="L621" s="39">
        <v>215.24</v>
      </c>
      <c r="M621" s="39">
        <v>307.49</v>
      </c>
      <c r="N621" s="39">
        <v>307.49</v>
      </c>
    </row>
    <row r="622" spans="9:14" ht="15" x14ac:dyDescent="0.25">
      <c r="I622" s="9" t="str">
        <f>Table1[[#This Row],[FriendlyName]]&amp;" - " &amp;TEXT(Table1[[#This Row],[WholeSale]],"$0.00") &amp; " USD"</f>
        <v>616 - $215.59 USD</v>
      </c>
      <c r="J622" s="9" t="str">
        <f>Table1[[#This Row],[FriendlyName]]&amp;" - " &amp;TEXT(Table1[[#This Row],[MSRP]],"$0.00") &amp; " USD"</f>
        <v>616 - $307.99 USD</v>
      </c>
      <c r="K622" s="9">
        <v>616</v>
      </c>
      <c r="L622" s="39">
        <v>215.59</v>
      </c>
      <c r="M622" s="39">
        <v>307.99</v>
      </c>
      <c r="N622" s="39">
        <v>307.99</v>
      </c>
    </row>
    <row r="623" spans="9:14" ht="15" x14ac:dyDescent="0.25">
      <c r="I623" s="9" t="str">
        <f>Table1[[#This Row],[FriendlyName]]&amp;" - " &amp;TEXT(Table1[[#This Row],[WholeSale]],"$0.00") &amp; " USD"</f>
        <v>617 - $215.94 USD</v>
      </c>
      <c r="J623" s="9" t="str">
        <f>Table1[[#This Row],[FriendlyName]]&amp;" - " &amp;TEXT(Table1[[#This Row],[MSRP]],"$0.00") &amp; " USD"</f>
        <v>617 - $308.49 USD</v>
      </c>
      <c r="K623" s="9">
        <v>617</v>
      </c>
      <c r="L623" s="39">
        <v>215.94</v>
      </c>
      <c r="M623" s="39">
        <v>308.49</v>
      </c>
      <c r="N623" s="39">
        <v>308.49</v>
      </c>
    </row>
    <row r="624" spans="9:14" ht="15" x14ac:dyDescent="0.25">
      <c r="I624" s="9" t="str">
        <f>Table1[[#This Row],[FriendlyName]]&amp;" - " &amp;TEXT(Table1[[#This Row],[WholeSale]],"$0.00") &amp; " USD"</f>
        <v>618 - $216.29 USD</v>
      </c>
      <c r="J624" s="9" t="str">
        <f>Table1[[#This Row],[FriendlyName]]&amp;" - " &amp;TEXT(Table1[[#This Row],[MSRP]],"$0.00") &amp; " USD"</f>
        <v>618 - $308.99 USD</v>
      </c>
      <c r="K624" s="9">
        <v>618</v>
      </c>
      <c r="L624" s="39">
        <v>216.29</v>
      </c>
      <c r="M624" s="39">
        <v>308.99</v>
      </c>
      <c r="N624" s="39">
        <v>308.99</v>
      </c>
    </row>
    <row r="625" spans="9:14" ht="15" x14ac:dyDescent="0.25">
      <c r="I625" s="9" t="str">
        <f>Table1[[#This Row],[FriendlyName]]&amp;" - " &amp;TEXT(Table1[[#This Row],[WholeSale]],"$0.00") &amp; " USD"</f>
        <v>619 - $216.64 USD</v>
      </c>
      <c r="J625" s="9" t="str">
        <f>Table1[[#This Row],[FriendlyName]]&amp;" - " &amp;TEXT(Table1[[#This Row],[MSRP]],"$0.00") &amp; " USD"</f>
        <v>619 - $309.49 USD</v>
      </c>
      <c r="K625" s="9">
        <v>619</v>
      </c>
      <c r="L625" s="39">
        <v>216.64</v>
      </c>
      <c r="M625" s="39">
        <v>309.49</v>
      </c>
      <c r="N625" s="39">
        <v>309.49</v>
      </c>
    </row>
    <row r="626" spans="9:14" ht="15" x14ac:dyDescent="0.25">
      <c r="I626" s="9" t="str">
        <f>Table1[[#This Row],[FriendlyName]]&amp;" - " &amp;TEXT(Table1[[#This Row],[WholeSale]],"$0.00") &amp; " USD"</f>
        <v>620 - $216.99 USD</v>
      </c>
      <c r="J626" s="9" t="str">
        <f>Table1[[#This Row],[FriendlyName]]&amp;" - " &amp;TEXT(Table1[[#This Row],[MSRP]],"$0.00") &amp; " USD"</f>
        <v>620 - $309.99 USD</v>
      </c>
      <c r="K626" s="9">
        <v>620</v>
      </c>
      <c r="L626" s="39">
        <v>216.99</v>
      </c>
      <c r="M626" s="39">
        <v>309.99</v>
      </c>
      <c r="N626" s="39">
        <v>309.99</v>
      </c>
    </row>
    <row r="627" spans="9:14" ht="15" x14ac:dyDescent="0.25">
      <c r="I627" s="9" t="str">
        <f>Table1[[#This Row],[FriendlyName]]&amp;" - " &amp;TEXT(Table1[[#This Row],[WholeSale]],"$0.00") &amp; " USD"</f>
        <v>621 - $217.34 USD</v>
      </c>
      <c r="J627" s="9" t="str">
        <f>Table1[[#This Row],[FriendlyName]]&amp;" - " &amp;TEXT(Table1[[#This Row],[MSRP]],"$0.00") &amp; " USD"</f>
        <v>621 - $310.49 USD</v>
      </c>
      <c r="K627" s="9">
        <v>621</v>
      </c>
      <c r="L627" s="39">
        <v>217.34</v>
      </c>
      <c r="M627" s="39">
        <v>310.49</v>
      </c>
      <c r="N627" s="39">
        <v>310.49</v>
      </c>
    </row>
    <row r="628" spans="9:14" ht="15" x14ac:dyDescent="0.25">
      <c r="I628" s="9" t="str">
        <f>Table1[[#This Row],[FriendlyName]]&amp;" - " &amp;TEXT(Table1[[#This Row],[WholeSale]],"$0.00") &amp; " USD"</f>
        <v>622 - $217.69 USD</v>
      </c>
      <c r="J628" s="9" t="str">
        <f>Table1[[#This Row],[FriendlyName]]&amp;" - " &amp;TEXT(Table1[[#This Row],[MSRP]],"$0.00") &amp; " USD"</f>
        <v>622 - $310.99 USD</v>
      </c>
      <c r="K628" s="9">
        <v>622</v>
      </c>
      <c r="L628" s="39">
        <v>217.69</v>
      </c>
      <c r="M628" s="39">
        <v>310.99</v>
      </c>
      <c r="N628" s="39">
        <v>310.99</v>
      </c>
    </row>
    <row r="629" spans="9:14" ht="15" x14ac:dyDescent="0.25">
      <c r="I629" s="9" t="str">
        <f>Table1[[#This Row],[FriendlyName]]&amp;" - " &amp;TEXT(Table1[[#This Row],[WholeSale]],"$0.00") &amp; " USD"</f>
        <v>623 - $218.04 USD</v>
      </c>
      <c r="J629" s="9" t="str">
        <f>Table1[[#This Row],[FriendlyName]]&amp;" - " &amp;TEXT(Table1[[#This Row],[MSRP]],"$0.00") &amp; " USD"</f>
        <v>623 - $311.49 USD</v>
      </c>
      <c r="K629" s="9">
        <v>623</v>
      </c>
      <c r="L629" s="39">
        <v>218.04</v>
      </c>
      <c r="M629" s="39">
        <v>311.49</v>
      </c>
      <c r="N629" s="39">
        <v>311.49</v>
      </c>
    </row>
    <row r="630" spans="9:14" ht="15" x14ac:dyDescent="0.25">
      <c r="I630" s="9" t="str">
        <f>Table1[[#This Row],[FriendlyName]]&amp;" - " &amp;TEXT(Table1[[#This Row],[WholeSale]],"$0.00") &amp; " USD"</f>
        <v>624 - $218.39 USD</v>
      </c>
      <c r="J630" s="9" t="str">
        <f>Table1[[#This Row],[FriendlyName]]&amp;" - " &amp;TEXT(Table1[[#This Row],[MSRP]],"$0.00") &amp; " USD"</f>
        <v>624 - $311.99 USD</v>
      </c>
      <c r="K630" s="9">
        <v>624</v>
      </c>
      <c r="L630" s="39">
        <v>218.39</v>
      </c>
      <c r="M630" s="39">
        <v>311.99</v>
      </c>
      <c r="N630" s="39">
        <v>311.99</v>
      </c>
    </row>
    <row r="631" spans="9:14" ht="15" x14ac:dyDescent="0.25">
      <c r="I631" s="9" t="str">
        <f>Table1[[#This Row],[FriendlyName]]&amp;" - " &amp;TEXT(Table1[[#This Row],[WholeSale]],"$0.00") &amp; " USD"</f>
        <v>625 - $218.74 USD</v>
      </c>
      <c r="J631" s="9" t="str">
        <f>Table1[[#This Row],[FriendlyName]]&amp;" - " &amp;TEXT(Table1[[#This Row],[MSRP]],"$0.00") &amp; " USD"</f>
        <v>625 - $312.49 USD</v>
      </c>
      <c r="K631" s="9">
        <v>625</v>
      </c>
      <c r="L631" s="39">
        <v>218.74</v>
      </c>
      <c r="M631" s="39">
        <v>312.49</v>
      </c>
      <c r="N631" s="39">
        <v>312.49</v>
      </c>
    </row>
    <row r="632" spans="9:14" ht="15" x14ac:dyDescent="0.25">
      <c r="I632" s="9" t="str">
        <f>Table1[[#This Row],[FriendlyName]]&amp;" - " &amp;TEXT(Table1[[#This Row],[WholeSale]],"$0.00") &amp; " USD"</f>
        <v>626 - $219.09 USD</v>
      </c>
      <c r="J632" s="9" t="str">
        <f>Table1[[#This Row],[FriendlyName]]&amp;" - " &amp;TEXT(Table1[[#This Row],[MSRP]],"$0.00") &amp; " USD"</f>
        <v>626 - $312.99 USD</v>
      </c>
      <c r="K632" s="9">
        <v>626</v>
      </c>
      <c r="L632" s="39">
        <v>219.09</v>
      </c>
      <c r="M632" s="39">
        <v>312.99</v>
      </c>
      <c r="N632" s="39">
        <v>312.99</v>
      </c>
    </row>
    <row r="633" spans="9:14" ht="15" x14ac:dyDescent="0.25">
      <c r="I633" s="9" t="str">
        <f>Table1[[#This Row],[FriendlyName]]&amp;" - " &amp;TEXT(Table1[[#This Row],[WholeSale]],"$0.00") &amp; " USD"</f>
        <v>627 - $219.44 USD</v>
      </c>
      <c r="J633" s="9" t="str">
        <f>Table1[[#This Row],[FriendlyName]]&amp;" - " &amp;TEXT(Table1[[#This Row],[MSRP]],"$0.00") &amp; " USD"</f>
        <v>627 - $313.49 USD</v>
      </c>
      <c r="K633" s="9">
        <v>627</v>
      </c>
      <c r="L633" s="39">
        <v>219.44</v>
      </c>
      <c r="M633" s="39">
        <v>313.49</v>
      </c>
      <c r="N633" s="39">
        <v>313.49</v>
      </c>
    </row>
    <row r="634" spans="9:14" ht="15" x14ac:dyDescent="0.25">
      <c r="I634" s="9" t="str">
        <f>Table1[[#This Row],[FriendlyName]]&amp;" - " &amp;TEXT(Table1[[#This Row],[WholeSale]],"$0.00") &amp; " USD"</f>
        <v>628 - $219.79 USD</v>
      </c>
      <c r="J634" s="9" t="str">
        <f>Table1[[#This Row],[FriendlyName]]&amp;" - " &amp;TEXT(Table1[[#This Row],[MSRP]],"$0.00") &amp; " USD"</f>
        <v>628 - $313.99 USD</v>
      </c>
      <c r="K634" s="9">
        <v>628</v>
      </c>
      <c r="L634" s="39">
        <v>219.79</v>
      </c>
      <c r="M634" s="39">
        <v>313.99</v>
      </c>
      <c r="N634" s="39">
        <v>313.99</v>
      </c>
    </row>
    <row r="635" spans="9:14" ht="15" x14ac:dyDescent="0.25">
      <c r="I635" s="9" t="str">
        <f>Table1[[#This Row],[FriendlyName]]&amp;" - " &amp;TEXT(Table1[[#This Row],[WholeSale]],"$0.00") &amp; " USD"</f>
        <v>629 - $220.14 USD</v>
      </c>
      <c r="J635" s="9" t="str">
        <f>Table1[[#This Row],[FriendlyName]]&amp;" - " &amp;TEXT(Table1[[#This Row],[MSRP]],"$0.00") &amp; " USD"</f>
        <v>629 - $314.49 USD</v>
      </c>
      <c r="K635" s="9">
        <v>629</v>
      </c>
      <c r="L635" s="39">
        <v>220.14</v>
      </c>
      <c r="M635" s="39">
        <v>314.49</v>
      </c>
      <c r="N635" s="39">
        <v>314.49</v>
      </c>
    </row>
    <row r="636" spans="9:14" ht="15" x14ac:dyDescent="0.25">
      <c r="I636" s="9" t="str">
        <f>Table1[[#This Row],[FriendlyName]]&amp;" - " &amp;TEXT(Table1[[#This Row],[WholeSale]],"$0.00") &amp; " USD"</f>
        <v>630 - $220.49 USD</v>
      </c>
      <c r="J636" s="9" t="str">
        <f>Table1[[#This Row],[FriendlyName]]&amp;" - " &amp;TEXT(Table1[[#This Row],[MSRP]],"$0.00") &amp; " USD"</f>
        <v>630 - $314.99 USD</v>
      </c>
      <c r="K636" s="9">
        <v>630</v>
      </c>
      <c r="L636" s="39">
        <v>220.49</v>
      </c>
      <c r="M636" s="39">
        <v>314.99</v>
      </c>
      <c r="N636" s="39">
        <v>314.99</v>
      </c>
    </row>
    <row r="637" spans="9:14" ht="15" x14ac:dyDescent="0.25">
      <c r="I637" s="9" t="str">
        <f>Table1[[#This Row],[FriendlyName]]&amp;" - " &amp;TEXT(Table1[[#This Row],[WholeSale]],"$0.00") &amp; " USD"</f>
        <v>631 - $220.84 USD</v>
      </c>
      <c r="J637" s="9" t="str">
        <f>Table1[[#This Row],[FriendlyName]]&amp;" - " &amp;TEXT(Table1[[#This Row],[MSRP]],"$0.00") &amp; " USD"</f>
        <v>631 - $315.49 USD</v>
      </c>
      <c r="K637" s="9">
        <v>631</v>
      </c>
      <c r="L637" s="39">
        <v>220.84</v>
      </c>
      <c r="M637" s="39">
        <v>315.49</v>
      </c>
      <c r="N637" s="39">
        <v>315.49</v>
      </c>
    </row>
    <row r="638" spans="9:14" ht="15" x14ac:dyDescent="0.25">
      <c r="I638" s="9" t="str">
        <f>Table1[[#This Row],[FriendlyName]]&amp;" - " &amp;TEXT(Table1[[#This Row],[WholeSale]],"$0.00") &amp; " USD"</f>
        <v>632 - $221.19 USD</v>
      </c>
      <c r="J638" s="9" t="str">
        <f>Table1[[#This Row],[FriendlyName]]&amp;" - " &amp;TEXT(Table1[[#This Row],[MSRP]],"$0.00") &amp; " USD"</f>
        <v>632 - $315.99 USD</v>
      </c>
      <c r="K638" s="9">
        <v>632</v>
      </c>
      <c r="L638" s="39">
        <v>221.19</v>
      </c>
      <c r="M638" s="39">
        <v>315.99</v>
      </c>
      <c r="N638" s="39">
        <v>315.99</v>
      </c>
    </row>
    <row r="639" spans="9:14" ht="15" x14ac:dyDescent="0.25">
      <c r="I639" s="9" t="str">
        <f>Table1[[#This Row],[FriendlyName]]&amp;" - " &amp;TEXT(Table1[[#This Row],[WholeSale]],"$0.00") &amp; " USD"</f>
        <v>633 - $221.54 USD</v>
      </c>
      <c r="J639" s="9" t="str">
        <f>Table1[[#This Row],[FriendlyName]]&amp;" - " &amp;TEXT(Table1[[#This Row],[MSRP]],"$0.00") &amp; " USD"</f>
        <v>633 - $316.49 USD</v>
      </c>
      <c r="K639" s="9">
        <v>633</v>
      </c>
      <c r="L639" s="39">
        <v>221.54</v>
      </c>
      <c r="M639" s="39">
        <v>316.49</v>
      </c>
      <c r="N639" s="39">
        <v>316.49</v>
      </c>
    </row>
    <row r="640" spans="9:14" ht="15" x14ac:dyDescent="0.25">
      <c r="I640" s="9" t="str">
        <f>Table1[[#This Row],[FriendlyName]]&amp;" - " &amp;TEXT(Table1[[#This Row],[WholeSale]],"$0.00") &amp; " USD"</f>
        <v>634 - $221.89 USD</v>
      </c>
      <c r="J640" s="9" t="str">
        <f>Table1[[#This Row],[FriendlyName]]&amp;" - " &amp;TEXT(Table1[[#This Row],[MSRP]],"$0.00") &amp; " USD"</f>
        <v>634 - $316.99 USD</v>
      </c>
      <c r="K640" s="9">
        <v>634</v>
      </c>
      <c r="L640" s="39">
        <v>221.89</v>
      </c>
      <c r="M640" s="39">
        <v>316.99</v>
      </c>
      <c r="N640" s="39">
        <v>316.99</v>
      </c>
    </row>
    <row r="641" spans="9:14" ht="15" x14ac:dyDescent="0.25">
      <c r="I641" s="9" t="str">
        <f>Table1[[#This Row],[FriendlyName]]&amp;" - " &amp;TEXT(Table1[[#This Row],[WholeSale]],"$0.00") &amp; " USD"</f>
        <v>635 - $222.24 USD</v>
      </c>
      <c r="J641" s="9" t="str">
        <f>Table1[[#This Row],[FriendlyName]]&amp;" - " &amp;TEXT(Table1[[#This Row],[MSRP]],"$0.00") &amp; " USD"</f>
        <v>635 - $317.49 USD</v>
      </c>
      <c r="K641" s="9">
        <v>635</v>
      </c>
      <c r="L641" s="39">
        <v>222.24</v>
      </c>
      <c r="M641" s="39">
        <v>317.49</v>
      </c>
      <c r="N641" s="39">
        <v>317.49</v>
      </c>
    </row>
    <row r="642" spans="9:14" ht="15" x14ac:dyDescent="0.25">
      <c r="I642" s="9" t="str">
        <f>Table1[[#This Row],[FriendlyName]]&amp;" - " &amp;TEXT(Table1[[#This Row],[WholeSale]],"$0.00") &amp; " USD"</f>
        <v>636 - $222.59 USD</v>
      </c>
      <c r="J642" s="9" t="str">
        <f>Table1[[#This Row],[FriendlyName]]&amp;" - " &amp;TEXT(Table1[[#This Row],[MSRP]],"$0.00") &amp; " USD"</f>
        <v>636 - $317.99 USD</v>
      </c>
      <c r="K642" s="9">
        <v>636</v>
      </c>
      <c r="L642" s="39">
        <v>222.59</v>
      </c>
      <c r="M642" s="39">
        <v>317.99</v>
      </c>
      <c r="N642" s="39">
        <v>317.99</v>
      </c>
    </row>
    <row r="643" spans="9:14" ht="15" x14ac:dyDescent="0.25">
      <c r="I643" s="9" t="str">
        <f>Table1[[#This Row],[FriendlyName]]&amp;" - " &amp;TEXT(Table1[[#This Row],[WholeSale]],"$0.00") &amp; " USD"</f>
        <v>637 - $222.94 USD</v>
      </c>
      <c r="J643" s="9" t="str">
        <f>Table1[[#This Row],[FriendlyName]]&amp;" - " &amp;TEXT(Table1[[#This Row],[MSRP]],"$0.00") &amp; " USD"</f>
        <v>637 - $318.49 USD</v>
      </c>
      <c r="K643" s="9">
        <v>637</v>
      </c>
      <c r="L643" s="39">
        <v>222.94</v>
      </c>
      <c r="M643" s="39">
        <v>318.49</v>
      </c>
      <c r="N643" s="39">
        <v>318.49</v>
      </c>
    </row>
    <row r="644" spans="9:14" ht="15" x14ac:dyDescent="0.25">
      <c r="I644" s="9" t="str">
        <f>Table1[[#This Row],[FriendlyName]]&amp;" - " &amp;TEXT(Table1[[#This Row],[WholeSale]],"$0.00") &amp; " USD"</f>
        <v>638 - $223.29 USD</v>
      </c>
      <c r="J644" s="9" t="str">
        <f>Table1[[#This Row],[FriendlyName]]&amp;" - " &amp;TEXT(Table1[[#This Row],[MSRP]],"$0.00") &amp; " USD"</f>
        <v>638 - $318.99 USD</v>
      </c>
      <c r="K644" s="9">
        <v>638</v>
      </c>
      <c r="L644" s="39">
        <v>223.29</v>
      </c>
      <c r="M644" s="39">
        <v>318.99</v>
      </c>
      <c r="N644" s="39">
        <v>318.99</v>
      </c>
    </row>
    <row r="645" spans="9:14" ht="15" x14ac:dyDescent="0.25">
      <c r="I645" s="9" t="str">
        <f>Table1[[#This Row],[FriendlyName]]&amp;" - " &amp;TEXT(Table1[[#This Row],[WholeSale]],"$0.00") &amp; " USD"</f>
        <v>639 - $223.64 USD</v>
      </c>
      <c r="J645" s="9" t="str">
        <f>Table1[[#This Row],[FriendlyName]]&amp;" - " &amp;TEXT(Table1[[#This Row],[MSRP]],"$0.00") &amp; " USD"</f>
        <v>639 - $319.49 USD</v>
      </c>
      <c r="K645" s="9">
        <v>639</v>
      </c>
      <c r="L645" s="39">
        <v>223.64</v>
      </c>
      <c r="M645" s="39">
        <v>319.49</v>
      </c>
      <c r="N645" s="39">
        <v>319.49</v>
      </c>
    </row>
    <row r="646" spans="9:14" ht="15" x14ac:dyDescent="0.25">
      <c r="I646" s="9" t="str">
        <f>Table1[[#This Row],[FriendlyName]]&amp;" - " &amp;TEXT(Table1[[#This Row],[WholeSale]],"$0.00") &amp; " USD"</f>
        <v>640 - $223.99 USD</v>
      </c>
      <c r="J646" s="9" t="str">
        <f>Table1[[#This Row],[FriendlyName]]&amp;" - " &amp;TEXT(Table1[[#This Row],[MSRP]],"$0.00") &amp; " USD"</f>
        <v>640 - $319.99 USD</v>
      </c>
      <c r="K646" s="9">
        <v>640</v>
      </c>
      <c r="L646" s="39">
        <v>223.99</v>
      </c>
      <c r="M646" s="39">
        <v>319.99</v>
      </c>
      <c r="N646" s="39">
        <v>319.99</v>
      </c>
    </row>
    <row r="647" spans="9:14" ht="15" x14ac:dyDescent="0.25">
      <c r="I647" s="9" t="str">
        <f>Table1[[#This Row],[FriendlyName]]&amp;" - " &amp;TEXT(Table1[[#This Row],[WholeSale]],"$0.00") &amp; " USD"</f>
        <v>641 - $224.34 USD</v>
      </c>
      <c r="J647" s="9" t="str">
        <f>Table1[[#This Row],[FriendlyName]]&amp;" - " &amp;TEXT(Table1[[#This Row],[MSRP]],"$0.00") &amp; " USD"</f>
        <v>641 - $320.49 USD</v>
      </c>
      <c r="K647" s="9">
        <v>641</v>
      </c>
      <c r="L647" s="39">
        <v>224.34</v>
      </c>
      <c r="M647" s="39">
        <v>320.49</v>
      </c>
      <c r="N647" s="39">
        <v>320.49</v>
      </c>
    </row>
    <row r="648" spans="9:14" ht="15" x14ac:dyDescent="0.25">
      <c r="I648" s="9" t="str">
        <f>Table1[[#This Row],[FriendlyName]]&amp;" - " &amp;TEXT(Table1[[#This Row],[WholeSale]],"$0.00") &amp; " USD"</f>
        <v>642 - $224.69 USD</v>
      </c>
      <c r="J648" s="9" t="str">
        <f>Table1[[#This Row],[FriendlyName]]&amp;" - " &amp;TEXT(Table1[[#This Row],[MSRP]],"$0.00") &amp; " USD"</f>
        <v>642 - $320.99 USD</v>
      </c>
      <c r="K648" s="9">
        <v>642</v>
      </c>
      <c r="L648" s="39">
        <v>224.69</v>
      </c>
      <c r="M648" s="39">
        <v>320.99</v>
      </c>
      <c r="N648" s="39">
        <v>320.99</v>
      </c>
    </row>
    <row r="649" spans="9:14" ht="15" x14ac:dyDescent="0.25">
      <c r="I649" s="9" t="str">
        <f>Table1[[#This Row],[FriendlyName]]&amp;" - " &amp;TEXT(Table1[[#This Row],[WholeSale]],"$0.00") &amp; " USD"</f>
        <v>643 - $225.04 USD</v>
      </c>
      <c r="J649" s="9" t="str">
        <f>Table1[[#This Row],[FriendlyName]]&amp;" - " &amp;TEXT(Table1[[#This Row],[MSRP]],"$0.00") &amp; " USD"</f>
        <v>643 - $321.49 USD</v>
      </c>
      <c r="K649" s="9">
        <v>643</v>
      </c>
      <c r="L649" s="39">
        <v>225.04</v>
      </c>
      <c r="M649" s="39">
        <v>321.49</v>
      </c>
      <c r="N649" s="39">
        <v>321.49</v>
      </c>
    </row>
    <row r="650" spans="9:14" ht="15" x14ac:dyDescent="0.25">
      <c r="I650" s="9" t="str">
        <f>Table1[[#This Row],[FriendlyName]]&amp;" - " &amp;TEXT(Table1[[#This Row],[WholeSale]],"$0.00") &amp; " USD"</f>
        <v>644 - $225.39 USD</v>
      </c>
      <c r="J650" s="9" t="str">
        <f>Table1[[#This Row],[FriendlyName]]&amp;" - " &amp;TEXT(Table1[[#This Row],[MSRP]],"$0.00") &amp; " USD"</f>
        <v>644 - $321.99 USD</v>
      </c>
      <c r="K650" s="9">
        <v>644</v>
      </c>
      <c r="L650" s="39">
        <v>225.39</v>
      </c>
      <c r="M650" s="39">
        <v>321.99</v>
      </c>
      <c r="N650" s="39">
        <v>321.99</v>
      </c>
    </row>
    <row r="651" spans="9:14" ht="15" x14ac:dyDescent="0.25">
      <c r="I651" s="9" t="str">
        <f>Table1[[#This Row],[FriendlyName]]&amp;" - " &amp;TEXT(Table1[[#This Row],[WholeSale]],"$0.00") &amp; " USD"</f>
        <v>645 - $225.74 USD</v>
      </c>
      <c r="J651" s="9" t="str">
        <f>Table1[[#This Row],[FriendlyName]]&amp;" - " &amp;TEXT(Table1[[#This Row],[MSRP]],"$0.00") &amp; " USD"</f>
        <v>645 - $322.49 USD</v>
      </c>
      <c r="K651" s="9">
        <v>645</v>
      </c>
      <c r="L651" s="39">
        <v>225.74</v>
      </c>
      <c r="M651" s="39">
        <v>322.49</v>
      </c>
      <c r="N651" s="39">
        <v>322.49</v>
      </c>
    </row>
    <row r="652" spans="9:14" ht="15" x14ac:dyDescent="0.25">
      <c r="I652" s="9" t="str">
        <f>Table1[[#This Row],[FriendlyName]]&amp;" - " &amp;TEXT(Table1[[#This Row],[WholeSale]],"$0.00") &amp; " USD"</f>
        <v>646 - $226.09 USD</v>
      </c>
      <c r="J652" s="9" t="str">
        <f>Table1[[#This Row],[FriendlyName]]&amp;" - " &amp;TEXT(Table1[[#This Row],[MSRP]],"$0.00") &amp; " USD"</f>
        <v>646 - $322.99 USD</v>
      </c>
      <c r="K652" s="9">
        <v>646</v>
      </c>
      <c r="L652" s="39">
        <v>226.09</v>
      </c>
      <c r="M652" s="39">
        <v>322.99</v>
      </c>
      <c r="N652" s="39">
        <v>322.99</v>
      </c>
    </row>
    <row r="653" spans="9:14" ht="15" x14ac:dyDescent="0.25">
      <c r="I653" s="9" t="str">
        <f>Table1[[#This Row],[FriendlyName]]&amp;" - " &amp;TEXT(Table1[[#This Row],[WholeSale]],"$0.00") &amp; " USD"</f>
        <v>647 - $226.44 USD</v>
      </c>
      <c r="J653" s="9" t="str">
        <f>Table1[[#This Row],[FriendlyName]]&amp;" - " &amp;TEXT(Table1[[#This Row],[MSRP]],"$0.00") &amp; " USD"</f>
        <v>647 - $323.49 USD</v>
      </c>
      <c r="K653" s="9">
        <v>647</v>
      </c>
      <c r="L653" s="39">
        <v>226.44</v>
      </c>
      <c r="M653" s="39">
        <v>323.49</v>
      </c>
      <c r="N653" s="39">
        <v>323.49</v>
      </c>
    </row>
    <row r="654" spans="9:14" ht="15" x14ac:dyDescent="0.25">
      <c r="I654" s="9" t="str">
        <f>Table1[[#This Row],[FriendlyName]]&amp;" - " &amp;TEXT(Table1[[#This Row],[WholeSale]],"$0.00") &amp; " USD"</f>
        <v>648 - $226.79 USD</v>
      </c>
      <c r="J654" s="9" t="str">
        <f>Table1[[#This Row],[FriendlyName]]&amp;" - " &amp;TEXT(Table1[[#This Row],[MSRP]],"$0.00") &amp; " USD"</f>
        <v>648 - $323.99 USD</v>
      </c>
      <c r="K654" s="9">
        <v>648</v>
      </c>
      <c r="L654" s="39">
        <v>226.79</v>
      </c>
      <c r="M654" s="39">
        <v>323.99</v>
      </c>
      <c r="N654" s="39">
        <v>323.99</v>
      </c>
    </row>
    <row r="655" spans="9:14" ht="15" x14ac:dyDescent="0.25">
      <c r="I655" s="9" t="str">
        <f>Table1[[#This Row],[FriendlyName]]&amp;" - " &amp;TEXT(Table1[[#This Row],[WholeSale]],"$0.00") &amp; " USD"</f>
        <v>649 - $227.14 USD</v>
      </c>
      <c r="J655" s="9" t="str">
        <f>Table1[[#This Row],[FriendlyName]]&amp;" - " &amp;TEXT(Table1[[#This Row],[MSRP]],"$0.00") &amp; " USD"</f>
        <v>649 - $324.49 USD</v>
      </c>
      <c r="K655" s="9">
        <v>649</v>
      </c>
      <c r="L655" s="39">
        <v>227.14</v>
      </c>
      <c r="M655" s="39">
        <v>324.49</v>
      </c>
      <c r="N655" s="39">
        <v>324.49</v>
      </c>
    </row>
    <row r="656" spans="9:14" ht="15" x14ac:dyDescent="0.25">
      <c r="I656" s="9" t="str">
        <f>Table1[[#This Row],[FriendlyName]]&amp;" - " &amp;TEXT(Table1[[#This Row],[WholeSale]],"$0.00") &amp; " USD"</f>
        <v>650 - $227.49 USD</v>
      </c>
      <c r="J656" s="9" t="str">
        <f>Table1[[#This Row],[FriendlyName]]&amp;" - " &amp;TEXT(Table1[[#This Row],[MSRP]],"$0.00") &amp; " USD"</f>
        <v>650 - $324.99 USD</v>
      </c>
      <c r="K656" s="9">
        <v>650</v>
      </c>
      <c r="L656" s="39">
        <v>227.49</v>
      </c>
      <c r="M656" s="39">
        <v>324.99</v>
      </c>
      <c r="N656" s="39">
        <v>324.99</v>
      </c>
    </row>
    <row r="657" spans="9:14" ht="15" x14ac:dyDescent="0.25">
      <c r="I657" s="9" t="str">
        <f>Table1[[#This Row],[FriendlyName]]&amp;" - " &amp;TEXT(Table1[[#This Row],[WholeSale]],"$0.00") &amp; " USD"</f>
        <v>651 - $227.84 USD</v>
      </c>
      <c r="J657" s="9" t="str">
        <f>Table1[[#This Row],[FriendlyName]]&amp;" - " &amp;TEXT(Table1[[#This Row],[MSRP]],"$0.00") &amp; " USD"</f>
        <v>651 - $325.49 USD</v>
      </c>
      <c r="K657" s="9">
        <v>651</v>
      </c>
      <c r="L657" s="39">
        <v>227.84</v>
      </c>
      <c r="M657" s="39">
        <v>325.49</v>
      </c>
      <c r="N657" s="39">
        <v>325.49</v>
      </c>
    </row>
    <row r="658" spans="9:14" ht="15" x14ac:dyDescent="0.25">
      <c r="I658" s="9" t="str">
        <f>Table1[[#This Row],[FriendlyName]]&amp;" - " &amp;TEXT(Table1[[#This Row],[WholeSale]],"$0.00") &amp; " USD"</f>
        <v>652 - $228.19 USD</v>
      </c>
      <c r="J658" s="9" t="str">
        <f>Table1[[#This Row],[FriendlyName]]&amp;" - " &amp;TEXT(Table1[[#This Row],[MSRP]],"$0.00") &amp; " USD"</f>
        <v>652 - $325.99 USD</v>
      </c>
      <c r="K658" s="9">
        <v>652</v>
      </c>
      <c r="L658" s="39">
        <v>228.19</v>
      </c>
      <c r="M658" s="39">
        <v>325.99</v>
      </c>
      <c r="N658" s="39">
        <v>325.99</v>
      </c>
    </row>
    <row r="659" spans="9:14" ht="15" x14ac:dyDescent="0.25">
      <c r="I659" s="9" t="str">
        <f>Table1[[#This Row],[FriendlyName]]&amp;" - " &amp;TEXT(Table1[[#This Row],[WholeSale]],"$0.00") &amp; " USD"</f>
        <v>653 - $228.54 USD</v>
      </c>
      <c r="J659" s="9" t="str">
        <f>Table1[[#This Row],[FriendlyName]]&amp;" - " &amp;TEXT(Table1[[#This Row],[MSRP]],"$0.00") &amp; " USD"</f>
        <v>653 - $326.49 USD</v>
      </c>
      <c r="K659" s="9">
        <v>653</v>
      </c>
      <c r="L659" s="39">
        <v>228.54</v>
      </c>
      <c r="M659" s="39">
        <v>326.49</v>
      </c>
      <c r="N659" s="39">
        <v>326.49</v>
      </c>
    </row>
    <row r="660" spans="9:14" ht="15" x14ac:dyDescent="0.25">
      <c r="I660" s="9" t="str">
        <f>Table1[[#This Row],[FriendlyName]]&amp;" - " &amp;TEXT(Table1[[#This Row],[WholeSale]],"$0.00") &amp; " USD"</f>
        <v>654 - $228.89 USD</v>
      </c>
      <c r="J660" s="9" t="str">
        <f>Table1[[#This Row],[FriendlyName]]&amp;" - " &amp;TEXT(Table1[[#This Row],[MSRP]],"$0.00") &amp; " USD"</f>
        <v>654 - $326.99 USD</v>
      </c>
      <c r="K660" s="9">
        <v>654</v>
      </c>
      <c r="L660" s="39">
        <v>228.89</v>
      </c>
      <c r="M660" s="39">
        <v>326.99</v>
      </c>
      <c r="N660" s="39">
        <v>326.99</v>
      </c>
    </row>
    <row r="661" spans="9:14" ht="15" x14ac:dyDescent="0.25">
      <c r="I661" s="9" t="str">
        <f>Table1[[#This Row],[FriendlyName]]&amp;" - " &amp;TEXT(Table1[[#This Row],[WholeSale]],"$0.00") &amp; " USD"</f>
        <v>655 - $229.24 USD</v>
      </c>
      <c r="J661" s="9" t="str">
        <f>Table1[[#This Row],[FriendlyName]]&amp;" - " &amp;TEXT(Table1[[#This Row],[MSRP]],"$0.00") &amp; " USD"</f>
        <v>655 - $327.49 USD</v>
      </c>
      <c r="K661" s="9">
        <v>655</v>
      </c>
      <c r="L661" s="39">
        <v>229.24</v>
      </c>
      <c r="M661" s="39">
        <v>327.49</v>
      </c>
      <c r="N661" s="39">
        <v>327.49</v>
      </c>
    </row>
    <row r="662" spans="9:14" ht="15" x14ac:dyDescent="0.25">
      <c r="I662" s="9" t="str">
        <f>Table1[[#This Row],[FriendlyName]]&amp;" - " &amp;TEXT(Table1[[#This Row],[WholeSale]],"$0.00") &amp; " USD"</f>
        <v>656 - $229.59 USD</v>
      </c>
      <c r="J662" s="9" t="str">
        <f>Table1[[#This Row],[FriendlyName]]&amp;" - " &amp;TEXT(Table1[[#This Row],[MSRP]],"$0.00") &amp; " USD"</f>
        <v>656 - $327.99 USD</v>
      </c>
      <c r="K662" s="9">
        <v>656</v>
      </c>
      <c r="L662" s="39">
        <v>229.59</v>
      </c>
      <c r="M662" s="39">
        <v>327.99</v>
      </c>
      <c r="N662" s="39">
        <v>327.99</v>
      </c>
    </row>
    <row r="663" spans="9:14" ht="15" x14ac:dyDescent="0.25">
      <c r="I663" s="9" t="str">
        <f>Table1[[#This Row],[FriendlyName]]&amp;" - " &amp;TEXT(Table1[[#This Row],[WholeSale]],"$0.00") &amp; " USD"</f>
        <v>657 - $229.94 USD</v>
      </c>
      <c r="J663" s="9" t="str">
        <f>Table1[[#This Row],[FriendlyName]]&amp;" - " &amp;TEXT(Table1[[#This Row],[MSRP]],"$0.00") &amp; " USD"</f>
        <v>657 - $328.49 USD</v>
      </c>
      <c r="K663" s="9">
        <v>657</v>
      </c>
      <c r="L663" s="39">
        <v>229.94</v>
      </c>
      <c r="M663" s="39">
        <v>328.49</v>
      </c>
      <c r="N663" s="39">
        <v>328.49</v>
      </c>
    </row>
    <row r="664" spans="9:14" ht="15" x14ac:dyDescent="0.25">
      <c r="I664" s="9" t="str">
        <f>Table1[[#This Row],[FriendlyName]]&amp;" - " &amp;TEXT(Table1[[#This Row],[WholeSale]],"$0.00") &amp; " USD"</f>
        <v>658 - $230.29 USD</v>
      </c>
      <c r="J664" s="9" t="str">
        <f>Table1[[#This Row],[FriendlyName]]&amp;" - " &amp;TEXT(Table1[[#This Row],[MSRP]],"$0.00") &amp; " USD"</f>
        <v>658 - $328.99 USD</v>
      </c>
      <c r="K664" s="9">
        <v>658</v>
      </c>
      <c r="L664" s="39">
        <v>230.29</v>
      </c>
      <c r="M664" s="39">
        <v>328.99</v>
      </c>
      <c r="N664" s="39">
        <v>328.99</v>
      </c>
    </row>
    <row r="665" spans="9:14" ht="15" x14ac:dyDescent="0.25">
      <c r="I665" s="9" t="str">
        <f>Table1[[#This Row],[FriendlyName]]&amp;" - " &amp;TEXT(Table1[[#This Row],[WholeSale]],"$0.00") &amp; " USD"</f>
        <v>659 - $230.64 USD</v>
      </c>
      <c r="J665" s="9" t="str">
        <f>Table1[[#This Row],[FriendlyName]]&amp;" - " &amp;TEXT(Table1[[#This Row],[MSRP]],"$0.00") &amp; " USD"</f>
        <v>659 - $329.49 USD</v>
      </c>
      <c r="K665" s="9">
        <v>659</v>
      </c>
      <c r="L665" s="39">
        <v>230.64</v>
      </c>
      <c r="M665" s="39">
        <v>329.49</v>
      </c>
      <c r="N665" s="39">
        <v>329.49</v>
      </c>
    </row>
    <row r="666" spans="9:14" ht="15" x14ac:dyDescent="0.25">
      <c r="I666" s="9" t="str">
        <f>Table1[[#This Row],[FriendlyName]]&amp;" - " &amp;TEXT(Table1[[#This Row],[WholeSale]],"$0.00") &amp; " USD"</f>
        <v>660 - $230.99 USD</v>
      </c>
      <c r="J666" s="9" t="str">
        <f>Table1[[#This Row],[FriendlyName]]&amp;" - " &amp;TEXT(Table1[[#This Row],[MSRP]],"$0.00") &amp; " USD"</f>
        <v>660 - $329.99 USD</v>
      </c>
      <c r="K666" s="9">
        <v>660</v>
      </c>
      <c r="L666" s="39">
        <v>230.99</v>
      </c>
      <c r="M666" s="39">
        <v>329.99</v>
      </c>
      <c r="N666" s="39">
        <v>329.99</v>
      </c>
    </row>
    <row r="667" spans="9:14" ht="15" x14ac:dyDescent="0.25">
      <c r="I667" s="9" t="str">
        <f>Table1[[#This Row],[FriendlyName]]&amp;" - " &amp;TEXT(Table1[[#This Row],[WholeSale]],"$0.00") &amp; " USD"</f>
        <v>661 - $231.34 USD</v>
      </c>
      <c r="J667" s="9" t="str">
        <f>Table1[[#This Row],[FriendlyName]]&amp;" - " &amp;TEXT(Table1[[#This Row],[MSRP]],"$0.00") &amp; " USD"</f>
        <v>661 - $330.49 USD</v>
      </c>
      <c r="K667" s="9">
        <v>661</v>
      </c>
      <c r="L667" s="39">
        <v>231.34</v>
      </c>
      <c r="M667" s="39">
        <v>330.49</v>
      </c>
      <c r="N667" s="39">
        <v>330.49</v>
      </c>
    </row>
    <row r="668" spans="9:14" ht="15" x14ac:dyDescent="0.25">
      <c r="I668" s="9" t="str">
        <f>Table1[[#This Row],[FriendlyName]]&amp;" - " &amp;TEXT(Table1[[#This Row],[WholeSale]],"$0.00") &amp; " USD"</f>
        <v>662 - $231.69 USD</v>
      </c>
      <c r="J668" s="9" t="str">
        <f>Table1[[#This Row],[FriendlyName]]&amp;" - " &amp;TEXT(Table1[[#This Row],[MSRP]],"$0.00") &amp; " USD"</f>
        <v>662 - $330.99 USD</v>
      </c>
      <c r="K668" s="9">
        <v>662</v>
      </c>
      <c r="L668" s="39">
        <v>231.69</v>
      </c>
      <c r="M668" s="39">
        <v>330.99</v>
      </c>
      <c r="N668" s="39">
        <v>330.99</v>
      </c>
    </row>
    <row r="669" spans="9:14" ht="15" x14ac:dyDescent="0.25">
      <c r="I669" s="9" t="str">
        <f>Table1[[#This Row],[FriendlyName]]&amp;" - " &amp;TEXT(Table1[[#This Row],[WholeSale]],"$0.00") &amp; " USD"</f>
        <v>663 - $232.04 USD</v>
      </c>
      <c r="J669" s="9" t="str">
        <f>Table1[[#This Row],[FriendlyName]]&amp;" - " &amp;TEXT(Table1[[#This Row],[MSRP]],"$0.00") &amp; " USD"</f>
        <v>663 - $331.49 USD</v>
      </c>
      <c r="K669" s="9">
        <v>663</v>
      </c>
      <c r="L669" s="39">
        <v>232.04</v>
      </c>
      <c r="M669" s="39">
        <v>331.49</v>
      </c>
      <c r="N669" s="39">
        <v>331.49</v>
      </c>
    </row>
    <row r="670" spans="9:14" ht="15" x14ac:dyDescent="0.25">
      <c r="I670" s="9" t="str">
        <f>Table1[[#This Row],[FriendlyName]]&amp;" - " &amp;TEXT(Table1[[#This Row],[WholeSale]],"$0.00") &amp; " USD"</f>
        <v>664 - $232.39 USD</v>
      </c>
      <c r="J670" s="9" t="str">
        <f>Table1[[#This Row],[FriendlyName]]&amp;" - " &amp;TEXT(Table1[[#This Row],[MSRP]],"$0.00") &amp; " USD"</f>
        <v>664 - $331.99 USD</v>
      </c>
      <c r="K670" s="9">
        <v>664</v>
      </c>
      <c r="L670" s="39">
        <v>232.39</v>
      </c>
      <c r="M670" s="39">
        <v>331.99</v>
      </c>
      <c r="N670" s="39">
        <v>331.99</v>
      </c>
    </row>
    <row r="671" spans="9:14" ht="15" x14ac:dyDescent="0.25">
      <c r="I671" s="9" t="str">
        <f>Table1[[#This Row],[FriendlyName]]&amp;" - " &amp;TEXT(Table1[[#This Row],[WholeSale]],"$0.00") &amp; " USD"</f>
        <v>665 - $232.74 USD</v>
      </c>
      <c r="J671" s="9" t="str">
        <f>Table1[[#This Row],[FriendlyName]]&amp;" - " &amp;TEXT(Table1[[#This Row],[MSRP]],"$0.00") &amp; " USD"</f>
        <v>665 - $332.49 USD</v>
      </c>
      <c r="K671" s="9">
        <v>665</v>
      </c>
      <c r="L671" s="39">
        <v>232.74</v>
      </c>
      <c r="M671" s="39">
        <v>332.49</v>
      </c>
      <c r="N671" s="39">
        <v>332.49</v>
      </c>
    </row>
    <row r="672" spans="9:14" ht="15" x14ac:dyDescent="0.25">
      <c r="I672" s="9" t="str">
        <f>Table1[[#This Row],[FriendlyName]]&amp;" - " &amp;TEXT(Table1[[#This Row],[WholeSale]],"$0.00") &amp; " USD"</f>
        <v>666 - $233.09 USD</v>
      </c>
      <c r="J672" s="9" t="str">
        <f>Table1[[#This Row],[FriendlyName]]&amp;" - " &amp;TEXT(Table1[[#This Row],[MSRP]],"$0.00") &amp; " USD"</f>
        <v>666 - $332.99 USD</v>
      </c>
      <c r="K672" s="9">
        <v>666</v>
      </c>
      <c r="L672" s="39">
        <v>233.09</v>
      </c>
      <c r="M672" s="39">
        <v>332.99</v>
      </c>
      <c r="N672" s="39">
        <v>332.99</v>
      </c>
    </row>
    <row r="673" spans="9:14" ht="15" x14ac:dyDescent="0.25">
      <c r="I673" s="9" t="str">
        <f>Table1[[#This Row],[FriendlyName]]&amp;" - " &amp;TEXT(Table1[[#This Row],[WholeSale]],"$0.00") &amp; " USD"</f>
        <v>667 - $233.44 USD</v>
      </c>
      <c r="J673" s="9" t="str">
        <f>Table1[[#This Row],[FriendlyName]]&amp;" - " &amp;TEXT(Table1[[#This Row],[MSRP]],"$0.00") &amp; " USD"</f>
        <v>667 - $333.49 USD</v>
      </c>
      <c r="K673" s="9">
        <v>667</v>
      </c>
      <c r="L673" s="39">
        <v>233.44</v>
      </c>
      <c r="M673" s="39">
        <v>333.49</v>
      </c>
      <c r="N673" s="39">
        <v>333.49</v>
      </c>
    </row>
    <row r="674" spans="9:14" ht="15" x14ac:dyDescent="0.25">
      <c r="I674" s="9" t="str">
        <f>Table1[[#This Row],[FriendlyName]]&amp;" - " &amp;TEXT(Table1[[#This Row],[WholeSale]],"$0.00") &amp; " USD"</f>
        <v>668 - $233.79 USD</v>
      </c>
      <c r="J674" s="9" t="str">
        <f>Table1[[#This Row],[FriendlyName]]&amp;" - " &amp;TEXT(Table1[[#This Row],[MSRP]],"$0.00") &amp; " USD"</f>
        <v>668 - $333.99 USD</v>
      </c>
      <c r="K674" s="9">
        <v>668</v>
      </c>
      <c r="L674" s="39">
        <v>233.79</v>
      </c>
      <c r="M674" s="39">
        <v>333.99</v>
      </c>
      <c r="N674" s="39">
        <v>333.99</v>
      </c>
    </row>
    <row r="675" spans="9:14" ht="15" x14ac:dyDescent="0.25">
      <c r="I675" s="9" t="str">
        <f>Table1[[#This Row],[FriendlyName]]&amp;" - " &amp;TEXT(Table1[[#This Row],[WholeSale]],"$0.00") &amp; " USD"</f>
        <v>669 - $234.14 USD</v>
      </c>
      <c r="J675" s="9" t="str">
        <f>Table1[[#This Row],[FriendlyName]]&amp;" - " &amp;TEXT(Table1[[#This Row],[MSRP]],"$0.00") &amp; " USD"</f>
        <v>669 - $334.49 USD</v>
      </c>
      <c r="K675" s="9">
        <v>669</v>
      </c>
      <c r="L675" s="39">
        <v>234.14</v>
      </c>
      <c r="M675" s="39">
        <v>334.49</v>
      </c>
      <c r="N675" s="39">
        <v>334.49</v>
      </c>
    </row>
    <row r="676" spans="9:14" ht="15" x14ac:dyDescent="0.25">
      <c r="I676" s="9" t="str">
        <f>Table1[[#This Row],[FriendlyName]]&amp;" - " &amp;TEXT(Table1[[#This Row],[WholeSale]],"$0.00") &amp; " USD"</f>
        <v>670 - $234.49 USD</v>
      </c>
      <c r="J676" s="9" t="str">
        <f>Table1[[#This Row],[FriendlyName]]&amp;" - " &amp;TEXT(Table1[[#This Row],[MSRP]],"$0.00") &amp; " USD"</f>
        <v>670 - $334.99 USD</v>
      </c>
      <c r="K676" s="9">
        <v>670</v>
      </c>
      <c r="L676" s="39">
        <v>234.49</v>
      </c>
      <c r="M676" s="39">
        <v>334.99</v>
      </c>
      <c r="N676" s="39">
        <v>334.99</v>
      </c>
    </row>
    <row r="677" spans="9:14" ht="15" x14ac:dyDescent="0.25">
      <c r="I677" s="9" t="str">
        <f>Table1[[#This Row],[FriendlyName]]&amp;" - " &amp;TEXT(Table1[[#This Row],[WholeSale]],"$0.00") &amp; " USD"</f>
        <v>671 - $234.84 USD</v>
      </c>
      <c r="J677" s="9" t="str">
        <f>Table1[[#This Row],[FriendlyName]]&amp;" - " &amp;TEXT(Table1[[#This Row],[MSRP]],"$0.00") &amp; " USD"</f>
        <v>671 - $335.49 USD</v>
      </c>
      <c r="K677" s="9">
        <v>671</v>
      </c>
      <c r="L677" s="39">
        <v>234.84</v>
      </c>
      <c r="M677" s="39">
        <v>335.49</v>
      </c>
      <c r="N677" s="39">
        <v>335.49</v>
      </c>
    </row>
    <row r="678" spans="9:14" ht="15" x14ac:dyDescent="0.25">
      <c r="I678" s="9" t="str">
        <f>Table1[[#This Row],[FriendlyName]]&amp;" - " &amp;TEXT(Table1[[#This Row],[WholeSale]],"$0.00") &amp; " USD"</f>
        <v>672 - $235.19 USD</v>
      </c>
      <c r="J678" s="9" t="str">
        <f>Table1[[#This Row],[FriendlyName]]&amp;" - " &amp;TEXT(Table1[[#This Row],[MSRP]],"$0.00") &amp; " USD"</f>
        <v>672 - $335.99 USD</v>
      </c>
      <c r="K678" s="9">
        <v>672</v>
      </c>
      <c r="L678" s="39">
        <v>235.19</v>
      </c>
      <c r="M678" s="39">
        <v>335.99</v>
      </c>
      <c r="N678" s="39">
        <v>335.99</v>
      </c>
    </row>
    <row r="679" spans="9:14" ht="15" x14ac:dyDescent="0.25">
      <c r="I679" s="9" t="str">
        <f>Table1[[#This Row],[FriendlyName]]&amp;" - " &amp;TEXT(Table1[[#This Row],[WholeSale]],"$0.00") &amp; " USD"</f>
        <v>673 - $235.54 USD</v>
      </c>
      <c r="J679" s="9" t="str">
        <f>Table1[[#This Row],[FriendlyName]]&amp;" - " &amp;TEXT(Table1[[#This Row],[MSRP]],"$0.00") &amp; " USD"</f>
        <v>673 - $336.49 USD</v>
      </c>
      <c r="K679" s="9">
        <v>673</v>
      </c>
      <c r="L679" s="39">
        <v>235.54</v>
      </c>
      <c r="M679" s="39">
        <v>336.49</v>
      </c>
      <c r="N679" s="39">
        <v>336.49</v>
      </c>
    </row>
    <row r="680" spans="9:14" ht="15" x14ac:dyDescent="0.25">
      <c r="I680" s="9" t="str">
        <f>Table1[[#This Row],[FriendlyName]]&amp;" - " &amp;TEXT(Table1[[#This Row],[WholeSale]],"$0.00") &amp; " USD"</f>
        <v>674 - $235.89 USD</v>
      </c>
      <c r="J680" s="9" t="str">
        <f>Table1[[#This Row],[FriendlyName]]&amp;" - " &amp;TEXT(Table1[[#This Row],[MSRP]],"$0.00") &amp; " USD"</f>
        <v>674 - $336.99 USD</v>
      </c>
      <c r="K680" s="9">
        <v>674</v>
      </c>
      <c r="L680" s="39">
        <v>235.89</v>
      </c>
      <c r="M680" s="39">
        <v>336.99</v>
      </c>
      <c r="N680" s="39">
        <v>336.99</v>
      </c>
    </row>
    <row r="681" spans="9:14" ht="15" x14ac:dyDescent="0.25">
      <c r="I681" s="9" t="str">
        <f>Table1[[#This Row],[FriendlyName]]&amp;" - " &amp;TEXT(Table1[[#This Row],[WholeSale]],"$0.00") &amp; " USD"</f>
        <v>675 - $236.24 USD</v>
      </c>
      <c r="J681" s="9" t="str">
        <f>Table1[[#This Row],[FriendlyName]]&amp;" - " &amp;TEXT(Table1[[#This Row],[MSRP]],"$0.00") &amp; " USD"</f>
        <v>675 - $337.49 USD</v>
      </c>
      <c r="K681" s="9">
        <v>675</v>
      </c>
      <c r="L681" s="39">
        <v>236.24</v>
      </c>
      <c r="M681" s="39">
        <v>337.49</v>
      </c>
      <c r="N681" s="39">
        <v>337.49</v>
      </c>
    </row>
    <row r="682" spans="9:14" ht="15" x14ac:dyDescent="0.25">
      <c r="I682" s="9" t="str">
        <f>Table1[[#This Row],[FriendlyName]]&amp;" - " &amp;TEXT(Table1[[#This Row],[WholeSale]],"$0.00") &amp; " USD"</f>
        <v>676 - $236.59 USD</v>
      </c>
      <c r="J682" s="9" t="str">
        <f>Table1[[#This Row],[FriendlyName]]&amp;" - " &amp;TEXT(Table1[[#This Row],[MSRP]],"$0.00") &amp; " USD"</f>
        <v>676 - $337.99 USD</v>
      </c>
      <c r="K682" s="9">
        <v>676</v>
      </c>
      <c r="L682" s="39">
        <v>236.59</v>
      </c>
      <c r="M682" s="39">
        <v>337.99</v>
      </c>
      <c r="N682" s="39">
        <v>337.99</v>
      </c>
    </row>
    <row r="683" spans="9:14" ht="15" x14ac:dyDescent="0.25">
      <c r="I683" s="9" t="str">
        <f>Table1[[#This Row],[FriendlyName]]&amp;" - " &amp;TEXT(Table1[[#This Row],[WholeSale]],"$0.00") &amp; " USD"</f>
        <v>677 - $236.94 USD</v>
      </c>
      <c r="J683" s="9" t="str">
        <f>Table1[[#This Row],[FriendlyName]]&amp;" - " &amp;TEXT(Table1[[#This Row],[MSRP]],"$0.00") &amp; " USD"</f>
        <v>677 - $338.49 USD</v>
      </c>
      <c r="K683" s="9">
        <v>677</v>
      </c>
      <c r="L683" s="39">
        <v>236.94</v>
      </c>
      <c r="M683" s="39">
        <v>338.49</v>
      </c>
      <c r="N683" s="39">
        <v>338.49</v>
      </c>
    </row>
    <row r="684" spans="9:14" ht="15" x14ac:dyDescent="0.25">
      <c r="I684" s="9" t="str">
        <f>Table1[[#This Row],[FriendlyName]]&amp;" - " &amp;TEXT(Table1[[#This Row],[WholeSale]],"$0.00") &amp; " USD"</f>
        <v>678 - $237.29 USD</v>
      </c>
      <c r="J684" s="9" t="str">
        <f>Table1[[#This Row],[FriendlyName]]&amp;" - " &amp;TEXT(Table1[[#This Row],[MSRP]],"$0.00") &amp; " USD"</f>
        <v>678 - $338.99 USD</v>
      </c>
      <c r="K684" s="9">
        <v>678</v>
      </c>
      <c r="L684" s="39">
        <v>237.29</v>
      </c>
      <c r="M684" s="39">
        <v>338.99</v>
      </c>
      <c r="N684" s="39">
        <v>338.99</v>
      </c>
    </row>
    <row r="685" spans="9:14" ht="15" x14ac:dyDescent="0.25">
      <c r="I685" s="9" t="str">
        <f>Table1[[#This Row],[FriendlyName]]&amp;" - " &amp;TEXT(Table1[[#This Row],[WholeSale]],"$0.00") &amp; " USD"</f>
        <v>679 - $237.64 USD</v>
      </c>
      <c r="J685" s="9" t="str">
        <f>Table1[[#This Row],[FriendlyName]]&amp;" - " &amp;TEXT(Table1[[#This Row],[MSRP]],"$0.00") &amp; " USD"</f>
        <v>679 - $339.49 USD</v>
      </c>
      <c r="K685" s="9">
        <v>679</v>
      </c>
      <c r="L685" s="39">
        <v>237.64</v>
      </c>
      <c r="M685" s="39">
        <v>339.49</v>
      </c>
      <c r="N685" s="39">
        <v>339.49</v>
      </c>
    </row>
    <row r="686" spans="9:14" ht="15" x14ac:dyDescent="0.25">
      <c r="I686" s="9" t="str">
        <f>Table1[[#This Row],[FriendlyName]]&amp;" - " &amp;TEXT(Table1[[#This Row],[WholeSale]],"$0.00") &amp; " USD"</f>
        <v>680 - $237.99 USD</v>
      </c>
      <c r="J686" s="9" t="str">
        <f>Table1[[#This Row],[FriendlyName]]&amp;" - " &amp;TEXT(Table1[[#This Row],[MSRP]],"$0.00") &amp; " USD"</f>
        <v>680 - $339.99 USD</v>
      </c>
      <c r="K686" s="9">
        <v>680</v>
      </c>
      <c r="L686" s="39">
        <v>237.99</v>
      </c>
      <c r="M686" s="39">
        <v>339.99</v>
      </c>
      <c r="N686" s="39">
        <v>339.99</v>
      </c>
    </row>
    <row r="687" spans="9:14" ht="15" x14ac:dyDescent="0.25">
      <c r="I687" s="9" t="str">
        <f>Table1[[#This Row],[FriendlyName]]&amp;" - " &amp;TEXT(Table1[[#This Row],[WholeSale]],"$0.00") &amp; " USD"</f>
        <v>681 - $238.34 USD</v>
      </c>
      <c r="J687" s="9" t="str">
        <f>Table1[[#This Row],[FriendlyName]]&amp;" - " &amp;TEXT(Table1[[#This Row],[MSRP]],"$0.00") &amp; " USD"</f>
        <v>681 - $340.49 USD</v>
      </c>
      <c r="K687" s="9">
        <v>681</v>
      </c>
      <c r="L687" s="39">
        <v>238.34</v>
      </c>
      <c r="M687" s="39">
        <v>340.49</v>
      </c>
      <c r="N687" s="39">
        <v>340.49</v>
      </c>
    </row>
    <row r="688" spans="9:14" ht="15" x14ac:dyDescent="0.25">
      <c r="I688" s="9" t="str">
        <f>Table1[[#This Row],[FriendlyName]]&amp;" - " &amp;TEXT(Table1[[#This Row],[WholeSale]],"$0.00") &amp; " USD"</f>
        <v>682 - $238.69 USD</v>
      </c>
      <c r="J688" s="9" t="str">
        <f>Table1[[#This Row],[FriendlyName]]&amp;" - " &amp;TEXT(Table1[[#This Row],[MSRP]],"$0.00") &amp; " USD"</f>
        <v>682 - $340.99 USD</v>
      </c>
      <c r="K688" s="9">
        <v>682</v>
      </c>
      <c r="L688" s="39">
        <v>238.69</v>
      </c>
      <c r="M688" s="39">
        <v>340.99</v>
      </c>
      <c r="N688" s="39">
        <v>340.99</v>
      </c>
    </row>
    <row r="689" spans="9:14" ht="15" x14ac:dyDescent="0.25">
      <c r="I689" s="9" t="str">
        <f>Table1[[#This Row],[FriendlyName]]&amp;" - " &amp;TEXT(Table1[[#This Row],[WholeSale]],"$0.00") &amp; " USD"</f>
        <v>683 - $239.04 USD</v>
      </c>
      <c r="J689" s="9" t="str">
        <f>Table1[[#This Row],[FriendlyName]]&amp;" - " &amp;TEXT(Table1[[#This Row],[MSRP]],"$0.00") &amp; " USD"</f>
        <v>683 - $341.49 USD</v>
      </c>
      <c r="K689" s="9">
        <v>683</v>
      </c>
      <c r="L689" s="39">
        <v>239.04</v>
      </c>
      <c r="M689" s="39">
        <v>341.49</v>
      </c>
      <c r="N689" s="39">
        <v>341.49</v>
      </c>
    </row>
    <row r="690" spans="9:14" ht="15" x14ac:dyDescent="0.25">
      <c r="I690" s="9" t="str">
        <f>Table1[[#This Row],[FriendlyName]]&amp;" - " &amp;TEXT(Table1[[#This Row],[WholeSale]],"$0.00") &amp; " USD"</f>
        <v>684 - $239.39 USD</v>
      </c>
      <c r="J690" s="9" t="str">
        <f>Table1[[#This Row],[FriendlyName]]&amp;" - " &amp;TEXT(Table1[[#This Row],[MSRP]],"$0.00") &amp; " USD"</f>
        <v>684 - $341.99 USD</v>
      </c>
      <c r="K690" s="9">
        <v>684</v>
      </c>
      <c r="L690" s="39">
        <v>239.39</v>
      </c>
      <c r="M690" s="39">
        <v>341.99</v>
      </c>
      <c r="N690" s="39">
        <v>341.99</v>
      </c>
    </row>
    <row r="691" spans="9:14" ht="15" x14ac:dyDescent="0.25">
      <c r="I691" s="9" t="str">
        <f>Table1[[#This Row],[FriendlyName]]&amp;" - " &amp;TEXT(Table1[[#This Row],[WholeSale]],"$0.00") &amp; " USD"</f>
        <v>685 - $239.74 USD</v>
      </c>
      <c r="J691" s="9" t="str">
        <f>Table1[[#This Row],[FriendlyName]]&amp;" - " &amp;TEXT(Table1[[#This Row],[MSRP]],"$0.00") &amp; " USD"</f>
        <v>685 - $342.49 USD</v>
      </c>
      <c r="K691" s="9">
        <v>685</v>
      </c>
      <c r="L691" s="39">
        <v>239.74</v>
      </c>
      <c r="M691" s="39">
        <v>342.49</v>
      </c>
      <c r="N691" s="39">
        <v>342.49</v>
      </c>
    </row>
    <row r="692" spans="9:14" ht="15" x14ac:dyDescent="0.25">
      <c r="I692" s="9" t="str">
        <f>Table1[[#This Row],[FriendlyName]]&amp;" - " &amp;TEXT(Table1[[#This Row],[WholeSale]],"$0.00") &amp; " USD"</f>
        <v>686 - $240.09 USD</v>
      </c>
      <c r="J692" s="9" t="str">
        <f>Table1[[#This Row],[FriendlyName]]&amp;" - " &amp;TEXT(Table1[[#This Row],[MSRP]],"$0.00") &amp; " USD"</f>
        <v>686 - $342.99 USD</v>
      </c>
      <c r="K692" s="9">
        <v>686</v>
      </c>
      <c r="L692" s="39">
        <v>240.09</v>
      </c>
      <c r="M692" s="39">
        <v>342.99</v>
      </c>
      <c r="N692" s="39">
        <v>342.99</v>
      </c>
    </row>
    <row r="693" spans="9:14" ht="15" x14ac:dyDescent="0.25">
      <c r="I693" s="9" t="str">
        <f>Table1[[#This Row],[FriendlyName]]&amp;" - " &amp;TEXT(Table1[[#This Row],[WholeSale]],"$0.00") &amp; " USD"</f>
        <v>687 - $240.44 USD</v>
      </c>
      <c r="J693" s="9" t="str">
        <f>Table1[[#This Row],[FriendlyName]]&amp;" - " &amp;TEXT(Table1[[#This Row],[MSRP]],"$0.00") &amp; " USD"</f>
        <v>687 - $343.49 USD</v>
      </c>
      <c r="K693" s="9">
        <v>687</v>
      </c>
      <c r="L693" s="39">
        <v>240.44</v>
      </c>
      <c r="M693" s="39">
        <v>343.49</v>
      </c>
      <c r="N693" s="39">
        <v>343.49</v>
      </c>
    </row>
    <row r="694" spans="9:14" ht="15" x14ac:dyDescent="0.25">
      <c r="I694" s="9" t="str">
        <f>Table1[[#This Row],[FriendlyName]]&amp;" - " &amp;TEXT(Table1[[#This Row],[WholeSale]],"$0.00") &amp; " USD"</f>
        <v>688 - $240.79 USD</v>
      </c>
      <c r="J694" s="9" t="str">
        <f>Table1[[#This Row],[FriendlyName]]&amp;" - " &amp;TEXT(Table1[[#This Row],[MSRP]],"$0.00") &amp; " USD"</f>
        <v>688 - $343.99 USD</v>
      </c>
      <c r="K694" s="9">
        <v>688</v>
      </c>
      <c r="L694" s="39">
        <v>240.79</v>
      </c>
      <c r="M694" s="39">
        <v>343.99</v>
      </c>
      <c r="N694" s="39">
        <v>343.99</v>
      </c>
    </row>
    <row r="695" spans="9:14" ht="15" x14ac:dyDescent="0.25">
      <c r="I695" s="9" t="str">
        <f>Table1[[#This Row],[FriendlyName]]&amp;" - " &amp;TEXT(Table1[[#This Row],[WholeSale]],"$0.00") &amp; " USD"</f>
        <v>689 - $241.14 USD</v>
      </c>
      <c r="J695" s="9" t="str">
        <f>Table1[[#This Row],[FriendlyName]]&amp;" - " &amp;TEXT(Table1[[#This Row],[MSRP]],"$0.00") &amp; " USD"</f>
        <v>689 - $344.49 USD</v>
      </c>
      <c r="K695" s="9">
        <v>689</v>
      </c>
      <c r="L695" s="39">
        <v>241.14</v>
      </c>
      <c r="M695" s="39">
        <v>344.49</v>
      </c>
      <c r="N695" s="39">
        <v>344.49</v>
      </c>
    </row>
    <row r="696" spans="9:14" ht="15" x14ac:dyDescent="0.25">
      <c r="I696" s="9" t="str">
        <f>Table1[[#This Row],[FriendlyName]]&amp;" - " &amp;TEXT(Table1[[#This Row],[WholeSale]],"$0.00") &amp; " USD"</f>
        <v>690 - $241.49 USD</v>
      </c>
      <c r="J696" s="9" t="str">
        <f>Table1[[#This Row],[FriendlyName]]&amp;" - " &amp;TEXT(Table1[[#This Row],[MSRP]],"$0.00") &amp; " USD"</f>
        <v>690 - $344.99 USD</v>
      </c>
      <c r="K696" s="9">
        <v>690</v>
      </c>
      <c r="L696" s="39">
        <v>241.49</v>
      </c>
      <c r="M696" s="39">
        <v>344.99</v>
      </c>
      <c r="N696" s="39">
        <v>344.99</v>
      </c>
    </row>
    <row r="697" spans="9:14" ht="15" x14ac:dyDescent="0.25">
      <c r="I697" s="9" t="str">
        <f>Table1[[#This Row],[FriendlyName]]&amp;" - " &amp;TEXT(Table1[[#This Row],[WholeSale]],"$0.00") &amp; " USD"</f>
        <v>691 - $241.84 USD</v>
      </c>
      <c r="J697" s="9" t="str">
        <f>Table1[[#This Row],[FriendlyName]]&amp;" - " &amp;TEXT(Table1[[#This Row],[MSRP]],"$0.00") &amp; " USD"</f>
        <v>691 - $345.49 USD</v>
      </c>
      <c r="K697" s="9">
        <v>691</v>
      </c>
      <c r="L697" s="39">
        <v>241.84</v>
      </c>
      <c r="M697" s="39">
        <v>345.49</v>
      </c>
      <c r="N697" s="39">
        <v>345.49</v>
      </c>
    </row>
    <row r="698" spans="9:14" ht="15" x14ac:dyDescent="0.25">
      <c r="I698" s="9" t="str">
        <f>Table1[[#This Row],[FriendlyName]]&amp;" - " &amp;TEXT(Table1[[#This Row],[WholeSale]],"$0.00") &amp; " USD"</f>
        <v>692 - $242.19 USD</v>
      </c>
      <c r="J698" s="9" t="str">
        <f>Table1[[#This Row],[FriendlyName]]&amp;" - " &amp;TEXT(Table1[[#This Row],[MSRP]],"$0.00") &amp; " USD"</f>
        <v>692 - $345.99 USD</v>
      </c>
      <c r="K698" s="9">
        <v>692</v>
      </c>
      <c r="L698" s="39">
        <v>242.19</v>
      </c>
      <c r="M698" s="39">
        <v>345.99</v>
      </c>
      <c r="N698" s="39">
        <v>345.99</v>
      </c>
    </row>
    <row r="699" spans="9:14" ht="15" x14ac:dyDescent="0.25">
      <c r="I699" s="9" t="str">
        <f>Table1[[#This Row],[FriendlyName]]&amp;" - " &amp;TEXT(Table1[[#This Row],[WholeSale]],"$0.00") &amp; " USD"</f>
        <v>693 - $242.54 USD</v>
      </c>
      <c r="J699" s="9" t="str">
        <f>Table1[[#This Row],[FriendlyName]]&amp;" - " &amp;TEXT(Table1[[#This Row],[MSRP]],"$0.00") &amp; " USD"</f>
        <v>693 - $346.49 USD</v>
      </c>
      <c r="K699" s="9">
        <v>693</v>
      </c>
      <c r="L699" s="39">
        <v>242.54</v>
      </c>
      <c r="M699" s="39">
        <v>346.49</v>
      </c>
      <c r="N699" s="39">
        <v>346.49</v>
      </c>
    </row>
    <row r="700" spans="9:14" ht="15" x14ac:dyDescent="0.25">
      <c r="I700" s="9" t="str">
        <f>Table1[[#This Row],[FriendlyName]]&amp;" - " &amp;TEXT(Table1[[#This Row],[WholeSale]],"$0.00") &amp; " USD"</f>
        <v>694 - $242.89 USD</v>
      </c>
      <c r="J700" s="9" t="str">
        <f>Table1[[#This Row],[FriendlyName]]&amp;" - " &amp;TEXT(Table1[[#This Row],[MSRP]],"$0.00") &amp; " USD"</f>
        <v>694 - $346.99 USD</v>
      </c>
      <c r="K700" s="9">
        <v>694</v>
      </c>
      <c r="L700" s="39">
        <v>242.89</v>
      </c>
      <c r="M700" s="39">
        <v>346.99</v>
      </c>
      <c r="N700" s="39">
        <v>346.99</v>
      </c>
    </row>
    <row r="701" spans="9:14" ht="15" x14ac:dyDescent="0.25">
      <c r="I701" s="9" t="str">
        <f>Table1[[#This Row],[FriendlyName]]&amp;" - " &amp;TEXT(Table1[[#This Row],[WholeSale]],"$0.00") &amp; " USD"</f>
        <v>695 - $243.24 USD</v>
      </c>
      <c r="J701" s="9" t="str">
        <f>Table1[[#This Row],[FriendlyName]]&amp;" - " &amp;TEXT(Table1[[#This Row],[MSRP]],"$0.00") &amp; " USD"</f>
        <v>695 - $347.49 USD</v>
      </c>
      <c r="K701" s="9">
        <v>695</v>
      </c>
      <c r="L701" s="39">
        <v>243.24</v>
      </c>
      <c r="M701" s="39">
        <v>347.49</v>
      </c>
      <c r="N701" s="39">
        <v>347.49</v>
      </c>
    </row>
    <row r="702" spans="9:14" ht="15" x14ac:dyDescent="0.25">
      <c r="I702" s="9" t="str">
        <f>Table1[[#This Row],[FriendlyName]]&amp;" - " &amp;TEXT(Table1[[#This Row],[WholeSale]],"$0.00") &amp; " USD"</f>
        <v>696 - $243.59 USD</v>
      </c>
      <c r="J702" s="9" t="str">
        <f>Table1[[#This Row],[FriendlyName]]&amp;" - " &amp;TEXT(Table1[[#This Row],[MSRP]],"$0.00") &amp; " USD"</f>
        <v>696 - $347.99 USD</v>
      </c>
      <c r="K702" s="9">
        <v>696</v>
      </c>
      <c r="L702" s="39">
        <v>243.59</v>
      </c>
      <c r="M702" s="39">
        <v>347.99</v>
      </c>
      <c r="N702" s="39">
        <v>347.99</v>
      </c>
    </row>
    <row r="703" spans="9:14" ht="15" x14ac:dyDescent="0.25">
      <c r="I703" s="9" t="str">
        <f>Table1[[#This Row],[FriendlyName]]&amp;" - " &amp;TEXT(Table1[[#This Row],[WholeSale]],"$0.00") &amp; " USD"</f>
        <v>697 - $243.94 USD</v>
      </c>
      <c r="J703" s="9" t="str">
        <f>Table1[[#This Row],[FriendlyName]]&amp;" - " &amp;TEXT(Table1[[#This Row],[MSRP]],"$0.00") &amp; " USD"</f>
        <v>697 - $348.49 USD</v>
      </c>
      <c r="K703" s="9">
        <v>697</v>
      </c>
      <c r="L703" s="39">
        <v>243.94</v>
      </c>
      <c r="M703" s="39">
        <v>348.49</v>
      </c>
      <c r="N703" s="39">
        <v>348.49</v>
      </c>
    </row>
    <row r="704" spans="9:14" ht="15" x14ac:dyDescent="0.25">
      <c r="I704" s="9" t="str">
        <f>Table1[[#This Row],[FriendlyName]]&amp;" - " &amp;TEXT(Table1[[#This Row],[WholeSale]],"$0.00") &amp; " USD"</f>
        <v>698 - $244.29 USD</v>
      </c>
      <c r="J704" s="9" t="str">
        <f>Table1[[#This Row],[FriendlyName]]&amp;" - " &amp;TEXT(Table1[[#This Row],[MSRP]],"$0.00") &amp; " USD"</f>
        <v>698 - $348.99 USD</v>
      </c>
      <c r="K704" s="9">
        <v>698</v>
      </c>
      <c r="L704" s="39">
        <v>244.29</v>
      </c>
      <c r="M704" s="39">
        <v>348.99</v>
      </c>
      <c r="N704" s="39">
        <v>348.99</v>
      </c>
    </row>
    <row r="705" spans="9:14" ht="15" x14ac:dyDescent="0.25">
      <c r="I705" s="9" t="str">
        <f>Table1[[#This Row],[FriendlyName]]&amp;" - " &amp;TEXT(Table1[[#This Row],[WholeSale]],"$0.00") &amp; " USD"</f>
        <v>699 - $244.64 USD</v>
      </c>
      <c r="J705" s="9" t="str">
        <f>Table1[[#This Row],[FriendlyName]]&amp;" - " &amp;TEXT(Table1[[#This Row],[MSRP]],"$0.00") &amp; " USD"</f>
        <v>699 - $349.49 USD</v>
      </c>
      <c r="K705" s="9">
        <v>699</v>
      </c>
      <c r="L705" s="39">
        <v>244.64</v>
      </c>
      <c r="M705" s="39">
        <v>349.49</v>
      </c>
      <c r="N705" s="39">
        <v>349.49</v>
      </c>
    </row>
    <row r="706" spans="9:14" ht="15" x14ac:dyDescent="0.25">
      <c r="I706" s="9" t="str">
        <f>Table1[[#This Row],[FriendlyName]]&amp;" - " &amp;TEXT(Table1[[#This Row],[WholeSale]],"$0.00") &amp; " USD"</f>
        <v>700 - $244.99 USD</v>
      </c>
      <c r="J706" s="9" t="str">
        <f>Table1[[#This Row],[FriendlyName]]&amp;" - " &amp;TEXT(Table1[[#This Row],[MSRP]],"$0.00") &amp; " USD"</f>
        <v>700 - $349.99 USD</v>
      </c>
      <c r="K706" s="9">
        <v>700</v>
      </c>
      <c r="L706" s="39">
        <v>244.99</v>
      </c>
      <c r="M706" s="39">
        <v>349.99</v>
      </c>
      <c r="N706" s="39">
        <v>349.99</v>
      </c>
    </row>
    <row r="707" spans="9:14" ht="15" x14ac:dyDescent="0.25">
      <c r="I707" s="9" t="str">
        <f>Table1[[#This Row],[FriendlyName]]&amp;" - " &amp;TEXT(Table1[[#This Row],[WholeSale]],"$0.00") &amp; " USD"</f>
        <v>701 - $245.34 USD</v>
      </c>
      <c r="J707" s="9" t="str">
        <f>Table1[[#This Row],[FriendlyName]]&amp;" - " &amp;TEXT(Table1[[#This Row],[MSRP]],"$0.00") &amp; " USD"</f>
        <v>701 - $350.49 USD</v>
      </c>
      <c r="K707" s="9">
        <v>701</v>
      </c>
      <c r="L707" s="39">
        <v>245.34</v>
      </c>
      <c r="M707" s="39">
        <v>350.49</v>
      </c>
      <c r="N707" s="39">
        <v>350.49</v>
      </c>
    </row>
    <row r="708" spans="9:14" ht="15" x14ac:dyDescent="0.25">
      <c r="I708" s="9" t="str">
        <f>Table1[[#This Row],[FriendlyName]]&amp;" - " &amp;TEXT(Table1[[#This Row],[WholeSale]],"$0.00") &amp; " USD"</f>
        <v>702 - $245.69 USD</v>
      </c>
      <c r="J708" s="9" t="str">
        <f>Table1[[#This Row],[FriendlyName]]&amp;" - " &amp;TEXT(Table1[[#This Row],[MSRP]],"$0.00") &amp; " USD"</f>
        <v>702 - $350.99 USD</v>
      </c>
      <c r="K708" s="9">
        <v>702</v>
      </c>
      <c r="L708" s="39">
        <v>245.69</v>
      </c>
      <c r="M708" s="39">
        <v>350.99</v>
      </c>
      <c r="N708" s="39">
        <v>350.99</v>
      </c>
    </row>
    <row r="709" spans="9:14" ht="15" x14ac:dyDescent="0.25">
      <c r="I709" s="9" t="str">
        <f>Table1[[#This Row],[FriendlyName]]&amp;" - " &amp;TEXT(Table1[[#This Row],[WholeSale]],"$0.00") &amp; " USD"</f>
        <v>703 - $246.04 USD</v>
      </c>
      <c r="J709" s="9" t="str">
        <f>Table1[[#This Row],[FriendlyName]]&amp;" - " &amp;TEXT(Table1[[#This Row],[MSRP]],"$0.00") &amp; " USD"</f>
        <v>703 - $351.49 USD</v>
      </c>
      <c r="K709" s="9">
        <v>703</v>
      </c>
      <c r="L709" s="39">
        <v>246.04</v>
      </c>
      <c r="M709" s="39">
        <v>351.49</v>
      </c>
      <c r="N709" s="39">
        <v>351.49</v>
      </c>
    </row>
    <row r="710" spans="9:14" ht="15" x14ac:dyDescent="0.25">
      <c r="I710" s="9" t="str">
        <f>Table1[[#This Row],[FriendlyName]]&amp;" - " &amp;TEXT(Table1[[#This Row],[WholeSale]],"$0.00") &amp; " USD"</f>
        <v>704 - $246.39 USD</v>
      </c>
      <c r="J710" s="9" t="str">
        <f>Table1[[#This Row],[FriendlyName]]&amp;" - " &amp;TEXT(Table1[[#This Row],[MSRP]],"$0.00") &amp; " USD"</f>
        <v>704 - $351.99 USD</v>
      </c>
      <c r="K710" s="9">
        <v>704</v>
      </c>
      <c r="L710" s="39">
        <v>246.39</v>
      </c>
      <c r="M710" s="39">
        <v>351.99</v>
      </c>
      <c r="N710" s="39">
        <v>351.99</v>
      </c>
    </row>
    <row r="711" spans="9:14" ht="15" x14ac:dyDescent="0.25">
      <c r="I711" s="9" t="str">
        <f>Table1[[#This Row],[FriendlyName]]&amp;" - " &amp;TEXT(Table1[[#This Row],[WholeSale]],"$0.00") &amp; " USD"</f>
        <v>705 - $246.74 USD</v>
      </c>
      <c r="J711" s="9" t="str">
        <f>Table1[[#This Row],[FriendlyName]]&amp;" - " &amp;TEXT(Table1[[#This Row],[MSRP]],"$0.00") &amp; " USD"</f>
        <v>705 - $352.49 USD</v>
      </c>
      <c r="K711" s="9">
        <v>705</v>
      </c>
      <c r="L711" s="39">
        <v>246.74</v>
      </c>
      <c r="M711" s="39">
        <v>352.49</v>
      </c>
      <c r="N711" s="39">
        <v>352.49</v>
      </c>
    </row>
    <row r="712" spans="9:14" ht="15" x14ac:dyDescent="0.25">
      <c r="I712" s="9" t="str">
        <f>Table1[[#This Row],[FriendlyName]]&amp;" - " &amp;TEXT(Table1[[#This Row],[WholeSale]],"$0.00") &amp; " USD"</f>
        <v>706 - $247.09 USD</v>
      </c>
      <c r="J712" s="9" t="str">
        <f>Table1[[#This Row],[FriendlyName]]&amp;" - " &amp;TEXT(Table1[[#This Row],[MSRP]],"$0.00") &amp; " USD"</f>
        <v>706 - $352.99 USD</v>
      </c>
      <c r="K712" s="9">
        <v>706</v>
      </c>
      <c r="L712" s="39">
        <v>247.09</v>
      </c>
      <c r="M712" s="39">
        <v>352.99</v>
      </c>
      <c r="N712" s="39">
        <v>352.99</v>
      </c>
    </row>
    <row r="713" spans="9:14" ht="15" x14ac:dyDescent="0.25">
      <c r="I713" s="9" t="str">
        <f>Table1[[#This Row],[FriendlyName]]&amp;" - " &amp;TEXT(Table1[[#This Row],[WholeSale]],"$0.00") &amp; " USD"</f>
        <v>707 - $247.44 USD</v>
      </c>
      <c r="J713" s="9" t="str">
        <f>Table1[[#This Row],[FriendlyName]]&amp;" - " &amp;TEXT(Table1[[#This Row],[MSRP]],"$0.00") &amp; " USD"</f>
        <v>707 - $353.49 USD</v>
      </c>
      <c r="K713" s="9">
        <v>707</v>
      </c>
      <c r="L713" s="39">
        <v>247.44</v>
      </c>
      <c r="M713" s="39">
        <v>353.49</v>
      </c>
      <c r="N713" s="39">
        <v>353.49</v>
      </c>
    </row>
    <row r="714" spans="9:14" ht="15" x14ac:dyDescent="0.25">
      <c r="I714" s="9" t="str">
        <f>Table1[[#This Row],[FriendlyName]]&amp;" - " &amp;TEXT(Table1[[#This Row],[WholeSale]],"$0.00") &amp; " USD"</f>
        <v>708 - $247.79 USD</v>
      </c>
      <c r="J714" s="9" t="str">
        <f>Table1[[#This Row],[FriendlyName]]&amp;" - " &amp;TEXT(Table1[[#This Row],[MSRP]],"$0.00") &amp; " USD"</f>
        <v>708 - $353.99 USD</v>
      </c>
      <c r="K714" s="9">
        <v>708</v>
      </c>
      <c r="L714" s="39">
        <v>247.79</v>
      </c>
      <c r="M714" s="39">
        <v>353.99</v>
      </c>
      <c r="N714" s="39">
        <v>353.99</v>
      </c>
    </row>
    <row r="715" spans="9:14" ht="15" x14ac:dyDescent="0.25">
      <c r="I715" s="9" t="str">
        <f>Table1[[#This Row],[FriendlyName]]&amp;" - " &amp;TEXT(Table1[[#This Row],[WholeSale]],"$0.00") &amp; " USD"</f>
        <v>709 - $248.14 USD</v>
      </c>
      <c r="J715" s="9" t="str">
        <f>Table1[[#This Row],[FriendlyName]]&amp;" - " &amp;TEXT(Table1[[#This Row],[MSRP]],"$0.00") &amp; " USD"</f>
        <v>709 - $354.49 USD</v>
      </c>
      <c r="K715" s="9">
        <v>709</v>
      </c>
      <c r="L715" s="39">
        <v>248.14</v>
      </c>
      <c r="M715" s="39">
        <v>354.49</v>
      </c>
      <c r="N715" s="39">
        <v>354.49</v>
      </c>
    </row>
    <row r="716" spans="9:14" ht="15" x14ac:dyDescent="0.25">
      <c r="I716" s="9" t="str">
        <f>Table1[[#This Row],[FriendlyName]]&amp;" - " &amp;TEXT(Table1[[#This Row],[WholeSale]],"$0.00") &amp; " USD"</f>
        <v>710 - $248.49 USD</v>
      </c>
      <c r="J716" s="9" t="str">
        <f>Table1[[#This Row],[FriendlyName]]&amp;" - " &amp;TEXT(Table1[[#This Row],[MSRP]],"$0.00") &amp; " USD"</f>
        <v>710 - $354.99 USD</v>
      </c>
      <c r="K716" s="9">
        <v>710</v>
      </c>
      <c r="L716" s="39">
        <v>248.49</v>
      </c>
      <c r="M716" s="39">
        <v>354.99</v>
      </c>
      <c r="N716" s="39">
        <v>354.99</v>
      </c>
    </row>
    <row r="717" spans="9:14" ht="15" x14ac:dyDescent="0.25">
      <c r="I717" s="9" t="str">
        <f>Table1[[#This Row],[FriendlyName]]&amp;" - " &amp;TEXT(Table1[[#This Row],[WholeSale]],"$0.00") &amp; " USD"</f>
        <v>711 - $248.84 USD</v>
      </c>
      <c r="J717" s="9" t="str">
        <f>Table1[[#This Row],[FriendlyName]]&amp;" - " &amp;TEXT(Table1[[#This Row],[MSRP]],"$0.00") &amp; " USD"</f>
        <v>711 - $355.49 USD</v>
      </c>
      <c r="K717" s="9">
        <v>711</v>
      </c>
      <c r="L717" s="39">
        <v>248.84</v>
      </c>
      <c r="M717" s="39">
        <v>355.49</v>
      </c>
      <c r="N717" s="39">
        <v>355.49</v>
      </c>
    </row>
    <row r="718" spans="9:14" ht="15" x14ac:dyDescent="0.25">
      <c r="I718" s="9" t="str">
        <f>Table1[[#This Row],[FriendlyName]]&amp;" - " &amp;TEXT(Table1[[#This Row],[WholeSale]],"$0.00") &amp; " USD"</f>
        <v>712 - $249.19 USD</v>
      </c>
      <c r="J718" s="9" t="str">
        <f>Table1[[#This Row],[FriendlyName]]&amp;" - " &amp;TEXT(Table1[[#This Row],[MSRP]],"$0.00") &amp; " USD"</f>
        <v>712 - $355.99 USD</v>
      </c>
      <c r="K718" s="9">
        <v>712</v>
      </c>
      <c r="L718" s="39">
        <v>249.19</v>
      </c>
      <c r="M718" s="39">
        <v>355.99</v>
      </c>
      <c r="N718" s="39">
        <v>355.99</v>
      </c>
    </row>
    <row r="719" spans="9:14" ht="15" x14ac:dyDescent="0.25">
      <c r="I719" s="9" t="str">
        <f>Table1[[#This Row],[FriendlyName]]&amp;" - " &amp;TEXT(Table1[[#This Row],[WholeSale]],"$0.00") &amp; " USD"</f>
        <v>713 - $249.54 USD</v>
      </c>
      <c r="J719" s="9" t="str">
        <f>Table1[[#This Row],[FriendlyName]]&amp;" - " &amp;TEXT(Table1[[#This Row],[MSRP]],"$0.00") &amp; " USD"</f>
        <v>713 - $356.49 USD</v>
      </c>
      <c r="K719" s="9">
        <v>713</v>
      </c>
      <c r="L719" s="39">
        <v>249.54</v>
      </c>
      <c r="M719" s="39">
        <v>356.49</v>
      </c>
      <c r="N719" s="39">
        <v>356.49</v>
      </c>
    </row>
    <row r="720" spans="9:14" ht="15" x14ac:dyDescent="0.25">
      <c r="I720" s="9" t="str">
        <f>Table1[[#This Row],[FriendlyName]]&amp;" - " &amp;TEXT(Table1[[#This Row],[WholeSale]],"$0.00") &amp; " USD"</f>
        <v>714 - $249.89 USD</v>
      </c>
      <c r="J720" s="9" t="str">
        <f>Table1[[#This Row],[FriendlyName]]&amp;" - " &amp;TEXT(Table1[[#This Row],[MSRP]],"$0.00") &amp; " USD"</f>
        <v>714 - $356.99 USD</v>
      </c>
      <c r="K720" s="9">
        <v>714</v>
      </c>
      <c r="L720" s="39">
        <v>249.89</v>
      </c>
      <c r="M720" s="39">
        <v>356.99</v>
      </c>
      <c r="N720" s="39">
        <v>356.99</v>
      </c>
    </row>
    <row r="721" spans="9:14" ht="15" x14ac:dyDescent="0.25">
      <c r="I721" s="9" t="str">
        <f>Table1[[#This Row],[FriendlyName]]&amp;" - " &amp;TEXT(Table1[[#This Row],[WholeSale]],"$0.00") &amp; " USD"</f>
        <v>715 - $250.24 USD</v>
      </c>
      <c r="J721" s="9" t="str">
        <f>Table1[[#This Row],[FriendlyName]]&amp;" - " &amp;TEXT(Table1[[#This Row],[MSRP]],"$0.00") &amp; " USD"</f>
        <v>715 - $357.49 USD</v>
      </c>
      <c r="K721" s="9">
        <v>715</v>
      </c>
      <c r="L721" s="39">
        <v>250.24</v>
      </c>
      <c r="M721" s="39">
        <v>357.49</v>
      </c>
      <c r="N721" s="39">
        <v>357.49</v>
      </c>
    </row>
    <row r="722" spans="9:14" ht="15" x14ac:dyDescent="0.25">
      <c r="I722" s="9" t="str">
        <f>Table1[[#This Row],[FriendlyName]]&amp;" - " &amp;TEXT(Table1[[#This Row],[WholeSale]],"$0.00") &amp; " USD"</f>
        <v>716 - $250.59 USD</v>
      </c>
      <c r="J722" s="9" t="str">
        <f>Table1[[#This Row],[FriendlyName]]&amp;" - " &amp;TEXT(Table1[[#This Row],[MSRP]],"$0.00") &amp; " USD"</f>
        <v>716 - $357.99 USD</v>
      </c>
      <c r="K722" s="9">
        <v>716</v>
      </c>
      <c r="L722" s="39">
        <v>250.59</v>
      </c>
      <c r="M722" s="39">
        <v>357.99</v>
      </c>
      <c r="N722" s="39">
        <v>357.99</v>
      </c>
    </row>
    <row r="723" spans="9:14" ht="15" x14ac:dyDescent="0.25">
      <c r="I723" s="9" t="str">
        <f>Table1[[#This Row],[FriendlyName]]&amp;" - " &amp;TEXT(Table1[[#This Row],[WholeSale]],"$0.00") &amp; " USD"</f>
        <v>717 - $250.94 USD</v>
      </c>
      <c r="J723" s="9" t="str">
        <f>Table1[[#This Row],[FriendlyName]]&amp;" - " &amp;TEXT(Table1[[#This Row],[MSRP]],"$0.00") &amp; " USD"</f>
        <v>717 - $358.49 USD</v>
      </c>
      <c r="K723" s="9">
        <v>717</v>
      </c>
      <c r="L723" s="39">
        <v>250.94</v>
      </c>
      <c r="M723" s="39">
        <v>358.49</v>
      </c>
      <c r="N723" s="39">
        <v>358.49</v>
      </c>
    </row>
    <row r="724" spans="9:14" ht="15" x14ac:dyDescent="0.25">
      <c r="I724" s="9" t="str">
        <f>Table1[[#This Row],[FriendlyName]]&amp;" - " &amp;TEXT(Table1[[#This Row],[WholeSale]],"$0.00") &amp; " USD"</f>
        <v>718 - $251.29 USD</v>
      </c>
      <c r="J724" s="9" t="str">
        <f>Table1[[#This Row],[FriendlyName]]&amp;" - " &amp;TEXT(Table1[[#This Row],[MSRP]],"$0.00") &amp; " USD"</f>
        <v>718 - $358.99 USD</v>
      </c>
      <c r="K724" s="9">
        <v>718</v>
      </c>
      <c r="L724" s="39">
        <v>251.29</v>
      </c>
      <c r="M724" s="39">
        <v>358.99</v>
      </c>
      <c r="N724" s="39">
        <v>358.99</v>
      </c>
    </row>
    <row r="725" spans="9:14" ht="15" x14ac:dyDescent="0.25">
      <c r="I725" s="9" t="str">
        <f>Table1[[#This Row],[FriendlyName]]&amp;" - " &amp;TEXT(Table1[[#This Row],[WholeSale]],"$0.00") &amp; " USD"</f>
        <v>719 - $251.64 USD</v>
      </c>
      <c r="J725" s="9" t="str">
        <f>Table1[[#This Row],[FriendlyName]]&amp;" - " &amp;TEXT(Table1[[#This Row],[MSRP]],"$0.00") &amp; " USD"</f>
        <v>719 - $359.49 USD</v>
      </c>
      <c r="K725" s="9">
        <v>719</v>
      </c>
      <c r="L725" s="39">
        <v>251.64</v>
      </c>
      <c r="M725" s="39">
        <v>359.49</v>
      </c>
      <c r="N725" s="39">
        <v>359.49</v>
      </c>
    </row>
    <row r="726" spans="9:14" ht="15" x14ac:dyDescent="0.25">
      <c r="I726" s="9" t="str">
        <f>Table1[[#This Row],[FriendlyName]]&amp;" - " &amp;TEXT(Table1[[#This Row],[WholeSale]],"$0.00") &amp; " USD"</f>
        <v>720 - $251.99 USD</v>
      </c>
      <c r="J726" s="9" t="str">
        <f>Table1[[#This Row],[FriendlyName]]&amp;" - " &amp;TEXT(Table1[[#This Row],[MSRP]],"$0.00") &amp; " USD"</f>
        <v>720 - $359.99 USD</v>
      </c>
      <c r="K726" s="9">
        <v>720</v>
      </c>
      <c r="L726" s="39">
        <v>251.99</v>
      </c>
      <c r="M726" s="39">
        <v>359.99</v>
      </c>
      <c r="N726" s="39">
        <v>359.99</v>
      </c>
    </row>
    <row r="727" spans="9:14" ht="15" x14ac:dyDescent="0.25">
      <c r="I727" s="9" t="str">
        <f>Table1[[#This Row],[FriendlyName]]&amp;" - " &amp;TEXT(Table1[[#This Row],[WholeSale]],"$0.00") &amp; " USD"</f>
        <v>721 - $252.34 USD</v>
      </c>
      <c r="J727" s="9" t="str">
        <f>Table1[[#This Row],[FriendlyName]]&amp;" - " &amp;TEXT(Table1[[#This Row],[MSRP]],"$0.00") &amp; " USD"</f>
        <v>721 - $360.49 USD</v>
      </c>
      <c r="K727" s="9">
        <v>721</v>
      </c>
      <c r="L727" s="39">
        <v>252.34</v>
      </c>
      <c r="M727" s="39">
        <v>360.49</v>
      </c>
      <c r="N727" s="39">
        <v>360.49</v>
      </c>
    </row>
    <row r="728" spans="9:14" ht="15" x14ac:dyDescent="0.25">
      <c r="I728" s="9" t="str">
        <f>Table1[[#This Row],[FriendlyName]]&amp;" - " &amp;TEXT(Table1[[#This Row],[WholeSale]],"$0.00") &amp; " USD"</f>
        <v>722 - $252.69 USD</v>
      </c>
      <c r="J728" s="9" t="str">
        <f>Table1[[#This Row],[FriendlyName]]&amp;" - " &amp;TEXT(Table1[[#This Row],[MSRP]],"$0.00") &amp; " USD"</f>
        <v>722 - $360.99 USD</v>
      </c>
      <c r="K728" s="9">
        <v>722</v>
      </c>
      <c r="L728" s="39">
        <v>252.69</v>
      </c>
      <c r="M728" s="39">
        <v>360.99</v>
      </c>
      <c r="N728" s="39">
        <v>360.99</v>
      </c>
    </row>
    <row r="729" spans="9:14" ht="15" x14ac:dyDescent="0.25">
      <c r="I729" s="9" t="str">
        <f>Table1[[#This Row],[FriendlyName]]&amp;" - " &amp;TEXT(Table1[[#This Row],[WholeSale]],"$0.00") &amp; " USD"</f>
        <v>723 - $253.04 USD</v>
      </c>
      <c r="J729" s="9" t="str">
        <f>Table1[[#This Row],[FriendlyName]]&amp;" - " &amp;TEXT(Table1[[#This Row],[MSRP]],"$0.00") &amp; " USD"</f>
        <v>723 - $361.49 USD</v>
      </c>
      <c r="K729" s="9">
        <v>723</v>
      </c>
      <c r="L729" s="39">
        <v>253.04</v>
      </c>
      <c r="M729" s="39">
        <v>361.49</v>
      </c>
      <c r="N729" s="39">
        <v>361.49</v>
      </c>
    </row>
    <row r="730" spans="9:14" ht="15" x14ac:dyDescent="0.25">
      <c r="I730" s="9" t="str">
        <f>Table1[[#This Row],[FriendlyName]]&amp;" - " &amp;TEXT(Table1[[#This Row],[WholeSale]],"$0.00") &amp; " USD"</f>
        <v>724 - $253.39 USD</v>
      </c>
      <c r="J730" s="9" t="str">
        <f>Table1[[#This Row],[FriendlyName]]&amp;" - " &amp;TEXT(Table1[[#This Row],[MSRP]],"$0.00") &amp; " USD"</f>
        <v>724 - $361.99 USD</v>
      </c>
      <c r="K730" s="9">
        <v>724</v>
      </c>
      <c r="L730" s="39">
        <v>253.39</v>
      </c>
      <c r="M730" s="39">
        <v>361.99</v>
      </c>
      <c r="N730" s="39">
        <v>361.99</v>
      </c>
    </row>
    <row r="731" spans="9:14" ht="15" x14ac:dyDescent="0.25">
      <c r="I731" s="9" t="str">
        <f>Table1[[#This Row],[FriendlyName]]&amp;" - " &amp;TEXT(Table1[[#This Row],[WholeSale]],"$0.00") &amp; " USD"</f>
        <v>725 - $253.74 USD</v>
      </c>
      <c r="J731" s="9" t="str">
        <f>Table1[[#This Row],[FriendlyName]]&amp;" - " &amp;TEXT(Table1[[#This Row],[MSRP]],"$0.00") &amp; " USD"</f>
        <v>725 - $362.49 USD</v>
      </c>
      <c r="K731" s="9">
        <v>725</v>
      </c>
      <c r="L731" s="39">
        <v>253.74</v>
      </c>
      <c r="M731" s="39">
        <v>362.49</v>
      </c>
      <c r="N731" s="39">
        <v>362.49</v>
      </c>
    </row>
    <row r="732" spans="9:14" ht="15" x14ac:dyDescent="0.25">
      <c r="I732" s="9" t="str">
        <f>Table1[[#This Row],[FriendlyName]]&amp;" - " &amp;TEXT(Table1[[#This Row],[WholeSale]],"$0.00") &amp; " USD"</f>
        <v>726 - $254.09 USD</v>
      </c>
      <c r="J732" s="9" t="str">
        <f>Table1[[#This Row],[FriendlyName]]&amp;" - " &amp;TEXT(Table1[[#This Row],[MSRP]],"$0.00") &amp; " USD"</f>
        <v>726 - $362.99 USD</v>
      </c>
      <c r="K732" s="9">
        <v>726</v>
      </c>
      <c r="L732" s="39">
        <v>254.09</v>
      </c>
      <c r="M732" s="39">
        <v>362.99</v>
      </c>
      <c r="N732" s="39">
        <v>362.99</v>
      </c>
    </row>
    <row r="733" spans="9:14" ht="15" x14ac:dyDescent="0.25">
      <c r="I733" s="9" t="str">
        <f>Table1[[#This Row],[FriendlyName]]&amp;" - " &amp;TEXT(Table1[[#This Row],[WholeSale]],"$0.00") &amp; " USD"</f>
        <v>727 - $254.44 USD</v>
      </c>
      <c r="J733" s="9" t="str">
        <f>Table1[[#This Row],[FriendlyName]]&amp;" - " &amp;TEXT(Table1[[#This Row],[MSRP]],"$0.00") &amp; " USD"</f>
        <v>727 - $363.49 USD</v>
      </c>
      <c r="K733" s="9">
        <v>727</v>
      </c>
      <c r="L733" s="39">
        <v>254.44</v>
      </c>
      <c r="M733" s="39">
        <v>363.49</v>
      </c>
      <c r="N733" s="39">
        <v>363.49</v>
      </c>
    </row>
    <row r="734" spans="9:14" ht="15" x14ac:dyDescent="0.25">
      <c r="I734" s="9" t="str">
        <f>Table1[[#This Row],[FriendlyName]]&amp;" - " &amp;TEXT(Table1[[#This Row],[WholeSale]],"$0.00") &amp; " USD"</f>
        <v>728 - $254.79 USD</v>
      </c>
      <c r="J734" s="9" t="str">
        <f>Table1[[#This Row],[FriendlyName]]&amp;" - " &amp;TEXT(Table1[[#This Row],[MSRP]],"$0.00") &amp; " USD"</f>
        <v>728 - $363.99 USD</v>
      </c>
      <c r="K734" s="9">
        <v>728</v>
      </c>
      <c r="L734" s="39">
        <v>254.79</v>
      </c>
      <c r="M734" s="39">
        <v>363.99</v>
      </c>
      <c r="N734" s="39">
        <v>363.99</v>
      </c>
    </row>
    <row r="735" spans="9:14" ht="15" x14ac:dyDescent="0.25">
      <c r="I735" s="9" t="str">
        <f>Table1[[#This Row],[FriendlyName]]&amp;" - " &amp;TEXT(Table1[[#This Row],[WholeSale]],"$0.00") &amp; " USD"</f>
        <v>729 - $255.14 USD</v>
      </c>
      <c r="J735" s="9" t="str">
        <f>Table1[[#This Row],[FriendlyName]]&amp;" - " &amp;TEXT(Table1[[#This Row],[MSRP]],"$0.00") &amp; " USD"</f>
        <v>729 - $364.49 USD</v>
      </c>
      <c r="K735" s="9">
        <v>729</v>
      </c>
      <c r="L735" s="39">
        <v>255.14</v>
      </c>
      <c r="M735" s="39">
        <v>364.49</v>
      </c>
      <c r="N735" s="39">
        <v>364.49</v>
      </c>
    </row>
    <row r="736" spans="9:14" ht="15" x14ac:dyDescent="0.25">
      <c r="I736" s="9" t="str">
        <f>Table1[[#This Row],[FriendlyName]]&amp;" - " &amp;TEXT(Table1[[#This Row],[WholeSale]],"$0.00") &amp; " USD"</f>
        <v>730 - $255.49 USD</v>
      </c>
      <c r="J736" s="9" t="str">
        <f>Table1[[#This Row],[FriendlyName]]&amp;" - " &amp;TEXT(Table1[[#This Row],[MSRP]],"$0.00") &amp; " USD"</f>
        <v>730 - $364.99 USD</v>
      </c>
      <c r="K736" s="9">
        <v>730</v>
      </c>
      <c r="L736" s="39">
        <v>255.49</v>
      </c>
      <c r="M736" s="39">
        <v>364.99</v>
      </c>
      <c r="N736" s="39">
        <v>364.99</v>
      </c>
    </row>
    <row r="737" spans="9:14" ht="15" x14ac:dyDescent="0.25">
      <c r="I737" s="9" t="str">
        <f>Table1[[#This Row],[FriendlyName]]&amp;" - " &amp;TEXT(Table1[[#This Row],[WholeSale]],"$0.00") &amp; " USD"</f>
        <v>731 - $255.84 USD</v>
      </c>
      <c r="J737" s="9" t="str">
        <f>Table1[[#This Row],[FriendlyName]]&amp;" - " &amp;TEXT(Table1[[#This Row],[MSRP]],"$0.00") &amp; " USD"</f>
        <v>731 - $365.49 USD</v>
      </c>
      <c r="K737" s="9">
        <v>731</v>
      </c>
      <c r="L737" s="39">
        <v>255.84</v>
      </c>
      <c r="M737" s="39">
        <v>365.49</v>
      </c>
      <c r="N737" s="39">
        <v>365.49</v>
      </c>
    </row>
    <row r="738" spans="9:14" ht="15" x14ac:dyDescent="0.25">
      <c r="I738" s="9" t="str">
        <f>Table1[[#This Row],[FriendlyName]]&amp;" - " &amp;TEXT(Table1[[#This Row],[WholeSale]],"$0.00") &amp; " USD"</f>
        <v>732 - $256.19 USD</v>
      </c>
      <c r="J738" s="9" t="str">
        <f>Table1[[#This Row],[FriendlyName]]&amp;" - " &amp;TEXT(Table1[[#This Row],[MSRP]],"$0.00") &amp; " USD"</f>
        <v>732 - $365.99 USD</v>
      </c>
      <c r="K738" s="9">
        <v>732</v>
      </c>
      <c r="L738" s="39">
        <v>256.19</v>
      </c>
      <c r="M738" s="39">
        <v>365.99</v>
      </c>
      <c r="N738" s="39">
        <v>365.99</v>
      </c>
    </row>
    <row r="739" spans="9:14" ht="15" x14ac:dyDescent="0.25">
      <c r="I739" s="9" t="str">
        <f>Table1[[#This Row],[FriendlyName]]&amp;" - " &amp;TEXT(Table1[[#This Row],[WholeSale]],"$0.00") &amp; " USD"</f>
        <v>733 - $256.54 USD</v>
      </c>
      <c r="J739" s="9" t="str">
        <f>Table1[[#This Row],[FriendlyName]]&amp;" - " &amp;TEXT(Table1[[#This Row],[MSRP]],"$0.00") &amp; " USD"</f>
        <v>733 - $366.49 USD</v>
      </c>
      <c r="K739" s="9">
        <v>733</v>
      </c>
      <c r="L739" s="39">
        <v>256.54000000000002</v>
      </c>
      <c r="M739" s="39">
        <v>366.49</v>
      </c>
      <c r="N739" s="39">
        <v>366.49</v>
      </c>
    </row>
    <row r="740" spans="9:14" ht="15" x14ac:dyDescent="0.25">
      <c r="I740" s="9" t="str">
        <f>Table1[[#This Row],[FriendlyName]]&amp;" - " &amp;TEXT(Table1[[#This Row],[WholeSale]],"$0.00") &amp; " USD"</f>
        <v>734 - $256.89 USD</v>
      </c>
      <c r="J740" s="9" t="str">
        <f>Table1[[#This Row],[FriendlyName]]&amp;" - " &amp;TEXT(Table1[[#This Row],[MSRP]],"$0.00") &amp; " USD"</f>
        <v>734 - $366.99 USD</v>
      </c>
      <c r="K740" s="9">
        <v>734</v>
      </c>
      <c r="L740" s="39">
        <v>256.89</v>
      </c>
      <c r="M740" s="39">
        <v>366.99</v>
      </c>
      <c r="N740" s="39">
        <v>366.99</v>
      </c>
    </row>
    <row r="741" spans="9:14" ht="15" x14ac:dyDescent="0.25">
      <c r="I741" s="9" t="str">
        <f>Table1[[#This Row],[FriendlyName]]&amp;" - " &amp;TEXT(Table1[[#This Row],[WholeSale]],"$0.00") &amp; " USD"</f>
        <v>735 - $257.24 USD</v>
      </c>
      <c r="J741" s="9" t="str">
        <f>Table1[[#This Row],[FriendlyName]]&amp;" - " &amp;TEXT(Table1[[#This Row],[MSRP]],"$0.00") &amp; " USD"</f>
        <v>735 - $367.49 USD</v>
      </c>
      <c r="K741" s="9">
        <v>735</v>
      </c>
      <c r="L741" s="39">
        <v>257.24</v>
      </c>
      <c r="M741" s="39">
        <v>367.49</v>
      </c>
      <c r="N741" s="39">
        <v>367.49</v>
      </c>
    </row>
    <row r="742" spans="9:14" ht="15" x14ac:dyDescent="0.25">
      <c r="I742" s="9" t="str">
        <f>Table1[[#This Row],[FriendlyName]]&amp;" - " &amp;TEXT(Table1[[#This Row],[WholeSale]],"$0.00") &amp; " USD"</f>
        <v>736 - $257.59 USD</v>
      </c>
      <c r="J742" s="9" t="str">
        <f>Table1[[#This Row],[FriendlyName]]&amp;" - " &amp;TEXT(Table1[[#This Row],[MSRP]],"$0.00") &amp; " USD"</f>
        <v>736 - $367.99 USD</v>
      </c>
      <c r="K742" s="9">
        <v>736</v>
      </c>
      <c r="L742" s="39">
        <v>257.58999999999997</v>
      </c>
      <c r="M742" s="39">
        <v>367.99</v>
      </c>
      <c r="N742" s="39">
        <v>367.99</v>
      </c>
    </row>
    <row r="743" spans="9:14" ht="15" x14ac:dyDescent="0.25">
      <c r="I743" s="9" t="str">
        <f>Table1[[#This Row],[FriendlyName]]&amp;" - " &amp;TEXT(Table1[[#This Row],[WholeSale]],"$0.00") &amp; " USD"</f>
        <v>737 - $257.94 USD</v>
      </c>
      <c r="J743" s="9" t="str">
        <f>Table1[[#This Row],[FriendlyName]]&amp;" - " &amp;TEXT(Table1[[#This Row],[MSRP]],"$0.00") &amp; " USD"</f>
        <v>737 - $368.49 USD</v>
      </c>
      <c r="K743" s="9">
        <v>737</v>
      </c>
      <c r="L743" s="39">
        <v>257.94</v>
      </c>
      <c r="M743" s="39">
        <v>368.49</v>
      </c>
      <c r="N743" s="39">
        <v>368.49</v>
      </c>
    </row>
    <row r="744" spans="9:14" ht="15" x14ac:dyDescent="0.25">
      <c r="I744" s="9" t="str">
        <f>Table1[[#This Row],[FriendlyName]]&amp;" - " &amp;TEXT(Table1[[#This Row],[WholeSale]],"$0.00") &amp; " USD"</f>
        <v>738 - $258.29 USD</v>
      </c>
      <c r="J744" s="9" t="str">
        <f>Table1[[#This Row],[FriendlyName]]&amp;" - " &amp;TEXT(Table1[[#This Row],[MSRP]],"$0.00") &amp; " USD"</f>
        <v>738 - $368.99 USD</v>
      </c>
      <c r="K744" s="9">
        <v>738</v>
      </c>
      <c r="L744" s="39">
        <v>258.29000000000002</v>
      </c>
      <c r="M744" s="39">
        <v>368.99</v>
      </c>
      <c r="N744" s="39">
        <v>368.99</v>
      </c>
    </row>
    <row r="745" spans="9:14" ht="15" x14ac:dyDescent="0.25">
      <c r="I745" s="9" t="str">
        <f>Table1[[#This Row],[FriendlyName]]&amp;" - " &amp;TEXT(Table1[[#This Row],[WholeSale]],"$0.00") &amp; " USD"</f>
        <v>739 - $258.64 USD</v>
      </c>
      <c r="J745" s="9" t="str">
        <f>Table1[[#This Row],[FriendlyName]]&amp;" - " &amp;TEXT(Table1[[#This Row],[MSRP]],"$0.00") &amp; " USD"</f>
        <v>739 - $369.49 USD</v>
      </c>
      <c r="K745" s="9">
        <v>739</v>
      </c>
      <c r="L745" s="39">
        <v>258.64</v>
      </c>
      <c r="M745" s="39">
        <v>369.49</v>
      </c>
      <c r="N745" s="39">
        <v>369.49</v>
      </c>
    </row>
    <row r="746" spans="9:14" ht="15" x14ac:dyDescent="0.25">
      <c r="I746" s="9" t="str">
        <f>Table1[[#This Row],[FriendlyName]]&amp;" - " &amp;TEXT(Table1[[#This Row],[WholeSale]],"$0.00") &amp; " USD"</f>
        <v>740 - $258.99 USD</v>
      </c>
      <c r="J746" s="9" t="str">
        <f>Table1[[#This Row],[FriendlyName]]&amp;" - " &amp;TEXT(Table1[[#This Row],[MSRP]],"$0.00") &amp; " USD"</f>
        <v>740 - $369.99 USD</v>
      </c>
      <c r="K746" s="9">
        <v>740</v>
      </c>
      <c r="L746" s="39">
        <v>258.99</v>
      </c>
      <c r="M746" s="39">
        <v>369.99</v>
      </c>
      <c r="N746" s="39">
        <v>369.99</v>
      </c>
    </row>
    <row r="747" spans="9:14" ht="15" x14ac:dyDescent="0.25">
      <c r="I747" s="9" t="str">
        <f>Table1[[#This Row],[FriendlyName]]&amp;" - " &amp;TEXT(Table1[[#This Row],[WholeSale]],"$0.00") &amp; " USD"</f>
        <v>741 - $259.34 USD</v>
      </c>
      <c r="J747" s="9" t="str">
        <f>Table1[[#This Row],[FriendlyName]]&amp;" - " &amp;TEXT(Table1[[#This Row],[MSRP]],"$0.00") &amp; " USD"</f>
        <v>741 - $370.49 USD</v>
      </c>
      <c r="K747" s="9">
        <v>741</v>
      </c>
      <c r="L747" s="39">
        <v>259.33999999999997</v>
      </c>
      <c r="M747" s="39">
        <v>370.49</v>
      </c>
      <c r="N747" s="39">
        <v>370.49</v>
      </c>
    </row>
    <row r="748" spans="9:14" ht="15" x14ac:dyDescent="0.25">
      <c r="I748" s="9" t="str">
        <f>Table1[[#This Row],[FriendlyName]]&amp;" - " &amp;TEXT(Table1[[#This Row],[WholeSale]],"$0.00") &amp; " USD"</f>
        <v>742 - $259.69 USD</v>
      </c>
      <c r="J748" s="9" t="str">
        <f>Table1[[#This Row],[FriendlyName]]&amp;" - " &amp;TEXT(Table1[[#This Row],[MSRP]],"$0.00") &amp; " USD"</f>
        <v>742 - $370.99 USD</v>
      </c>
      <c r="K748" s="9">
        <v>742</v>
      </c>
      <c r="L748" s="39">
        <v>259.69</v>
      </c>
      <c r="M748" s="39">
        <v>370.99</v>
      </c>
      <c r="N748" s="39">
        <v>370.99</v>
      </c>
    </row>
    <row r="749" spans="9:14" ht="15" x14ac:dyDescent="0.25">
      <c r="I749" s="9" t="str">
        <f>Table1[[#This Row],[FriendlyName]]&amp;" - " &amp;TEXT(Table1[[#This Row],[WholeSale]],"$0.00") &amp; " USD"</f>
        <v>743 - $260.04 USD</v>
      </c>
      <c r="J749" s="9" t="str">
        <f>Table1[[#This Row],[FriendlyName]]&amp;" - " &amp;TEXT(Table1[[#This Row],[MSRP]],"$0.00") &amp; " USD"</f>
        <v>743 - $371.49 USD</v>
      </c>
      <c r="K749" s="9">
        <v>743</v>
      </c>
      <c r="L749" s="39">
        <v>260.04000000000002</v>
      </c>
      <c r="M749" s="39">
        <v>371.49</v>
      </c>
      <c r="N749" s="39">
        <v>371.49</v>
      </c>
    </row>
    <row r="750" spans="9:14" ht="15" x14ac:dyDescent="0.25">
      <c r="I750" s="9" t="str">
        <f>Table1[[#This Row],[FriendlyName]]&amp;" - " &amp;TEXT(Table1[[#This Row],[WholeSale]],"$0.00") &amp; " USD"</f>
        <v>744 - $260.39 USD</v>
      </c>
      <c r="J750" s="9" t="str">
        <f>Table1[[#This Row],[FriendlyName]]&amp;" - " &amp;TEXT(Table1[[#This Row],[MSRP]],"$0.00") &amp; " USD"</f>
        <v>744 - $371.99 USD</v>
      </c>
      <c r="K750" s="9">
        <v>744</v>
      </c>
      <c r="L750" s="39">
        <v>260.39</v>
      </c>
      <c r="M750" s="39">
        <v>371.99</v>
      </c>
      <c r="N750" s="39">
        <v>371.99</v>
      </c>
    </row>
    <row r="751" spans="9:14" ht="15" x14ac:dyDescent="0.25">
      <c r="I751" s="9" t="str">
        <f>Table1[[#This Row],[FriendlyName]]&amp;" - " &amp;TEXT(Table1[[#This Row],[WholeSale]],"$0.00") &amp; " USD"</f>
        <v>745 - $260.74 USD</v>
      </c>
      <c r="J751" s="9" t="str">
        <f>Table1[[#This Row],[FriendlyName]]&amp;" - " &amp;TEXT(Table1[[#This Row],[MSRP]],"$0.00") &amp; " USD"</f>
        <v>745 - $372.49 USD</v>
      </c>
      <c r="K751" s="9">
        <v>745</v>
      </c>
      <c r="L751" s="39">
        <v>260.74</v>
      </c>
      <c r="M751" s="39">
        <v>372.49</v>
      </c>
      <c r="N751" s="39">
        <v>372.49</v>
      </c>
    </row>
    <row r="752" spans="9:14" ht="15" x14ac:dyDescent="0.25">
      <c r="I752" s="9" t="str">
        <f>Table1[[#This Row],[FriendlyName]]&amp;" - " &amp;TEXT(Table1[[#This Row],[WholeSale]],"$0.00") &amp; " USD"</f>
        <v>746 - $261.09 USD</v>
      </c>
      <c r="J752" s="9" t="str">
        <f>Table1[[#This Row],[FriendlyName]]&amp;" - " &amp;TEXT(Table1[[#This Row],[MSRP]],"$0.00") &amp; " USD"</f>
        <v>746 - $372.99 USD</v>
      </c>
      <c r="K752" s="9">
        <v>746</v>
      </c>
      <c r="L752" s="39">
        <v>261.08999999999997</v>
      </c>
      <c r="M752" s="39">
        <v>372.99</v>
      </c>
      <c r="N752" s="39">
        <v>372.99</v>
      </c>
    </row>
    <row r="753" spans="9:14" ht="15" x14ac:dyDescent="0.25">
      <c r="I753" s="9" t="str">
        <f>Table1[[#This Row],[FriendlyName]]&amp;" - " &amp;TEXT(Table1[[#This Row],[WholeSale]],"$0.00") &amp; " USD"</f>
        <v>747 - $261.44 USD</v>
      </c>
      <c r="J753" s="9" t="str">
        <f>Table1[[#This Row],[FriendlyName]]&amp;" - " &amp;TEXT(Table1[[#This Row],[MSRP]],"$0.00") &amp; " USD"</f>
        <v>747 - $373.49 USD</v>
      </c>
      <c r="K753" s="9">
        <v>747</v>
      </c>
      <c r="L753" s="39">
        <v>261.44</v>
      </c>
      <c r="M753" s="39">
        <v>373.49</v>
      </c>
      <c r="N753" s="39">
        <v>373.49</v>
      </c>
    </row>
    <row r="754" spans="9:14" ht="15" x14ac:dyDescent="0.25">
      <c r="I754" s="9" t="str">
        <f>Table1[[#This Row],[FriendlyName]]&amp;" - " &amp;TEXT(Table1[[#This Row],[WholeSale]],"$0.00") &amp; " USD"</f>
        <v>748 - $261.79 USD</v>
      </c>
      <c r="J754" s="9" t="str">
        <f>Table1[[#This Row],[FriendlyName]]&amp;" - " &amp;TEXT(Table1[[#This Row],[MSRP]],"$0.00") &amp; " USD"</f>
        <v>748 - $373.99 USD</v>
      </c>
      <c r="K754" s="9">
        <v>748</v>
      </c>
      <c r="L754" s="39">
        <v>261.79000000000002</v>
      </c>
      <c r="M754" s="39">
        <v>373.99</v>
      </c>
      <c r="N754" s="39">
        <v>373.99</v>
      </c>
    </row>
    <row r="755" spans="9:14" ht="15" x14ac:dyDescent="0.25">
      <c r="I755" s="9" t="str">
        <f>Table1[[#This Row],[FriendlyName]]&amp;" - " &amp;TEXT(Table1[[#This Row],[WholeSale]],"$0.00") &amp; " USD"</f>
        <v>749 - $262.14 USD</v>
      </c>
      <c r="J755" s="9" t="str">
        <f>Table1[[#This Row],[FriendlyName]]&amp;" - " &amp;TEXT(Table1[[#This Row],[MSRP]],"$0.00") &amp; " USD"</f>
        <v>749 - $374.49 USD</v>
      </c>
      <c r="K755" s="9">
        <v>749</v>
      </c>
      <c r="L755" s="39">
        <v>262.14</v>
      </c>
      <c r="M755" s="39">
        <v>374.49</v>
      </c>
      <c r="N755" s="39">
        <v>374.49</v>
      </c>
    </row>
    <row r="756" spans="9:14" ht="15" x14ac:dyDescent="0.25">
      <c r="I756" s="9" t="str">
        <f>Table1[[#This Row],[FriendlyName]]&amp;" - " &amp;TEXT(Table1[[#This Row],[WholeSale]],"$0.00") &amp; " USD"</f>
        <v>750 - $262.49 USD</v>
      </c>
      <c r="J756" s="9" t="str">
        <f>Table1[[#This Row],[FriendlyName]]&amp;" - " &amp;TEXT(Table1[[#This Row],[MSRP]],"$0.00") &amp; " USD"</f>
        <v>750 - $374.99 USD</v>
      </c>
      <c r="K756" s="9">
        <v>750</v>
      </c>
      <c r="L756" s="39">
        <v>262.49</v>
      </c>
      <c r="M756" s="39">
        <v>374.99</v>
      </c>
      <c r="N756" s="39">
        <v>374.99</v>
      </c>
    </row>
    <row r="757" spans="9:14" ht="15" x14ac:dyDescent="0.25">
      <c r="I757" s="9" t="str">
        <f>Table1[[#This Row],[FriendlyName]]&amp;" - " &amp;TEXT(Table1[[#This Row],[WholeSale]],"$0.00") &amp; " USD"</f>
        <v>751 - $262.84 USD</v>
      </c>
      <c r="J757" s="9" t="str">
        <f>Table1[[#This Row],[FriendlyName]]&amp;" - " &amp;TEXT(Table1[[#This Row],[MSRP]],"$0.00") &amp; " USD"</f>
        <v>751 - $375.49 USD</v>
      </c>
      <c r="K757" s="9">
        <v>751</v>
      </c>
      <c r="L757" s="39">
        <v>262.83999999999997</v>
      </c>
      <c r="M757" s="39">
        <v>375.49</v>
      </c>
      <c r="N757" s="39">
        <v>375.49</v>
      </c>
    </row>
    <row r="758" spans="9:14" ht="15" x14ac:dyDescent="0.25">
      <c r="I758" s="9" t="str">
        <f>Table1[[#This Row],[FriendlyName]]&amp;" - " &amp;TEXT(Table1[[#This Row],[WholeSale]],"$0.00") &amp; " USD"</f>
        <v>752 - $263.19 USD</v>
      </c>
      <c r="J758" s="9" t="str">
        <f>Table1[[#This Row],[FriendlyName]]&amp;" - " &amp;TEXT(Table1[[#This Row],[MSRP]],"$0.00") &amp; " USD"</f>
        <v>752 - $375.99 USD</v>
      </c>
      <c r="K758" s="9">
        <v>752</v>
      </c>
      <c r="L758" s="39">
        <v>263.19</v>
      </c>
      <c r="M758" s="39">
        <v>375.99</v>
      </c>
      <c r="N758" s="39">
        <v>375.99</v>
      </c>
    </row>
    <row r="759" spans="9:14" ht="15" x14ac:dyDescent="0.25">
      <c r="I759" s="9" t="str">
        <f>Table1[[#This Row],[FriendlyName]]&amp;" - " &amp;TEXT(Table1[[#This Row],[WholeSale]],"$0.00") &amp; " USD"</f>
        <v>753 - $263.54 USD</v>
      </c>
      <c r="J759" s="9" t="str">
        <f>Table1[[#This Row],[FriendlyName]]&amp;" - " &amp;TEXT(Table1[[#This Row],[MSRP]],"$0.00") &amp; " USD"</f>
        <v>753 - $376.49 USD</v>
      </c>
      <c r="K759" s="9">
        <v>753</v>
      </c>
      <c r="L759" s="39">
        <v>263.54000000000002</v>
      </c>
      <c r="M759" s="39">
        <v>376.49</v>
      </c>
      <c r="N759" s="39">
        <v>376.49</v>
      </c>
    </row>
    <row r="760" spans="9:14" ht="15" x14ac:dyDescent="0.25">
      <c r="I760" s="9" t="str">
        <f>Table1[[#This Row],[FriendlyName]]&amp;" - " &amp;TEXT(Table1[[#This Row],[WholeSale]],"$0.00") &amp; " USD"</f>
        <v>754 - $263.89 USD</v>
      </c>
      <c r="J760" s="9" t="str">
        <f>Table1[[#This Row],[FriendlyName]]&amp;" - " &amp;TEXT(Table1[[#This Row],[MSRP]],"$0.00") &amp; " USD"</f>
        <v>754 - $376.99 USD</v>
      </c>
      <c r="K760" s="9">
        <v>754</v>
      </c>
      <c r="L760" s="39">
        <v>263.89</v>
      </c>
      <c r="M760" s="39">
        <v>376.99</v>
      </c>
      <c r="N760" s="39">
        <v>376.99</v>
      </c>
    </row>
    <row r="761" spans="9:14" ht="15" x14ac:dyDescent="0.25">
      <c r="I761" s="9" t="str">
        <f>Table1[[#This Row],[FriendlyName]]&amp;" - " &amp;TEXT(Table1[[#This Row],[WholeSale]],"$0.00") &amp; " USD"</f>
        <v>755 - $264.24 USD</v>
      </c>
      <c r="J761" s="9" t="str">
        <f>Table1[[#This Row],[FriendlyName]]&amp;" - " &amp;TEXT(Table1[[#This Row],[MSRP]],"$0.00") &amp; " USD"</f>
        <v>755 - $377.49 USD</v>
      </c>
      <c r="K761" s="9">
        <v>755</v>
      </c>
      <c r="L761" s="39">
        <v>264.24</v>
      </c>
      <c r="M761" s="39">
        <v>377.49</v>
      </c>
      <c r="N761" s="39">
        <v>377.49</v>
      </c>
    </row>
    <row r="762" spans="9:14" ht="15" x14ac:dyDescent="0.25">
      <c r="I762" s="9" t="str">
        <f>Table1[[#This Row],[FriendlyName]]&amp;" - " &amp;TEXT(Table1[[#This Row],[WholeSale]],"$0.00") &amp; " USD"</f>
        <v>756 - $264.59 USD</v>
      </c>
      <c r="J762" s="9" t="str">
        <f>Table1[[#This Row],[FriendlyName]]&amp;" - " &amp;TEXT(Table1[[#This Row],[MSRP]],"$0.00") &amp; " USD"</f>
        <v>756 - $377.99 USD</v>
      </c>
      <c r="K762" s="9">
        <v>756</v>
      </c>
      <c r="L762" s="39">
        <v>264.58999999999997</v>
      </c>
      <c r="M762" s="39">
        <v>377.99</v>
      </c>
      <c r="N762" s="39">
        <v>377.99</v>
      </c>
    </row>
    <row r="763" spans="9:14" ht="15" x14ac:dyDescent="0.25">
      <c r="I763" s="9" t="str">
        <f>Table1[[#This Row],[FriendlyName]]&amp;" - " &amp;TEXT(Table1[[#This Row],[WholeSale]],"$0.00") &amp; " USD"</f>
        <v>757 - $264.94 USD</v>
      </c>
      <c r="J763" s="9" t="str">
        <f>Table1[[#This Row],[FriendlyName]]&amp;" - " &amp;TEXT(Table1[[#This Row],[MSRP]],"$0.00") &amp; " USD"</f>
        <v>757 - $378.49 USD</v>
      </c>
      <c r="K763" s="9">
        <v>757</v>
      </c>
      <c r="L763" s="39">
        <v>264.94</v>
      </c>
      <c r="M763" s="39">
        <v>378.49</v>
      </c>
      <c r="N763" s="39">
        <v>378.49</v>
      </c>
    </row>
    <row r="764" spans="9:14" ht="15" x14ac:dyDescent="0.25">
      <c r="I764" s="9" t="str">
        <f>Table1[[#This Row],[FriendlyName]]&amp;" - " &amp;TEXT(Table1[[#This Row],[WholeSale]],"$0.00") &amp; " USD"</f>
        <v>758 - $265.29 USD</v>
      </c>
      <c r="J764" s="9" t="str">
        <f>Table1[[#This Row],[FriendlyName]]&amp;" - " &amp;TEXT(Table1[[#This Row],[MSRP]],"$0.00") &amp; " USD"</f>
        <v>758 - $378.99 USD</v>
      </c>
      <c r="K764" s="9">
        <v>758</v>
      </c>
      <c r="L764" s="39">
        <v>265.29000000000002</v>
      </c>
      <c r="M764" s="39">
        <v>378.99</v>
      </c>
      <c r="N764" s="39">
        <v>378.99</v>
      </c>
    </row>
    <row r="765" spans="9:14" ht="15" x14ac:dyDescent="0.25">
      <c r="I765" s="9" t="str">
        <f>Table1[[#This Row],[FriendlyName]]&amp;" - " &amp;TEXT(Table1[[#This Row],[WholeSale]],"$0.00") &amp; " USD"</f>
        <v>759 - $265.64 USD</v>
      </c>
      <c r="J765" s="9" t="str">
        <f>Table1[[#This Row],[FriendlyName]]&amp;" - " &amp;TEXT(Table1[[#This Row],[MSRP]],"$0.00") &amp; " USD"</f>
        <v>759 - $379.49 USD</v>
      </c>
      <c r="K765" s="9">
        <v>759</v>
      </c>
      <c r="L765" s="39">
        <v>265.64</v>
      </c>
      <c r="M765" s="39">
        <v>379.49</v>
      </c>
      <c r="N765" s="39">
        <v>379.49</v>
      </c>
    </row>
    <row r="766" spans="9:14" ht="15" x14ac:dyDescent="0.25">
      <c r="I766" s="9" t="str">
        <f>Table1[[#This Row],[FriendlyName]]&amp;" - " &amp;TEXT(Table1[[#This Row],[WholeSale]],"$0.00") &amp; " USD"</f>
        <v>760 - $265.99 USD</v>
      </c>
      <c r="J766" s="9" t="str">
        <f>Table1[[#This Row],[FriendlyName]]&amp;" - " &amp;TEXT(Table1[[#This Row],[MSRP]],"$0.00") &amp; " USD"</f>
        <v>760 - $379.99 USD</v>
      </c>
      <c r="K766" s="9">
        <v>760</v>
      </c>
      <c r="L766" s="39">
        <v>265.99</v>
      </c>
      <c r="M766" s="39">
        <v>379.99</v>
      </c>
      <c r="N766" s="39">
        <v>379.99</v>
      </c>
    </row>
    <row r="767" spans="9:14" ht="15" x14ac:dyDescent="0.25">
      <c r="I767" s="9" t="str">
        <f>Table1[[#This Row],[FriendlyName]]&amp;" - " &amp;TEXT(Table1[[#This Row],[WholeSale]],"$0.00") &amp; " USD"</f>
        <v>761 - $266.34 USD</v>
      </c>
      <c r="J767" s="9" t="str">
        <f>Table1[[#This Row],[FriendlyName]]&amp;" - " &amp;TEXT(Table1[[#This Row],[MSRP]],"$0.00") &amp; " USD"</f>
        <v>761 - $380.49 USD</v>
      </c>
      <c r="K767" s="9">
        <v>761</v>
      </c>
      <c r="L767" s="39">
        <v>266.33999999999997</v>
      </c>
      <c r="M767" s="39">
        <v>380.49</v>
      </c>
      <c r="N767" s="39">
        <v>380.49</v>
      </c>
    </row>
    <row r="768" spans="9:14" ht="15" x14ac:dyDescent="0.25">
      <c r="I768" s="9" t="str">
        <f>Table1[[#This Row],[FriendlyName]]&amp;" - " &amp;TEXT(Table1[[#This Row],[WholeSale]],"$0.00") &amp; " USD"</f>
        <v>762 - $266.69 USD</v>
      </c>
      <c r="J768" s="9" t="str">
        <f>Table1[[#This Row],[FriendlyName]]&amp;" - " &amp;TEXT(Table1[[#This Row],[MSRP]],"$0.00") &amp; " USD"</f>
        <v>762 - $380.99 USD</v>
      </c>
      <c r="K768" s="9">
        <v>762</v>
      </c>
      <c r="L768" s="39">
        <v>266.69</v>
      </c>
      <c r="M768" s="39">
        <v>380.99</v>
      </c>
      <c r="N768" s="39">
        <v>380.99</v>
      </c>
    </row>
    <row r="769" spans="9:14" ht="15" x14ac:dyDescent="0.25">
      <c r="I769" s="9" t="str">
        <f>Table1[[#This Row],[FriendlyName]]&amp;" - " &amp;TEXT(Table1[[#This Row],[WholeSale]],"$0.00") &amp; " USD"</f>
        <v>763 - $267.04 USD</v>
      </c>
      <c r="J769" s="9" t="str">
        <f>Table1[[#This Row],[FriendlyName]]&amp;" - " &amp;TEXT(Table1[[#This Row],[MSRP]],"$0.00") &amp; " USD"</f>
        <v>763 - $381.49 USD</v>
      </c>
      <c r="K769" s="9">
        <v>763</v>
      </c>
      <c r="L769" s="39">
        <v>267.04000000000002</v>
      </c>
      <c r="M769" s="39">
        <v>381.49</v>
      </c>
      <c r="N769" s="39">
        <v>381.49</v>
      </c>
    </row>
    <row r="770" spans="9:14" ht="15" x14ac:dyDescent="0.25">
      <c r="I770" s="9" t="str">
        <f>Table1[[#This Row],[FriendlyName]]&amp;" - " &amp;TEXT(Table1[[#This Row],[WholeSale]],"$0.00") &amp; " USD"</f>
        <v>764 - $267.39 USD</v>
      </c>
      <c r="J770" s="9" t="str">
        <f>Table1[[#This Row],[FriendlyName]]&amp;" - " &amp;TEXT(Table1[[#This Row],[MSRP]],"$0.00") &amp; " USD"</f>
        <v>764 - $381.99 USD</v>
      </c>
      <c r="K770" s="9">
        <v>764</v>
      </c>
      <c r="L770" s="39">
        <v>267.39</v>
      </c>
      <c r="M770" s="39">
        <v>381.99</v>
      </c>
      <c r="N770" s="39">
        <v>381.99</v>
      </c>
    </row>
    <row r="771" spans="9:14" ht="15" x14ac:dyDescent="0.25">
      <c r="I771" s="9" t="str">
        <f>Table1[[#This Row],[FriendlyName]]&amp;" - " &amp;TEXT(Table1[[#This Row],[WholeSale]],"$0.00") &amp; " USD"</f>
        <v>765 - $267.74 USD</v>
      </c>
      <c r="J771" s="9" t="str">
        <f>Table1[[#This Row],[FriendlyName]]&amp;" - " &amp;TEXT(Table1[[#This Row],[MSRP]],"$0.00") &amp; " USD"</f>
        <v>765 - $382.49 USD</v>
      </c>
      <c r="K771" s="9">
        <v>765</v>
      </c>
      <c r="L771" s="39">
        <v>267.74</v>
      </c>
      <c r="M771" s="39">
        <v>382.49</v>
      </c>
      <c r="N771" s="39">
        <v>382.49</v>
      </c>
    </row>
    <row r="772" spans="9:14" ht="15" x14ac:dyDescent="0.25">
      <c r="I772" s="9" t="str">
        <f>Table1[[#This Row],[FriendlyName]]&amp;" - " &amp;TEXT(Table1[[#This Row],[WholeSale]],"$0.00") &amp; " USD"</f>
        <v>766 - $268.09 USD</v>
      </c>
      <c r="J772" s="9" t="str">
        <f>Table1[[#This Row],[FriendlyName]]&amp;" - " &amp;TEXT(Table1[[#This Row],[MSRP]],"$0.00") &amp; " USD"</f>
        <v>766 - $382.99 USD</v>
      </c>
      <c r="K772" s="9">
        <v>766</v>
      </c>
      <c r="L772" s="39">
        <v>268.08999999999997</v>
      </c>
      <c r="M772" s="39">
        <v>382.99</v>
      </c>
      <c r="N772" s="39">
        <v>382.99</v>
      </c>
    </row>
    <row r="773" spans="9:14" ht="15" x14ac:dyDescent="0.25">
      <c r="I773" s="9" t="str">
        <f>Table1[[#This Row],[FriendlyName]]&amp;" - " &amp;TEXT(Table1[[#This Row],[WholeSale]],"$0.00") &amp; " USD"</f>
        <v>767 - $268.44 USD</v>
      </c>
      <c r="J773" s="9" t="str">
        <f>Table1[[#This Row],[FriendlyName]]&amp;" - " &amp;TEXT(Table1[[#This Row],[MSRP]],"$0.00") &amp; " USD"</f>
        <v>767 - $383.49 USD</v>
      </c>
      <c r="K773" s="9">
        <v>767</v>
      </c>
      <c r="L773" s="39">
        <v>268.44</v>
      </c>
      <c r="M773" s="39">
        <v>383.49</v>
      </c>
      <c r="N773" s="39">
        <v>383.49</v>
      </c>
    </row>
    <row r="774" spans="9:14" ht="15" x14ac:dyDescent="0.25">
      <c r="I774" s="9" t="str">
        <f>Table1[[#This Row],[FriendlyName]]&amp;" - " &amp;TEXT(Table1[[#This Row],[WholeSale]],"$0.00") &amp; " USD"</f>
        <v>768 - $268.79 USD</v>
      </c>
      <c r="J774" s="9" t="str">
        <f>Table1[[#This Row],[FriendlyName]]&amp;" - " &amp;TEXT(Table1[[#This Row],[MSRP]],"$0.00") &amp; " USD"</f>
        <v>768 - $383.99 USD</v>
      </c>
      <c r="K774" s="9">
        <v>768</v>
      </c>
      <c r="L774" s="39">
        <v>268.79000000000002</v>
      </c>
      <c r="M774" s="39">
        <v>383.99</v>
      </c>
      <c r="N774" s="39">
        <v>383.99</v>
      </c>
    </row>
    <row r="775" spans="9:14" ht="15" x14ac:dyDescent="0.25">
      <c r="I775" s="9" t="str">
        <f>Table1[[#This Row],[FriendlyName]]&amp;" - " &amp;TEXT(Table1[[#This Row],[WholeSale]],"$0.00") &amp; " USD"</f>
        <v>769 - $269.14 USD</v>
      </c>
      <c r="J775" s="9" t="str">
        <f>Table1[[#This Row],[FriendlyName]]&amp;" - " &amp;TEXT(Table1[[#This Row],[MSRP]],"$0.00") &amp; " USD"</f>
        <v>769 - $384.49 USD</v>
      </c>
      <c r="K775" s="9">
        <v>769</v>
      </c>
      <c r="L775" s="39">
        <v>269.14</v>
      </c>
      <c r="M775" s="39">
        <v>384.49</v>
      </c>
      <c r="N775" s="39">
        <v>384.49</v>
      </c>
    </row>
    <row r="776" spans="9:14" ht="15" x14ac:dyDescent="0.25">
      <c r="I776" s="9" t="str">
        <f>Table1[[#This Row],[FriendlyName]]&amp;" - " &amp;TEXT(Table1[[#This Row],[WholeSale]],"$0.00") &amp; " USD"</f>
        <v>770 - $269.49 USD</v>
      </c>
      <c r="J776" s="9" t="str">
        <f>Table1[[#This Row],[FriendlyName]]&amp;" - " &amp;TEXT(Table1[[#This Row],[MSRP]],"$0.00") &amp; " USD"</f>
        <v>770 - $384.99 USD</v>
      </c>
      <c r="K776" s="9">
        <v>770</v>
      </c>
      <c r="L776" s="39">
        <v>269.49</v>
      </c>
      <c r="M776" s="39">
        <v>384.99</v>
      </c>
      <c r="N776" s="39">
        <v>384.99</v>
      </c>
    </row>
    <row r="777" spans="9:14" ht="15" x14ac:dyDescent="0.25">
      <c r="I777" s="9" t="str">
        <f>Table1[[#This Row],[FriendlyName]]&amp;" - " &amp;TEXT(Table1[[#This Row],[WholeSale]],"$0.00") &amp; " USD"</f>
        <v>771 - $269.84 USD</v>
      </c>
      <c r="J777" s="9" t="str">
        <f>Table1[[#This Row],[FriendlyName]]&amp;" - " &amp;TEXT(Table1[[#This Row],[MSRP]],"$0.00") &amp; " USD"</f>
        <v>771 - $385.49 USD</v>
      </c>
      <c r="K777" s="9">
        <v>771</v>
      </c>
      <c r="L777" s="39">
        <v>269.83999999999997</v>
      </c>
      <c r="M777" s="39">
        <v>385.49</v>
      </c>
      <c r="N777" s="39">
        <v>385.49</v>
      </c>
    </row>
    <row r="778" spans="9:14" ht="15" x14ac:dyDescent="0.25">
      <c r="I778" s="9" t="str">
        <f>Table1[[#This Row],[FriendlyName]]&amp;" - " &amp;TEXT(Table1[[#This Row],[WholeSale]],"$0.00") &amp; " USD"</f>
        <v>772 - $270.19 USD</v>
      </c>
      <c r="J778" s="9" t="str">
        <f>Table1[[#This Row],[FriendlyName]]&amp;" - " &amp;TEXT(Table1[[#This Row],[MSRP]],"$0.00") &amp; " USD"</f>
        <v>772 - $385.99 USD</v>
      </c>
      <c r="K778" s="9">
        <v>772</v>
      </c>
      <c r="L778" s="39">
        <v>270.19</v>
      </c>
      <c r="M778" s="39">
        <v>385.99</v>
      </c>
      <c r="N778" s="39">
        <v>385.99</v>
      </c>
    </row>
    <row r="779" spans="9:14" ht="15" x14ac:dyDescent="0.25">
      <c r="I779" s="9" t="str">
        <f>Table1[[#This Row],[FriendlyName]]&amp;" - " &amp;TEXT(Table1[[#This Row],[WholeSale]],"$0.00") &amp; " USD"</f>
        <v>773 - $270.54 USD</v>
      </c>
      <c r="J779" s="9" t="str">
        <f>Table1[[#This Row],[FriendlyName]]&amp;" - " &amp;TEXT(Table1[[#This Row],[MSRP]],"$0.00") &amp; " USD"</f>
        <v>773 - $386.49 USD</v>
      </c>
      <c r="K779" s="9">
        <v>773</v>
      </c>
      <c r="L779" s="39">
        <v>270.54000000000002</v>
      </c>
      <c r="M779" s="39">
        <v>386.49</v>
      </c>
      <c r="N779" s="39">
        <v>386.49</v>
      </c>
    </row>
    <row r="780" spans="9:14" ht="15" x14ac:dyDescent="0.25">
      <c r="I780" s="9" t="str">
        <f>Table1[[#This Row],[FriendlyName]]&amp;" - " &amp;TEXT(Table1[[#This Row],[WholeSale]],"$0.00") &amp; " USD"</f>
        <v>774 - $270.89 USD</v>
      </c>
      <c r="J780" s="9" t="str">
        <f>Table1[[#This Row],[FriendlyName]]&amp;" - " &amp;TEXT(Table1[[#This Row],[MSRP]],"$0.00") &amp; " USD"</f>
        <v>774 - $386.99 USD</v>
      </c>
      <c r="K780" s="9">
        <v>774</v>
      </c>
      <c r="L780" s="39">
        <v>270.89</v>
      </c>
      <c r="M780" s="39">
        <v>386.99</v>
      </c>
      <c r="N780" s="39">
        <v>386.99</v>
      </c>
    </row>
    <row r="781" spans="9:14" ht="15" x14ac:dyDescent="0.25">
      <c r="I781" s="9" t="str">
        <f>Table1[[#This Row],[FriendlyName]]&amp;" - " &amp;TEXT(Table1[[#This Row],[WholeSale]],"$0.00") &amp; " USD"</f>
        <v>775 - $271.24 USD</v>
      </c>
      <c r="J781" s="9" t="str">
        <f>Table1[[#This Row],[FriendlyName]]&amp;" - " &amp;TEXT(Table1[[#This Row],[MSRP]],"$0.00") &amp; " USD"</f>
        <v>775 - $387.49 USD</v>
      </c>
      <c r="K781" s="9">
        <v>775</v>
      </c>
      <c r="L781" s="39">
        <v>271.24</v>
      </c>
      <c r="M781" s="39">
        <v>387.49</v>
      </c>
      <c r="N781" s="39">
        <v>387.49</v>
      </c>
    </row>
    <row r="782" spans="9:14" ht="15" x14ac:dyDescent="0.25">
      <c r="I782" s="9" t="str">
        <f>Table1[[#This Row],[FriendlyName]]&amp;" - " &amp;TEXT(Table1[[#This Row],[WholeSale]],"$0.00") &amp; " USD"</f>
        <v>776 - $271.59 USD</v>
      </c>
      <c r="J782" s="9" t="str">
        <f>Table1[[#This Row],[FriendlyName]]&amp;" - " &amp;TEXT(Table1[[#This Row],[MSRP]],"$0.00") &amp; " USD"</f>
        <v>776 - $387.99 USD</v>
      </c>
      <c r="K782" s="9">
        <v>776</v>
      </c>
      <c r="L782" s="39">
        <v>271.58999999999997</v>
      </c>
      <c r="M782" s="39">
        <v>387.99</v>
      </c>
      <c r="N782" s="39">
        <v>387.99</v>
      </c>
    </row>
    <row r="783" spans="9:14" ht="15" x14ac:dyDescent="0.25">
      <c r="I783" s="9" t="str">
        <f>Table1[[#This Row],[FriendlyName]]&amp;" - " &amp;TEXT(Table1[[#This Row],[WholeSale]],"$0.00") &amp; " USD"</f>
        <v>777 - $271.94 USD</v>
      </c>
      <c r="J783" s="9" t="str">
        <f>Table1[[#This Row],[FriendlyName]]&amp;" - " &amp;TEXT(Table1[[#This Row],[MSRP]],"$0.00") &amp; " USD"</f>
        <v>777 - $388.49 USD</v>
      </c>
      <c r="K783" s="9">
        <v>777</v>
      </c>
      <c r="L783" s="39">
        <v>271.94</v>
      </c>
      <c r="M783" s="39">
        <v>388.49</v>
      </c>
      <c r="N783" s="39">
        <v>388.49</v>
      </c>
    </row>
    <row r="784" spans="9:14" ht="15" x14ac:dyDescent="0.25">
      <c r="I784" s="9" t="str">
        <f>Table1[[#This Row],[FriendlyName]]&amp;" - " &amp;TEXT(Table1[[#This Row],[WholeSale]],"$0.00") &amp; " USD"</f>
        <v>778 - $272.29 USD</v>
      </c>
      <c r="J784" s="9" t="str">
        <f>Table1[[#This Row],[FriendlyName]]&amp;" - " &amp;TEXT(Table1[[#This Row],[MSRP]],"$0.00") &amp; " USD"</f>
        <v>778 - $388.99 USD</v>
      </c>
      <c r="K784" s="9">
        <v>778</v>
      </c>
      <c r="L784" s="39">
        <v>272.29000000000002</v>
      </c>
      <c r="M784" s="39">
        <v>388.99</v>
      </c>
      <c r="N784" s="39">
        <v>388.99</v>
      </c>
    </row>
    <row r="785" spans="9:14" ht="15" x14ac:dyDescent="0.25">
      <c r="I785" s="9" t="str">
        <f>Table1[[#This Row],[FriendlyName]]&amp;" - " &amp;TEXT(Table1[[#This Row],[WholeSale]],"$0.00") &amp; " USD"</f>
        <v>779 - $272.64 USD</v>
      </c>
      <c r="J785" s="9" t="str">
        <f>Table1[[#This Row],[FriendlyName]]&amp;" - " &amp;TEXT(Table1[[#This Row],[MSRP]],"$0.00") &amp; " USD"</f>
        <v>779 - $389.49 USD</v>
      </c>
      <c r="K785" s="9">
        <v>779</v>
      </c>
      <c r="L785" s="39">
        <v>272.64</v>
      </c>
      <c r="M785" s="39">
        <v>389.49</v>
      </c>
      <c r="N785" s="39">
        <v>389.49</v>
      </c>
    </row>
    <row r="786" spans="9:14" ht="15" x14ac:dyDescent="0.25">
      <c r="I786" s="9" t="str">
        <f>Table1[[#This Row],[FriendlyName]]&amp;" - " &amp;TEXT(Table1[[#This Row],[WholeSale]],"$0.00") &amp; " USD"</f>
        <v>780 - $272.99 USD</v>
      </c>
      <c r="J786" s="9" t="str">
        <f>Table1[[#This Row],[FriendlyName]]&amp;" - " &amp;TEXT(Table1[[#This Row],[MSRP]],"$0.00") &amp; " USD"</f>
        <v>780 - $389.99 USD</v>
      </c>
      <c r="K786" s="9">
        <v>780</v>
      </c>
      <c r="L786" s="39">
        <v>272.99</v>
      </c>
      <c r="M786" s="39">
        <v>389.99</v>
      </c>
      <c r="N786" s="39">
        <v>389.99</v>
      </c>
    </row>
    <row r="787" spans="9:14" ht="15" x14ac:dyDescent="0.25">
      <c r="I787" s="9" t="str">
        <f>Table1[[#This Row],[FriendlyName]]&amp;" - " &amp;TEXT(Table1[[#This Row],[WholeSale]],"$0.00") &amp; " USD"</f>
        <v>781 - $273.34 USD</v>
      </c>
      <c r="J787" s="9" t="str">
        <f>Table1[[#This Row],[FriendlyName]]&amp;" - " &amp;TEXT(Table1[[#This Row],[MSRP]],"$0.00") &amp; " USD"</f>
        <v>781 - $390.49 USD</v>
      </c>
      <c r="K787" s="9">
        <v>781</v>
      </c>
      <c r="L787" s="39">
        <v>273.33999999999997</v>
      </c>
      <c r="M787" s="39">
        <v>390.49</v>
      </c>
      <c r="N787" s="39">
        <v>390.49</v>
      </c>
    </row>
    <row r="788" spans="9:14" ht="15" x14ac:dyDescent="0.25">
      <c r="I788" s="9" t="str">
        <f>Table1[[#This Row],[FriendlyName]]&amp;" - " &amp;TEXT(Table1[[#This Row],[WholeSale]],"$0.00") &amp; " USD"</f>
        <v>782 - $273.69 USD</v>
      </c>
      <c r="J788" s="9" t="str">
        <f>Table1[[#This Row],[FriendlyName]]&amp;" - " &amp;TEXT(Table1[[#This Row],[MSRP]],"$0.00") &amp; " USD"</f>
        <v>782 - $390.99 USD</v>
      </c>
      <c r="K788" s="9">
        <v>782</v>
      </c>
      <c r="L788" s="39">
        <v>273.69</v>
      </c>
      <c r="M788" s="39">
        <v>390.99</v>
      </c>
      <c r="N788" s="39">
        <v>390.99</v>
      </c>
    </row>
    <row r="789" spans="9:14" ht="15" x14ac:dyDescent="0.25">
      <c r="I789" s="9" t="str">
        <f>Table1[[#This Row],[FriendlyName]]&amp;" - " &amp;TEXT(Table1[[#This Row],[WholeSale]],"$0.00") &amp; " USD"</f>
        <v>783 - $274.04 USD</v>
      </c>
      <c r="J789" s="9" t="str">
        <f>Table1[[#This Row],[FriendlyName]]&amp;" - " &amp;TEXT(Table1[[#This Row],[MSRP]],"$0.00") &amp; " USD"</f>
        <v>783 - $391.49 USD</v>
      </c>
      <c r="K789" s="9">
        <v>783</v>
      </c>
      <c r="L789" s="39">
        <v>274.04000000000002</v>
      </c>
      <c r="M789" s="39">
        <v>391.49</v>
      </c>
      <c r="N789" s="39">
        <v>391.49</v>
      </c>
    </row>
    <row r="790" spans="9:14" ht="15" x14ac:dyDescent="0.25">
      <c r="I790" s="9" t="str">
        <f>Table1[[#This Row],[FriendlyName]]&amp;" - " &amp;TEXT(Table1[[#This Row],[WholeSale]],"$0.00") &amp; " USD"</f>
        <v>784 - $274.39 USD</v>
      </c>
      <c r="J790" s="9" t="str">
        <f>Table1[[#This Row],[FriendlyName]]&amp;" - " &amp;TEXT(Table1[[#This Row],[MSRP]],"$0.00") &amp; " USD"</f>
        <v>784 - $391.99 USD</v>
      </c>
      <c r="K790" s="9">
        <v>784</v>
      </c>
      <c r="L790" s="39">
        <v>274.39</v>
      </c>
      <c r="M790" s="39">
        <v>391.99</v>
      </c>
      <c r="N790" s="39">
        <v>391.99</v>
      </c>
    </row>
    <row r="791" spans="9:14" ht="15" x14ac:dyDescent="0.25">
      <c r="I791" s="9" t="str">
        <f>Table1[[#This Row],[FriendlyName]]&amp;" - " &amp;TEXT(Table1[[#This Row],[WholeSale]],"$0.00") &amp; " USD"</f>
        <v>785 - $274.74 USD</v>
      </c>
      <c r="J791" s="9" t="str">
        <f>Table1[[#This Row],[FriendlyName]]&amp;" - " &amp;TEXT(Table1[[#This Row],[MSRP]],"$0.00") &amp; " USD"</f>
        <v>785 - $392.49 USD</v>
      </c>
      <c r="K791" s="9">
        <v>785</v>
      </c>
      <c r="L791" s="39">
        <v>274.74</v>
      </c>
      <c r="M791" s="39">
        <v>392.49</v>
      </c>
      <c r="N791" s="39">
        <v>392.49</v>
      </c>
    </row>
    <row r="792" spans="9:14" ht="15" x14ac:dyDescent="0.25">
      <c r="I792" s="9" t="str">
        <f>Table1[[#This Row],[FriendlyName]]&amp;" - " &amp;TEXT(Table1[[#This Row],[WholeSale]],"$0.00") &amp; " USD"</f>
        <v>786 - $275.09 USD</v>
      </c>
      <c r="J792" s="9" t="str">
        <f>Table1[[#This Row],[FriendlyName]]&amp;" - " &amp;TEXT(Table1[[#This Row],[MSRP]],"$0.00") &amp; " USD"</f>
        <v>786 - $392.99 USD</v>
      </c>
      <c r="K792" s="9">
        <v>786</v>
      </c>
      <c r="L792" s="39">
        <v>275.08999999999997</v>
      </c>
      <c r="M792" s="39">
        <v>392.99</v>
      </c>
      <c r="N792" s="39">
        <v>392.99</v>
      </c>
    </row>
    <row r="793" spans="9:14" ht="15" x14ac:dyDescent="0.25">
      <c r="I793" s="9" t="str">
        <f>Table1[[#This Row],[FriendlyName]]&amp;" - " &amp;TEXT(Table1[[#This Row],[WholeSale]],"$0.00") &amp; " USD"</f>
        <v>787 - $275.44 USD</v>
      </c>
      <c r="J793" s="9" t="str">
        <f>Table1[[#This Row],[FriendlyName]]&amp;" - " &amp;TEXT(Table1[[#This Row],[MSRP]],"$0.00") &amp; " USD"</f>
        <v>787 - $393.49 USD</v>
      </c>
      <c r="K793" s="9">
        <v>787</v>
      </c>
      <c r="L793" s="39">
        <v>275.44</v>
      </c>
      <c r="M793" s="39">
        <v>393.49</v>
      </c>
      <c r="N793" s="39">
        <v>393.49</v>
      </c>
    </row>
    <row r="794" spans="9:14" ht="15" x14ac:dyDescent="0.25">
      <c r="I794" s="9" t="str">
        <f>Table1[[#This Row],[FriendlyName]]&amp;" - " &amp;TEXT(Table1[[#This Row],[WholeSale]],"$0.00") &amp; " USD"</f>
        <v>788 - $275.79 USD</v>
      </c>
      <c r="J794" s="9" t="str">
        <f>Table1[[#This Row],[FriendlyName]]&amp;" - " &amp;TEXT(Table1[[#This Row],[MSRP]],"$0.00") &amp; " USD"</f>
        <v>788 - $393.99 USD</v>
      </c>
      <c r="K794" s="9">
        <v>788</v>
      </c>
      <c r="L794" s="39">
        <v>275.79000000000002</v>
      </c>
      <c r="M794" s="39">
        <v>393.99</v>
      </c>
      <c r="N794" s="39">
        <v>393.99</v>
      </c>
    </row>
    <row r="795" spans="9:14" ht="15" x14ac:dyDescent="0.25">
      <c r="I795" s="9" t="str">
        <f>Table1[[#This Row],[FriendlyName]]&amp;" - " &amp;TEXT(Table1[[#This Row],[WholeSale]],"$0.00") &amp; " USD"</f>
        <v>789 - $276.14 USD</v>
      </c>
      <c r="J795" s="9" t="str">
        <f>Table1[[#This Row],[FriendlyName]]&amp;" - " &amp;TEXT(Table1[[#This Row],[MSRP]],"$0.00") &amp; " USD"</f>
        <v>789 - $394.49 USD</v>
      </c>
      <c r="K795" s="9">
        <v>789</v>
      </c>
      <c r="L795" s="39">
        <v>276.14</v>
      </c>
      <c r="M795" s="39">
        <v>394.49</v>
      </c>
      <c r="N795" s="39">
        <v>394.49</v>
      </c>
    </row>
    <row r="796" spans="9:14" ht="15" x14ac:dyDescent="0.25">
      <c r="I796" s="9" t="str">
        <f>Table1[[#This Row],[FriendlyName]]&amp;" - " &amp;TEXT(Table1[[#This Row],[WholeSale]],"$0.00") &amp; " USD"</f>
        <v>790 - $276.49 USD</v>
      </c>
      <c r="J796" s="9" t="str">
        <f>Table1[[#This Row],[FriendlyName]]&amp;" - " &amp;TEXT(Table1[[#This Row],[MSRP]],"$0.00") &amp; " USD"</f>
        <v>790 - $394.99 USD</v>
      </c>
      <c r="K796" s="9">
        <v>790</v>
      </c>
      <c r="L796" s="39">
        <v>276.49</v>
      </c>
      <c r="M796" s="39">
        <v>394.99</v>
      </c>
      <c r="N796" s="39">
        <v>394.99</v>
      </c>
    </row>
    <row r="797" spans="9:14" ht="15" x14ac:dyDescent="0.25">
      <c r="I797" s="9" t="str">
        <f>Table1[[#This Row],[FriendlyName]]&amp;" - " &amp;TEXT(Table1[[#This Row],[WholeSale]],"$0.00") &amp; " USD"</f>
        <v>791 - $276.84 USD</v>
      </c>
      <c r="J797" s="9" t="str">
        <f>Table1[[#This Row],[FriendlyName]]&amp;" - " &amp;TEXT(Table1[[#This Row],[MSRP]],"$0.00") &amp; " USD"</f>
        <v>791 - $395.49 USD</v>
      </c>
      <c r="K797" s="9">
        <v>791</v>
      </c>
      <c r="L797" s="39">
        <v>276.83999999999997</v>
      </c>
      <c r="M797" s="39">
        <v>395.49</v>
      </c>
      <c r="N797" s="39">
        <v>395.49</v>
      </c>
    </row>
    <row r="798" spans="9:14" ht="15" x14ac:dyDescent="0.25">
      <c r="I798" s="9" t="str">
        <f>Table1[[#This Row],[FriendlyName]]&amp;" - " &amp;TEXT(Table1[[#This Row],[WholeSale]],"$0.00") &amp; " USD"</f>
        <v>792 - $277.19 USD</v>
      </c>
      <c r="J798" s="9" t="str">
        <f>Table1[[#This Row],[FriendlyName]]&amp;" - " &amp;TEXT(Table1[[#This Row],[MSRP]],"$0.00") &amp; " USD"</f>
        <v>792 - $395.99 USD</v>
      </c>
      <c r="K798" s="9">
        <v>792</v>
      </c>
      <c r="L798" s="39">
        <v>277.19</v>
      </c>
      <c r="M798" s="39">
        <v>395.99</v>
      </c>
      <c r="N798" s="39">
        <v>395.99</v>
      </c>
    </row>
    <row r="799" spans="9:14" ht="15" x14ac:dyDescent="0.25">
      <c r="I799" s="9" t="str">
        <f>Table1[[#This Row],[FriendlyName]]&amp;" - " &amp;TEXT(Table1[[#This Row],[WholeSale]],"$0.00") &amp; " USD"</f>
        <v>793 - $277.54 USD</v>
      </c>
      <c r="J799" s="9" t="str">
        <f>Table1[[#This Row],[FriendlyName]]&amp;" - " &amp;TEXT(Table1[[#This Row],[MSRP]],"$0.00") &amp; " USD"</f>
        <v>793 - $396.49 USD</v>
      </c>
      <c r="K799" s="9">
        <v>793</v>
      </c>
      <c r="L799" s="39">
        <v>277.54000000000002</v>
      </c>
      <c r="M799" s="39">
        <v>396.49</v>
      </c>
      <c r="N799" s="39">
        <v>396.49</v>
      </c>
    </row>
    <row r="800" spans="9:14" ht="15" x14ac:dyDescent="0.25">
      <c r="I800" s="9" t="str">
        <f>Table1[[#This Row],[FriendlyName]]&amp;" - " &amp;TEXT(Table1[[#This Row],[WholeSale]],"$0.00") &amp; " USD"</f>
        <v>794 - $277.89 USD</v>
      </c>
      <c r="J800" s="9" t="str">
        <f>Table1[[#This Row],[FriendlyName]]&amp;" - " &amp;TEXT(Table1[[#This Row],[MSRP]],"$0.00") &amp; " USD"</f>
        <v>794 - $396.99 USD</v>
      </c>
      <c r="K800" s="9">
        <v>794</v>
      </c>
      <c r="L800" s="39">
        <v>277.89</v>
      </c>
      <c r="M800" s="39">
        <v>396.99</v>
      </c>
      <c r="N800" s="39">
        <v>396.99</v>
      </c>
    </row>
    <row r="801" spans="5:24" ht="15" x14ac:dyDescent="0.25">
      <c r="I801" s="9" t="str">
        <f>Table1[[#This Row],[FriendlyName]]&amp;" - " &amp;TEXT(Table1[[#This Row],[WholeSale]],"$0.00") &amp; " USD"</f>
        <v>795 - $278.24 USD</v>
      </c>
      <c r="J801" s="9" t="str">
        <f>Table1[[#This Row],[FriendlyName]]&amp;" - " &amp;TEXT(Table1[[#This Row],[MSRP]],"$0.00") &amp; " USD"</f>
        <v>795 - $397.49 USD</v>
      </c>
      <c r="K801" s="9">
        <v>795</v>
      </c>
      <c r="L801" s="39">
        <v>278.24</v>
      </c>
      <c r="M801" s="39">
        <v>397.49</v>
      </c>
      <c r="N801" s="39">
        <v>397.49</v>
      </c>
    </row>
    <row r="802" spans="5:24" ht="15" x14ac:dyDescent="0.25">
      <c r="I802" s="9" t="str">
        <f>Table1[[#This Row],[FriendlyName]]&amp;" - " &amp;TEXT(Table1[[#This Row],[WholeSale]],"$0.00") &amp; " USD"</f>
        <v>796 - $278.59 USD</v>
      </c>
      <c r="J802" s="9" t="str">
        <f>Table1[[#This Row],[FriendlyName]]&amp;" - " &amp;TEXT(Table1[[#This Row],[MSRP]],"$0.00") &amp; " USD"</f>
        <v>796 - $397.99 USD</v>
      </c>
      <c r="K802" s="9">
        <v>796</v>
      </c>
      <c r="L802" s="39">
        <v>278.58999999999997</v>
      </c>
      <c r="M802" s="39">
        <v>397.99</v>
      </c>
      <c r="N802" s="39">
        <v>397.99</v>
      </c>
    </row>
    <row r="803" spans="5:24" ht="15" x14ac:dyDescent="0.25">
      <c r="I803" s="9" t="str">
        <f>Table1[[#This Row],[FriendlyName]]&amp;" - " &amp;TEXT(Table1[[#This Row],[WholeSale]],"$0.00") &amp; " USD"</f>
        <v>797 - $278.94 USD</v>
      </c>
      <c r="J803" s="9" t="str">
        <f>Table1[[#This Row],[FriendlyName]]&amp;" - " &amp;TEXT(Table1[[#This Row],[MSRP]],"$0.00") &amp; " USD"</f>
        <v>797 - $398.49 USD</v>
      </c>
      <c r="K803" s="9">
        <v>797</v>
      </c>
      <c r="L803" s="39">
        <v>278.94</v>
      </c>
      <c r="M803" s="39">
        <v>398.49</v>
      </c>
      <c r="N803" s="39">
        <v>398.49</v>
      </c>
    </row>
    <row r="804" spans="5:24" ht="15" x14ac:dyDescent="0.25">
      <c r="I804" s="9" t="str">
        <f>Table1[[#This Row],[FriendlyName]]&amp;" - " &amp;TEXT(Table1[[#This Row],[WholeSale]],"$0.00") &amp; " USD"</f>
        <v>798 - $279.29 USD</v>
      </c>
      <c r="J804" s="9" t="str">
        <f>Table1[[#This Row],[FriendlyName]]&amp;" - " &amp;TEXT(Table1[[#This Row],[MSRP]],"$0.00") &amp; " USD"</f>
        <v>798 - $398.99 USD</v>
      </c>
      <c r="K804" s="9">
        <v>798</v>
      </c>
      <c r="L804" s="39">
        <v>279.29000000000002</v>
      </c>
      <c r="M804" s="39">
        <v>398.99</v>
      </c>
      <c r="N804" s="39">
        <v>398.99</v>
      </c>
    </row>
    <row r="805" spans="5:24" ht="15" x14ac:dyDescent="0.25">
      <c r="I805" s="9" t="str">
        <f>Table1[[#This Row],[FriendlyName]]&amp;" - " &amp;TEXT(Table1[[#This Row],[WholeSale]],"$0.00") &amp; " USD"</f>
        <v>799 - $279.64 USD</v>
      </c>
      <c r="J805" s="9" t="str">
        <f>Table1[[#This Row],[FriendlyName]]&amp;" - " &amp;TEXT(Table1[[#This Row],[MSRP]],"$0.00") &amp; " USD"</f>
        <v>799 - $399.49 USD</v>
      </c>
      <c r="K805" s="9">
        <v>799</v>
      </c>
      <c r="L805" s="39">
        <v>279.64</v>
      </c>
      <c r="M805" s="39">
        <v>399.49</v>
      </c>
      <c r="N805" s="39">
        <v>399.49</v>
      </c>
    </row>
    <row r="806" spans="5:24" ht="15" x14ac:dyDescent="0.25">
      <c r="I806" s="9" t="str">
        <f>Table1[[#This Row],[FriendlyName]]&amp;" - " &amp;TEXT(Table1[[#This Row],[WholeSale]],"$0.00") &amp; " USD"</f>
        <v>800 - $279.99 USD</v>
      </c>
      <c r="J806" s="9" t="str">
        <f>Table1[[#This Row],[FriendlyName]]&amp;" - " &amp;TEXT(Table1[[#This Row],[MSRP]],"$0.00") &amp; " USD"</f>
        <v>800 - $399.99 USD</v>
      </c>
      <c r="K806" s="9">
        <v>800</v>
      </c>
      <c r="L806" s="39">
        <v>279.99</v>
      </c>
      <c r="M806" s="39">
        <v>399.99</v>
      </c>
      <c r="N806" s="39">
        <v>399.99</v>
      </c>
    </row>
    <row r="812" spans="5:24" x14ac:dyDescent="0.25">
      <c r="E812" s="11" t="s">
        <v>455</v>
      </c>
      <c r="F812" s="9" t="s">
        <v>94</v>
      </c>
      <c r="G812" s="9" t="s">
        <v>72</v>
      </c>
      <c r="H812" s="9" t="s">
        <v>71</v>
      </c>
      <c r="I812" s="9" t="s">
        <v>73</v>
      </c>
      <c r="J812" s="9" t="s">
        <v>111</v>
      </c>
      <c r="K812" s="9" t="s">
        <v>147</v>
      </c>
      <c r="L812" s="9" t="s">
        <v>350</v>
      </c>
      <c r="M812" s="9" t="s">
        <v>353</v>
      </c>
      <c r="N812" s="9" t="s">
        <v>271</v>
      </c>
      <c r="O812" s="9" t="s">
        <v>253</v>
      </c>
      <c r="P812" s="9" t="s">
        <v>254</v>
      </c>
      <c r="Q812" s="9" t="s">
        <v>431</v>
      </c>
      <c r="R812" s="9" t="s">
        <v>430</v>
      </c>
      <c r="S812" s="9" t="s">
        <v>432</v>
      </c>
      <c r="T812" s="9" t="s">
        <v>424</v>
      </c>
      <c r="U812" s="9" t="s">
        <v>255</v>
      </c>
      <c r="V812" s="9" t="s">
        <v>256</v>
      </c>
      <c r="W812" s="9" t="s">
        <v>257</v>
      </c>
      <c r="X812" s="9" t="s">
        <v>258</v>
      </c>
    </row>
    <row r="813" spans="5:24" x14ac:dyDescent="0.25">
      <c r="E813" s="11" t="s">
        <v>152</v>
      </c>
      <c r="F813" s="9" t="s">
        <v>456</v>
      </c>
    </row>
    <row r="814" spans="5:24" x14ac:dyDescent="0.25">
      <c r="E814" s="11" t="s">
        <v>2</v>
      </c>
      <c r="F814" s="9" t="s">
        <v>456</v>
      </c>
    </row>
    <row r="815" spans="5:24" x14ac:dyDescent="0.25">
      <c r="E815" s="11" t="s">
        <v>12</v>
      </c>
      <c r="F815" s="9" t="s">
        <v>456</v>
      </c>
    </row>
    <row r="816" spans="5:24" x14ac:dyDescent="0.25">
      <c r="E816" s="11" t="s">
        <v>3</v>
      </c>
      <c r="F816" s="9" t="s">
        <v>456</v>
      </c>
    </row>
    <row r="817" spans="5:6" x14ac:dyDescent="0.25">
      <c r="E817" s="11" t="s">
        <v>156</v>
      </c>
      <c r="F817" s="9" t="s">
        <v>456</v>
      </c>
    </row>
    <row r="818" spans="5:6" x14ac:dyDescent="0.25">
      <c r="E818" s="11" t="s">
        <v>164</v>
      </c>
      <c r="F818" s="9" t="s">
        <v>456</v>
      </c>
    </row>
    <row r="819" spans="5:6" x14ac:dyDescent="0.25">
      <c r="E819" s="11" t="s">
        <v>167</v>
      </c>
      <c r="F819" s="9" t="s">
        <v>456</v>
      </c>
    </row>
    <row r="820" spans="5:6" x14ac:dyDescent="0.25">
      <c r="E820" s="11" t="s">
        <v>4</v>
      </c>
      <c r="F820" s="9" t="s">
        <v>456</v>
      </c>
    </row>
    <row r="821" spans="5:6" x14ac:dyDescent="0.25">
      <c r="E821" s="11" t="s">
        <v>5</v>
      </c>
      <c r="F821" s="9" t="s">
        <v>456</v>
      </c>
    </row>
    <row r="822" spans="5:6" x14ac:dyDescent="0.25">
      <c r="E822" s="11" t="s">
        <v>6</v>
      </c>
      <c r="F822" s="9" t="s">
        <v>456</v>
      </c>
    </row>
    <row r="823" spans="5:6" x14ac:dyDescent="0.25">
      <c r="E823" s="11" t="s">
        <v>7</v>
      </c>
      <c r="F823" s="9" t="s">
        <v>456</v>
      </c>
    </row>
    <row r="824" spans="5:6" x14ac:dyDescent="0.25">
      <c r="E824" s="11" t="s">
        <v>184</v>
      </c>
      <c r="F824" s="9" t="s">
        <v>456</v>
      </c>
    </row>
    <row r="825" spans="5:6" x14ac:dyDescent="0.25">
      <c r="E825" s="11" t="s">
        <v>185</v>
      </c>
      <c r="F825" s="9" t="s">
        <v>456</v>
      </c>
    </row>
    <row r="826" spans="5:6" x14ac:dyDescent="0.25">
      <c r="E826" s="11" t="s">
        <v>190</v>
      </c>
      <c r="F826" s="9" t="s">
        <v>456</v>
      </c>
    </row>
    <row r="827" spans="5:6" x14ac:dyDescent="0.25">
      <c r="E827" s="11" t="s">
        <v>8</v>
      </c>
      <c r="F827" s="9" t="s">
        <v>456</v>
      </c>
    </row>
    <row r="828" spans="5:6" x14ac:dyDescent="0.25">
      <c r="E828" s="11" t="s">
        <v>199</v>
      </c>
      <c r="F828" s="9" t="s">
        <v>456</v>
      </c>
    </row>
    <row r="829" spans="5:6" x14ac:dyDescent="0.25">
      <c r="E829" s="11" t="s">
        <v>200</v>
      </c>
      <c r="F829" s="9" t="s">
        <v>456</v>
      </c>
    </row>
    <row r="830" spans="5:6" x14ac:dyDescent="0.25">
      <c r="E830" s="11" t="s">
        <v>9</v>
      </c>
      <c r="F830" s="9" t="s">
        <v>456</v>
      </c>
    </row>
    <row r="831" spans="5:6" x14ac:dyDescent="0.25">
      <c r="E831" s="11" t="s">
        <v>163</v>
      </c>
      <c r="F831" s="9" t="s">
        <v>456</v>
      </c>
    </row>
    <row r="832" spans="5:6" x14ac:dyDescent="0.25">
      <c r="E832" s="11" t="s">
        <v>168</v>
      </c>
      <c r="F832" s="9" t="s">
        <v>456</v>
      </c>
    </row>
    <row r="833" spans="5:6" x14ac:dyDescent="0.25">
      <c r="E833" s="11" t="s">
        <v>170</v>
      </c>
      <c r="F833" s="9" t="s">
        <v>456</v>
      </c>
    </row>
    <row r="834" spans="5:6" x14ac:dyDescent="0.25">
      <c r="E834" s="11" t="s">
        <v>189</v>
      </c>
      <c r="F834" s="9" t="s">
        <v>456</v>
      </c>
    </row>
    <row r="835" spans="5:6" x14ac:dyDescent="0.25">
      <c r="E835" s="11" t="s">
        <v>193</v>
      </c>
      <c r="F835" s="9" t="s">
        <v>456</v>
      </c>
    </row>
    <row r="836" spans="5:6" x14ac:dyDescent="0.25">
      <c r="E836" s="11" t="s">
        <v>196</v>
      </c>
      <c r="F836" s="9" t="s">
        <v>456</v>
      </c>
    </row>
    <row r="837" spans="5:6" x14ac:dyDescent="0.25">
      <c r="E837" s="11" t="s">
        <v>10</v>
      </c>
      <c r="F837" s="9" t="s">
        <v>456</v>
      </c>
    </row>
    <row r="838" spans="5:6" x14ac:dyDescent="0.25">
      <c r="E838" s="11" t="s">
        <v>11</v>
      </c>
      <c r="F838" s="9" t="s">
        <v>456</v>
      </c>
    </row>
    <row r="839" spans="5:6" x14ac:dyDescent="0.25">
      <c r="E839" s="11" t="s">
        <v>154</v>
      </c>
      <c r="F839" s="9" t="s">
        <v>456</v>
      </c>
    </row>
    <row r="840" spans="5:6" x14ac:dyDescent="0.25">
      <c r="E840" s="11" t="s">
        <v>13</v>
      </c>
      <c r="F840" s="9" t="s">
        <v>456</v>
      </c>
    </row>
    <row r="841" spans="5:6" x14ac:dyDescent="0.25">
      <c r="E841" s="11" t="s">
        <v>158</v>
      </c>
      <c r="F841" s="9" t="s">
        <v>456</v>
      </c>
    </row>
    <row r="842" spans="5:6" x14ac:dyDescent="0.25">
      <c r="E842" s="11" t="s">
        <v>159</v>
      </c>
      <c r="F842" s="9" t="s">
        <v>456</v>
      </c>
    </row>
    <row r="843" spans="5:6" x14ac:dyDescent="0.25">
      <c r="E843" s="11" t="s">
        <v>175</v>
      </c>
      <c r="F843" s="9" t="s">
        <v>456</v>
      </c>
    </row>
    <row r="844" spans="5:6" x14ac:dyDescent="0.25">
      <c r="E844" s="11" t="s">
        <v>348</v>
      </c>
      <c r="F844" s="9" t="s">
        <v>456</v>
      </c>
    </row>
    <row r="845" spans="5:6" x14ac:dyDescent="0.25">
      <c r="E845" s="11" t="s">
        <v>169</v>
      </c>
      <c r="F845" s="9" t="s">
        <v>456</v>
      </c>
    </row>
    <row r="846" spans="5:6" x14ac:dyDescent="0.25">
      <c r="E846" s="11" t="s">
        <v>172</v>
      </c>
      <c r="F846" s="9" t="s">
        <v>456</v>
      </c>
    </row>
    <row r="847" spans="5:6" x14ac:dyDescent="0.25">
      <c r="E847" s="11" t="s">
        <v>195</v>
      </c>
      <c r="F847" s="9" t="s">
        <v>456</v>
      </c>
    </row>
    <row r="848" spans="5:6" x14ac:dyDescent="0.25">
      <c r="E848" s="11" t="s">
        <v>225</v>
      </c>
      <c r="F848" s="9" t="s">
        <v>456</v>
      </c>
    </row>
    <row r="849" spans="5:6" x14ac:dyDescent="0.25">
      <c r="E849" s="11" t="s">
        <v>201</v>
      </c>
      <c r="F849" s="9" t="s">
        <v>456</v>
      </c>
    </row>
    <row r="850" spans="5:6" x14ac:dyDescent="0.25">
      <c r="E850" s="11" t="s">
        <v>174</v>
      </c>
      <c r="F850" s="9" t="s">
        <v>456</v>
      </c>
    </row>
    <row r="851" spans="5:6" x14ac:dyDescent="0.25">
      <c r="E851" s="11" t="s">
        <v>194</v>
      </c>
      <c r="F851" s="9" t="s">
        <v>456</v>
      </c>
    </row>
    <row r="852" spans="5:6" x14ac:dyDescent="0.25">
      <c r="E852" s="11" t="s">
        <v>198</v>
      </c>
      <c r="F852" s="9" t="s">
        <v>456</v>
      </c>
    </row>
    <row r="853" spans="5:6" x14ac:dyDescent="0.25">
      <c r="E853" s="11" t="s">
        <v>204</v>
      </c>
      <c r="F853" s="9" t="s">
        <v>456</v>
      </c>
    </row>
    <row r="854" spans="5:6" x14ac:dyDescent="0.25">
      <c r="E854" s="11" t="s">
        <v>206</v>
      </c>
      <c r="F854" s="9" t="s">
        <v>456</v>
      </c>
    </row>
  </sheetData>
  <sheetProtection algorithmName="SHA-512" hashValue="bbPrKVW0voZgVKoaBYTBarHi3MRYp/l+0tebUBo+P/OIgf7Fuimj6/QpGwaGr8sZLEAHdvb0sjUiX0BZUkveaQ==" saltValue="ei3LMfDk5FVccT2xdL2UrQ==" spinCount="100000" sheet="1" objects="1" scenarios="1"/>
  <conditionalFormatting sqref="C300:C341">
    <cfRule type="containsText" dxfId="1155" priority="3" operator="containsText" text="Enter_Information_Here">
      <formula>NOT(ISERROR(SEARCH("Enter_Information_Here",C300)))</formula>
    </cfRule>
  </conditionalFormatting>
  <conditionalFormatting sqref="C300:C341">
    <cfRule type="expression" dxfId="1154" priority="1">
      <formula>INDIRECT("E"&amp;ROW())="No"</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2" id="{93E1B71D-82E6-4211-A74D-C6DDB12C1D67}">
            <xm:f>LEFT('PRODUCT DETAILS'!$E$12,5)="Smart"</xm:f>
            <x14:dxf>
              <font>
                <color theme="0"/>
              </font>
              <fill>
                <patternFill patternType="lightUp">
                  <fgColor theme="0" tint="-0.24994659260841701"/>
                </patternFill>
              </fill>
            </x14:dxf>
          </x14:cfRule>
          <xm:sqref>C300:C341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0"/>
  <sheetViews>
    <sheetView showGridLines="0" showRowColHeaders="0" zoomScale="96" zoomScaleNormal="96" workbookViewId="0">
      <pane xSplit="4" topLeftCell="E1" activePane="topRight" state="frozen"/>
      <selection activeCell="A2" sqref="A2:N2"/>
      <selection pane="topRight" activeCell="E8" sqref="E8"/>
    </sheetView>
  </sheetViews>
  <sheetFormatPr defaultRowHeight="15" x14ac:dyDescent="0.25"/>
  <cols>
    <col min="1" max="1" width="10.140625" customWidth="1"/>
    <col min="2" max="2" width="8.42578125" customWidth="1"/>
    <col min="4" max="4" width="19.140625" customWidth="1"/>
    <col min="5" max="5" width="17.5703125" customWidth="1"/>
    <col min="6" max="6" width="24.42578125" customWidth="1"/>
    <col min="7" max="7" width="21" bestFit="1" customWidth="1"/>
    <col min="8" max="8" width="18.42578125" customWidth="1"/>
    <col min="9" max="9" width="47" hidden="1" customWidth="1"/>
    <col min="10" max="10" width="18.5703125" customWidth="1"/>
    <col min="11" max="11" width="38" bestFit="1" customWidth="1"/>
    <col min="12" max="12" width="34.42578125" bestFit="1" customWidth="1"/>
    <col min="13" max="13" width="23.85546875" bestFit="1" customWidth="1"/>
    <col min="14" max="14" width="23.85546875" customWidth="1"/>
    <col min="15" max="15" width="26.140625" bestFit="1" customWidth="1"/>
    <col min="16" max="16" width="26.42578125" bestFit="1" customWidth="1"/>
    <col min="17" max="17" width="32.42578125" bestFit="1" customWidth="1"/>
    <col min="18" max="18" width="32.42578125" customWidth="1"/>
    <col min="19" max="20" width="34.5703125" customWidth="1"/>
    <col min="21" max="21" width="40.5703125" customWidth="1"/>
    <col min="22" max="22" width="32.5703125" customWidth="1"/>
    <col min="23" max="23" width="40.42578125" customWidth="1"/>
    <col min="24" max="24" width="23.85546875" customWidth="1"/>
    <col min="25" max="26" width="37.5703125" customWidth="1"/>
    <col min="27" max="27" width="26.42578125" bestFit="1" customWidth="1"/>
    <col min="28" max="28" width="23.85546875" customWidth="1"/>
  </cols>
  <sheetData>
    <row r="1" spans="1:28" ht="6" customHeight="1" x14ac:dyDescent="0.25">
      <c r="AA1" s="113"/>
    </row>
    <row r="2" spans="1:28" x14ac:dyDescent="0.25">
      <c r="B2" s="118" t="s">
        <v>433</v>
      </c>
      <c r="X2" s="114" t="s">
        <v>436</v>
      </c>
      <c r="Y2" s="381" t="s">
        <v>427</v>
      </c>
      <c r="Z2" s="382"/>
      <c r="AA2" s="383"/>
    </row>
    <row r="3" spans="1:28" ht="8.1" customHeight="1" x14ac:dyDescent="0.3">
      <c r="E3" s="120"/>
    </row>
    <row r="4" spans="1:28" s="1" customFormat="1" ht="17.25" x14ac:dyDescent="0.3">
      <c r="B4" s="189" t="s">
        <v>62</v>
      </c>
      <c r="C4" s="391" t="s">
        <v>74</v>
      </c>
      <c r="D4" s="353"/>
      <c r="E4" s="353"/>
      <c r="F4" s="353"/>
      <c r="G4" s="353"/>
      <c r="H4" s="353"/>
      <c r="I4" s="353"/>
      <c r="J4" s="353"/>
      <c r="K4" s="353"/>
      <c r="L4" s="353"/>
      <c r="M4" s="353"/>
      <c r="N4" s="353"/>
      <c r="O4" s="353"/>
      <c r="P4" s="353"/>
      <c r="Q4" s="353"/>
      <c r="R4" s="353"/>
      <c r="S4" s="353"/>
      <c r="T4" s="353"/>
      <c r="U4" s="353"/>
      <c r="V4" s="353"/>
      <c r="W4" s="353"/>
      <c r="X4" s="353"/>
      <c r="Y4" s="353"/>
      <c r="Z4" s="353"/>
      <c r="AA4" s="353"/>
      <c r="AB4" s="392"/>
    </row>
    <row r="5" spans="1:28" s="3" customFormat="1" ht="17.25" x14ac:dyDescent="0.3">
      <c r="C5" s="195"/>
      <c r="D5" s="4"/>
      <c r="E5" s="14" t="s">
        <v>70</v>
      </c>
      <c r="F5" s="119" t="s">
        <v>94</v>
      </c>
      <c r="G5" s="12" t="s">
        <v>111</v>
      </c>
      <c r="H5" s="14" t="s">
        <v>209</v>
      </c>
      <c r="I5" s="18" t="s">
        <v>522</v>
      </c>
      <c r="J5" s="14" t="s">
        <v>210</v>
      </c>
      <c r="K5" s="18" t="s">
        <v>112</v>
      </c>
      <c r="L5" s="18" t="s">
        <v>245</v>
      </c>
      <c r="M5" s="14" t="s">
        <v>147</v>
      </c>
      <c r="N5" s="14" t="s">
        <v>350</v>
      </c>
      <c r="O5" s="14" t="s">
        <v>353</v>
      </c>
      <c r="P5" s="14" t="s">
        <v>515</v>
      </c>
      <c r="Q5" s="14" t="s">
        <v>253</v>
      </c>
      <c r="R5" s="14" t="s">
        <v>516</v>
      </c>
      <c r="S5" s="12" t="s">
        <v>254</v>
      </c>
      <c r="T5" s="12" t="s">
        <v>517</v>
      </c>
      <c r="U5" s="12" t="s">
        <v>431</v>
      </c>
      <c r="V5" s="12" t="s">
        <v>430</v>
      </c>
      <c r="W5" s="12" t="s">
        <v>432</v>
      </c>
      <c r="X5" s="12" t="s">
        <v>424</v>
      </c>
      <c r="Y5" s="12" t="s">
        <v>255</v>
      </c>
      <c r="Z5" s="12" t="s">
        <v>518</v>
      </c>
      <c r="AA5" s="324" t="s">
        <v>256</v>
      </c>
      <c r="AB5" s="327" t="s">
        <v>523</v>
      </c>
    </row>
    <row r="6" spans="1:28" s="3" customFormat="1" ht="17.25" x14ac:dyDescent="0.3">
      <c r="C6" s="196" t="s">
        <v>457</v>
      </c>
      <c r="D6" s="197"/>
      <c r="E6" s="117" t="s">
        <v>437</v>
      </c>
      <c r="F6" s="290" t="s">
        <v>31</v>
      </c>
      <c r="G6" s="188" t="s">
        <v>35</v>
      </c>
      <c r="H6" s="126" t="s">
        <v>477</v>
      </c>
      <c r="I6" s="126" t="s">
        <v>35</v>
      </c>
      <c r="J6" s="126" t="s">
        <v>477</v>
      </c>
      <c r="K6" s="116" t="s">
        <v>35</v>
      </c>
      <c r="L6" s="116"/>
      <c r="M6" s="194" t="s">
        <v>35</v>
      </c>
      <c r="N6" s="321" t="s">
        <v>35</v>
      </c>
      <c r="O6" s="190">
        <v>0</v>
      </c>
      <c r="P6" s="289" t="s">
        <v>31</v>
      </c>
      <c r="Q6" s="322" t="s">
        <v>477</v>
      </c>
      <c r="R6" s="289" t="s">
        <v>31</v>
      </c>
      <c r="S6" s="322" t="s">
        <v>477</v>
      </c>
      <c r="T6" s="289" t="s">
        <v>31</v>
      </c>
      <c r="U6" s="322" t="s">
        <v>477</v>
      </c>
      <c r="V6" s="289" t="s">
        <v>31</v>
      </c>
      <c r="W6" s="322" t="s">
        <v>477</v>
      </c>
      <c r="X6" s="289" t="s">
        <v>31</v>
      </c>
      <c r="Y6" s="322" t="s">
        <v>477</v>
      </c>
      <c r="Z6" s="289" t="s">
        <v>31</v>
      </c>
      <c r="AA6" s="323" t="s">
        <v>477</v>
      </c>
      <c r="AB6" s="328" t="s">
        <v>35</v>
      </c>
    </row>
    <row r="7" spans="1:28" s="1" customFormat="1" ht="30" customHeight="1" thickBot="1" x14ac:dyDescent="0.35">
      <c r="A7" s="3"/>
      <c r="C7" s="389" t="s">
        <v>458</v>
      </c>
      <c r="D7" s="390"/>
      <c r="E7" s="198" t="s">
        <v>438</v>
      </c>
      <c r="F7" s="198" t="s">
        <v>94</v>
      </c>
      <c r="G7" s="198" t="s">
        <v>111</v>
      </c>
      <c r="H7" s="198" t="s">
        <v>209</v>
      </c>
      <c r="I7" s="198"/>
      <c r="J7" s="198" t="s">
        <v>210</v>
      </c>
      <c r="K7" s="198" t="s">
        <v>439</v>
      </c>
      <c r="L7" s="198" t="s">
        <v>440</v>
      </c>
      <c r="M7" s="198" t="s">
        <v>441</v>
      </c>
      <c r="N7" s="199" t="s">
        <v>442</v>
      </c>
      <c r="O7" s="199" t="s">
        <v>443</v>
      </c>
      <c r="P7" s="199"/>
      <c r="Q7" s="199" t="s">
        <v>444</v>
      </c>
      <c r="R7" s="199"/>
      <c r="S7" s="199" t="s">
        <v>445</v>
      </c>
      <c r="T7" s="199"/>
      <c r="U7" s="199" t="s">
        <v>448</v>
      </c>
      <c r="V7" s="199" t="s">
        <v>449</v>
      </c>
      <c r="W7" s="199" t="s">
        <v>450</v>
      </c>
      <c r="X7" s="199" t="s">
        <v>424</v>
      </c>
      <c r="Y7" s="199" t="s">
        <v>446</v>
      </c>
      <c r="Z7" s="199"/>
      <c r="AA7" s="313" t="s">
        <v>447</v>
      </c>
      <c r="AB7" s="329" t="s">
        <v>442</v>
      </c>
    </row>
    <row r="8" spans="1:28" s="1" customFormat="1" ht="17.25" thickTop="1" x14ac:dyDescent="0.3">
      <c r="A8" s="302">
        <f>MATCH(C8,TZConvert!$J$7:$J$48,0)</f>
        <v>4</v>
      </c>
      <c r="B8" s="384" t="s">
        <v>0</v>
      </c>
      <c r="C8" s="226" t="s">
        <v>152</v>
      </c>
      <c r="D8" s="226"/>
      <c r="E8" s="227" t="s">
        <v>470</v>
      </c>
      <c r="F8" s="228" t="s">
        <v>31</v>
      </c>
      <c r="G8" s="263" t="s">
        <v>35</v>
      </c>
      <c r="H8" s="260" t="str">
        <f>IF((G8="Select_Option")+(G8=""),"",IF(G8="Test Tier 1 - $0.01 USD",0.01,IF(G8="Test Tier 2 - $0.02 USD",0.02,INDEX(WSP[#All],MATCH(G8,WSP[LOOKUP],0)+1,MATCH(C8,WSP[#Headers],0)))))</f>
        <v/>
      </c>
      <c r="I8" s="191" t="s">
        <v>35</v>
      </c>
      <c r="J8" s="191" t="str">
        <f>IF((G8="Select_Option")*(I8="Select_Option"),"",IF((I8="Select_Option")*(G8&lt;&gt;"Select_Option"),IF(G8="Test Tier 1 - $0.01 USD",0.01,IF(G8="Test Tier 2 - $0.02 USD",0.02,INDEX(SRP[#All],MATCH(G8,SRP[WSPLookup],0)+1,MATCH(C8,SRP[#Headers],0)))),IF(I8="Test Tier 1 - $0.01 USD",0.01,IF(I8="Test Tier 2 - $0.02 USD",0.02,INDEX(SRP[#All],MATCH(I8,SRP[WSPLookup],0)+1,MATCH(C8,SRP[#Headers],0))))))</f>
        <v/>
      </c>
      <c r="K8" s="192" t="s">
        <v>35</v>
      </c>
      <c r="L8" s="193" t="str">
        <f>IF((K8="Select_Option")+(K8=""),"",IF(K8="Test Tier 1 - $0.01 USD",0.01,IF(K8="Test Tier 2 - $0.02 USD",0.02,INDEX(SRP[#All],MATCH(K8,SRP[LOOKUP],0)+1,MATCH(C8,SRP[#Headers],0)))))</f>
        <v/>
      </c>
      <c r="M8" s="194" t="s">
        <v>35</v>
      </c>
      <c r="N8" s="190" t="s">
        <v>35</v>
      </c>
      <c r="O8" s="317">
        <v>5</v>
      </c>
      <c r="P8" s="290" t="s">
        <v>31</v>
      </c>
      <c r="Q8" s="280" t="str">
        <f>IF(OR(ISBLANK(P8),ISTEXT(P8)),"Auto Calculated",ConvertToGMT(ROUNDDOWN(P8,0),INDEX(TZConvert!$H$7:$J$48,$A8,1),INDEX(TZConvert!$H$7:$J$48,$A8,2),INDEX(TZConvert!$H$7:$J$48,$A8,3)))</f>
        <v>Auto Calculated</v>
      </c>
      <c r="R8" s="289" t="s">
        <v>31</v>
      </c>
      <c r="S8" s="280" t="str">
        <f>IF(OR(ISBLANK(R8),ISTEXT(R8)),"Auto Calculated",ConvertToGMT(ROUNDDOWN(R8,0),INDEX(TZConvert!$H$7:$J$48,$A8,1),INDEX(TZConvert!$H$7:$J$48,$A8,2),INDEX(TZConvert!$H$7:$J$48,$A8,3)))</f>
        <v>Auto Calculated</v>
      </c>
      <c r="T8" s="289" t="s">
        <v>31</v>
      </c>
      <c r="U8" s="280" t="str">
        <f>IF(OR(ISBLANK(T8),ISTEXT(T8)),"Auto Calculated",ConvertToGMT(ROUNDDOWN(T8,0),INDEX(TZConvert!$H$7:$J$48,$A8,1),INDEX(TZConvert!$H$7:$J$48,$A8,2),INDEX(TZConvert!$H$7:$J$48,$A8,3)))</f>
        <v>Auto Calculated</v>
      </c>
      <c r="V8" s="289" t="s">
        <v>31</v>
      </c>
      <c r="W8" s="280" t="str">
        <f>IF(OR(ISBLANK(V8),ISTEXT(V8)),"Auto Calculated",ConvertToGMT(ROUNDDOWN(V8,0),INDEX(TZConvert!$H$7:$J$48,$A8,1),INDEX(TZConvert!$H$7:$J$48,$A8,2),INDEX(TZConvert!$H$7:$J$48,$A8,3)))</f>
        <v>Auto Calculated</v>
      </c>
      <c r="X8" s="289" t="s">
        <v>31</v>
      </c>
      <c r="Y8" s="280" t="str">
        <f>IF(OR(ISBLANK(X8),ISTEXT(X8)),"Auto Calculated",ConvertToGMT(ROUNDDOWN(X8,0),INDEX(TZConvert!$H$7:$J$48,$A8,1),INDEX(TZConvert!$H$7:$J$48,$A8,2),INDEX(TZConvert!$H$7:$J$48,$A8,3)))</f>
        <v>Auto Calculated</v>
      </c>
      <c r="Z8" s="289" t="s">
        <v>31</v>
      </c>
      <c r="AA8" s="303" t="str">
        <f>IF(OR(ISBLANK(Z8),ISTEXT(Z8)),"Auto Calculated",ConvertToGMT(ROUNDDOWN(Z8,0),INDEX(TZConvert!$H$7:$J$48,$A8,1),INDEX(TZConvert!$H$7:$J$48,$A8,2),INDEX(TZConvert!$H$7:$J$48,$A8,3)))</f>
        <v>Auto Calculated</v>
      </c>
      <c r="AB8" s="330" t="s">
        <v>35</v>
      </c>
    </row>
    <row r="9" spans="1:28" s="1" customFormat="1" ht="22.5" customHeight="1" x14ac:dyDescent="0.3">
      <c r="A9" s="302">
        <f>MATCH(C9,TZConvert!$J$7:$J$48,0)</f>
        <v>2</v>
      </c>
      <c r="B9" s="385"/>
      <c r="C9" s="232" t="s">
        <v>2</v>
      </c>
      <c r="D9" s="232"/>
      <c r="E9" s="233" t="s">
        <v>35</v>
      </c>
      <c r="F9" s="234" t="s">
        <v>31</v>
      </c>
      <c r="G9" s="264" t="s">
        <v>35</v>
      </c>
      <c r="H9" s="261" t="str">
        <f t="array" ref="H9">IF((G9="Select_Option")+(G9=""),"",IF(G9="Test Tier 1 - $0.01 USD",0.01,IF(G9="Test Tier 2 - $0.02 USD",0.02,INDEX(WSP[#All],MATCH(G9,WSP[LOOKUP],0)+1,MATCH(C9,WSP[#Headers],0)))))</f>
        <v/>
      </c>
      <c r="I9" s="156" t="s">
        <v>35</v>
      </c>
      <c r="J9" s="156" t="str">
        <f>IF((G9="Select_Option")*(I9="Select_Option"),"",IF((I9="Select_Option")*(G9&lt;&gt;"Select_Option"),IF(G9="Test Tier 1 - $0.01 USD",0.01,IF(G9="Test Tier 2 - $0.02 USD",0.02,INDEX(SRP[#All],MATCH(G9,SRP[WSPLookup],0)+1,MATCH(C9,SRP[#Headers],0)))),IF(I9="Test Tier 1 - $0.01 USD",0.01,IF(I9="Test Tier 2 - $0.02 USD",0.02,INDEX(SRP[#All],MATCH(I9,SRP[WSPLookup],0)+1,MATCH(C9,SRP[#Headers],0))))))</f>
        <v/>
      </c>
      <c r="K9" s="56" t="s">
        <v>35</v>
      </c>
      <c r="L9" s="62" t="str">
        <f t="array" ref="L9">IF((K9="Select_Option")+(K9=""),"",IF(K9="Test Tier 1 - $0.01 USD",0.01,IF(K9="Test Tier 2 - $0.02 USD",0.02,INDEX(SRP[#All],MATCH(K9,SRP[LOOKUP],0)+1,MATCH(C9,SRP[#Headers],0)))))</f>
        <v/>
      </c>
      <c r="M9" s="125" t="s">
        <v>35</v>
      </c>
      <c r="N9" s="27" t="s">
        <v>35</v>
      </c>
      <c r="O9" s="318">
        <v>0</v>
      </c>
      <c r="P9" s="290" t="s">
        <v>31</v>
      </c>
      <c r="Q9" s="281" t="str">
        <f>IF(OR(ISBLANK(P9),ISTEXT(P9)),"Auto Calculated",ConvertToGMT(ROUNDDOWN(P9,0),INDEX(TZConvert!$H$7:$J$48,$A9,1),INDEX(TZConvert!$H$7:$J$48,$A9,2),INDEX(TZConvert!$H$7:$J$48,$A9,3)))</f>
        <v>Auto Calculated</v>
      </c>
      <c r="R9" s="290" t="s">
        <v>31</v>
      </c>
      <c r="S9" s="281" t="str">
        <f>IF(OR(ISBLANK(R9),ISTEXT(R9)),"Auto Calculated",ConvertToGMT(ROUNDDOWN(R9,0),INDEX(TZConvert!$H$7:$J$48,$A9,1),INDEX(TZConvert!$H$7:$J$48,$A9,2),INDEX(TZConvert!$H$7:$J$48,$A9,3)))</f>
        <v>Auto Calculated</v>
      </c>
      <c r="T9" s="290" t="s">
        <v>31</v>
      </c>
      <c r="U9" s="281" t="str">
        <f>IF(OR(ISBLANK(T9),ISTEXT(T9)),"Auto Calculated",ConvertToGMT(ROUNDDOWN(T9,0),INDEX(TZConvert!$H$7:$J$48,$A9,1),INDEX(TZConvert!$H$7:$J$48,$A9,2),INDEX(TZConvert!$H$7:$J$48,$A9,3)))</f>
        <v>Auto Calculated</v>
      </c>
      <c r="V9" s="290" t="s">
        <v>31</v>
      </c>
      <c r="W9" s="281" t="str">
        <f>IF(OR(ISBLANK(V9),ISTEXT(V9)),"Auto Calculated",ConvertToGMT(ROUNDDOWN(V9,0),INDEX(TZConvert!$H$7:$J$48,$A9,1),INDEX(TZConvert!$H$7:$J$48,$A9,2),INDEX(TZConvert!$H$7:$J$48,$A9,3)))</f>
        <v>Auto Calculated</v>
      </c>
      <c r="X9" s="290" t="s">
        <v>31</v>
      </c>
      <c r="Y9" s="281" t="str">
        <f>IF(OR(ISBLANK(X9),ISTEXT(X9)),"Auto Calculated",ConvertToGMT(ROUNDDOWN(X9,0),INDEX(TZConvert!$H$7:$J$48,$A9,1),INDEX(TZConvert!$H$7:$J$48,$A9,2),INDEX(TZConvert!$H$7:$J$48,$A9,3)))</f>
        <v>Auto Calculated</v>
      </c>
      <c r="Z9" s="290" t="s">
        <v>31</v>
      </c>
      <c r="AA9" s="304" t="str">
        <f>IF(OR(ISBLANK(Z9),ISTEXT(Z9)),"Auto Calculated",ConvertToGMT(ROUNDDOWN(Z9,0),INDEX(TZConvert!$H$7:$J$48,$A9,1),INDEX(TZConvert!$H$7:$J$48,$A9,2),INDEX(TZConvert!$H$7:$J$48,$A9,3)))</f>
        <v>Auto Calculated</v>
      </c>
      <c r="AB9" s="331" t="s">
        <v>35</v>
      </c>
    </row>
    <row r="10" spans="1:28" s="1" customFormat="1" ht="18.75" customHeight="1" thickBot="1" x14ac:dyDescent="0.35">
      <c r="A10" s="302">
        <f>MATCH(C10,TZConvert!$J$7:$J$48,0)</f>
        <v>3</v>
      </c>
      <c r="B10" s="386"/>
      <c r="C10" s="254" t="s">
        <v>12</v>
      </c>
      <c r="D10" s="254"/>
      <c r="E10" s="255" t="s">
        <v>35</v>
      </c>
      <c r="F10" s="256" t="s">
        <v>31</v>
      </c>
      <c r="G10" s="265" t="s">
        <v>35</v>
      </c>
      <c r="H10" s="262" t="str">
        <f t="array" ref="H10">IF((G10="Select_Option")+(G10=""),"",IF(G10="Test Tier 1 - $0.01 USD",0.01,IF(G10="Test Tier 2 - $0.02 USD",0.02,INDEX(WSP[#All],MATCH(G10,WSP[LOOKUP],0)+1,MATCH(C10,WSP[#Headers],0)))))</f>
        <v/>
      </c>
      <c r="I10" s="220" t="s">
        <v>35</v>
      </c>
      <c r="J10" s="220" t="str">
        <f>IF((G10="Select_Option")*(I10="Select_Option"),"",IF((I10="Select_Option")*(G10&lt;&gt;"Select_Option"),IF(G10="Test Tier 1 - $0.01 USD",0.01,IF(G10="Test Tier 2 - $0.02 USD",0.02,INDEX(SRP[#All],MATCH(G10,SRP[WSPLookup],0)+1,MATCH(C10,SRP[#Headers],0)))),IF(I10="Test Tier 1 - $0.01 USD",0.01,IF(I10="Test Tier 2 - $0.02 USD",0.02,INDEX(SRP[#All],MATCH(I10,SRP[WSPLookup],0)+1,MATCH(C10,SRP[#Headers],0))))))</f>
        <v/>
      </c>
      <c r="K10" s="221" t="s">
        <v>35</v>
      </c>
      <c r="L10" s="222" t="str">
        <f t="array" ref="L10">IF((K10="Select_Option")+(K10=""),"",IF(K10="Test Tier 1 - $0.01 USD",0.01,IF(K10="Test Tier 2 - $0.02 USD",0.02,INDEX(SRP[#All],MATCH(K10,SRP[LOOKUP],0)+1,MATCH(C10,SRP[#Headers],0)))))</f>
        <v/>
      </c>
      <c r="M10" s="223" t="s">
        <v>35</v>
      </c>
      <c r="N10" s="219" t="s">
        <v>35</v>
      </c>
      <c r="O10" s="319">
        <v>0</v>
      </c>
      <c r="P10" s="291" t="s">
        <v>31</v>
      </c>
      <c r="Q10" s="282" t="str">
        <f>IF(OR(ISBLANK(P10),ISTEXT(P10)),"Auto Calculated",ConvertToGMT(ROUNDDOWN(P10,0),INDEX(TZConvert!$H$7:$J$48,$A10,1),INDEX(TZConvert!$H$7:$J$48,$A10,2),INDEX(TZConvert!$H$7:$J$48,$A10,3)))</f>
        <v>Auto Calculated</v>
      </c>
      <c r="R10" s="291" t="s">
        <v>31</v>
      </c>
      <c r="S10" s="282" t="str">
        <f>IF(OR(ISBLANK(R10),ISTEXT(R10)),"Auto Calculated",ConvertToGMT(ROUNDDOWN(R10,0),INDEX(TZConvert!$H$7:$J$48,$A10,1),INDEX(TZConvert!$H$7:$J$48,$A10,2),INDEX(TZConvert!$H$7:$J$48,$A10,3)))</f>
        <v>Auto Calculated</v>
      </c>
      <c r="T10" s="291" t="s">
        <v>31</v>
      </c>
      <c r="U10" s="282" t="str">
        <f>IF(OR(ISBLANK(T10),ISTEXT(T10)),"Auto Calculated",ConvertToGMT(ROUNDDOWN(T10,0),INDEX(TZConvert!$H$7:$J$48,$A10,1),INDEX(TZConvert!$H$7:$J$48,$A10,2),INDEX(TZConvert!$H$7:$J$48,$A10,3)))</f>
        <v>Auto Calculated</v>
      </c>
      <c r="V10" s="291" t="s">
        <v>31</v>
      </c>
      <c r="W10" s="282" t="str">
        <f>IF(OR(ISBLANK(V10),ISTEXT(V10)),"Auto Calculated",ConvertToGMT(ROUNDDOWN(V10,0),INDEX(TZConvert!$H$7:$J$48,$A10,1),INDEX(TZConvert!$H$7:$J$48,$A10,2),INDEX(TZConvert!$H$7:$J$48,$A10,3)))</f>
        <v>Auto Calculated</v>
      </c>
      <c r="X10" s="291" t="s">
        <v>31</v>
      </c>
      <c r="Y10" s="282" t="str">
        <f>IF(OR(ISBLANK(X10),ISTEXT(X10)),"Auto Calculated",ConvertToGMT(ROUNDDOWN(X10,0),INDEX(TZConvert!$H$7:$J$48,$A10,1),INDEX(TZConvert!$H$7:$J$48,$A10,2),INDEX(TZConvert!$H$7:$J$48,$A10,3)))</f>
        <v>Auto Calculated</v>
      </c>
      <c r="Z10" s="291" t="s">
        <v>31</v>
      </c>
      <c r="AA10" s="305" t="str">
        <f>IF(OR(ISBLANK(Z10),ISTEXT(Z10)),"Auto Calculated",ConvertToGMT(ROUNDDOWN(Z10,0),INDEX(TZConvert!$H$7:$J$48,$A10,1),INDEX(TZConvert!$H$7:$J$48,$A10,2),INDEX(TZConvert!$H$7:$J$48,$A10,3)))</f>
        <v>Auto Calculated</v>
      </c>
      <c r="AB10" s="332" t="s">
        <v>35</v>
      </c>
    </row>
    <row r="11" spans="1:28" s="1" customFormat="1" ht="17.25" thickTop="1" x14ac:dyDescent="0.3">
      <c r="A11" s="302">
        <f>MATCH(C11,TZConvert!$J$7:$J$48,0)</f>
        <v>5</v>
      </c>
      <c r="B11" s="384" t="s">
        <v>264</v>
      </c>
      <c r="C11" s="226" t="s">
        <v>3</v>
      </c>
      <c r="D11" s="226"/>
      <c r="E11" s="227" t="s">
        <v>35</v>
      </c>
      <c r="F11" s="228" t="s">
        <v>31</v>
      </c>
      <c r="G11" s="228" t="s">
        <v>35</v>
      </c>
      <c r="H11" s="229" t="str">
        <f t="array" ref="H11">IF((G11="Select_Option")+(G11=""),"",IF(G11="Test Tier 1 - $0.01 USD",0.01,IF(G11="Test Tier 2 - $0.02 USD",0.02,INDEX(WSP[#All],MATCH(G11,WSP[LOOKUP],0)+1,MATCH(C11,WSP[#Headers],0)))))</f>
        <v/>
      </c>
      <c r="I11" s="229" t="s">
        <v>35</v>
      </c>
      <c r="J11" s="229" t="str">
        <f>IF((G11="Select_Option")*(I11="Select_Option"),"",IF((I11="Select_Option")*(G11&lt;&gt;"Select_Option"),IF(G11="Test Tier 1 - $0.01 USD",0.01,IF(G11="Test Tier 2 - $0.02 USD",0.02,INDEX(SRP[#All],MATCH(G11,SRP[WSPLookup],0)+1,MATCH(C11,SRP[#Headers],0)))),IF(I11="Test Tier 1 - $0.01 USD",0.01,IF(I11="Test Tier 2 - $0.02 USD",0.02,INDEX(SRP[#All],MATCH(I11,SRP[WSPLookup],0)+1,MATCH(C11,SRP[#Headers],0))))))</f>
        <v/>
      </c>
      <c r="K11" s="230" t="s">
        <v>35</v>
      </c>
      <c r="L11" s="231" t="str">
        <f t="array" ref="L11">IF((K11="Select_Option")+(K11=""),"",IF(K11="Test Tier 1 - $0.01 USD",0.01,IF(K11="Test Tier 2 - $0.02 USD",0.02,INDEX(SRP[#All],MATCH(K11,SRP[LOOKUP],0)+1,MATCH(C11,SRP[#Headers],0)))))</f>
        <v/>
      </c>
      <c r="M11" s="227" t="s">
        <v>35</v>
      </c>
      <c r="N11" s="227" t="s">
        <v>35</v>
      </c>
      <c r="O11" s="227">
        <v>0</v>
      </c>
      <c r="P11" s="292" t="s">
        <v>31</v>
      </c>
      <c r="Q11" s="283" t="str">
        <f>IF(OR(ISBLANK(P11),ISTEXT(P11)),"Auto Calculated",ConvertToGMT(ROUNDDOWN(P11,0),INDEX(TZConvert!$H$7:$J$48,$A11,1),INDEX(TZConvert!$H$7:$J$48,$A11,2),INDEX(TZConvert!$H$7:$J$48,$A11,3)))</f>
        <v>Auto Calculated</v>
      </c>
      <c r="R11" s="292" t="s">
        <v>31</v>
      </c>
      <c r="S11" s="283" t="str">
        <f>IF(OR(ISBLANK(R11),ISTEXT(R11)),"Auto Calculated",ConvertToGMT(ROUNDDOWN(R11,0),INDEX(TZConvert!$H$7:$J$48,$A11,1),INDEX(TZConvert!$H$7:$J$48,$A11,2),INDEX(TZConvert!$H$7:$J$48,$A11,3)))</f>
        <v>Auto Calculated</v>
      </c>
      <c r="T11" s="292" t="s">
        <v>31</v>
      </c>
      <c r="U11" s="283" t="str">
        <f>IF(OR(ISBLANK(T11),ISTEXT(T11)),"Auto Calculated",ConvertToGMT(ROUNDDOWN(T11,0),INDEX(TZConvert!$H$7:$J$48,$A11,1),INDEX(TZConvert!$H$7:$J$48,$A11,2),INDEX(TZConvert!$H$7:$J$48,$A11,3)))</f>
        <v>Auto Calculated</v>
      </c>
      <c r="V11" s="292" t="s">
        <v>31</v>
      </c>
      <c r="W11" s="283" t="str">
        <f>IF(OR(ISBLANK(V11),ISTEXT(V11)),"Auto Calculated",ConvertToGMT(ROUNDDOWN(V11,0),INDEX(TZConvert!$H$7:$J$48,$A11,1),INDEX(TZConvert!$H$7:$J$48,$A11,2),INDEX(TZConvert!$H$7:$J$48,$A11,3)))</f>
        <v>Auto Calculated</v>
      </c>
      <c r="X11" s="292" t="s">
        <v>31</v>
      </c>
      <c r="Y11" s="283" t="str">
        <f>IF(OR(ISBLANK(X11),ISTEXT(X11)),"Auto Calculated",ConvertToGMT(ROUNDDOWN(X11,0),INDEX(TZConvert!$H$7:$J$48,$A11,1),INDEX(TZConvert!$H$7:$J$48,$A11,2),INDEX(TZConvert!$H$7:$J$48,$A11,3)))</f>
        <v>Auto Calculated</v>
      </c>
      <c r="Z11" s="314" t="s">
        <v>31</v>
      </c>
      <c r="AA11" s="310" t="str">
        <f>IF(OR(ISBLANK(Z11),ISTEXT(Z11)),"Auto Calculated",ConvertToGMT(ROUNDDOWN(Z11,0),INDEX(TZConvert!$H$7:$J$48,$A11,1),INDEX(TZConvert!$H$7:$J$48,$A11,2),INDEX(TZConvert!$H$7:$J$48,$A11,3)))</f>
        <v>Auto Calculated</v>
      </c>
      <c r="AB11" s="333" t="s">
        <v>35</v>
      </c>
    </row>
    <row r="12" spans="1:28" s="1" customFormat="1" ht="16.5" x14ac:dyDescent="0.3">
      <c r="A12" s="302">
        <f>MATCH(C12,TZConvert!$J$7:$J$48,0)</f>
        <v>17</v>
      </c>
      <c r="B12" s="385"/>
      <c r="C12" s="232" t="s">
        <v>156</v>
      </c>
      <c r="D12" s="232"/>
      <c r="E12" s="233" t="s">
        <v>35</v>
      </c>
      <c r="F12" s="234" t="s">
        <v>31</v>
      </c>
      <c r="G12" s="234" t="s">
        <v>35</v>
      </c>
      <c r="H12" s="235" t="str">
        <f t="array" ref="H12">IF((G12="Select_Option")+(G12=""),"",IF(G12="Test Tier 1 - $0.01 USD",0.01,IF(G12="Test Tier 2 - $0.02 USD",0.02,INDEX(WSP[#All],MATCH(G12,WSP[LOOKUP],0)+1,MATCH(C12,WSP[#Headers],0)))))</f>
        <v/>
      </c>
      <c r="I12" s="235" t="s">
        <v>35</v>
      </c>
      <c r="J12" s="235" t="str">
        <f>IF((G12="Select_Option")*(I12="Select_Option"),"",IF((I12="Select_Option")*(G12&lt;&gt;"Select_Option"),IF(G12="Test Tier 1 - $0.01 USD",0.01,IF(G12="Test Tier 2 - $0.02 USD",0.02,INDEX(SRP[#All],MATCH(G12,SRP[WSPLookup],0)+1,MATCH(C12,SRP[#Headers],0)))),IF(I12="Test Tier 1 - $0.01 USD",0.01,IF(I12="Test Tier 2 - $0.02 USD",0.02,INDEX(SRP[#All],MATCH(I12,SRP[WSPLookup],0)+1,MATCH(C12,SRP[#Headers],0))))))</f>
        <v/>
      </c>
      <c r="K12" s="236" t="s">
        <v>35</v>
      </c>
      <c r="L12" s="237" t="str">
        <f t="array" ref="L12">IF((K12="Select_Option")+(K12=""),"",IF(K12="Test Tier 1 - $0.01 USD",0.01,IF(K12="Test Tier 2 - $0.02 USD",0.02,INDEX(SRP[#All],MATCH(K12,SRP[LOOKUP],0)+1,MATCH(C12,SRP[#Headers],0)))))</f>
        <v/>
      </c>
      <c r="M12" s="233" t="s">
        <v>35</v>
      </c>
      <c r="N12" s="233" t="s">
        <v>35</v>
      </c>
      <c r="O12" s="233">
        <v>0</v>
      </c>
      <c r="P12" s="293" t="s">
        <v>31</v>
      </c>
      <c r="Q12" s="284" t="str">
        <f>IF(OR(ISBLANK(P12),ISTEXT(P12)),"Auto Calculated",ConvertToGMT(ROUNDDOWN(P12,0),INDEX(TZConvert!$H$7:$J$48,$A12,1),INDEX(TZConvert!$H$7:$J$48,$A12,2),INDEX(TZConvert!$H$7:$J$48,$A12,3)))</f>
        <v>Auto Calculated</v>
      </c>
      <c r="R12" s="293" t="s">
        <v>31</v>
      </c>
      <c r="S12" s="284" t="str">
        <f>IF(OR(ISBLANK(R12),ISTEXT(R12)),"Auto Calculated",ConvertToGMT(ROUNDDOWN(R12,0),INDEX(TZConvert!$H$7:$J$48,$A12,1),INDEX(TZConvert!$H$7:$J$48,$A12,2),INDEX(TZConvert!$H$7:$J$48,$A12,3)))</f>
        <v>Auto Calculated</v>
      </c>
      <c r="T12" s="293" t="s">
        <v>31</v>
      </c>
      <c r="U12" s="284" t="str">
        <f>IF(OR(ISBLANK(T12),ISTEXT(T12)),"Auto Calculated",ConvertToGMT(ROUNDDOWN(T12,0),INDEX(TZConvert!$H$7:$J$48,$A12,1),INDEX(TZConvert!$H$7:$J$48,$A12,2),INDEX(TZConvert!$H$7:$J$48,$A12,3)))</f>
        <v>Auto Calculated</v>
      </c>
      <c r="V12" s="293" t="s">
        <v>31</v>
      </c>
      <c r="W12" s="284" t="str">
        <f>IF(OR(ISBLANK(V12),ISTEXT(V12)),"Auto Calculated",ConvertToGMT(ROUNDDOWN(V12,0),INDEX(TZConvert!$H$7:$J$48,$A12,1),INDEX(TZConvert!$H$7:$J$48,$A12,2),INDEX(TZConvert!$H$7:$J$48,$A12,3)))</f>
        <v>Auto Calculated</v>
      </c>
      <c r="X12" s="293" t="s">
        <v>31</v>
      </c>
      <c r="Y12" s="284" t="str">
        <f>IF(OR(ISBLANK(X12),ISTEXT(X12)),"Auto Calculated",ConvertToGMT(ROUNDDOWN(X12,0),INDEX(TZConvert!$H$7:$J$48,$A12,1),INDEX(TZConvert!$H$7:$J$48,$A12,2),INDEX(TZConvert!$H$7:$J$48,$A12,3)))</f>
        <v>Auto Calculated</v>
      </c>
      <c r="Z12" s="315" t="s">
        <v>31</v>
      </c>
      <c r="AA12" s="311" t="str">
        <f>IF(OR(ISBLANK(Z12),ISTEXT(Z12)),"Auto Calculated",ConvertToGMT(ROUNDDOWN(Z12,0),INDEX(TZConvert!$H$7:$J$48,$A12,1),INDEX(TZConvert!$H$7:$J$48,$A12,2),INDEX(TZConvert!$H$7:$J$48,$A12,3)))</f>
        <v>Auto Calculated</v>
      </c>
      <c r="AB12" s="334" t="s">
        <v>35</v>
      </c>
    </row>
    <row r="13" spans="1:28" s="1" customFormat="1" ht="16.5" x14ac:dyDescent="0.3">
      <c r="A13" s="302">
        <f>MATCH(C13,TZConvert!$J$7:$J$48,0)</f>
        <v>19</v>
      </c>
      <c r="B13" s="385"/>
      <c r="C13" s="232" t="s">
        <v>164</v>
      </c>
      <c r="D13" s="232"/>
      <c r="E13" s="233" t="s">
        <v>35</v>
      </c>
      <c r="F13" s="234" t="s">
        <v>31</v>
      </c>
      <c r="G13" s="234" t="s">
        <v>35</v>
      </c>
      <c r="H13" s="238" t="str">
        <f t="array" ref="H13">IF((G13="Select_Option")+(G13=""),"",IF(G13="Test Tier 1 - $0.01 USD",0.01,IF(G13="Test Tier 2 - $0.02 USD",0.02,INDEX(WSP[#All],MATCH(G13,WSP[LOOKUP],0)+1,MATCH(C13,WSP[#Headers],0)))))</f>
        <v/>
      </c>
      <c r="I13" s="238" t="s">
        <v>35</v>
      </c>
      <c r="J13" s="238" t="str">
        <f>IF((G13="Select_Option")*(I13="Select_Option"),"",IF((I13="Select_Option")*(G13&lt;&gt;"Select_Option"),IF(G13="Test Tier 1 - $0.01 USD",0.01,IF(G13="Test Tier 2 - $0.02 USD",0.02,INDEX(SRP[#All],MATCH(G13,SRP[WSPLookup],0)+1,MATCH(C13,SRP[#Headers],0)))),IF(I13="Test Tier 1 - $0.01 USD",0.01,IF(I13="Test Tier 2 - $0.02 USD",0.02,INDEX(SRP[#All],MATCH(I13,SRP[WSPLookup],0)+1,MATCH(C13,SRP[#Headers],0))))))</f>
        <v/>
      </c>
      <c r="K13" s="236" t="s">
        <v>35</v>
      </c>
      <c r="L13" s="239" t="str">
        <f t="array" ref="L13">IF((K13="Select_Option")+(K13=""),"",IF(K13="Test Tier 1 - $0.01 USD",0.01,IF(K13="Test Tier 2 - $0.02 USD",0.02,INDEX(SRP[#All],MATCH(K13,SRP[LOOKUP],0)+1,MATCH(C13,SRP[#Headers],0)))))</f>
        <v/>
      </c>
      <c r="M13" s="233" t="s">
        <v>35</v>
      </c>
      <c r="N13" s="233" t="s">
        <v>35</v>
      </c>
      <c r="O13" s="233">
        <v>0</v>
      </c>
      <c r="P13" s="293" t="s">
        <v>31</v>
      </c>
      <c r="Q13" s="284" t="str">
        <f>IF(OR(ISBLANK(P13),ISTEXT(P13)),"Auto Calculated",ConvertToGMT(ROUNDDOWN(P13,0),INDEX(TZConvert!$H$7:$J$48,$A13,1),INDEX(TZConvert!$H$7:$J$48,$A13,2),INDEX(TZConvert!$H$7:$J$48,$A13,3)))</f>
        <v>Auto Calculated</v>
      </c>
      <c r="R13" s="293" t="s">
        <v>31</v>
      </c>
      <c r="S13" s="284" t="str">
        <f>IF(OR(ISBLANK(R13),ISTEXT(R13)),"Auto Calculated",ConvertToGMT(ROUNDDOWN(R13,0),INDEX(TZConvert!$H$7:$J$48,$A13,1),INDEX(TZConvert!$H$7:$J$48,$A13,2),INDEX(TZConvert!$H$7:$J$48,$A13,3)))</f>
        <v>Auto Calculated</v>
      </c>
      <c r="T13" s="293" t="s">
        <v>31</v>
      </c>
      <c r="U13" s="284" t="str">
        <f>IF(OR(ISBLANK(T13),ISTEXT(T13)),"Auto Calculated",ConvertToGMT(ROUNDDOWN(T13,0),INDEX(TZConvert!$H$7:$J$48,$A13,1),INDEX(TZConvert!$H$7:$J$48,$A13,2),INDEX(TZConvert!$H$7:$J$48,$A13,3)))</f>
        <v>Auto Calculated</v>
      </c>
      <c r="V13" s="293" t="s">
        <v>31</v>
      </c>
      <c r="W13" s="284" t="str">
        <f>IF(OR(ISBLANK(V13),ISTEXT(V13)),"Auto Calculated",ConvertToGMT(ROUNDDOWN(V13,0),INDEX(TZConvert!$H$7:$J$48,$A13,1),INDEX(TZConvert!$H$7:$J$48,$A13,2),INDEX(TZConvert!$H$7:$J$48,$A13,3)))</f>
        <v>Auto Calculated</v>
      </c>
      <c r="X13" s="293" t="s">
        <v>31</v>
      </c>
      <c r="Y13" s="284" t="str">
        <f>IF(OR(ISBLANK(X13),ISTEXT(X13)),"Auto Calculated",ConvertToGMT(ROUNDDOWN(X13,0),INDEX(TZConvert!$H$7:$J$48,$A13,1),INDEX(TZConvert!$H$7:$J$48,$A13,2),INDEX(TZConvert!$H$7:$J$48,$A13,3)))</f>
        <v>Auto Calculated</v>
      </c>
      <c r="Z13" s="315" t="s">
        <v>31</v>
      </c>
      <c r="AA13" s="311" t="str">
        <f>IF(OR(ISBLANK(Z13),ISTEXT(Z13)),"Auto Calculated",ConvertToGMT(ROUNDDOWN(Z13,0),INDEX(TZConvert!$H$7:$J$48,$A13,1),INDEX(TZConvert!$H$7:$J$48,$A13,2),INDEX(TZConvert!$H$7:$J$48,$A13,3)))</f>
        <v>Auto Calculated</v>
      </c>
      <c r="AB13" s="334" t="s">
        <v>35</v>
      </c>
    </row>
    <row r="14" spans="1:28" s="1" customFormat="1" ht="16.5" x14ac:dyDescent="0.3">
      <c r="A14" s="302">
        <f>MATCH(C14,TZConvert!$J$7:$J$48,0)</f>
        <v>20</v>
      </c>
      <c r="B14" s="385"/>
      <c r="C14" s="232" t="s">
        <v>167</v>
      </c>
      <c r="D14" s="232"/>
      <c r="E14" s="233" t="s">
        <v>35</v>
      </c>
      <c r="F14" s="234" t="s">
        <v>31</v>
      </c>
      <c r="G14" s="234" t="s">
        <v>35</v>
      </c>
      <c r="H14" s="240" t="str">
        <f t="array" ref="H14">IF((G14="Select_Option")+(G14=""),"",IF(G14="Test Tier 1 - $0.01 USD",0.01,IF(G14="Test Tier 2 - $0.02 USD",0.02,INDEX(WSP[#All],MATCH(G14,WSP[LOOKUP],0)+1,MATCH(C14,WSP[#Headers],0)))))</f>
        <v/>
      </c>
      <c r="I14" s="240" t="s">
        <v>35</v>
      </c>
      <c r="J14" s="240" t="str">
        <f>IF((G14="Select_Option")*(I14="Select_Option"),"",IF((I14="Select_Option")*(G14&lt;&gt;"Select_Option"),IF(G14="Test Tier 1 - $0.01 USD",0.01,IF(G14="Test Tier 2 - $0.02 USD",0.02,INDEX(SRP[#All],MATCH(G14,SRP[WSPLookup],0)+1,MATCH(C14,SRP[#Headers],0)))),IF(I14="Test Tier 1 - $0.01 USD",0.01,IF(I14="Test Tier 2 - $0.02 USD",0.02,INDEX(SRP[#All],MATCH(I14,SRP[WSPLookup],0)+1,MATCH(C14,SRP[#Headers],0))))))</f>
        <v/>
      </c>
      <c r="K14" s="236" t="s">
        <v>35</v>
      </c>
      <c r="L14" s="241" t="str">
        <f t="array" ref="L14">IF((K14="Select_Option")+(K14=""),"",IF(K14="Test Tier 1 - $0.01 USD",0.01,IF(K14="Test Tier 2 - $0.02 USD",0.02,INDEX(SRP[#All],MATCH(K14,SRP[LOOKUP],0)+1,MATCH(C14,SRP[#Headers],0)))))</f>
        <v/>
      </c>
      <c r="M14" s="233" t="s">
        <v>35</v>
      </c>
      <c r="N14" s="233" t="s">
        <v>35</v>
      </c>
      <c r="O14" s="233">
        <v>0</v>
      </c>
      <c r="P14" s="293" t="s">
        <v>31</v>
      </c>
      <c r="Q14" s="284" t="str">
        <f>IF(OR(ISBLANK(P14),ISTEXT(P14)),"Auto Calculated",ConvertToGMT(ROUNDDOWN(P14,0),INDEX(TZConvert!$H$7:$J$48,$A14,1),INDEX(TZConvert!$H$7:$J$48,$A14,2),INDEX(TZConvert!$H$7:$J$48,$A14,3)))</f>
        <v>Auto Calculated</v>
      </c>
      <c r="R14" s="293" t="s">
        <v>31</v>
      </c>
      <c r="S14" s="284" t="str">
        <f>IF(OR(ISBLANK(R14),ISTEXT(R14)),"Auto Calculated",ConvertToGMT(ROUNDDOWN(R14,0),INDEX(TZConvert!$H$7:$J$48,$A14,1),INDEX(TZConvert!$H$7:$J$48,$A14,2),INDEX(TZConvert!$H$7:$J$48,$A14,3)))</f>
        <v>Auto Calculated</v>
      </c>
      <c r="T14" s="293" t="s">
        <v>31</v>
      </c>
      <c r="U14" s="284" t="str">
        <f>IF(OR(ISBLANK(T14),ISTEXT(T14)),"Auto Calculated",ConvertToGMT(ROUNDDOWN(T14,0),INDEX(TZConvert!$H$7:$J$48,$A14,1),INDEX(TZConvert!$H$7:$J$48,$A14,2),INDEX(TZConvert!$H$7:$J$48,$A14,3)))</f>
        <v>Auto Calculated</v>
      </c>
      <c r="V14" s="293" t="s">
        <v>31</v>
      </c>
      <c r="W14" s="284" t="str">
        <f>IF(OR(ISBLANK(V14),ISTEXT(V14)),"Auto Calculated",ConvertToGMT(ROUNDDOWN(V14,0),INDEX(TZConvert!$H$7:$J$48,$A14,1),INDEX(TZConvert!$H$7:$J$48,$A14,2),INDEX(TZConvert!$H$7:$J$48,$A14,3)))</f>
        <v>Auto Calculated</v>
      </c>
      <c r="X14" s="293" t="s">
        <v>31</v>
      </c>
      <c r="Y14" s="284" t="str">
        <f>IF(OR(ISBLANK(X14),ISTEXT(X14)),"Auto Calculated",ConvertToGMT(ROUNDDOWN(X14,0),INDEX(TZConvert!$H$7:$J$48,$A14,1),INDEX(TZConvert!$H$7:$J$48,$A14,2),INDEX(TZConvert!$H$7:$J$48,$A14,3)))</f>
        <v>Auto Calculated</v>
      </c>
      <c r="Z14" s="315" t="s">
        <v>31</v>
      </c>
      <c r="AA14" s="311" t="str">
        <f>IF(OR(ISBLANK(Z14),ISTEXT(Z14)),"Auto Calculated",ConvertToGMT(ROUNDDOWN(Z14,0),INDEX(TZConvert!$H$7:$J$48,$A14,1),INDEX(TZConvert!$H$7:$J$48,$A14,2),INDEX(TZConvert!$H$7:$J$48,$A14,3)))</f>
        <v>Auto Calculated</v>
      </c>
      <c r="AB14" s="334" t="s">
        <v>35</v>
      </c>
    </row>
    <row r="15" spans="1:28" s="1" customFormat="1" ht="16.5" x14ac:dyDescent="0.3">
      <c r="A15" s="302">
        <f>MATCH(C15,TZConvert!$J$7:$J$48,0)</f>
        <v>6</v>
      </c>
      <c r="B15" s="385"/>
      <c r="C15" s="232" t="s">
        <v>4</v>
      </c>
      <c r="D15" s="232"/>
      <c r="E15" s="233" t="s">
        <v>35</v>
      </c>
      <c r="F15" s="234" t="s">
        <v>31</v>
      </c>
      <c r="G15" s="234" t="s">
        <v>35</v>
      </c>
      <c r="H15" s="242" t="str">
        <f t="array" ref="H15">IF((G15="Select_Option")+(G15=""),"",IF(G15="Test Tier 1 - $0.01 USD",0.01,IF(G15="Test Tier 2 - $0.02 USD",0.02,INDEX(WSP[#All],MATCH(G15,WSP[LOOKUP],0)+1,MATCH(C15,WSP[#Headers],0)))))</f>
        <v/>
      </c>
      <c r="I15" s="242" t="s">
        <v>35</v>
      </c>
      <c r="J15" s="242" t="str">
        <f>IF((G15="Select_Option")*(I15="Select_Option"),"",IF((I15="Select_Option")*(G15&lt;&gt;"Select_Option"),IF(G15="Test Tier 1 - $0.01 USD",0.01,IF(G15="Test Tier 2 - $0.02 USD",0.02,INDEX(SRP[#All],MATCH(G15,SRP[WSPLookup],0)+1,MATCH(C15,SRP[#Headers],0)))),IF(I15="Test Tier 1 - $0.01 USD",0.01,IF(I15="Test Tier 2 - $0.02 USD",0.02,INDEX(SRP[#All],MATCH(I15,SRP[WSPLookup],0)+1,MATCH(C15,SRP[#Headers],0))))))</f>
        <v/>
      </c>
      <c r="K15" s="236" t="s">
        <v>35</v>
      </c>
      <c r="L15" s="243" t="str">
        <f t="array" ref="L15">IF((K15="Select_Option")+(K15=""),"",IF(K15="Test Tier 1 - $0.01 USD",0.01,IF(K15="Test Tier 2 - $0.02 USD",0.02,INDEX(SRP[#All],MATCH(K15,SRP[LOOKUP],0)+1,MATCH(C15,SRP[#Headers],0)))))</f>
        <v/>
      </c>
      <c r="M15" s="233" t="s">
        <v>35</v>
      </c>
      <c r="N15" s="233" t="s">
        <v>35</v>
      </c>
      <c r="O15" s="233">
        <v>0</v>
      </c>
      <c r="P15" s="293" t="s">
        <v>31</v>
      </c>
      <c r="Q15" s="284" t="str">
        <f>IF(OR(ISBLANK(P15),ISTEXT(P15)),"Auto Calculated",ConvertToGMT(ROUNDDOWN(P15,0),INDEX(TZConvert!$H$7:$J$48,$A15,1),INDEX(TZConvert!$H$7:$J$48,$A15,2),INDEX(TZConvert!$H$7:$J$48,$A15,3)))</f>
        <v>Auto Calculated</v>
      </c>
      <c r="R15" s="293" t="s">
        <v>31</v>
      </c>
      <c r="S15" s="284" t="str">
        <f>IF(OR(ISBLANK(R15),ISTEXT(R15)),"Auto Calculated",ConvertToGMT(ROUNDDOWN(R15,0),INDEX(TZConvert!$H$7:$J$48,$A15,1),INDEX(TZConvert!$H$7:$J$48,$A15,2),INDEX(TZConvert!$H$7:$J$48,$A15,3)))</f>
        <v>Auto Calculated</v>
      </c>
      <c r="T15" s="293" t="s">
        <v>31</v>
      </c>
      <c r="U15" s="284" t="str">
        <f>IF(OR(ISBLANK(T15),ISTEXT(T15)),"Auto Calculated",ConvertToGMT(ROUNDDOWN(T15,0),INDEX(TZConvert!$H$7:$J$48,$A15,1),INDEX(TZConvert!$H$7:$J$48,$A15,2),INDEX(TZConvert!$H$7:$J$48,$A15,3)))</f>
        <v>Auto Calculated</v>
      </c>
      <c r="V15" s="293" t="s">
        <v>31</v>
      </c>
      <c r="W15" s="284" t="str">
        <f>IF(OR(ISBLANK(V15),ISTEXT(V15)),"Auto Calculated",ConvertToGMT(ROUNDDOWN(V15,0),INDEX(TZConvert!$H$7:$J$48,$A15,1),INDEX(TZConvert!$H$7:$J$48,$A15,2),INDEX(TZConvert!$H$7:$J$48,$A15,3)))</f>
        <v>Auto Calculated</v>
      </c>
      <c r="X15" s="293" t="s">
        <v>31</v>
      </c>
      <c r="Y15" s="284" t="str">
        <f>IF(OR(ISBLANK(X15),ISTEXT(X15)),"Auto Calculated",ConvertToGMT(ROUNDDOWN(X15,0),INDEX(TZConvert!$H$7:$J$48,$A15,1),INDEX(TZConvert!$H$7:$J$48,$A15,2),INDEX(TZConvert!$H$7:$J$48,$A15,3)))</f>
        <v>Auto Calculated</v>
      </c>
      <c r="Z15" s="315" t="s">
        <v>31</v>
      </c>
      <c r="AA15" s="311" t="str">
        <f>IF(OR(ISBLANK(Z15),ISTEXT(Z15)),"Auto Calculated",ConvertToGMT(ROUNDDOWN(Z15,0),INDEX(TZConvert!$H$7:$J$48,$A15,1),INDEX(TZConvert!$H$7:$J$48,$A15,2),INDEX(TZConvert!$H$7:$J$48,$A15,3)))</f>
        <v>Auto Calculated</v>
      </c>
      <c r="AB15" s="334" t="s">
        <v>35</v>
      </c>
    </row>
    <row r="16" spans="1:28" s="1" customFormat="1" ht="16.5" x14ac:dyDescent="0.3">
      <c r="A16" s="302">
        <f>MATCH(C16,TZConvert!$J$7:$J$48,0)</f>
        <v>7</v>
      </c>
      <c r="B16" s="385"/>
      <c r="C16" s="232" t="s">
        <v>5</v>
      </c>
      <c r="D16" s="232"/>
      <c r="E16" s="233" t="s">
        <v>35</v>
      </c>
      <c r="F16" s="234" t="s">
        <v>31</v>
      </c>
      <c r="G16" s="234" t="s">
        <v>35</v>
      </c>
      <c r="H16" s="242" t="str">
        <f t="array" ref="H16">IF((G16="Select_Option")+(G16=""),"",IF(G16="Test Tier 1 - $0.01 USD",0.01,IF(G16="Test Tier 2 - $0.02 USD",0.02,INDEX(WSP[#All],MATCH(G16,WSP[LOOKUP],0)+1,MATCH(C16,WSP[#Headers],0)))))</f>
        <v/>
      </c>
      <c r="I16" s="242" t="s">
        <v>35</v>
      </c>
      <c r="J16" s="242" t="str">
        <f>IF((G16="Select_Option")*(I16="Select_Option"),"",IF((I16="Select_Option")*(G16&lt;&gt;"Select_Option"),IF(G16="Test Tier 1 - $0.01 USD",0.01,IF(G16="Test Tier 2 - $0.02 USD",0.02,INDEX(SRP[#All],MATCH(G16,SRP[WSPLookup],0)+1,MATCH(C16,SRP[#Headers],0)))),IF(I16="Test Tier 1 - $0.01 USD",0.01,IF(I16="Test Tier 2 - $0.02 USD",0.02,INDEX(SRP[#All],MATCH(I16,SRP[WSPLookup],0)+1,MATCH(C16,SRP[#Headers],0))))))</f>
        <v/>
      </c>
      <c r="K16" s="236" t="s">
        <v>35</v>
      </c>
      <c r="L16" s="243" t="str">
        <f t="array" ref="L16">IF((K16="Select_Option")+(K16=""),"",IF(K16="Test Tier 1 - $0.01 USD",0.01,IF(K16="Test Tier 2 - $0.02 USD",0.02,INDEX(SRP[#All],MATCH(K16,SRP[LOOKUP],0)+1,MATCH(C16,SRP[#Headers],0)))))</f>
        <v/>
      </c>
      <c r="M16" s="233" t="s">
        <v>35</v>
      </c>
      <c r="N16" s="233" t="s">
        <v>35</v>
      </c>
      <c r="O16" s="233">
        <v>0</v>
      </c>
      <c r="P16" s="293" t="s">
        <v>31</v>
      </c>
      <c r="Q16" s="284" t="str">
        <f>IF(OR(ISBLANK(P16),ISTEXT(P16)),"Auto Calculated",ConvertToGMT(ROUNDDOWN(P16,0),INDEX(TZConvert!$H$7:$J$48,$A16,1),INDEX(TZConvert!$H$7:$J$48,$A16,2),INDEX(TZConvert!$H$7:$J$48,$A16,3)))</f>
        <v>Auto Calculated</v>
      </c>
      <c r="R16" s="293" t="s">
        <v>31</v>
      </c>
      <c r="S16" s="284" t="str">
        <f>IF(OR(ISBLANK(R16),ISTEXT(R16)),"Auto Calculated",ConvertToGMT(ROUNDDOWN(R16,0),INDEX(TZConvert!$H$7:$J$48,$A16,1),INDEX(TZConvert!$H$7:$J$48,$A16,2),INDEX(TZConvert!$H$7:$J$48,$A16,3)))</f>
        <v>Auto Calculated</v>
      </c>
      <c r="T16" s="293" t="s">
        <v>31</v>
      </c>
      <c r="U16" s="284" t="str">
        <f>IF(OR(ISBLANK(T16),ISTEXT(T16)),"Auto Calculated",ConvertToGMT(ROUNDDOWN(T16,0),INDEX(TZConvert!$H$7:$J$48,$A16,1),INDEX(TZConvert!$H$7:$J$48,$A16,2),INDEX(TZConvert!$H$7:$J$48,$A16,3)))</f>
        <v>Auto Calculated</v>
      </c>
      <c r="V16" s="293" t="s">
        <v>31</v>
      </c>
      <c r="W16" s="284" t="str">
        <f>IF(OR(ISBLANK(V16),ISTEXT(V16)),"Auto Calculated",ConvertToGMT(ROUNDDOWN(V16,0),INDEX(TZConvert!$H$7:$J$48,$A16,1),INDEX(TZConvert!$H$7:$J$48,$A16,2),INDEX(TZConvert!$H$7:$J$48,$A16,3)))</f>
        <v>Auto Calculated</v>
      </c>
      <c r="X16" s="293" t="s">
        <v>31</v>
      </c>
      <c r="Y16" s="284" t="str">
        <f>IF(OR(ISBLANK(X16),ISTEXT(X16)),"Auto Calculated",ConvertToGMT(ROUNDDOWN(X16,0),INDEX(TZConvert!$H$7:$J$48,$A16,1),INDEX(TZConvert!$H$7:$J$48,$A16,2),INDEX(TZConvert!$H$7:$J$48,$A16,3)))</f>
        <v>Auto Calculated</v>
      </c>
      <c r="Z16" s="315" t="s">
        <v>31</v>
      </c>
      <c r="AA16" s="311" t="str">
        <f>IF(OR(ISBLANK(Z16),ISTEXT(Z16)),"Auto Calculated",ConvertToGMT(ROUNDDOWN(Z16,0),INDEX(TZConvert!$H$7:$J$48,$A16,1),INDEX(TZConvert!$H$7:$J$48,$A16,2),INDEX(TZConvert!$H$7:$J$48,$A16,3)))</f>
        <v>Auto Calculated</v>
      </c>
      <c r="AB16" s="334" t="s">
        <v>35</v>
      </c>
    </row>
    <row r="17" spans="1:28" s="1" customFormat="1" ht="16.5" x14ac:dyDescent="0.3">
      <c r="A17" s="302">
        <f>MATCH(C17,TZConvert!$J$7:$J$48,0)</f>
        <v>10</v>
      </c>
      <c r="B17" s="385"/>
      <c r="C17" s="232" t="s">
        <v>6</v>
      </c>
      <c r="D17" s="232"/>
      <c r="E17" s="233" t="s">
        <v>35</v>
      </c>
      <c r="F17" s="234" t="s">
        <v>31</v>
      </c>
      <c r="G17" s="234" t="s">
        <v>35</v>
      </c>
      <c r="H17" s="242" t="str">
        <f t="array" ref="H17">IF((G17="Select_Option")+(G17=""),"",IF(G17="Test Tier 1 - $0.01 USD",0.01,IF(G17="Test Tier 2 - $0.02 USD",0.02,INDEX(WSP[#All],MATCH(G17,WSP[LOOKUP],0)+1,MATCH(C17,WSP[#Headers],0)))))</f>
        <v/>
      </c>
      <c r="I17" s="242" t="s">
        <v>35</v>
      </c>
      <c r="J17" s="242" t="str">
        <f>IF((G17="Select_Option")*(I17="Select_Option"),"",IF((I17="Select_Option")*(G17&lt;&gt;"Select_Option"),IF(G17="Test Tier 1 - $0.01 USD",0.01,IF(G17="Test Tier 2 - $0.02 USD",0.02,INDEX(SRP[#All],MATCH(G17,SRP[WSPLookup],0)+1,MATCH(C17,SRP[#Headers],0)))),IF(I17="Test Tier 1 - $0.01 USD",0.01,IF(I17="Test Tier 2 - $0.02 USD",0.02,INDEX(SRP[#All],MATCH(I17,SRP[WSPLookup],0)+1,MATCH(C17,SRP[#Headers],0))))))</f>
        <v/>
      </c>
      <c r="K17" s="236" t="s">
        <v>35</v>
      </c>
      <c r="L17" s="243" t="str">
        <f t="array" ref="L17">IF((K17="Select_Option")+(K17=""),"",IF(K17="Test Tier 1 - $0.01 USD",0.01,IF(K17="Test Tier 2 - $0.02 USD",0.02,INDEX(SRP[#All],MATCH(K17,SRP[LOOKUP],0)+1,MATCH(C17,SRP[#Headers],0)))))</f>
        <v/>
      </c>
      <c r="M17" s="233" t="s">
        <v>35</v>
      </c>
      <c r="N17" s="233" t="s">
        <v>35</v>
      </c>
      <c r="O17" s="233">
        <v>0</v>
      </c>
      <c r="P17" s="293" t="s">
        <v>31</v>
      </c>
      <c r="Q17" s="284" t="str">
        <f>IF(OR(ISBLANK(P17),ISTEXT(P17)),"Auto Calculated",ConvertToGMT(ROUNDDOWN(P17,0),INDEX(TZConvert!$H$7:$J$48,$A17,1),INDEX(TZConvert!$H$7:$J$48,$A17,2),INDEX(TZConvert!$H$7:$J$48,$A17,3)))</f>
        <v>Auto Calculated</v>
      </c>
      <c r="R17" s="293" t="s">
        <v>31</v>
      </c>
      <c r="S17" s="284" t="str">
        <f>IF(OR(ISBLANK(R17),ISTEXT(R17)),"Auto Calculated",ConvertToGMT(ROUNDDOWN(R17,0),INDEX(TZConvert!$H$7:$J$48,$A17,1),INDEX(TZConvert!$H$7:$J$48,$A17,2),INDEX(TZConvert!$H$7:$J$48,$A17,3)))</f>
        <v>Auto Calculated</v>
      </c>
      <c r="T17" s="293" t="s">
        <v>31</v>
      </c>
      <c r="U17" s="284" t="str">
        <f>IF(OR(ISBLANK(T17),ISTEXT(T17)),"Auto Calculated",ConvertToGMT(ROUNDDOWN(T17,0),INDEX(TZConvert!$H$7:$J$48,$A17,1),INDEX(TZConvert!$H$7:$J$48,$A17,2),INDEX(TZConvert!$H$7:$J$48,$A17,3)))</f>
        <v>Auto Calculated</v>
      </c>
      <c r="V17" s="293" t="s">
        <v>31</v>
      </c>
      <c r="W17" s="284" t="str">
        <f>IF(OR(ISBLANK(V17),ISTEXT(V17)),"Auto Calculated",ConvertToGMT(ROUNDDOWN(V17,0),INDEX(TZConvert!$H$7:$J$48,$A17,1),INDEX(TZConvert!$H$7:$J$48,$A17,2),INDEX(TZConvert!$H$7:$J$48,$A17,3)))</f>
        <v>Auto Calculated</v>
      </c>
      <c r="X17" s="293" t="s">
        <v>31</v>
      </c>
      <c r="Y17" s="284" t="str">
        <f>IF(OR(ISBLANK(X17),ISTEXT(X17)),"Auto Calculated",ConvertToGMT(ROUNDDOWN(X17,0),INDEX(TZConvert!$H$7:$J$48,$A17,1),INDEX(TZConvert!$H$7:$J$48,$A17,2),INDEX(TZConvert!$H$7:$J$48,$A17,3)))</f>
        <v>Auto Calculated</v>
      </c>
      <c r="Z17" s="315" t="s">
        <v>31</v>
      </c>
      <c r="AA17" s="311" t="str">
        <f>IF(OR(ISBLANK(Z17),ISTEXT(Z17)),"Auto Calculated",ConvertToGMT(ROUNDDOWN(Z17,0),INDEX(TZConvert!$H$7:$J$48,$A17,1),INDEX(TZConvert!$H$7:$J$48,$A17,2),INDEX(TZConvert!$H$7:$J$48,$A17,3)))</f>
        <v>Auto Calculated</v>
      </c>
      <c r="AB17" s="334" t="s">
        <v>35</v>
      </c>
    </row>
    <row r="18" spans="1:28" s="1" customFormat="1" ht="16.5" x14ac:dyDescent="0.3">
      <c r="A18" s="302">
        <f>MATCH(C18,TZConvert!$J$7:$J$48,0)</f>
        <v>8</v>
      </c>
      <c r="B18" s="385"/>
      <c r="C18" s="232" t="s">
        <v>7</v>
      </c>
      <c r="D18" s="232"/>
      <c r="E18" s="233" t="s">
        <v>35</v>
      </c>
      <c r="F18" s="234" t="s">
        <v>31</v>
      </c>
      <c r="G18" s="234" t="s">
        <v>35</v>
      </c>
      <c r="H18" s="242" t="str">
        <f t="array" ref="H18">IF((G18="Select_Option")+(G18=""),"",IF(G18="Test Tier 1 - $0.01 USD",0.01,IF(G18="Test Tier 2 - $0.02 USD",0.02,INDEX(WSP[#All],MATCH(G18,WSP[LOOKUP],0)+1,MATCH(C18,WSP[#Headers],0)))))</f>
        <v/>
      </c>
      <c r="I18" s="242" t="s">
        <v>35</v>
      </c>
      <c r="J18" s="242" t="str">
        <f>IF((G18="Select_Option")*(I18="Select_Option"),"",IF((I18="Select_Option")*(G18&lt;&gt;"Select_Option"),IF(G18="Test Tier 1 - $0.01 USD",0.01,IF(G18="Test Tier 2 - $0.02 USD",0.02,INDEX(SRP[#All],MATCH(G18,SRP[WSPLookup],0)+1,MATCH(C18,SRP[#Headers],0)))),IF(I18="Test Tier 1 - $0.01 USD",0.01,IF(I18="Test Tier 2 - $0.02 USD",0.02,INDEX(SRP[#All],MATCH(I18,SRP[WSPLookup],0)+1,MATCH(C18,SRP[#Headers],0))))))</f>
        <v/>
      </c>
      <c r="K18" s="236" t="s">
        <v>35</v>
      </c>
      <c r="L18" s="243" t="str">
        <f t="array" ref="L18">IF((K18="Select_Option")+(K18=""),"",IF(K18="Test Tier 1 - $0.01 USD",0.01,IF(K18="Test Tier 2 - $0.02 USD",0.02,INDEX(SRP[#All],MATCH(K18,SRP[LOOKUP],0)+1,MATCH(C18,SRP[#Headers],0)))))</f>
        <v/>
      </c>
      <c r="M18" s="233" t="s">
        <v>35</v>
      </c>
      <c r="N18" s="233" t="s">
        <v>35</v>
      </c>
      <c r="O18" s="233">
        <v>0</v>
      </c>
      <c r="P18" s="293" t="s">
        <v>31</v>
      </c>
      <c r="Q18" s="284" t="str">
        <f>IF(OR(ISBLANK(P18),ISTEXT(P18)),"Auto Calculated",ConvertToGMT(ROUNDDOWN(P18,0),INDEX(TZConvert!$H$7:$J$48,$A18,1),INDEX(TZConvert!$H$7:$J$48,$A18,2),INDEX(TZConvert!$H$7:$J$48,$A18,3)))</f>
        <v>Auto Calculated</v>
      </c>
      <c r="R18" s="293" t="s">
        <v>31</v>
      </c>
      <c r="S18" s="284" t="str">
        <f>IF(OR(ISBLANK(R18),ISTEXT(R18)),"Auto Calculated",ConvertToGMT(ROUNDDOWN(R18,0),INDEX(TZConvert!$H$7:$J$48,$A18,1),INDEX(TZConvert!$H$7:$J$48,$A18,2),INDEX(TZConvert!$H$7:$J$48,$A18,3)))</f>
        <v>Auto Calculated</v>
      </c>
      <c r="T18" s="293" t="s">
        <v>31</v>
      </c>
      <c r="U18" s="284" t="str">
        <f>IF(OR(ISBLANK(T18),ISTEXT(T18)),"Auto Calculated",ConvertToGMT(ROUNDDOWN(T18,0),INDEX(TZConvert!$H$7:$J$48,$A18,1),INDEX(TZConvert!$H$7:$J$48,$A18,2),INDEX(TZConvert!$H$7:$J$48,$A18,3)))</f>
        <v>Auto Calculated</v>
      </c>
      <c r="V18" s="293" t="s">
        <v>31</v>
      </c>
      <c r="W18" s="284" t="str">
        <f>IF(OR(ISBLANK(V18),ISTEXT(V18)),"Auto Calculated",ConvertToGMT(ROUNDDOWN(V18,0),INDEX(TZConvert!$H$7:$J$48,$A18,1),INDEX(TZConvert!$H$7:$J$48,$A18,2),INDEX(TZConvert!$H$7:$J$48,$A18,3)))</f>
        <v>Auto Calculated</v>
      </c>
      <c r="X18" s="293" t="s">
        <v>31</v>
      </c>
      <c r="Y18" s="284" t="str">
        <f>IF(OR(ISBLANK(X18),ISTEXT(X18)),"Auto Calculated",ConvertToGMT(ROUNDDOWN(X18,0),INDEX(TZConvert!$H$7:$J$48,$A18,1),INDEX(TZConvert!$H$7:$J$48,$A18,2),INDEX(TZConvert!$H$7:$J$48,$A18,3)))</f>
        <v>Auto Calculated</v>
      </c>
      <c r="Z18" s="315" t="s">
        <v>31</v>
      </c>
      <c r="AA18" s="311" t="str">
        <f>IF(OR(ISBLANK(Z18),ISTEXT(Z18)),"Auto Calculated",ConvertToGMT(ROUNDDOWN(Z18,0),INDEX(TZConvert!$H$7:$J$48,$A18,1),INDEX(TZConvert!$H$7:$J$48,$A18,2),INDEX(TZConvert!$H$7:$J$48,$A18,3)))</f>
        <v>Auto Calculated</v>
      </c>
      <c r="AB18" s="334" t="s">
        <v>35</v>
      </c>
    </row>
    <row r="19" spans="1:28" s="1" customFormat="1" ht="16.5" x14ac:dyDescent="0.3">
      <c r="A19" s="302">
        <f>MATCH(C19,TZConvert!$J$7:$J$48,0)</f>
        <v>23</v>
      </c>
      <c r="B19" s="385"/>
      <c r="C19" s="232" t="s">
        <v>184</v>
      </c>
      <c r="D19" s="232"/>
      <c r="E19" s="233" t="s">
        <v>35</v>
      </c>
      <c r="F19" s="234" t="s">
        <v>31</v>
      </c>
      <c r="G19" s="234" t="s">
        <v>35</v>
      </c>
      <c r="H19" s="244" t="str">
        <f t="array" ref="H19">IF((G19="Select_Option")+(G19=""),"",IF(G19="Test Tier 1 - $0.01 USD",0.01,IF(G19="Test Tier 2 - $0.02 USD",0.02,INDEX(WSP[#All],MATCH(G19,WSP[LOOKUP],0)+1,MATCH(C19,WSP[#Headers],0)))))</f>
        <v/>
      </c>
      <c r="I19" s="244" t="s">
        <v>35</v>
      </c>
      <c r="J19" s="244" t="str">
        <f>IF((G19="Select_Option")*(I19="Select_Option"),"",IF((I19="Select_Option")*(G19&lt;&gt;"Select_Option"),IF(G19="Test Tier 1 - $0.01 USD",0.01,IF(G19="Test Tier 2 - $0.02 USD",0.02,INDEX(SRP[#All],MATCH(G19,SRP[WSPLookup],0)+1,MATCH(C19,SRP[#Headers],0)))),IF(I19="Test Tier 1 - $0.01 USD",0.01,IF(I19="Test Tier 2 - $0.02 USD",0.02,INDEX(SRP[#All],MATCH(I19,SRP[WSPLookup],0)+1,MATCH(C19,SRP[#Headers],0))))))</f>
        <v/>
      </c>
      <c r="K19" s="236" t="s">
        <v>35</v>
      </c>
      <c r="L19" s="245" t="str">
        <f t="array" ref="L19">IF((K19="Select_Option")+(K19=""),"",IF(K19="Test Tier 1 - $0.01 USD",0.01,IF(K19="Test Tier 2 - $0.02 USD",0.02,INDEX(SRP[#All],MATCH(K19,SRP[LOOKUP],0)+1,MATCH(C19,SRP[#Headers],0)))))</f>
        <v/>
      </c>
      <c r="M19" s="233" t="s">
        <v>35</v>
      </c>
      <c r="N19" s="233" t="s">
        <v>35</v>
      </c>
      <c r="O19" s="233">
        <v>0</v>
      </c>
      <c r="P19" s="293" t="s">
        <v>31</v>
      </c>
      <c r="Q19" s="284" t="str">
        <f>IF(OR(ISBLANK(P19),ISTEXT(P19)),"Auto Calculated",ConvertToGMT(ROUNDDOWN(P19,0),INDEX(TZConvert!$H$7:$J$48,$A19,1),INDEX(TZConvert!$H$7:$J$48,$A19,2),INDEX(TZConvert!$H$7:$J$48,$A19,3)))</f>
        <v>Auto Calculated</v>
      </c>
      <c r="R19" s="293" t="s">
        <v>31</v>
      </c>
      <c r="S19" s="284" t="str">
        <f>IF(OR(ISBLANK(R19),ISTEXT(R19)),"Auto Calculated",ConvertToGMT(ROUNDDOWN(R19,0),INDEX(TZConvert!$H$7:$J$48,$A19,1),INDEX(TZConvert!$H$7:$J$48,$A19,2),INDEX(TZConvert!$H$7:$J$48,$A19,3)))</f>
        <v>Auto Calculated</v>
      </c>
      <c r="T19" s="293" t="s">
        <v>31</v>
      </c>
      <c r="U19" s="284" t="str">
        <f>IF(OR(ISBLANK(T19),ISTEXT(T19)),"Auto Calculated",ConvertToGMT(ROUNDDOWN(T19,0),INDEX(TZConvert!$H$7:$J$48,$A19,1),INDEX(TZConvert!$H$7:$J$48,$A19,2),INDEX(TZConvert!$H$7:$J$48,$A19,3)))</f>
        <v>Auto Calculated</v>
      </c>
      <c r="V19" s="293" t="s">
        <v>31</v>
      </c>
      <c r="W19" s="284" t="str">
        <f>IF(OR(ISBLANK(V19),ISTEXT(V19)),"Auto Calculated",ConvertToGMT(ROUNDDOWN(V19,0),INDEX(TZConvert!$H$7:$J$48,$A19,1),INDEX(TZConvert!$H$7:$J$48,$A19,2),INDEX(TZConvert!$H$7:$J$48,$A19,3)))</f>
        <v>Auto Calculated</v>
      </c>
      <c r="X19" s="293" t="s">
        <v>31</v>
      </c>
      <c r="Y19" s="284" t="str">
        <f>IF(OR(ISBLANK(X19),ISTEXT(X19)),"Auto Calculated",ConvertToGMT(ROUNDDOWN(X19,0),INDEX(TZConvert!$H$7:$J$48,$A19,1),INDEX(TZConvert!$H$7:$J$48,$A19,2),INDEX(TZConvert!$H$7:$J$48,$A19,3)))</f>
        <v>Auto Calculated</v>
      </c>
      <c r="Z19" s="315" t="s">
        <v>31</v>
      </c>
      <c r="AA19" s="311" t="str">
        <f>IF(OR(ISBLANK(Z19),ISTEXT(Z19)),"Auto Calculated",ConvertToGMT(ROUNDDOWN(Z19,0),INDEX(TZConvert!$H$7:$J$48,$A19,1),INDEX(TZConvert!$H$7:$J$48,$A19,2),INDEX(TZConvert!$H$7:$J$48,$A19,3)))</f>
        <v>Auto Calculated</v>
      </c>
      <c r="AB19" s="334" t="s">
        <v>35</v>
      </c>
    </row>
    <row r="20" spans="1:28" s="1" customFormat="1" ht="16.5" x14ac:dyDescent="0.3">
      <c r="A20" s="302">
        <f>MATCH(C20,TZConvert!$J$7:$J$48,0)</f>
        <v>24</v>
      </c>
      <c r="B20" s="385"/>
      <c r="C20" s="232" t="s">
        <v>185</v>
      </c>
      <c r="D20" s="232"/>
      <c r="E20" s="233" t="s">
        <v>35</v>
      </c>
      <c r="F20" s="234" t="s">
        <v>31</v>
      </c>
      <c r="G20" s="234" t="s">
        <v>35</v>
      </c>
      <c r="H20" s="246" t="str">
        <f t="array" ref="H20">IF((G20="Select_Option")+(G20=""),"",IF(G20="Test Tier 1 - $0.01 USD",0.01,IF(G20="Test Tier 2 - $0.02 USD",0.02,INDEX(WSP[#All],MATCH(G20,WSP[LOOKUP],0)+1,MATCH(C20,WSP[#Headers],0)))))</f>
        <v/>
      </c>
      <c r="I20" s="246" t="s">
        <v>35</v>
      </c>
      <c r="J20" s="246" t="str">
        <f>IF((G20="Select_Option")*(I20="Select_Option"),"",IF((I20="Select_Option")*(G20&lt;&gt;"Select_Option"),IF(G20="Test Tier 1 - $0.01 USD",0.01,IF(G20="Test Tier 2 - $0.02 USD",0.02,INDEX(SRP[#All],MATCH(G20,SRP[WSPLookup],0)+1,MATCH(C20,SRP[#Headers],0)))),IF(I20="Test Tier 1 - $0.01 USD",0.01,IF(I20="Test Tier 2 - $0.02 USD",0.02,INDEX(SRP[#All],MATCH(I20,SRP[WSPLookup],0)+1,MATCH(C20,SRP[#Headers],0))))))</f>
        <v/>
      </c>
      <c r="K20" s="236" t="s">
        <v>35</v>
      </c>
      <c r="L20" s="247" t="str">
        <f t="array" ref="L20">IF((K20="Select_Option")+(K20=""),"",IF(K20="Test Tier 1 - $0.01 USD",0.01,IF(K20="Test Tier 2 - $0.02 USD",0.02,INDEX(SRP[#All],MATCH(K20,SRP[LOOKUP],0)+1,MATCH(C20,SRP[#Headers],0)))))</f>
        <v/>
      </c>
      <c r="M20" s="233" t="s">
        <v>35</v>
      </c>
      <c r="N20" s="233" t="s">
        <v>35</v>
      </c>
      <c r="O20" s="233">
        <v>0</v>
      </c>
      <c r="P20" s="293" t="s">
        <v>31</v>
      </c>
      <c r="Q20" s="284" t="str">
        <f>IF(OR(ISBLANK(P20),ISTEXT(P20)),"Auto Calculated",ConvertToGMT(ROUNDDOWN(P20,0),INDEX(TZConvert!$H$7:$J$48,$A20,1),INDEX(TZConvert!$H$7:$J$48,$A20,2),INDEX(TZConvert!$H$7:$J$48,$A20,3)))</f>
        <v>Auto Calculated</v>
      </c>
      <c r="R20" s="293" t="s">
        <v>31</v>
      </c>
      <c r="S20" s="284" t="str">
        <f>IF(OR(ISBLANK(R20),ISTEXT(R20)),"Auto Calculated",ConvertToGMT(ROUNDDOWN(R20,0),INDEX(TZConvert!$H$7:$J$48,$A20,1),INDEX(TZConvert!$H$7:$J$48,$A20,2),INDEX(TZConvert!$H$7:$J$48,$A20,3)))</f>
        <v>Auto Calculated</v>
      </c>
      <c r="T20" s="293" t="s">
        <v>31</v>
      </c>
      <c r="U20" s="284" t="str">
        <f>IF(OR(ISBLANK(T20),ISTEXT(T20)),"Auto Calculated",ConvertToGMT(ROUNDDOWN(T20,0),INDEX(TZConvert!$H$7:$J$48,$A20,1),INDEX(TZConvert!$H$7:$J$48,$A20,2),INDEX(TZConvert!$H$7:$J$48,$A20,3)))</f>
        <v>Auto Calculated</v>
      </c>
      <c r="V20" s="293" t="s">
        <v>31</v>
      </c>
      <c r="W20" s="284" t="str">
        <f>IF(OR(ISBLANK(V20),ISTEXT(V20)),"Auto Calculated",ConvertToGMT(ROUNDDOWN(V20,0),INDEX(TZConvert!$H$7:$J$48,$A20,1),INDEX(TZConvert!$H$7:$J$48,$A20,2),INDEX(TZConvert!$H$7:$J$48,$A20,3)))</f>
        <v>Auto Calculated</v>
      </c>
      <c r="X20" s="293" t="s">
        <v>31</v>
      </c>
      <c r="Y20" s="284" t="str">
        <f>IF(OR(ISBLANK(X20),ISTEXT(X20)),"Auto Calculated",ConvertToGMT(ROUNDDOWN(X20,0),INDEX(TZConvert!$H$7:$J$48,$A20,1),INDEX(TZConvert!$H$7:$J$48,$A20,2),INDEX(TZConvert!$H$7:$J$48,$A20,3)))</f>
        <v>Auto Calculated</v>
      </c>
      <c r="Z20" s="315" t="s">
        <v>31</v>
      </c>
      <c r="AA20" s="311" t="str">
        <f>IF(OR(ISBLANK(Z20),ISTEXT(Z20)),"Auto Calculated",ConvertToGMT(ROUNDDOWN(Z20,0),INDEX(TZConvert!$H$7:$J$48,$A20,1),INDEX(TZConvert!$H$7:$J$48,$A20,2),INDEX(TZConvert!$H$7:$J$48,$A20,3)))</f>
        <v>Auto Calculated</v>
      </c>
      <c r="AB20" s="334" t="s">
        <v>35</v>
      </c>
    </row>
    <row r="21" spans="1:28" s="1" customFormat="1" ht="16.5" x14ac:dyDescent="0.3">
      <c r="A21" s="302">
        <f>MATCH(C21,TZConvert!$J$7:$J$48,0)</f>
        <v>26</v>
      </c>
      <c r="B21" s="385"/>
      <c r="C21" s="232" t="s">
        <v>190</v>
      </c>
      <c r="D21" s="232"/>
      <c r="E21" s="233" t="s">
        <v>35</v>
      </c>
      <c r="F21" s="234" t="s">
        <v>31</v>
      </c>
      <c r="G21" s="234" t="s">
        <v>35</v>
      </c>
      <c r="H21" s="248" t="str">
        <f t="array" ref="H21">IF((G21="Select_Option")+(G21=""),"",IF(G21="Test Tier 1 - $0.01 USD",0.01,IF(G21="Test Tier 2 - $0.02 USD",0.02,INDEX(WSP[#All],MATCH(G21,WSP[LOOKUP],0)+1,MATCH(C21,WSP[#Headers],0)))))</f>
        <v/>
      </c>
      <c r="I21" s="248" t="s">
        <v>35</v>
      </c>
      <c r="J21" s="248" t="str">
        <f>IF((G21="Select_Option")*(I21="Select_Option"),"",IF((I21="Select_Option")*(G21&lt;&gt;"Select_Option"),IF(G21="Test Tier 1 - $0.01 USD",0.01,IF(G21="Test Tier 2 - $0.02 USD",0.02,INDEX(SRP[#All],MATCH(G21,SRP[WSPLookup],0)+1,MATCH(C21,SRP[#Headers],0)))),IF(I21="Test Tier 1 - $0.01 USD",0.01,IF(I21="Test Tier 2 - $0.02 USD",0.02,INDEX(SRP[#All],MATCH(I21,SRP[WSPLookup],0)+1,MATCH(C21,SRP[#Headers],0))))))</f>
        <v/>
      </c>
      <c r="K21" s="236" t="s">
        <v>35</v>
      </c>
      <c r="L21" s="249" t="str">
        <f t="array" ref="L21">IF((K21="Select_Option")+(K21=""),"",IF(K21="Test Tier 1 - $0.01 USD",0.01,IF(K21="Test Tier 2 - $0.02 USD",0.02,INDEX(SRP[#All],MATCH(K21,SRP[LOOKUP],0)+1,MATCH(C21,SRP[#Headers],0)))))</f>
        <v/>
      </c>
      <c r="M21" s="233" t="s">
        <v>35</v>
      </c>
      <c r="N21" s="233" t="s">
        <v>35</v>
      </c>
      <c r="O21" s="233">
        <v>0</v>
      </c>
      <c r="P21" s="293" t="s">
        <v>31</v>
      </c>
      <c r="Q21" s="284" t="str">
        <f>IF(OR(ISBLANK(P21),ISTEXT(P21)),"Auto Calculated",ConvertToGMT(ROUNDDOWN(P21,0),INDEX(TZConvert!$H$7:$J$48,$A21,1),INDEX(TZConvert!$H$7:$J$48,$A21,2),INDEX(TZConvert!$H$7:$J$48,$A21,3)))</f>
        <v>Auto Calculated</v>
      </c>
      <c r="R21" s="293" t="s">
        <v>31</v>
      </c>
      <c r="S21" s="284" t="str">
        <f>IF(OR(ISBLANK(R21),ISTEXT(R21)),"Auto Calculated",ConvertToGMT(ROUNDDOWN(R21,0),INDEX(TZConvert!$H$7:$J$48,$A21,1),INDEX(TZConvert!$H$7:$J$48,$A21,2),INDEX(TZConvert!$H$7:$J$48,$A21,3)))</f>
        <v>Auto Calculated</v>
      </c>
      <c r="T21" s="293" t="s">
        <v>31</v>
      </c>
      <c r="U21" s="284" t="str">
        <f>IF(OR(ISBLANK(T21),ISTEXT(T21)),"Auto Calculated",ConvertToGMT(ROUNDDOWN(T21,0),INDEX(TZConvert!$H$7:$J$48,$A21,1),INDEX(TZConvert!$H$7:$J$48,$A21,2),INDEX(TZConvert!$H$7:$J$48,$A21,3)))</f>
        <v>Auto Calculated</v>
      </c>
      <c r="V21" s="293" t="s">
        <v>31</v>
      </c>
      <c r="W21" s="284" t="str">
        <f>IF(OR(ISBLANK(V21),ISTEXT(V21)),"Auto Calculated",ConvertToGMT(ROUNDDOWN(V21,0),INDEX(TZConvert!$H$7:$J$48,$A21,1),INDEX(TZConvert!$H$7:$J$48,$A21,2),INDEX(TZConvert!$H$7:$J$48,$A21,3)))</f>
        <v>Auto Calculated</v>
      </c>
      <c r="X21" s="293" t="s">
        <v>31</v>
      </c>
      <c r="Y21" s="284" t="str">
        <f>IF(OR(ISBLANK(X21),ISTEXT(X21)),"Auto Calculated",ConvertToGMT(ROUNDDOWN(X21,0),INDEX(TZConvert!$H$7:$J$48,$A21,1),INDEX(TZConvert!$H$7:$J$48,$A21,2),INDEX(TZConvert!$H$7:$J$48,$A21,3)))</f>
        <v>Auto Calculated</v>
      </c>
      <c r="Z21" s="315" t="s">
        <v>31</v>
      </c>
      <c r="AA21" s="311" t="str">
        <f>IF(OR(ISBLANK(Z21),ISTEXT(Z21)),"Auto Calculated",ConvertToGMT(ROUNDDOWN(Z21,0),INDEX(TZConvert!$H$7:$J$48,$A21,1),INDEX(TZConvert!$H$7:$J$48,$A21,2),INDEX(TZConvert!$H$7:$J$48,$A21,3)))</f>
        <v>Auto Calculated</v>
      </c>
      <c r="AB21" s="334" t="s">
        <v>35</v>
      </c>
    </row>
    <row r="22" spans="1:28" s="1" customFormat="1" ht="16.5" x14ac:dyDescent="0.3">
      <c r="A22" s="302">
        <f>MATCH(C22,TZConvert!$J$7:$J$48,0)</f>
        <v>9</v>
      </c>
      <c r="B22" s="385"/>
      <c r="C22" s="232" t="s">
        <v>8</v>
      </c>
      <c r="D22" s="232"/>
      <c r="E22" s="233" t="s">
        <v>35</v>
      </c>
      <c r="F22" s="234" t="s">
        <v>31</v>
      </c>
      <c r="G22" s="234" t="s">
        <v>35</v>
      </c>
      <c r="H22" s="242" t="str">
        <f t="array" ref="H22">IF((G22="Select_Option")+(G22=""),"",IF(G22="Test Tier 1 - $0.01 USD",0.01,IF(G22="Test Tier 2 - $0.02 USD",0.02,INDEX(WSP[#All],MATCH(G22,WSP[LOOKUP],0)+1,MATCH(C22,WSP[#Headers],0)))))</f>
        <v/>
      </c>
      <c r="I22" s="242" t="s">
        <v>35</v>
      </c>
      <c r="J22" s="242" t="str">
        <f>IF((G22="Select_Option")*(I22="Select_Option"),"",IF((I22="Select_Option")*(G22&lt;&gt;"Select_Option"),IF(G22="Test Tier 1 - $0.01 USD",0.01,IF(G22="Test Tier 2 - $0.02 USD",0.02,INDEX(SRP[#All],MATCH(G22,SRP[WSPLookup],0)+1,MATCH(C22,SRP[#Headers],0)))),IF(I22="Test Tier 1 - $0.01 USD",0.01,IF(I22="Test Tier 2 - $0.02 USD",0.02,INDEX(SRP[#All],MATCH(I22,SRP[WSPLookup],0)+1,MATCH(C22,SRP[#Headers],0))))))</f>
        <v/>
      </c>
      <c r="K22" s="236" t="s">
        <v>35</v>
      </c>
      <c r="L22" s="243" t="str">
        <f t="array" ref="L22">IF((K22="Select_Option")+(K22=""),"",IF(K22="Test Tier 1 - $0.01 USD",0.01,IF(K22="Test Tier 2 - $0.02 USD",0.02,INDEX(SRP[#All],MATCH(K22,SRP[LOOKUP],0)+1,MATCH(C22,SRP[#Headers],0)))))</f>
        <v/>
      </c>
      <c r="M22" s="233" t="s">
        <v>35</v>
      </c>
      <c r="N22" s="233" t="s">
        <v>35</v>
      </c>
      <c r="O22" s="233">
        <v>0</v>
      </c>
      <c r="P22" s="293" t="s">
        <v>31</v>
      </c>
      <c r="Q22" s="284" t="str">
        <f>IF(OR(ISBLANK(P22),ISTEXT(P22)),"Auto Calculated",ConvertToGMT(ROUNDDOWN(P22,0),INDEX(TZConvert!$H$7:$J$48,$A22,1),INDEX(TZConvert!$H$7:$J$48,$A22,2),INDEX(TZConvert!$H$7:$J$48,$A22,3)))</f>
        <v>Auto Calculated</v>
      </c>
      <c r="R22" s="293" t="s">
        <v>31</v>
      </c>
      <c r="S22" s="284" t="str">
        <f>IF(OR(ISBLANK(R22),ISTEXT(R22)),"Auto Calculated",ConvertToGMT(ROUNDDOWN(R22,0),INDEX(TZConvert!$H$7:$J$48,$A22,1),INDEX(TZConvert!$H$7:$J$48,$A22,2),INDEX(TZConvert!$H$7:$J$48,$A22,3)))</f>
        <v>Auto Calculated</v>
      </c>
      <c r="T22" s="293" t="s">
        <v>31</v>
      </c>
      <c r="U22" s="284" t="str">
        <f>IF(OR(ISBLANK(T22),ISTEXT(T22)),"Auto Calculated",ConvertToGMT(ROUNDDOWN(T22,0),INDEX(TZConvert!$H$7:$J$48,$A22,1),INDEX(TZConvert!$H$7:$J$48,$A22,2),INDEX(TZConvert!$H$7:$J$48,$A22,3)))</f>
        <v>Auto Calculated</v>
      </c>
      <c r="V22" s="293" t="s">
        <v>31</v>
      </c>
      <c r="W22" s="284" t="str">
        <f>IF(OR(ISBLANK(V22),ISTEXT(V22)),"Auto Calculated",ConvertToGMT(ROUNDDOWN(V22,0),INDEX(TZConvert!$H$7:$J$48,$A22,1),INDEX(TZConvert!$H$7:$J$48,$A22,2),INDEX(TZConvert!$H$7:$J$48,$A22,3)))</f>
        <v>Auto Calculated</v>
      </c>
      <c r="X22" s="293" t="s">
        <v>31</v>
      </c>
      <c r="Y22" s="284" t="str">
        <f>IF(OR(ISBLANK(X22),ISTEXT(X22)),"Auto Calculated",ConvertToGMT(ROUNDDOWN(X22,0),INDEX(TZConvert!$H$7:$J$48,$A22,1),INDEX(TZConvert!$H$7:$J$48,$A22,2),INDEX(TZConvert!$H$7:$J$48,$A22,3)))</f>
        <v>Auto Calculated</v>
      </c>
      <c r="Z22" s="315" t="s">
        <v>31</v>
      </c>
      <c r="AA22" s="311" t="str">
        <f>IF(OR(ISBLANK(Z22),ISTEXT(Z22)),"Auto Calculated",ConvertToGMT(ROUNDDOWN(Z22,0),INDEX(TZConvert!$H$7:$J$48,$A22,1),INDEX(TZConvert!$H$7:$J$48,$A22,2),INDEX(TZConvert!$H$7:$J$48,$A22,3)))</f>
        <v>Auto Calculated</v>
      </c>
      <c r="AB22" s="334" t="s">
        <v>35</v>
      </c>
    </row>
    <row r="23" spans="1:28" s="1" customFormat="1" ht="16.5" x14ac:dyDescent="0.3">
      <c r="A23" s="302">
        <f>MATCH(C23,TZConvert!$J$7:$J$48,0)</f>
        <v>29</v>
      </c>
      <c r="B23" s="385"/>
      <c r="C23" s="232" t="s">
        <v>199</v>
      </c>
      <c r="D23" s="232"/>
      <c r="E23" s="233" t="s">
        <v>35</v>
      </c>
      <c r="F23" s="234" t="s">
        <v>31</v>
      </c>
      <c r="G23" s="234" t="s">
        <v>35</v>
      </c>
      <c r="H23" s="250" t="str">
        <f t="array" ref="H23">IF((G23="Select_Option")+(G23=""),"",IF(G23="Test Tier 1 - $0.01 USD",0.01,IF(G23="Test Tier 2 - $0.02 USD",0.02,INDEX(WSP[#All],MATCH(G23,WSP[LOOKUP],0)+1,MATCH(C23,WSP[#Headers],0)))))</f>
        <v/>
      </c>
      <c r="I23" s="250" t="s">
        <v>35</v>
      </c>
      <c r="J23" s="250" t="str">
        <f>IF((G23="Select_Option")*(I23="Select_Option"),"",IF((I23="Select_Option")*(G23&lt;&gt;"Select_Option"),IF(G23="Test Tier 1 - $0.01 USD",0.01,IF(G23="Test Tier 2 - $0.02 USD",0.02,INDEX(SRP[#All],MATCH(G23,SRP[WSPLookup],0)+1,MATCH(C23,SRP[#Headers],0)))),IF(I23="Test Tier 1 - $0.01 USD",0.01,IF(I23="Test Tier 2 - $0.02 USD",0.02,INDEX(SRP[#All],MATCH(I23,SRP[WSPLookup],0)+1,MATCH(C23,SRP[#Headers],0))))))</f>
        <v/>
      </c>
      <c r="K23" s="236" t="s">
        <v>35</v>
      </c>
      <c r="L23" s="251" t="str">
        <f t="array" ref="L23">IF((K23="Select_Option")+(K23=""),"",IF(K23="Test Tier 1 - $0.01 USD",0.01,IF(K23="Test Tier 2 - $0.02 USD",0.02,INDEX(SRP[#All],MATCH(K23,SRP[LOOKUP],0)+1,MATCH(C23,SRP[#Headers],0)))))</f>
        <v/>
      </c>
      <c r="M23" s="233" t="s">
        <v>35</v>
      </c>
      <c r="N23" s="233" t="s">
        <v>35</v>
      </c>
      <c r="O23" s="233">
        <v>0</v>
      </c>
      <c r="P23" s="293" t="s">
        <v>31</v>
      </c>
      <c r="Q23" s="284" t="str">
        <f>IF(OR(ISBLANK(P23),ISTEXT(P23)),"Auto Calculated",ConvertToGMT(ROUNDDOWN(P23,0),INDEX(TZConvert!$H$7:$J$48,$A23,1),INDEX(TZConvert!$H$7:$J$48,$A23,2),INDEX(TZConvert!$H$7:$J$48,$A23,3)))</f>
        <v>Auto Calculated</v>
      </c>
      <c r="R23" s="293" t="s">
        <v>31</v>
      </c>
      <c r="S23" s="284" t="str">
        <f>IF(OR(ISBLANK(R23),ISTEXT(R23)),"Auto Calculated",ConvertToGMT(ROUNDDOWN(R23,0),INDEX(TZConvert!$H$7:$J$48,$A23,1),INDEX(TZConvert!$H$7:$J$48,$A23,2),INDEX(TZConvert!$H$7:$J$48,$A23,3)))</f>
        <v>Auto Calculated</v>
      </c>
      <c r="T23" s="293" t="s">
        <v>31</v>
      </c>
      <c r="U23" s="284" t="str">
        <f>IF(OR(ISBLANK(T23),ISTEXT(T23)),"Auto Calculated",ConvertToGMT(ROUNDDOWN(T23,0),INDEX(TZConvert!$H$7:$J$48,$A23,1),INDEX(TZConvert!$H$7:$J$48,$A23,2),INDEX(TZConvert!$H$7:$J$48,$A23,3)))</f>
        <v>Auto Calculated</v>
      </c>
      <c r="V23" s="293" t="s">
        <v>31</v>
      </c>
      <c r="W23" s="284" t="str">
        <f>IF(OR(ISBLANK(V23),ISTEXT(V23)),"Auto Calculated",ConvertToGMT(ROUNDDOWN(V23,0),INDEX(TZConvert!$H$7:$J$48,$A23,1),INDEX(TZConvert!$H$7:$J$48,$A23,2),INDEX(TZConvert!$H$7:$J$48,$A23,3)))</f>
        <v>Auto Calculated</v>
      </c>
      <c r="X23" s="293" t="s">
        <v>31</v>
      </c>
      <c r="Y23" s="284" t="str">
        <f>IF(OR(ISBLANK(X23),ISTEXT(X23)),"Auto Calculated",ConvertToGMT(ROUNDDOWN(X23,0),INDEX(TZConvert!$H$7:$J$48,$A23,1),INDEX(TZConvert!$H$7:$J$48,$A23,2),INDEX(TZConvert!$H$7:$J$48,$A23,3)))</f>
        <v>Auto Calculated</v>
      </c>
      <c r="Z23" s="315" t="s">
        <v>31</v>
      </c>
      <c r="AA23" s="311" t="str">
        <f>IF(OR(ISBLANK(Z23),ISTEXT(Z23)),"Auto Calculated",ConvertToGMT(ROUNDDOWN(Z23,0),INDEX(TZConvert!$H$7:$J$48,$A23,1),INDEX(TZConvert!$H$7:$J$48,$A23,2),INDEX(TZConvert!$H$7:$J$48,$A23,3)))</f>
        <v>Auto Calculated</v>
      </c>
      <c r="AB23" s="334" t="s">
        <v>35</v>
      </c>
    </row>
    <row r="24" spans="1:28" s="1" customFormat="1" ht="16.5" x14ac:dyDescent="0.3">
      <c r="A24" s="302">
        <f>MATCH(C24,TZConvert!$J$7:$J$48,0)</f>
        <v>30</v>
      </c>
      <c r="B24" s="385"/>
      <c r="C24" s="232" t="s">
        <v>200</v>
      </c>
      <c r="D24" s="232"/>
      <c r="E24" s="233" t="s">
        <v>35</v>
      </c>
      <c r="F24" s="234" t="s">
        <v>31</v>
      </c>
      <c r="G24" s="234" t="s">
        <v>35</v>
      </c>
      <c r="H24" s="252" t="str">
        <f t="array" ref="H24">IF((G24="Select_Option")+(G24=""),"",IF(G24="Test Tier 1 - $0.01 USD",0.01,IF(G24="Test Tier 2 - $0.02 USD",0.02,INDEX(WSP[#All],MATCH(G24,WSP[LOOKUP],0)+1,MATCH(C24,WSP[#Headers],0)))))</f>
        <v/>
      </c>
      <c r="I24" s="252" t="s">
        <v>35</v>
      </c>
      <c r="J24" s="252" t="str">
        <f>IF((G24="Select_Option")*(I24="Select_Option"),"",IF((I24="Select_Option")*(G24&lt;&gt;"Select_Option"),IF(G24="Test Tier 1 - $0.01 USD",0.01,IF(G24="Test Tier 2 - $0.02 USD",0.02,INDEX(SRP[#All],MATCH(G24,SRP[WSPLookup],0)+1,MATCH(C24,SRP[#Headers],0)))),IF(I24="Test Tier 1 - $0.01 USD",0.01,IF(I24="Test Tier 2 - $0.02 USD",0.02,INDEX(SRP[#All],MATCH(I24,SRP[WSPLookup],0)+1,MATCH(C24,SRP[#Headers],0))))))</f>
        <v/>
      </c>
      <c r="K24" s="236" t="s">
        <v>35</v>
      </c>
      <c r="L24" s="253" t="str">
        <f t="array" ref="L24">IF((K24="Select_Option")+(K24=""),"",IF(K24="Test Tier 1 - $0.01 USD",0.01,IF(K24="Test Tier 2 - $0.02 USD",0.02,INDEX(SRP[#All],MATCH(K24,SRP[LOOKUP],0)+1,MATCH(C24,SRP[#Headers],0)))))</f>
        <v/>
      </c>
      <c r="M24" s="233" t="s">
        <v>35</v>
      </c>
      <c r="N24" s="233" t="s">
        <v>35</v>
      </c>
      <c r="O24" s="233">
        <v>0</v>
      </c>
      <c r="P24" s="293" t="s">
        <v>31</v>
      </c>
      <c r="Q24" s="284" t="str">
        <f>IF(OR(ISBLANK(P24),ISTEXT(P24)),"Auto Calculated",ConvertToGMT(ROUNDDOWN(P24,0),INDEX(TZConvert!$H$7:$J$48,$A24,1),INDEX(TZConvert!$H$7:$J$48,$A24,2),INDEX(TZConvert!$H$7:$J$48,$A24,3)))</f>
        <v>Auto Calculated</v>
      </c>
      <c r="R24" s="293" t="s">
        <v>31</v>
      </c>
      <c r="S24" s="284" t="str">
        <f>IF(OR(ISBLANK(R24),ISTEXT(R24)),"Auto Calculated",ConvertToGMT(ROUNDDOWN(R24,0),INDEX(TZConvert!$H$7:$J$48,$A24,1),INDEX(TZConvert!$H$7:$J$48,$A24,2),INDEX(TZConvert!$H$7:$J$48,$A24,3)))</f>
        <v>Auto Calculated</v>
      </c>
      <c r="T24" s="293" t="s">
        <v>31</v>
      </c>
      <c r="U24" s="284" t="str">
        <f>IF(OR(ISBLANK(T24),ISTEXT(T24)),"Auto Calculated",ConvertToGMT(ROUNDDOWN(T24,0),INDEX(TZConvert!$H$7:$J$48,$A24,1),INDEX(TZConvert!$H$7:$J$48,$A24,2),INDEX(TZConvert!$H$7:$J$48,$A24,3)))</f>
        <v>Auto Calculated</v>
      </c>
      <c r="V24" s="293" t="s">
        <v>31</v>
      </c>
      <c r="W24" s="284" t="str">
        <f>IF(OR(ISBLANK(V24),ISTEXT(V24)),"Auto Calculated",ConvertToGMT(ROUNDDOWN(V24,0),INDEX(TZConvert!$H$7:$J$48,$A24,1),INDEX(TZConvert!$H$7:$J$48,$A24,2),INDEX(TZConvert!$H$7:$J$48,$A24,3)))</f>
        <v>Auto Calculated</v>
      </c>
      <c r="X24" s="293" t="s">
        <v>31</v>
      </c>
      <c r="Y24" s="284" t="str">
        <f>IF(OR(ISBLANK(X24),ISTEXT(X24)),"Auto Calculated",ConvertToGMT(ROUNDDOWN(X24,0),INDEX(TZConvert!$H$7:$J$48,$A24,1),INDEX(TZConvert!$H$7:$J$48,$A24,2),INDEX(TZConvert!$H$7:$J$48,$A24,3)))</f>
        <v>Auto Calculated</v>
      </c>
      <c r="Z24" s="315" t="s">
        <v>31</v>
      </c>
      <c r="AA24" s="311" t="str">
        <f>IF(OR(ISBLANK(Z24),ISTEXT(Z24)),"Auto Calculated",ConvertToGMT(ROUNDDOWN(Z24,0),INDEX(TZConvert!$H$7:$J$48,$A24,1),INDEX(TZConvert!$H$7:$J$48,$A24,2),INDEX(TZConvert!$H$7:$J$48,$A24,3)))</f>
        <v>Auto Calculated</v>
      </c>
      <c r="AB24" s="334" t="s">
        <v>35</v>
      </c>
    </row>
    <row r="25" spans="1:28" s="1" customFormat="1" ht="17.25" thickBot="1" x14ac:dyDescent="0.35">
      <c r="A25" s="302">
        <f>MATCH(C25,TZConvert!$J$7:$J$48,0)</f>
        <v>11</v>
      </c>
      <c r="B25" s="386"/>
      <c r="C25" s="254" t="s">
        <v>9</v>
      </c>
      <c r="D25" s="254"/>
      <c r="E25" s="255" t="s">
        <v>35</v>
      </c>
      <c r="F25" s="256" t="s">
        <v>31</v>
      </c>
      <c r="G25" s="256" t="s">
        <v>35</v>
      </c>
      <c r="H25" s="257" t="str">
        <f t="array" ref="H25">IF((G25="Select_Option")+(G25=""),"",IF(G25="Test Tier 1 - $0.01 USD",0.01,IF(G25="Test Tier 2 - $0.02 USD",0.02,INDEX(WSP[#All],MATCH(G25,WSP[LOOKUP],0)+1,MATCH(C25,WSP[#Headers],0)))))</f>
        <v/>
      </c>
      <c r="I25" s="257" t="s">
        <v>35</v>
      </c>
      <c r="J25" s="257" t="str">
        <f>IF((G25="Select_Option")*(I25="Select_Option"),"",IF((I25="Select_Option")*(G25&lt;&gt;"Select_Option"),IF(G25="Test Tier 1 - $0.01 USD",0.01,IF(G25="Test Tier 2 - $0.02 USD",0.02,INDEX(SRP[#All],MATCH(G25,SRP[WSPLookup],0)+1,MATCH(C25,SRP[#Headers],0)))),IF(I25="Test Tier 1 - $0.01 USD",0.01,IF(I25="Test Tier 2 - $0.02 USD",0.02,INDEX(SRP[#All],MATCH(I25,SRP[WSPLookup],0)+1,MATCH(C25,SRP[#Headers],0))))))</f>
        <v/>
      </c>
      <c r="K25" s="258" t="s">
        <v>35</v>
      </c>
      <c r="L25" s="259" t="str">
        <f t="array" ref="L25">IF((K25="Select_Option")+(K25=""),"",IF(K25="Test Tier 1 - $0.01 USD",0.01,IF(K25="Test Tier 2 - $0.02 USD",0.02,INDEX(SRP[#All],MATCH(K25,SRP[LOOKUP],0)+1,MATCH(C25,SRP[#Headers],0)))))</f>
        <v/>
      </c>
      <c r="M25" s="255" t="s">
        <v>35</v>
      </c>
      <c r="N25" s="255" t="s">
        <v>35</v>
      </c>
      <c r="O25" s="255">
        <v>0</v>
      </c>
      <c r="P25" s="294" t="s">
        <v>31</v>
      </c>
      <c r="Q25" s="285" t="str">
        <f>IF(OR(ISBLANK(P25),ISTEXT(P25)),"Auto Calculated",ConvertToGMT(ROUNDDOWN(P25,0),INDEX(TZConvert!$H$7:$J$48,$A25,1),INDEX(TZConvert!$H$7:$J$48,$A25,2),INDEX(TZConvert!$H$7:$J$48,$A25,3)))</f>
        <v>Auto Calculated</v>
      </c>
      <c r="R25" s="294" t="s">
        <v>31</v>
      </c>
      <c r="S25" s="285" t="str">
        <f>IF(OR(ISBLANK(R25),ISTEXT(R25)),"Auto Calculated",ConvertToGMT(ROUNDDOWN(R25,0),INDEX(TZConvert!$H$7:$J$48,$A25,1),INDEX(TZConvert!$H$7:$J$48,$A25,2),INDEX(TZConvert!$H$7:$J$48,$A25,3)))</f>
        <v>Auto Calculated</v>
      </c>
      <c r="T25" s="294" t="s">
        <v>31</v>
      </c>
      <c r="U25" s="285" t="str">
        <f>IF(OR(ISBLANK(T25),ISTEXT(T25)),"Auto Calculated",ConvertToGMT(ROUNDDOWN(T25,0),INDEX(TZConvert!$H$7:$J$48,$A25,1),INDEX(TZConvert!$H$7:$J$48,$A25,2),INDEX(TZConvert!$H$7:$J$48,$A25,3)))</f>
        <v>Auto Calculated</v>
      </c>
      <c r="V25" s="294" t="s">
        <v>31</v>
      </c>
      <c r="W25" s="285" t="str">
        <f>IF(OR(ISBLANK(V25),ISTEXT(V25)),"Auto Calculated",ConvertToGMT(ROUNDDOWN(V25,0),INDEX(TZConvert!$H$7:$J$48,$A25,1),INDEX(TZConvert!$H$7:$J$48,$A25,2),INDEX(TZConvert!$H$7:$J$48,$A25,3)))</f>
        <v>Auto Calculated</v>
      </c>
      <c r="X25" s="294" t="s">
        <v>31</v>
      </c>
      <c r="Y25" s="285" t="str">
        <f>IF(OR(ISBLANK(X25),ISTEXT(X25)),"Auto Calculated",ConvertToGMT(ROUNDDOWN(X25,0),INDEX(TZConvert!$H$7:$J$48,$A25,1),INDEX(TZConvert!$H$7:$J$48,$A25,2),INDEX(TZConvert!$H$7:$J$48,$A25,3)))</f>
        <v>Auto Calculated</v>
      </c>
      <c r="Z25" s="316" t="s">
        <v>31</v>
      </c>
      <c r="AA25" s="312" t="str">
        <f>IF(OR(ISBLANK(Z25),ISTEXT(Z25)),"Auto Calculated",ConvertToGMT(ROUNDDOWN(Z25,0),INDEX(TZConvert!$H$7:$J$48,$A25,1),INDEX(TZConvert!$H$7:$J$48,$A25,2),INDEX(TZConvert!$H$7:$J$48,$A25,3)))</f>
        <v>Auto Calculated</v>
      </c>
      <c r="AB25" s="335" t="s">
        <v>35</v>
      </c>
    </row>
    <row r="26" spans="1:28" ht="17.25" thickTop="1" x14ac:dyDescent="0.3">
      <c r="A26" s="302">
        <f>MATCH(C26,TZConvert!$J$7:$J$48,0)</f>
        <v>18</v>
      </c>
      <c r="B26" s="384" t="s">
        <v>265</v>
      </c>
      <c r="C26" s="226" t="s">
        <v>163</v>
      </c>
      <c r="D26" s="226"/>
      <c r="E26" s="227" t="s">
        <v>35</v>
      </c>
      <c r="F26" s="228" t="s">
        <v>31</v>
      </c>
      <c r="G26" s="263" t="s">
        <v>35</v>
      </c>
      <c r="H26" s="224" t="str">
        <f t="array" ref="H26">IF((G26="Select_Option")+(G26=""),"",IF(G26="Test Tier 1 - $0.01 USD",0.01,IF(G26="Test Tier 2 - $0.02 USD",0.02,INDEX(WSP[#All],MATCH(G26,WSP[LOOKUP],0)+1,MATCH(C26,WSP[#Headers],0)))))</f>
        <v/>
      </c>
      <c r="I26" s="224" t="s">
        <v>35</v>
      </c>
      <c r="J26" s="224" t="str">
        <f>IF((G26="Select_Option")*(I26="Select_Option"),"",IF((I26="Select_Option")*(G26&lt;&gt;"Select_Option"),IF(G26="Test Tier 1 - $0.01 USD",0.01,IF(G26="Test Tier 2 - $0.02 USD",0.02,INDEX(SRP[#All],MATCH(G26,SRP[WSPLookup],0)+1,MATCH(C26,SRP[#Headers],0)))),IF(I26="Test Tier 1 - $0.01 USD",0.01,IF(I26="Test Tier 2 - $0.02 USD",0.02,INDEX(SRP[#All],MATCH(I26,SRP[WSPLookup],0)+1,MATCH(C26,SRP[#Headers],0))))))</f>
        <v/>
      </c>
      <c r="K26" s="192" t="s">
        <v>35</v>
      </c>
      <c r="L26" s="225" t="str">
        <f t="array" ref="L26">IF((K26="Select_Option")+(K26=""),"",IF(K26="Test Tier 1 - $0.01 USD",0.01,IF(K26="Test Tier 2 - $0.02 USD",0.02,INDEX(SRP[#All],MATCH(K26,SRP[LOOKUP],0)+1,MATCH(C26,SRP[#Headers],0)))))</f>
        <v/>
      </c>
      <c r="M26" s="194" t="s">
        <v>35</v>
      </c>
      <c r="N26" s="190" t="s">
        <v>35</v>
      </c>
      <c r="O26" s="317">
        <v>0</v>
      </c>
      <c r="P26" s="289" t="s">
        <v>31</v>
      </c>
      <c r="Q26" s="280" t="str">
        <f>IF(OR(ISBLANK(P26),ISTEXT(P26)),"Auto Calculated",ConvertToGMT(ROUNDDOWN(P26,0),INDEX(TZConvert!$H$7:$J$48,$A26,1),INDEX(TZConvert!$H$7:$J$48,$A26,2),INDEX(TZConvert!$H$7:$J$48,$A26,3)))</f>
        <v>Auto Calculated</v>
      </c>
      <c r="R26" s="289" t="s">
        <v>31</v>
      </c>
      <c r="S26" s="280" t="str">
        <f>IF(OR(ISBLANK(R26),ISTEXT(R26)),"Auto Calculated",ConvertToGMT(ROUNDDOWN(R26,0),INDEX(TZConvert!$H$7:$J$48,$A26,1),INDEX(TZConvert!$H$7:$J$48,$A26,2),INDEX(TZConvert!$H$7:$J$48,$A26,3)))</f>
        <v>Auto Calculated</v>
      </c>
      <c r="T26" s="289" t="s">
        <v>31</v>
      </c>
      <c r="U26" s="280" t="str">
        <f>IF(OR(ISBLANK(T26),ISTEXT(T26)),"Auto Calculated",ConvertToGMT(ROUNDDOWN(T26,0),INDEX(TZConvert!$H$7:$J$48,$A26,1),INDEX(TZConvert!$H$7:$J$48,$A26,2),INDEX(TZConvert!$H$7:$J$48,$A26,3)))</f>
        <v>Auto Calculated</v>
      </c>
      <c r="V26" s="289" t="s">
        <v>31</v>
      </c>
      <c r="W26" s="280" t="str">
        <f>IF(OR(ISBLANK(V26),ISTEXT(V26)),"Auto Calculated",ConvertToGMT(ROUNDDOWN(V26,0),INDEX(TZConvert!$H$7:$J$48,$A26,1),INDEX(TZConvert!$H$7:$J$48,$A26,2),INDEX(TZConvert!$H$7:$J$48,$A26,3)))</f>
        <v>Auto Calculated</v>
      </c>
      <c r="X26" s="289" t="s">
        <v>31</v>
      </c>
      <c r="Y26" s="280" t="str">
        <f>IF(OR(ISBLANK(X26),ISTEXT(X26)),"Auto Calculated",ConvertToGMT(ROUNDDOWN(X26,0),INDEX(TZConvert!$H$7:$J$48,$A26,1),INDEX(TZConvert!$H$7:$J$48,$A26,2),INDEX(TZConvert!$H$7:$J$48,$A26,3)))</f>
        <v>Auto Calculated</v>
      </c>
      <c r="Z26" s="289" t="s">
        <v>31</v>
      </c>
      <c r="AA26" s="306" t="str">
        <f>IF(OR(ISBLANK(Z26),ISTEXT(Z26)),"Auto Calculated",ConvertToGMT(ROUNDDOWN(Z26,0),INDEX(TZConvert!$H$7:$J$48,$A26,1),INDEX(TZConvert!$H$7:$J$48,$A26,2),INDEX(TZConvert!$H$7:$J$48,$A26,3)))</f>
        <v>Auto Calculated</v>
      </c>
      <c r="AB26" s="330" t="s">
        <v>35</v>
      </c>
    </row>
    <row r="27" spans="1:28" ht="16.5" x14ac:dyDescent="0.3">
      <c r="A27" s="302">
        <f>MATCH(C27,TZConvert!$J$7:$J$48,0)</f>
        <v>21</v>
      </c>
      <c r="B27" s="387"/>
      <c r="C27" s="232" t="s">
        <v>168</v>
      </c>
      <c r="D27" s="232"/>
      <c r="E27" s="233" t="s">
        <v>35</v>
      </c>
      <c r="F27" s="234" t="s">
        <v>31</v>
      </c>
      <c r="G27" s="264" t="s">
        <v>35</v>
      </c>
      <c r="H27" s="157" t="str">
        <f t="array" ref="H27">IF((G27="Select_Option")+(G27=""),"",IF(G27="Test Tier 1 - $0.01 USD",0.01,IF(G27="Test Tier 2 - $0.02 USD",0.02,INDEX(WSP[#All],MATCH(G27,WSP[LOOKUP],0)+1,MATCH(C27,WSP[#Headers],0)))))</f>
        <v/>
      </c>
      <c r="I27" s="157" t="s">
        <v>35</v>
      </c>
      <c r="J27" s="157" t="str">
        <f>IF((G27="Select_Option")*(I27="Select_Option"),"",IF((I27="Select_Option")*(G27&lt;&gt;"Select_Option"),IF(G27="Test Tier 1 - $0.01 USD",0.01,IF(G27="Test Tier 2 - $0.02 USD",0.02,INDEX(SRP[#All],MATCH(G27,SRP[WSPLookup],0)+1,MATCH(C27,SRP[#Headers],0)))),IF(I27="Test Tier 1 - $0.01 USD",0.01,IF(I27="Test Tier 2 - $0.02 USD",0.02,INDEX(SRP[#All],MATCH(I27,SRP[WSPLookup],0)+1,MATCH(C27,SRP[#Headers],0))))))</f>
        <v/>
      </c>
      <c r="K27" s="56" t="s">
        <v>35</v>
      </c>
      <c r="L27" s="73" t="str">
        <f t="array" ref="L27">IF((K27="Select_Option")+(K27=""),"",IF(K27="Test Tier 1 - $0.01 USD",0.01,IF(K27="Test Tier 2 - $0.02 USD",0.02,INDEX(SRP[#All],MATCH(K27,SRP[LOOKUP],0)+1,MATCH(C27,SRP[#Headers],0)))))</f>
        <v/>
      </c>
      <c r="M27" s="125" t="s">
        <v>35</v>
      </c>
      <c r="N27" s="27" t="s">
        <v>35</v>
      </c>
      <c r="O27" s="318">
        <v>0</v>
      </c>
      <c r="P27" s="290" t="s">
        <v>31</v>
      </c>
      <c r="Q27" s="281" t="str">
        <f>IF(OR(ISBLANK(P27),ISTEXT(P27)),"Auto Calculated",ConvertToGMT(ROUNDDOWN(P27,0),INDEX(TZConvert!$H$7:$J$48,$A27,1),INDEX(TZConvert!$H$7:$J$48,$A27,2),INDEX(TZConvert!$H$7:$J$48,$A27,3)))</f>
        <v>Auto Calculated</v>
      </c>
      <c r="R27" s="290" t="s">
        <v>31</v>
      </c>
      <c r="S27" s="281" t="str">
        <f>IF(OR(ISBLANK(R27),ISTEXT(R27)),"Auto Calculated",ConvertToGMT(ROUNDDOWN(R27,0),INDEX(TZConvert!$H$7:$J$48,$A27,1),INDEX(TZConvert!$H$7:$J$48,$A27,2),INDEX(TZConvert!$H$7:$J$48,$A27,3)))</f>
        <v>Auto Calculated</v>
      </c>
      <c r="T27" s="290" t="s">
        <v>31</v>
      </c>
      <c r="U27" s="281" t="str">
        <f>IF(OR(ISBLANK(T27),ISTEXT(T27)),"Auto Calculated",ConvertToGMT(ROUNDDOWN(T27,0),INDEX(TZConvert!$H$7:$J$48,$A27,1),INDEX(TZConvert!$H$7:$J$48,$A27,2),INDEX(TZConvert!$H$7:$J$48,$A27,3)))</f>
        <v>Auto Calculated</v>
      </c>
      <c r="V27" s="290" t="s">
        <v>31</v>
      </c>
      <c r="W27" s="281" t="str">
        <f>IF(OR(ISBLANK(V27),ISTEXT(V27)),"Auto Calculated",ConvertToGMT(ROUNDDOWN(V27,0),INDEX(TZConvert!$H$7:$J$48,$A27,1),INDEX(TZConvert!$H$7:$J$48,$A27,2),INDEX(TZConvert!$H$7:$J$48,$A27,3)))</f>
        <v>Auto Calculated</v>
      </c>
      <c r="X27" s="290" t="s">
        <v>31</v>
      </c>
      <c r="Y27" s="281" t="str">
        <f>IF(OR(ISBLANK(X27),ISTEXT(X27)),"Auto Calculated",ConvertToGMT(ROUNDDOWN(X27,0),INDEX(TZConvert!$H$7:$J$48,$A27,1),INDEX(TZConvert!$H$7:$J$48,$A27,2),INDEX(TZConvert!$H$7:$J$48,$A27,3)))</f>
        <v>Auto Calculated</v>
      </c>
      <c r="Z27" s="290" t="s">
        <v>31</v>
      </c>
      <c r="AA27" s="304" t="str">
        <f>IF(OR(ISBLANK(Z27),ISTEXT(Z27)),"Auto Calculated",ConvertToGMT(ROUNDDOWN(Z27,0),INDEX(TZConvert!$H$7:$J$48,$A27,1),INDEX(TZConvert!$H$7:$J$48,$A27,2),INDEX(TZConvert!$H$7:$J$48,$A27,3)))</f>
        <v>Auto Calculated</v>
      </c>
      <c r="AB27" s="331" t="s">
        <v>35</v>
      </c>
    </row>
    <row r="28" spans="1:28" ht="16.5" x14ac:dyDescent="0.3">
      <c r="A28" s="302">
        <f>MATCH(C28,TZConvert!$J$7:$J$48,0)</f>
        <v>22</v>
      </c>
      <c r="B28" s="387"/>
      <c r="C28" s="232" t="s">
        <v>170</v>
      </c>
      <c r="D28" s="232"/>
      <c r="E28" s="233" t="s">
        <v>35</v>
      </c>
      <c r="F28" s="234" t="s">
        <v>31</v>
      </c>
      <c r="G28" s="264" t="s">
        <v>35</v>
      </c>
      <c r="H28" s="158" t="str">
        <f t="array" ref="H28">IF((G28="Select_Option")+(G28=""),"",IF(G28="Test Tier 1 - $0.01 USD",0.01,IF(G28="Test Tier 2 - $0.02 USD",0.02,INDEX(WSP[#All],MATCH(G28,WSP[LOOKUP],0)+1,MATCH(C28,WSP[#Headers],0)))))</f>
        <v/>
      </c>
      <c r="I28" s="158" t="s">
        <v>35</v>
      </c>
      <c r="J28" s="158" t="str">
        <f>IF((G28="Select_Option")*(I28="Select_Option"),"",IF((I28="Select_Option")*(G28&lt;&gt;"Select_Option"),IF(G28="Test Tier 1 - $0.01 USD",0.01,IF(G28="Test Tier 2 - $0.02 USD",0.02,INDEX(SRP[#All],MATCH(G28,SRP[WSPLookup],0)+1,MATCH(C28,SRP[#Headers],0)))),IF(I28="Test Tier 1 - $0.01 USD",0.01,IF(I28="Test Tier 2 - $0.02 USD",0.02,INDEX(SRP[#All],MATCH(I28,SRP[WSPLookup],0)+1,MATCH(C28,SRP[#Headers],0))))))</f>
        <v/>
      </c>
      <c r="K28" s="56" t="s">
        <v>35</v>
      </c>
      <c r="L28" s="74" t="str">
        <f t="array" ref="L28">IF((K28="Select_Option")+(K28=""),"",IF(K28="Test Tier 1 - $0.01 USD",0.01,IF(K28="Test Tier 2 - $0.02 USD",0.02,INDEX(SRP[#All],MATCH(K28,SRP[LOOKUP],0)+1,MATCH(C28,SRP[#Headers],0)))))</f>
        <v/>
      </c>
      <c r="M28" s="125" t="s">
        <v>35</v>
      </c>
      <c r="N28" s="27" t="s">
        <v>35</v>
      </c>
      <c r="O28" s="318">
        <v>0</v>
      </c>
      <c r="P28" s="290" t="s">
        <v>31</v>
      </c>
      <c r="Q28" s="281" t="str">
        <f>IF(OR(ISBLANK(P28),ISTEXT(P28)),"Auto Calculated",ConvertToGMT(ROUNDDOWN(P28,0),INDEX(TZConvert!$H$7:$J$48,$A28,1),INDEX(TZConvert!$H$7:$J$48,$A28,2),INDEX(TZConvert!$H$7:$J$48,$A28,3)))</f>
        <v>Auto Calculated</v>
      </c>
      <c r="R28" s="290" t="s">
        <v>31</v>
      </c>
      <c r="S28" s="281" t="str">
        <f>IF(OR(ISBLANK(R28),ISTEXT(R28)),"Auto Calculated",ConvertToGMT(ROUNDDOWN(R28,0),INDEX(TZConvert!$H$7:$J$48,$A28,1),INDEX(TZConvert!$H$7:$J$48,$A28,2),INDEX(TZConvert!$H$7:$J$48,$A28,3)))</f>
        <v>Auto Calculated</v>
      </c>
      <c r="T28" s="290" t="s">
        <v>31</v>
      </c>
      <c r="U28" s="281" t="str">
        <f>IF(OR(ISBLANK(T28),ISTEXT(T28)),"Auto Calculated",ConvertToGMT(ROUNDDOWN(T28,0),INDEX(TZConvert!$H$7:$J$48,$A28,1),INDEX(TZConvert!$H$7:$J$48,$A28,2),INDEX(TZConvert!$H$7:$J$48,$A28,3)))</f>
        <v>Auto Calculated</v>
      </c>
      <c r="V28" s="290" t="s">
        <v>31</v>
      </c>
      <c r="W28" s="281" t="str">
        <f>IF(OR(ISBLANK(V28),ISTEXT(V28)),"Auto Calculated",ConvertToGMT(ROUNDDOWN(V28,0),INDEX(TZConvert!$H$7:$J$48,$A28,1),INDEX(TZConvert!$H$7:$J$48,$A28,2),INDEX(TZConvert!$H$7:$J$48,$A28,3)))</f>
        <v>Auto Calculated</v>
      </c>
      <c r="X28" s="290" t="s">
        <v>31</v>
      </c>
      <c r="Y28" s="281" t="str">
        <f>IF(OR(ISBLANK(X28),ISTEXT(X28)),"Auto Calculated",ConvertToGMT(ROUNDDOWN(X28,0),INDEX(TZConvert!$H$7:$J$48,$A28,1),INDEX(TZConvert!$H$7:$J$48,$A28,2),INDEX(TZConvert!$H$7:$J$48,$A28,3)))</f>
        <v>Auto Calculated</v>
      </c>
      <c r="Z28" s="290" t="s">
        <v>31</v>
      </c>
      <c r="AA28" s="304" t="str">
        <f>IF(OR(ISBLANK(Z28),ISTEXT(Z28)),"Auto Calculated",ConvertToGMT(ROUNDDOWN(Z28,0),INDEX(TZConvert!$H$7:$J$48,$A28,1),INDEX(TZConvert!$H$7:$J$48,$A28,2),INDEX(TZConvert!$H$7:$J$48,$A28,3)))</f>
        <v>Auto Calculated</v>
      </c>
      <c r="AB28" s="331" t="s">
        <v>35</v>
      </c>
    </row>
    <row r="29" spans="1:28" ht="16.5" x14ac:dyDescent="0.3">
      <c r="A29" s="302">
        <f>MATCH(C29,TZConvert!$J$7:$J$48,0)</f>
        <v>25</v>
      </c>
      <c r="B29" s="387"/>
      <c r="C29" s="232" t="s">
        <v>189</v>
      </c>
      <c r="D29" s="232"/>
      <c r="E29" s="233" t="s">
        <v>35</v>
      </c>
      <c r="F29" s="234" t="s">
        <v>31</v>
      </c>
      <c r="G29" s="264" t="s">
        <v>35</v>
      </c>
      <c r="H29" s="159" t="str">
        <f t="array" ref="H29">IF((G29="Select_Option")+(G29=""),"",IF(G29="Test Tier 1 - $0.01 USD",0.01,IF(G29="Test Tier 2 - $0.02 USD",0.02,INDEX(WSP[#All],MATCH(G29,WSP[LOOKUP],0)+1,MATCH(C29,WSP[#Headers],0)))))</f>
        <v/>
      </c>
      <c r="I29" s="159" t="s">
        <v>35</v>
      </c>
      <c r="J29" s="159" t="str">
        <f>IF((G29="Select_Option")*(I29="Select_Option"),"",IF((I29="Select_Option")*(G29&lt;&gt;"Select_Option"),IF(G29="Test Tier 1 - $0.01 USD",0.01,IF(G29="Test Tier 2 - $0.02 USD",0.02,INDEX(SRP[#All],MATCH(G29,SRP[WSPLookup],0)+1,MATCH(C29,SRP[#Headers],0)))),IF(I29="Test Tier 1 - $0.01 USD",0.01,IF(I29="Test Tier 2 - $0.02 USD",0.02,INDEX(SRP[#All],MATCH(I29,SRP[WSPLookup],0)+1,MATCH(C29,SRP[#Headers],0))))))</f>
        <v/>
      </c>
      <c r="K29" s="56" t="s">
        <v>35</v>
      </c>
      <c r="L29" s="75" t="str">
        <f t="array" ref="L29">IF((K29="Select_Option")+(K29=""),"",IF(K29="Test Tier 1 - $0.01 USD",0.01,IF(K29="Test Tier 2 - $0.02 USD",0.02,INDEX(SRP[#All],MATCH(K29,SRP[LOOKUP],0)+1,MATCH(C29,SRP[#Headers],0)))))</f>
        <v/>
      </c>
      <c r="M29" s="125" t="s">
        <v>35</v>
      </c>
      <c r="N29" s="27" t="s">
        <v>35</v>
      </c>
      <c r="O29" s="318">
        <v>0</v>
      </c>
      <c r="P29" s="290" t="s">
        <v>31</v>
      </c>
      <c r="Q29" s="281" t="str">
        <f>IF(OR(ISBLANK(P29),ISTEXT(P29)),"Auto Calculated",ConvertToGMT(ROUNDDOWN(P29,0),INDEX(TZConvert!$H$7:$J$48,$A29,1),INDEX(TZConvert!$H$7:$J$48,$A29,2),INDEX(TZConvert!$H$7:$J$48,$A29,3)))</f>
        <v>Auto Calculated</v>
      </c>
      <c r="R29" s="290" t="s">
        <v>31</v>
      </c>
      <c r="S29" s="281" t="str">
        <f>IF(OR(ISBLANK(R29),ISTEXT(R29)),"Auto Calculated",ConvertToGMT(ROUNDDOWN(R29,0),INDEX(TZConvert!$H$7:$J$48,$A29,1),INDEX(TZConvert!$H$7:$J$48,$A29,2),INDEX(TZConvert!$H$7:$J$48,$A29,3)))</f>
        <v>Auto Calculated</v>
      </c>
      <c r="T29" s="290" t="s">
        <v>31</v>
      </c>
      <c r="U29" s="281" t="str">
        <f>IF(OR(ISBLANK(T29),ISTEXT(T29)),"Auto Calculated",ConvertToGMT(ROUNDDOWN(T29,0),INDEX(TZConvert!$H$7:$J$48,$A29,1),INDEX(TZConvert!$H$7:$J$48,$A29,2),INDEX(TZConvert!$H$7:$J$48,$A29,3)))</f>
        <v>Auto Calculated</v>
      </c>
      <c r="V29" s="290" t="s">
        <v>31</v>
      </c>
      <c r="W29" s="281" t="str">
        <f>IF(OR(ISBLANK(V29),ISTEXT(V29)),"Auto Calculated",ConvertToGMT(ROUNDDOWN(V29,0),INDEX(TZConvert!$H$7:$J$48,$A29,1),INDEX(TZConvert!$H$7:$J$48,$A29,2),INDEX(TZConvert!$H$7:$J$48,$A29,3)))</f>
        <v>Auto Calculated</v>
      </c>
      <c r="X29" s="290" t="s">
        <v>31</v>
      </c>
      <c r="Y29" s="281" t="str">
        <f>IF(OR(ISBLANK(X29),ISTEXT(X29)),"Auto Calculated",ConvertToGMT(ROUNDDOWN(X29,0),INDEX(TZConvert!$H$7:$J$48,$A29,1),INDEX(TZConvert!$H$7:$J$48,$A29,2),INDEX(TZConvert!$H$7:$J$48,$A29,3)))</f>
        <v>Auto Calculated</v>
      </c>
      <c r="Z29" s="290" t="s">
        <v>31</v>
      </c>
      <c r="AA29" s="304" t="str">
        <f>IF(OR(ISBLANK(Z29),ISTEXT(Z29)),"Auto Calculated",ConvertToGMT(ROUNDDOWN(Z29,0),INDEX(TZConvert!$H$7:$J$48,$A29,1),INDEX(TZConvert!$H$7:$J$48,$A29,2),INDEX(TZConvert!$H$7:$J$48,$A29,3)))</f>
        <v>Auto Calculated</v>
      </c>
      <c r="AB29" s="331" t="s">
        <v>35</v>
      </c>
    </row>
    <row r="30" spans="1:28" s="1" customFormat="1" ht="16.5" x14ac:dyDescent="0.3">
      <c r="A30" s="302">
        <f>MATCH(C30,TZConvert!$J$7:$J$48,0)</f>
        <v>27</v>
      </c>
      <c r="B30" s="387"/>
      <c r="C30" s="232" t="s">
        <v>193</v>
      </c>
      <c r="D30" s="232"/>
      <c r="E30" s="233" t="s">
        <v>35</v>
      </c>
      <c r="F30" s="234" t="s">
        <v>31</v>
      </c>
      <c r="G30" s="264" t="s">
        <v>35</v>
      </c>
      <c r="H30" s="266" t="str">
        <f t="array" ref="H30">IF((G30="Select_Option")+(G30=""),"",IF(G30="Test Tier 1 - $0.01 USD",0.01,IF(G30="Test Tier 2 - $0.02 USD",0.02,INDEX(WSP[#All],MATCH(G30,WSP[LOOKUP],0)+1,MATCH(C30,WSP[#Headers],0)))))</f>
        <v/>
      </c>
      <c r="I30" s="160" t="s">
        <v>35</v>
      </c>
      <c r="J30" s="160" t="str">
        <f>IF((G30="Select_Option")*(I30="Select_Option"),"",IF((I30="Select_Option")*(G30&lt;&gt;"Select_Option"),IF(G30="Test Tier 1 - $0.01 USD",0.01,IF(G30="Test Tier 2 - $0.02 USD",0.02,INDEX(SRP[#All],MATCH(G30,SRP[WSPLookup],0)+1,MATCH(C30,SRP[#Headers],0)))),IF(I30="Test Tier 1 - $0.01 USD",0.01,IF(I30="Test Tier 2 - $0.02 USD",0.02,INDEX(SRP[#All],MATCH(I30,SRP[WSPLookup],0)+1,MATCH(C30,SRP[#Headers],0))))))</f>
        <v/>
      </c>
      <c r="K30" s="56" t="s">
        <v>35</v>
      </c>
      <c r="L30" s="63" t="str">
        <f t="array" ref="L30">IF((K30="Select_Option")+(K30=""),"",IF(K30="Test Tier 1 - $0.01 USD",0.01,IF(K30="Test Tier 2 - $0.02 USD",0.02,INDEX(SRP[#All],MATCH(K30,SRP[LOOKUP],0)+1,MATCH(C30,SRP[#Headers],0)))))</f>
        <v/>
      </c>
      <c r="M30" s="125" t="s">
        <v>35</v>
      </c>
      <c r="N30" s="27" t="s">
        <v>35</v>
      </c>
      <c r="O30" s="318">
        <v>0</v>
      </c>
      <c r="P30" s="290" t="s">
        <v>31</v>
      </c>
      <c r="Q30" s="281" t="str">
        <f>IF(OR(ISBLANK(P30),ISTEXT(P30)),"Auto Calculated",ConvertToGMT(ROUNDDOWN(P30,0),INDEX(TZConvert!$H$7:$J$48,$A30,1),INDEX(TZConvert!$H$7:$J$48,$A30,2),INDEX(TZConvert!$H$7:$J$48,$A30,3)))</f>
        <v>Auto Calculated</v>
      </c>
      <c r="R30" s="290" t="s">
        <v>31</v>
      </c>
      <c r="S30" s="281" t="str">
        <f>IF(OR(ISBLANK(R30),ISTEXT(R30)),"Auto Calculated",ConvertToGMT(ROUNDDOWN(R30,0),INDEX(TZConvert!$H$7:$J$48,$A30,1),INDEX(TZConvert!$H$7:$J$48,$A30,2),INDEX(TZConvert!$H$7:$J$48,$A30,3)))</f>
        <v>Auto Calculated</v>
      </c>
      <c r="T30" s="290" t="s">
        <v>31</v>
      </c>
      <c r="U30" s="281" t="str">
        <f>IF(OR(ISBLANK(T30),ISTEXT(T30)),"Auto Calculated",ConvertToGMT(ROUNDDOWN(T30,0),INDEX(TZConvert!$H$7:$J$48,$A30,1),INDEX(TZConvert!$H$7:$J$48,$A30,2),INDEX(TZConvert!$H$7:$J$48,$A30,3)))</f>
        <v>Auto Calculated</v>
      </c>
      <c r="V30" s="290" t="s">
        <v>31</v>
      </c>
      <c r="W30" s="281" t="str">
        <f>IF(OR(ISBLANK(V30),ISTEXT(V30)),"Auto Calculated",ConvertToGMT(ROUNDDOWN(V30,0),INDEX(TZConvert!$H$7:$J$48,$A30,1),INDEX(TZConvert!$H$7:$J$48,$A30,2),INDEX(TZConvert!$H$7:$J$48,$A30,3)))</f>
        <v>Auto Calculated</v>
      </c>
      <c r="X30" s="290" t="s">
        <v>31</v>
      </c>
      <c r="Y30" s="281" t="str">
        <f>IF(OR(ISBLANK(X30),ISTEXT(X30)),"Auto Calculated",ConvertToGMT(ROUNDDOWN(X30,0),INDEX(TZConvert!$H$7:$J$48,$A30,1),INDEX(TZConvert!$H$7:$J$48,$A30,2),INDEX(TZConvert!$H$7:$J$48,$A30,3)))</f>
        <v>Auto Calculated</v>
      </c>
      <c r="Z30" s="290" t="s">
        <v>31</v>
      </c>
      <c r="AA30" s="304" t="str">
        <f>IF(OR(ISBLANK(Z30),ISTEXT(Z30)),"Auto Calculated",ConvertToGMT(ROUNDDOWN(Z30,0),INDEX(TZConvert!$H$7:$J$48,$A30,1),INDEX(TZConvert!$H$7:$J$48,$A30,2),INDEX(TZConvert!$H$7:$J$48,$A30,3)))</f>
        <v>Auto Calculated</v>
      </c>
      <c r="AB30" s="331" t="s">
        <v>35</v>
      </c>
    </row>
    <row r="31" spans="1:28" ht="17.25" thickBot="1" x14ac:dyDescent="0.35">
      <c r="A31" s="302">
        <f>MATCH(C31,TZConvert!$J$7:$J$48,0)</f>
        <v>28</v>
      </c>
      <c r="B31" s="388"/>
      <c r="C31" s="254" t="s">
        <v>196</v>
      </c>
      <c r="D31" s="254"/>
      <c r="E31" s="255" t="s">
        <v>35</v>
      </c>
      <c r="F31" s="256" t="s">
        <v>31</v>
      </c>
      <c r="G31" s="265" t="s">
        <v>35</v>
      </c>
      <c r="H31" s="161" t="str">
        <f t="array" ref="H31">IF((G31="Select_Option")+(G31=""),"",IF(G31="Test Tier 1 - $0.01 USD",0.01,IF(G31="Test Tier 2 - $0.02 USD",0.02,INDEX(WSP[#All],MATCH(G31,WSP[LOOKUP],0)+1,MATCH(C31,WSP[#Headers],0)))))</f>
        <v/>
      </c>
      <c r="I31" s="161" t="s">
        <v>35</v>
      </c>
      <c r="J31" s="161" t="str">
        <f>IF((G31="Select_Option")*(I31="Select_Option"),"",IF((I31="Select_Option")*(G31&lt;&gt;"Select_Option"),IF(G31="Test Tier 1 - $0.01 USD",0.01,IF(G31="Test Tier 2 - $0.02 USD",0.02,INDEX(SRP[#All],MATCH(G31,SRP[WSPLookup],0)+1,MATCH(C31,SRP[#Headers],0)))),IF(I31="Test Tier 1 - $0.01 USD",0.01,IF(I31="Test Tier 2 - $0.02 USD",0.02,INDEX(SRP[#All],MATCH(I31,SRP[WSPLookup],0)+1,MATCH(C31,SRP[#Headers],0))))))</f>
        <v/>
      </c>
      <c r="K31" s="131" t="s">
        <v>35</v>
      </c>
      <c r="L31" s="133" t="str">
        <f t="array" ref="L31">IF((K31="Select_Option")+(K31=""),"",IF(K31="Test Tier 1 - $0.01 USD",0.01,IF(K31="Test Tier 2 - $0.02 USD",0.02,INDEX(SRP[#All],MATCH(K31,SRP[LOOKUP],0)+1,MATCH(C31,SRP[#Headers],0)))))</f>
        <v/>
      </c>
      <c r="M31" s="132" t="s">
        <v>35</v>
      </c>
      <c r="N31" s="130" t="s">
        <v>35</v>
      </c>
      <c r="O31" s="319">
        <v>0</v>
      </c>
      <c r="P31" s="295" t="s">
        <v>31</v>
      </c>
      <c r="Q31" s="286" t="str">
        <f>IF(OR(ISBLANK(P31),ISTEXT(P31)),"Auto Calculated",ConvertToGMT(ROUNDDOWN(P31,0),INDEX(TZConvert!$H$7:$J$48,$A31,1),INDEX(TZConvert!$H$7:$J$48,$A31,2),INDEX(TZConvert!$H$7:$J$48,$A31,3)))</f>
        <v>Auto Calculated</v>
      </c>
      <c r="R31" s="295" t="s">
        <v>31</v>
      </c>
      <c r="S31" s="286" t="str">
        <f>IF(OR(ISBLANK(R31),ISTEXT(R31)),"Auto Calculated",ConvertToGMT(ROUNDDOWN(R31,0),INDEX(TZConvert!$H$7:$J$48,$A31,1),INDEX(TZConvert!$H$7:$J$48,$A31,2),INDEX(TZConvert!$H$7:$J$48,$A31,3)))</f>
        <v>Auto Calculated</v>
      </c>
      <c r="T31" s="295" t="s">
        <v>31</v>
      </c>
      <c r="U31" s="286" t="str">
        <f>IF(OR(ISBLANK(T31),ISTEXT(T31)),"Auto Calculated",ConvertToGMT(ROUNDDOWN(T31,0),INDEX(TZConvert!$H$7:$J$48,$A31,1),INDEX(TZConvert!$H$7:$J$48,$A31,2),INDEX(TZConvert!$H$7:$J$48,$A31,3)))</f>
        <v>Auto Calculated</v>
      </c>
      <c r="V31" s="295" t="s">
        <v>31</v>
      </c>
      <c r="W31" s="286" t="str">
        <f>IF(OR(ISBLANK(V31),ISTEXT(V31)),"Auto Calculated",ConvertToGMT(ROUNDDOWN(V31,0),INDEX(TZConvert!$H$7:$J$48,$A31,1),INDEX(TZConvert!$H$7:$J$48,$A31,2),INDEX(TZConvert!$H$7:$J$48,$A31,3)))</f>
        <v>Auto Calculated</v>
      </c>
      <c r="X31" s="295" t="s">
        <v>31</v>
      </c>
      <c r="Y31" s="286" t="str">
        <f>IF(OR(ISBLANK(X31),ISTEXT(X31)),"Auto Calculated",ConvertToGMT(ROUNDDOWN(X31,0),INDEX(TZConvert!$H$7:$J$48,$A31,1),INDEX(TZConvert!$H$7:$J$48,$A31,2),INDEX(TZConvert!$H$7:$J$48,$A31,3)))</f>
        <v>Auto Calculated</v>
      </c>
      <c r="Z31" s="295" t="s">
        <v>31</v>
      </c>
      <c r="AA31" s="307" t="str">
        <f>IF(OR(ISBLANK(Z31),ISTEXT(Z31)),"Auto Calculated",ConvertToGMT(ROUNDDOWN(Z31,0),INDEX(TZConvert!$H$7:$J$48,$A31,1),INDEX(TZConvert!$H$7:$J$48,$A31,2),INDEX(TZConvert!$H$7:$J$48,$A31,3)))</f>
        <v>Auto Calculated</v>
      </c>
      <c r="AB31" s="336" t="s">
        <v>35</v>
      </c>
    </row>
    <row r="32" spans="1:28" s="1" customFormat="1" ht="17.25" thickTop="1" x14ac:dyDescent="0.3">
      <c r="A32" s="302">
        <f>MATCH(C32,TZConvert!$J$7:$J$48,0)</f>
        <v>12</v>
      </c>
      <c r="B32" s="384" t="s">
        <v>435</v>
      </c>
      <c r="C32" s="226" t="s">
        <v>10</v>
      </c>
      <c r="D32" s="226"/>
      <c r="E32" s="227" t="s">
        <v>35</v>
      </c>
      <c r="F32" s="228" t="s">
        <v>31</v>
      </c>
      <c r="G32" s="263" t="s">
        <v>35</v>
      </c>
      <c r="H32" s="267" t="str">
        <f t="array" ref="H32">IF((G32="Select_Option")+(G32=""),"",IF(G32="Test Tier 1 - $0.01 USD",0.01,IF(G32="Test Tier 2 - $0.02 USD",0.02,INDEX(WSP[#All],MATCH(G32,WSP[LOOKUP],0)+1,MATCH(C32,WSP[#Headers],0)))))</f>
        <v/>
      </c>
      <c r="I32" s="162" t="s">
        <v>35</v>
      </c>
      <c r="J32" s="162" t="str">
        <f>IF((G32="Select_Option")*(I32="Select_Option"),"",IF((I32="Select_Option")*(G32&lt;&gt;"Select_Option"),IF(G32="Test Tier 1 - $0.01 USD",0.01,IF(G32="Test Tier 2 - $0.02 USD",0.02,INDEX(SRP[#All],MATCH(G32,SRP[WSPLookup],0)+1,MATCH(C32,SRP[#Headers],0)))),IF(I32="Test Tier 1 - $0.01 USD",0.01,IF(I32="Test Tier 2 - $0.02 USD",0.02,INDEX(SRP[#All],MATCH(I32,SRP[WSPLookup],0)+1,MATCH(C32,SRP[#Headers],0))))))</f>
        <v/>
      </c>
      <c r="K32" s="128" t="s">
        <v>35</v>
      </c>
      <c r="L32" s="134" t="str">
        <f t="array" ref="L32">IF((K32="Select_Option")+(K32=""),"",IF(K32="Test Tier 1 - $0.01 USD",0.01,IF(K32="Test Tier 2 - $0.02 USD",0.02,INDEX(SRP[#All],MATCH(K32,SRP[LOOKUP],0)+1,MATCH(C32,SRP[#Headers],0)))))</f>
        <v/>
      </c>
      <c r="M32" s="129" t="s">
        <v>35</v>
      </c>
      <c r="N32" s="127" t="s">
        <v>35</v>
      </c>
      <c r="O32" s="317">
        <v>0</v>
      </c>
      <c r="P32" s="296" t="s">
        <v>31</v>
      </c>
      <c r="Q32" s="287" t="str">
        <f>IF(OR(ISBLANK(P32),ISTEXT(P32)),"Auto Calculated",ConvertToGMT(ROUNDDOWN(P32,0),INDEX(TZConvert!$H$7:$J$48,$A32,1),INDEX(TZConvert!$H$7:$J$48,$A32,2),INDEX(TZConvert!$H$7:$J$48,$A32,3)))</f>
        <v>Auto Calculated</v>
      </c>
      <c r="R32" s="296" t="s">
        <v>31</v>
      </c>
      <c r="S32" s="287" t="str">
        <f>IF(OR(ISBLANK(R32),ISTEXT(R32)),"Auto Calculated",ConvertToGMT(ROUNDDOWN(R32,0),INDEX(TZConvert!$H$7:$J$48,$A32,1),INDEX(TZConvert!$H$7:$J$48,$A32,2),INDEX(TZConvert!$H$7:$J$48,$A32,3)))</f>
        <v>Auto Calculated</v>
      </c>
      <c r="T32" s="296" t="s">
        <v>31</v>
      </c>
      <c r="U32" s="287" t="str">
        <f>IF(OR(ISBLANK(T32),ISTEXT(T32)),"Auto Calculated",ConvertToGMT(ROUNDDOWN(T32,0),INDEX(TZConvert!$H$7:$J$48,$A32,1),INDEX(TZConvert!$H$7:$J$48,$A32,2),INDEX(TZConvert!$H$7:$J$48,$A32,3)))</f>
        <v>Auto Calculated</v>
      </c>
      <c r="V32" s="296" t="s">
        <v>31</v>
      </c>
      <c r="W32" s="287" t="str">
        <f>IF(OR(ISBLANK(V32),ISTEXT(V32)),"Auto Calculated",ConvertToGMT(ROUNDDOWN(V32,0),INDEX(TZConvert!$H$7:$J$48,$A32,1),INDEX(TZConvert!$H$7:$J$48,$A32,2),INDEX(TZConvert!$H$7:$J$48,$A32,3)))</f>
        <v>Auto Calculated</v>
      </c>
      <c r="X32" s="296" t="s">
        <v>31</v>
      </c>
      <c r="Y32" s="287" t="str">
        <f>IF(OR(ISBLANK(X32),ISTEXT(X32)),"Auto Calculated",ConvertToGMT(ROUNDDOWN(X32,0),INDEX(TZConvert!$H$7:$J$48,$A32,1),INDEX(TZConvert!$H$7:$J$48,$A32,2),INDEX(TZConvert!$H$7:$J$48,$A32,3)))</f>
        <v>Auto Calculated</v>
      </c>
      <c r="Z32" s="296" t="s">
        <v>31</v>
      </c>
      <c r="AA32" s="308" t="str">
        <f>IF(OR(ISBLANK(Z32),ISTEXT(Z32)),"Auto Calculated",ConvertToGMT(ROUNDDOWN(Z32,0),INDEX(TZConvert!$H$7:$J$48,$A32,1),INDEX(TZConvert!$H$7:$J$48,$A32,2),INDEX(TZConvert!$H$7:$J$48,$A32,3)))</f>
        <v>Auto Calculated</v>
      </c>
      <c r="AB32" s="337" t="s">
        <v>35</v>
      </c>
    </row>
    <row r="33" spans="1:28" s="1" customFormat="1" ht="18.75" customHeight="1" thickBot="1" x14ac:dyDescent="0.35">
      <c r="A33" s="302">
        <f>MATCH(C33,TZConvert!$J$7:$J$48,0)</f>
        <v>13</v>
      </c>
      <c r="B33" s="386"/>
      <c r="C33" s="254" t="s">
        <v>11</v>
      </c>
      <c r="D33" s="254"/>
      <c r="E33" s="255" t="s">
        <v>35</v>
      </c>
      <c r="F33" s="256" t="s">
        <v>31</v>
      </c>
      <c r="G33" s="265" t="s">
        <v>35</v>
      </c>
      <c r="H33" s="268" t="str">
        <f t="array" ref="H33">IF((G33="Select_Option")+(G33=""),"",IF(G33="Test Tier 1 - $0.01 USD",0.01,IF(G33="Test Tier 2 - $0.02 USD",0.02,INDEX(WSP[#All],MATCH(G33,WSP[LOOKUP],0)+1,MATCH(C33,WSP[#Headers],0)))))</f>
        <v/>
      </c>
      <c r="I33" s="163" t="s">
        <v>35</v>
      </c>
      <c r="J33" s="163" t="str">
        <f>IF((G33="Select_Option")*(I33="Select_Option"),"",IF((I33="Select_Option")*(G33&lt;&gt;"Select_Option"),IF(G33="Test Tier 1 - $0.01 USD",0.01,IF(G33="Test Tier 2 - $0.02 USD",0.02,INDEX(SRP[#All],MATCH(G33,SRP[WSPLookup],0)+1,MATCH(C33,SRP[#Headers],0)))),IF(I33="Test Tier 1 - $0.01 USD",0.01,IF(I33="Test Tier 2 - $0.02 USD",0.02,INDEX(SRP[#All],MATCH(I33,SRP[WSPLookup],0)+1,MATCH(C33,SRP[#Headers],0))))))</f>
        <v/>
      </c>
      <c r="K33" s="131" t="s">
        <v>35</v>
      </c>
      <c r="L33" s="135" t="str">
        <f t="array" ref="L33">IF((K33="Select_Option")+(K33=""),"",IF(K33="Test Tier 1 - $0.01 USD",0.01,IF(K33="Test Tier 2 - $0.02 USD",0.02,INDEX(SRP[#All],MATCH(K33,SRP[LOOKUP],0)+1,MATCH(C33,SRP[#Headers],0)))))</f>
        <v/>
      </c>
      <c r="M33" s="132" t="s">
        <v>35</v>
      </c>
      <c r="N33" s="130" t="s">
        <v>35</v>
      </c>
      <c r="O33" s="319">
        <v>0</v>
      </c>
      <c r="P33" s="295" t="s">
        <v>31</v>
      </c>
      <c r="Q33" s="286" t="str">
        <f>IF(OR(ISBLANK(P33),ISTEXT(P33)),"Auto Calculated",ConvertToGMT(ROUNDDOWN(P33,0),INDEX(TZConvert!$H$7:$J$48,$A33,1),INDEX(TZConvert!$H$7:$J$48,$A33,2),INDEX(TZConvert!$H$7:$J$48,$A33,3)))</f>
        <v>Auto Calculated</v>
      </c>
      <c r="R33" s="295" t="s">
        <v>31</v>
      </c>
      <c r="S33" s="286" t="str">
        <f>IF(OR(ISBLANK(R33),ISTEXT(R33)),"Auto Calculated",ConvertToGMT(ROUNDDOWN(R33,0),INDEX(TZConvert!$H$7:$J$48,$A33,1),INDEX(TZConvert!$H$7:$J$48,$A33,2),INDEX(TZConvert!$H$7:$J$48,$A33,3)))</f>
        <v>Auto Calculated</v>
      </c>
      <c r="T33" s="295" t="s">
        <v>31</v>
      </c>
      <c r="U33" s="286" t="str">
        <f>IF(OR(ISBLANK(T33),ISTEXT(T33)),"Auto Calculated",ConvertToGMT(ROUNDDOWN(T33,0),INDEX(TZConvert!$H$7:$J$48,$A33,1),INDEX(TZConvert!$H$7:$J$48,$A33,2),INDEX(TZConvert!$H$7:$J$48,$A33,3)))</f>
        <v>Auto Calculated</v>
      </c>
      <c r="V33" s="295" t="s">
        <v>31</v>
      </c>
      <c r="W33" s="286" t="str">
        <f>IF(OR(ISBLANK(V33),ISTEXT(V33)),"Auto Calculated",ConvertToGMT(ROUNDDOWN(V33,0),INDEX(TZConvert!$H$7:$J$48,$A33,1),INDEX(TZConvert!$H$7:$J$48,$A33,2),INDEX(TZConvert!$H$7:$J$48,$A33,3)))</f>
        <v>Auto Calculated</v>
      </c>
      <c r="X33" s="295" t="s">
        <v>31</v>
      </c>
      <c r="Y33" s="286" t="str">
        <f>IF(OR(ISBLANK(X33),ISTEXT(X33)),"Auto Calculated",ConvertToGMT(ROUNDDOWN(X33,0),INDEX(TZConvert!$H$7:$J$48,$A33,1),INDEX(TZConvert!$H$7:$J$48,$A33,2),INDEX(TZConvert!$H$7:$J$48,$A33,3)))</f>
        <v>Auto Calculated</v>
      </c>
      <c r="Z33" s="295" t="s">
        <v>31</v>
      </c>
      <c r="AA33" s="307" t="str">
        <f>IF(OR(ISBLANK(Z33),ISTEXT(Z33)),"Auto Calculated",ConvertToGMT(ROUNDDOWN(Z33,0),INDEX(TZConvert!$H$7:$J$48,$A33,1),INDEX(TZConvert!$H$7:$J$48,$A33,2),INDEX(TZConvert!$H$7:$J$48,$A33,3)))</f>
        <v>Auto Calculated</v>
      </c>
      <c r="AB33" s="336" t="s">
        <v>35</v>
      </c>
    </row>
    <row r="34" spans="1:28" s="1" customFormat="1" ht="17.25" thickTop="1" x14ac:dyDescent="0.3">
      <c r="A34" s="302">
        <f>MATCH(C34,TZConvert!$J$7:$J$48,0)</f>
        <v>14</v>
      </c>
      <c r="B34" s="384" t="s">
        <v>267</v>
      </c>
      <c r="C34" s="226" t="s">
        <v>154</v>
      </c>
      <c r="D34" s="226"/>
      <c r="E34" s="227" t="s">
        <v>35</v>
      </c>
      <c r="F34" s="228" t="s">
        <v>31</v>
      </c>
      <c r="G34" s="263" t="s">
        <v>35</v>
      </c>
      <c r="H34" s="164" t="str">
        <f t="array" ref="H34">IF((G34="Select_Option")+(G34=""),"",IF(G34="Test Tier 1 - $0.01 USD",0.01,IF(G34="Test Tier 2 - $0.02 USD",0.02,INDEX(WSP[#All],MATCH(G34,WSP[LOOKUP],0)+1,MATCH(C34,WSP[#Headers],0)))))</f>
        <v/>
      </c>
      <c r="I34" s="164" t="s">
        <v>35</v>
      </c>
      <c r="J34" s="164" t="str">
        <f>IF((G34="Select_Option")*(I34="Select_Option"),"",IF((I34="Select_Option")*(G34&lt;&gt;"Select_Option"),IF(G34="Test Tier 1 - $0.01 USD",0.01,IF(G34="Test Tier 2 - $0.02 USD",0.02,INDEX(SRP[#All],MATCH(G34,SRP[WSPLookup],0)+1,MATCH(C34,SRP[#Headers],0)))),IF(I34="Test Tier 1 - $0.01 USD",0.01,IF(I34="Test Tier 2 - $0.02 USD",0.02,INDEX(SRP[#All],MATCH(I34,SRP[WSPLookup],0)+1,MATCH(C34,SRP[#Headers],0))))))</f>
        <v/>
      </c>
      <c r="K34" s="128" t="s">
        <v>35</v>
      </c>
      <c r="L34" s="136" t="str">
        <f t="array" ref="L34">IF((K34="Select_Option")+(K34=""),"",IF(K34="Test Tier 1 - $0.01 USD",0.01,IF(K34="Test Tier 2 - $0.02 USD",0.02,INDEX(SRP[#All],MATCH(K34,SRP[LOOKUP],0)+1,MATCH(C34,SRP[#Headers],0)))))</f>
        <v/>
      </c>
      <c r="M34" s="129" t="s">
        <v>35</v>
      </c>
      <c r="N34" s="127" t="s">
        <v>35</v>
      </c>
      <c r="O34" s="317">
        <v>0</v>
      </c>
      <c r="P34" s="296" t="s">
        <v>31</v>
      </c>
      <c r="Q34" s="287" t="str">
        <f>IF(OR(ISBLANK(P34),ISTEXT(P34)),"Auto Calculated",ConvertToGMT(ROUNDDOWN(P34,0),INDEX(TZConvert!$H$7:$J$48,$A34,1),INDEX(TZConvert!$H$7:$J$48,$A34,2),INDEX(TZConvert!$H$7:$J$48,$A34,3)))</f>
        <v>Auto Calculated</v>
      </c>
      <c r="R34" s="296" t="s">
        <v>31</v>
      </c>
      <c r="S34" s="287" t="str">
        <f>IF(OR(ISBLANK(R34),ISTEXT(R34)),"Auto Calculated",ConvertToGMT(ROUNDDOWN(R34,0),INDEX(TZConvert!$H$7:$J$48,$A34,1),INDEX(TZConvert!$H$7:$J$48,$A34,2),INDEX(TZConvert!$H$7:$J$48,$A34,3)))</f>
        <v>Auto Calculated</v>
      </c>
      <c r="T34" s="296" t="s">
        <v>31</v>
      </c>
      <c r="U34" s="287" t="str">
        <f>IF(OR(ISBLANK(T34),ISTEXT(T34)),"Auto Calculated",ConvertToGMT(ROUNDDOWN(T34,0),INDEX(TZConvert!$H$7:$J$48,$A34,1),INDEX(TZConvert!$H$7:$J$48,$A34,2),INDEX(TZConvert!$H$7:$J$48,$A34,3)))</f>
        <v>Auto Calculated</v>
      </c>
      <c r="V34" s="296" t="s">
        <v>31</v>
      </c>
      <c r="W34" s="287" t="str">
        <f>IF(OR(ISBLANK(V34),ISTEXT(V34)),"Auto Calculated",ConvertToGMT(ROUNDDOWN(V34,0),INDEX(TZConvert!$H$7:$J$48,$A34,1),INDEX(TZConvert!$H$7:$J$48,$A34,2),INDEX(TZConvert!$H$7:$J$48,$A34,3)))</f>
        <v>Auto Calculated</v>
      </c>
      <c r="X34" s="296" t="s">
        <v>31</v>
      </c>
      <c r="Y34" s="287" t="str">
        <f>IF(OR(ISBLANK(X34),ISTEXT(X34)),"Auto Calculated",ConvertToGMT(ROUNDDOWN(X34,0),INDEX(TZConvert!$H$7:$J$48,$A34,1),INDEX(TZConvert!$H$7:$J$48,$A34,2),INDEX(TZConvert!$H$7:$J$48,$A34,3)))</f>
        <v>Auto Calculated</v>
      </c>
      <c r="Z34" s="296" t="s">
        <v>31</v>
      </c>
      <c r="AA34" s="308" t="str">
        <f>IF(OR(ISBLANK(Z34),ISTEXT(Z34)),"Auto Calculated",ConvertToGMT(ROUNDDOWN(Z34,0),INDEX(TZConvert!$H$7:$J$48,$A34,1),INDEX(TZConvert!$H$7:$J$48,$A34,2),INDEX(TZConvert!$H$7:$J$48,$A34,3)))</f>
        <v>Auto Calculated</v>
      </c>
      <c r="AB34" s="337" t="s">
        <v>35</v>
      </c>
    </row>
    <row r="35" spans="1:28" s="1" customFormat="1" ht="16.5" x14ac:dyDescent="0.3">
      <c r="A35" s="302">
        <f>MATCH(C35,TZConvert!$J$7:$J$48,0)</f>
        <v>1</v>
      </c>
      <c r="B35" s="385"/>
      <c r="C35" s="232" t="s">
        <v>13</v>
      </c>
      <c r="D35" s="232"/>
      <c r="E35" s="233" t="s">
        <v>35</v>
      </c>
      <c r="F35" s="234" t="s">
        <v>31</v>
      </c>
      <c r="G35" s="264" t="s">
        <v>35</v>
      </c>
      <c r="H35" s="269" t="str">
        <f t="array" ref="H35">IF((G35="Select_Option")+(G35=""),"",IF(G35="Test Tier 1 - $0.01 USD",0.01,IF(G35="Test Tier 2 - $0.02 USD",0.02,INDEX(WSP[#All],MATCH(G35,WSP[LOOKUP],0)+1,MATCH(C35,WSP[#Headers],0)))))</f>
        <v/>
      </c>
      <c r="I35" s="165" t="s">
        <v>35</v>
      </c>
      <c r="J35" s="165" t="str">
        <f>IF((G35="Select_Option")*(I35="Select_Option"),"",IF((I35="Select_Option")*(G35&lt;&gt;"Select_Option"),IF(G35="Test Tier 1 - $0.01 USD",0.01,IF(G35="Test Tier 2 - $0.02 USD",0.02,INDEX(SRP[#All],MATCH(G35,SRP[WSPLookup],0)+1,MATCH(C35,SRP[#Headers],0)))),IF(I35="Test Tier 1 - $0.01 USD",0.01,IF(I35="Test Tier 2 - $0.02 USD",0.02,INDEX(SRP[#All],MATCH(I35,SRP[WSPLookup],0)+1,MATCH(C35,SRP[#Headers],0))))))</f>
        <v/>
      </c>
      <c r="K35" s="56" t="s">
        <v>35</v>
      </c>
      <c r="L35" s="64" t="str">
        <f t="array" ref="L35">IF((K35="Select_Option")+(K35=""),"",IF(K35="Test Tier 1 - $0.01 USD",0.01,IF(K35="Test Tier 2 - $0.02 USD",0.02,INDEX(SRP[#All],MATCH(K35,SRP[LOOKUP],0)+1,MATCH(C35,SRP[#Headers],0)))))</f>
        <v/>
      </c>
      <c r="M35" s="125" t="s">
        <v>35</v>
      </c>
      <c r="N35" s="27" t="s">
        <v>35</v>
      </c>
      <c r="O35" s="318">
        <v>0</v>
      </c>
      <c r="P35" s="290" t="s">
        <v>31</v>
      </c>
      <c r="Q35" s="281" t="str">
        <f>IF(OR(ISBLANK(P35),ISTEXT(P35)),"Auto Calculated",ConvertToGMT(ROUNDDOWN(P35,0),INDEX(TZConvert!$H$7:$J$48,$A35,1),INDEX(TZConvert!$H$7:$J$48,$A35,2),INDEX(TZConvert!$H$7:$J$48,$A35,3)))</f>
        <v>Auto Calculated</v>
      </c>
      <c r="R35" s="290" t="s">
        <v>31</v>
      </c>
      <c r="S35" s="281" t="str">
        <f>IF(OR(ISBLANK(R35),ISTEXT(R35)),"Auto Calculated",ConvertToGMT(ROUNDDOWN(R35,0),INDEX(TZConvert!$H$7:$J$48,$A35,1),INDEX(TZConvert!$H$7:$J$48,$A35,2),INDEX(TZConvert!$H$7:$J$48,$A35,3)))</f>
        <v>Auto Calculated</v>
      </c>
      <c r="T35" s="290" t="s">
        <v>31</v>
      </c>
      <c r="U35" s="281" t="str">
        <f>IF(OR(ISBLANK(T35),ISTEXT(T35)),"Auto Calculated",ConvertToGMT(ROUNDDOWN(T35,0),INDEX(TZConvert!$H$7:$J$48,$A35,1),INDEX(TZConvert!$H$7:$J$48,$A35,2),INDEX(TZConvert!$H$7:$J$48,$A35,3)))</f>
        <v>Auto Calculated</v>
      </c>
      <c r="V35" s="290" t="s">
        <v>31</v>
      </c>
      <c r="W35" s="281" t="str">
        <f>IF(OR(ISBLANK(V35),ISTEXT(V35)),"Auto Calculated",ConvertToGMT(ROUNDDOWN(V35,0),INDEX(TZConvert!$H$7:$J$48,$A35,1),INDEX(TZConvert!$H$7:$J$48,$A35,2),INDEX(TZConvert!$H$7:$J$48,$A35,3)))</f>
        <v>Auto Calculated</v>
      </c>
      <c r="X35" s="290" t="s">
        <v>31</v>
      </c>
      <c r="Y35" s="281" t="str">
        <f>IF(OR(ISBLANK(X35),ISTEXT(X35)),"Auto Calculated",ConvertToGMT(ROUNDDOWN(X35,0),INDEX(TZConvert!$H$7:$J$48,$A35,1),INDEX(TZConvert!$H$7:$J$48,$A35,2),INDEX(TZConvert!$H$7:$J$48,$A35,3)))</f>
        <v>Auto Calculated</v>
      </c>
      <c r="Z35" s="290" t="s">
        <v>31</v>
      </c>
      <c r="AA35" s="304" t="str">
        <f>IF(OR(ISBLANK(Z35),ISTEXT(Z35)),"Auto Calculated",ConvertToGMT(ROUNDDOWN(Z35,0),INDEX(TZConvert!$H$7:$J$48,$A35,1),INDEX(TZConvert!$H$7:$J$48,$A35,2),INDEX(TZConvert!$H$7:$J$48,$A35,3)))</f>
        <v>Auto Calculated</v>
      </c>
      <c r="AB35" s="331" t="s">
        <v>35</v>
      </c>
    </row>
    <row r="36" spans="1:28" s="1" customFormat="1" ht="16.5" x14ac:dyDescent="0.3">
      <c r="A36" s="302">
        <f>MATCH(C36,TZConvert!$J$7:$J$48,0)</f>
        <v>15</v>
      </c>
      <c r="B36" s="385"/>
      <c r="C36" s="232" t="s">
        <v>158</v>
      </c>
      <c r="D36" s="232"/>
      <c r="E36" s="233" t="s">
        <v>35</v>
      </c>
      <c r="F36" s="234" t="s">
        <v>31</v>
      </c>
      <c r="G36" s="264" t="s">
        <v>35</v>
      </c>
      <c r="H36" s="166" t="str">
        <f t="array" ref="H36">IF((G36="Select_Option")+(G36=""),"",IF(G36="Test Tier 1 - $0.01 USD",0.01,IF(G36="Test Tier 2 - $0.02 USD",0.02,INDEX(WSP[#All],MATCH(G36,WSP[LOOKUP],0)+1,MATCH(C36,WSP[#Headers],0)))))</f>
        <v/>
      </c>
      <c r="I36" s="166" t="s">
        <v>35</v>
      </c>
      <c r="J36" s="166" t="str">
        <f>IF((G36="Select_Option")*(I36="Select_Option"),"",IF((I36="Select_Option")*(G36&lt;&gt;"Select_Option"),IF(G36="Test Tier 1 - $0.01 USD",0.01,IF(G36="Test Tier 2 - $0.02 USD",0.02,INDEX(SRP[#All],MATCH(G36,SRP[WSPLookup],0)+1,MATCH(C36,SRP[#Headers],0)))),IF(I36="Test Tier 1 - $0.01 USD",0.01,IF(I36="Test Tier 2 - $0.02 USD",0.02,INDEX(SRP[#All],MATCH(I36,SRP[WSPLookup],0)+1,MATCH(C36,SRP[#Headers],0))))))</f>
        <v/>
      </c>
      <c r="K36" s="56" t="s">
        <v>35</v>
      </c>
      <c r="L36" s="65" t="str">
        <f t="array" ref="L36">IF((K36="Select_Option")+(K36=""),"",IF(K36="Test Tier 1 - $0.01 USD",0.01,IF(K36="Test Tier 2 - $0.02 USD",0.02,INDEX(SRP[#All],MATCH(K36,SRP[LOOKUP],0)+1,MATCH(C36,SRP[#Headers],0)))))</f>
        <v/>
      </c>
      <c r="M36" s="125" t="s">
        <v>35</v>
      </c>
      <c r="N36" s="27" t="s">
        <v>35</v>
      </c>
      <c r="O36" s="318">
        <v>0</v>
      </c>
      <c r="P36" s="290" t="s">
        <v>31</v>
      </c>
      <c r="Q36" s="281" t="str">
        <f>IF(OR(ISBLANK(P36),ISTEXT(P36)),"Auto Calculated",ConvertToGMT(ROUNDDOWN(P36,0),INDEX(TZConvert!$H$7:$J$48,$A36,1),INDEX(TZConvert!$H$7:$J$48,$A36,2),INDEX(TZConvert!$H$7:$J$48,$A36,3)))</f>
        <v>Auto Calculated</v>
      </c>
      <c r="R36" s="290" t="s">
        <v>31</v>
      </c>
      <c r="S36" s="281" t="str">
        <f>IF(OR(ISBLANK(R36),ISTEXT(R36)),"Auto Calculated",ConvertToGMT(ROUNDDOWN(R36,0),INDEX(TZConvert!$H$7:$J$48,$A36,1),INDEX(TZConvert!$H$7:$J$48,$A36,2),INDEX(TZConvert!$H$7:$J$48,$A36,3)))</f>
        <v>Auto Calculated</v>
      </c>
      <c r="T36" s="290" t="s">
        <v>31</v>
      </c>
      <c r="U36" s="281" t="str">
        <f>IF(OR(ISBLANK(T36),ISTEXT(T36)),"Auto Calculated",ConvertToGMT(ROUNDDOWN(T36,0),INDEX(TZConvert!$H$7:$J$48,$A36,1),INDEX(TZConvert!$H$7:$J$48,$A36,2),INDEX(TZConvert!$H$7:$J$48,$A36,3)))</f>
        <v>Auto Calculated</v>
      </c>
      <c r="V36" s="290" t="s">
        <v>31</v>
      </c>
      <c r="W36" s="281" t="str">
        <f>IF(OR(ISBLANK(V36),ISTEXT(V36)),"Auto Calculated",ConvertToGMT(ROUNDDOWN(V36,0),INDEX(TZConvert!$H$7:$J$48,$A36,1),INDEX(TZConvert!$H$7:$J$48,$A36,2),INDEX(TZConvert!$H$7:$J$48,$A36,3)))</f>
        <v>Auto Calculated</v>
      </c>
      <c r="X36" s="290" t="s">
        <v>31</v>
      </c>
      <c r="Y36" s="281" t="str">
        <f>IF(OR(ISBLANK(X36),ISTEXT(X36)),"Auto Calculated",ConvertToGMT(ROUNDDOWN(X36,0),INDEX(TZConvert!$H$7:$J$48,$A36,1),INDEX(TZConvert!$H$7:$J$48,$A36,2),INDEX(TZConvert!$H$7:$J$48,$A36,3)))</f>
        <v>Auto Calculated</v>
      </c>
      <c r="Z36" s="290" t="s">
        <v>31</v>
      </c>
      <c r="AA36" s="304" t="str">
        <f>IF(OR(ISBLANK(Z36),ISTEXT(Z36)),"Auto Calculated",ConvertToGMT(ROUNDDOWN(Z36,0),INDEX(TZConvert!$H$7:$J$48,$A36,1),INDEX(TZConvert!$H$7:$J$48,$A36,2),INDEX(TZConvert!$H$7:$J$48,$A36,3)))</f>
        <v>Auto Calculated</v>
      </c>
      <c r="AB36" s="331" t="s">
        <v>35</v>
      </c>
    </row>
    <row r="37" spans="1:28" s="1" customFormat="1" ht="17.25" thickBot="1" x14ac:dyDescent="0.35">
      <c r="A37" s="302">
        <f>MATCH(C37,TZConvert!$J$7:$J$48,0)</f>
        <v>16</v>
      </c>
      <c r="B37" s="386"/>
      <c r="C37" s="270" t="s">
        <v>159</v>
      </c>
      <c r="D37" s="270"/>
      <c r="E37" s="271" t="s">
        <v>35</v>
      </c>
      <c r="F37" s="272" t="s">
        <v>31</v>
      </c>
      <c r="G37" s="273" t="s">
        <v>35</v>
      </c>
      <c r="H37" s="167" t="str">
        <f t="array" ref="H37">IF((G37="Select_Option")+(G37=""),"",IF(G37="Test Tier 1 - $0.01 USD",0.01,IF(G37="Test Tier 2 - $0.02 USD",0.02,INDEX(WSP[#All],MATCH(G37,WSP[LOOKUP],0)+1,MATCH(C37,WSP[#Headers],0)))))</f>
        <v/>
      </c>
      <c r="I37" s="167" t="s">
        <v>35</v>
      </c>
      <c r="J37" s="167" t="str">
        <f>IF((G37="Select_Option")*(I37="Select_Option"),"",IF((I37="Select_Option")*(G37&lt;&gt;"Select_Option"),IF(G37="Test Tier 1 - $0.01 USD",0.01,IF(G37="Test Tier 2 - $0.02 USD",0.02,INDEX(SRP[#All],MATCH(G37,SRP[WSPLookup],0)+1,MATCH(C37,SRP[#Headers],0)))),IF(I37="Test Tier 1 - $0.01 USD",0.01,IF(I37="Test Tier 2 - $0.02 USD",0.02,INDEX(SRP[#All],MATCH(I37,SRP[WSPLookup],0)+1,MATCH(C37,SRP[#Headers],0))))))</f>
        <v/>
      </c>
      <c r="K37" s="131" t="s">
        <v>35</v>
      </c>
      <c r="L37" s="137" t="str">
        <f t="array" ref="L37">IF((K37="Select_Option")+(K37=""),"",IF(K37="Test Tier 1 - $0.01 USD",0.01,IF(K37="Test Tier 2 - $0.02 USD",0.02,INDEX(SRP[#All],MATCH(K37,SRP[LOOKUP],0)+1,MATCH(C37,SRP[#Headers],0)))))</f>
        <v/>
      </c>
      <c r="M37" s="132" t="s">
        <v>35</v>
      </c>
      <c r="N37" s="130" t="s">
        <v>35</v>
      </c>
      <c r="O37" s="319">
        <v>0</v>
      </c>
      <c r="P37" s="295" t="s">
        <v>31</v>
      </c>
      <c r="Q37" s="286" t="str">
        <f>IF(OR(ISBLANK(P37),ISTEXT(P37)),"Auto Calculated",ConvertToGMT(ROUNDDOWN(P37,0),INDEX(TZConvert!$H$7:$J$48,$A37,1),INDEX(TZConvert!$H$7:$J$48,$A37,2),INDEX(TZConvert!$H$7:$J$48,$A37,3)))</f>
        <v>Auto Calculated</v>
      </c>
      <c r="R37" s="295" t="s">
        <v>31</v>
      </c>
      <c r="S37" s="286" t="str">
        <f>IF(OR(ISBLANK(R37),ISTEXT(R37)),"Auto Calculated",ConvertToGMT(ROUNDDOWN(R37,0),INDEX(TZConvert!$H$7:$J$48,$A37,1),INDEX(TZConvert!$H$7:$J$48,$A37,2),INDEX(TZConvert!$H$7:$J$48,$A37,3)))</f>
        <v>Auto Calculated</v>
      </c>
      <c r="T37" s="295" t="s">
        <v>31</v>
      </c>
      <c r="U37" s="286" t="str">
        <f>IF(OR(ISBLANK(T37),ISTEXT(T37)),"Auto Calculated",ConvertToGMT(ROUNDDOWN(T37,0),INDEX(TZConvert!$H$7:$J$48,$A37,1),INDEX(TZConvert!$H$7:$J$48,$A37,2),INDEX(TZConvert!$H$7:$J$48,$A37,3)))</f>
        <v>Auto Calculated</v>
      </c>
      <c r="V37" s="295" t="s">
        <v>31</v>
      </c>
      <c r="W37" s="286" t="str">
        <f>IF(OR(ISBLANK(V37),ISTEXT(V37)),"Auto Calculated",ConvertToGMT(ROUNDDOWN(V37,0),INDEX(TZConvert!$H$7:$J$48,$A37,1),INDEX(TZConvert!$H$7:$J$48,$A37,2),INDEX(TZConvert!$H$7:$J$48,$A37,3)))</f>
        <v>Auto Calculated</v>
      </c>
      <c r="X37" s="295" t="s">
        <v>31</v>
      </c>
      <c r="Y37" s="286" t="str">
        <f>IF(OR(ISBLANK(X37),ISTEXT(X37)),"Auto Calculated",ConvertToGMT(ROUNDDOWN(X37,0),INDEX(TZConvert!$H$7:$J$48,$A37,1),INDEX(TZConvert!$H$7:$J$48,$A37,2),INDEX(TZConvert!$H$7:$J$48,$A37,3)))</f>
        <v>Auto Calculated</v>
      </c>
      <c r="Z37" s="295" t="s">
        <v>31</v>
      </c>
      <c r="AA37" s="307" t="str">
        <f>IF(OR(ISBLANK(Z37),ISTEXT(Z37)),"Auto Calculated",ConvertToGMT(ROUNDDOWN(Z37,0),INDEX(TZConvert!$H$7:$J$48,$A37,1),INDEX(TZConvert!$H$7:$J$48,$A37,2),INDEX(TZConvert!$H$7:$J$48,$A37,3)))</f>
        <v>Auto Calculated</v>
      </c>
      <c r="AB37" s="336" t="s">
        <v>35</v>
      </c>
    </row>
    <row r="38" spans="1:28" ht="18" thickTop="1" thickBot="1" x14ac:dyDescent="0.35">
      <c r="A38" s="302">
        <f>MATCH(C38,TZConvert!$J$7:$J$48,0)</f>
        <v>38</v>
      </c>
      <c r="B38" s="274" t="s">
        <v>269</v>
      </c>
      <c r="C38" s="275" t="s">
        <v>175</v>
      </c>
      <c r="D38" s="276"/>
      <c r="E38" s="277" t="s">
        <v>35</v>
      </c>
      <c r="F38" s="278" t="s">
        <v>31</v>
      </c>
      <c r="G38" s="279" t="s">
        <v>35</v>
      </c>
      <c r="H38" s="168" t="str">
        <f t="array" ref="H38">IF((G38="Select_Option")+(G38=""),"",IF(G38="Test Tier 1 - $0.01 USD",0.01,IF(G38="Test Tier 2 - $0.02 USD",0.02,INDEX(WSP[#All],MATCH(G38,WSP[LOOKUP],0)+1,MATCH(C38,WSP[#Headers],0)))))</f>
        <v/>
      </c>
      <c r="I38" s="168" t="s">
        <v>35</v>
      </c>
      <c r="J38" s="168" t="str">
        <f>IF((G38="Select_Option")*(I38="Select_Option"),"",IF((I38="Select_Option")*(G38&lt;&gt;"Select_Option"),IF(G38="Test Tier 1 - $0.01 USD",0.01,IF(G38="Test Tier 2 - $0.02 USD",0.02,INDEX(SRP[#All],MATCH(G38,SRP[WSPLookup],0)+1,MATCH(C38,SRP[#Headers],0)))),IF(I38="Test Tier 1 - $0.01 USD",0.01,IF(I38="Test Tier 2 - $0.02 USD",0.02,INDEX(SRP[#All],MATCH(I38,SRP[WSPLookup],0)+1,MATCH(C38,SRP[#Headers],0))))))</f>
        <v/>
      </c>
      <c r="K38" s="139" t="s">
        <v>35</v>
      </c>
      <c r="L38" s="140" t="str">
        <f t="array" ref="L38">IF((K38="Select_Option")+(K38=""),"",IF(K38="Test Tier 1 - $0.01 USD",0.01,IF(K38="Test Tier 2 - $0.02 USD",0.02,INDEX(SRP[#All],MATCH(K38,SRP[LOOKUP],0)+1,MATCH(C38,SRP[#Headers],0)))))</f>
        <v/>
      </c>
      <c r="M38" s="141" t="s">
        <v>35</v>
      </c>
      <c r="N38" s="138" t="s">
        <v>35</v>
      </c>
      <c r="O38" s="227">
        <v>0</v>
      </c>
      <c r="P38" s="297" t="s">
        <v>31</v>
      </c>
      <c r="Q38" s="288" t="str">
        <f>IF(OR(ISBLANK(P38),ISTEXT(P38)),"Auto Calculated",ConvertToGMT(ROUNDDOWN(P38,0),INDEX(TZConvert!$H$7:$J$48,$A38,1),INDEX(TZConvert!$H$7:$J$48,$A38,2),INDEX(TZConvert!$H$7:$J$48,$A38,3)))</f>
        <v>Auto Calculated</v>
      </c>
      <c r="R38" s="297" t="s">
        <v>31</v>
      </c>
      <c r="S38" s="288" t="str">
        <f>IF(OR(ISBLANK(R38),ISTEXT(R38)),"Auto Calculated",ConvertToGMT(ROUNDDOWN(R38,0),INDEX(TZConvert!$H$7:$J$48,$A38,1),INDEX(TZConvert!$H$7:$J$48,$A38,2),INDEX(TZConvert!$H$7:$J$48,$A38,3)))</f>
        <v>Auto Calculated</v>
      </c>
      <c r="T38" s="297" t="s">
        <v>31</v>
      </c>
      <c r="U38" s="288" t="str">
        <f>IF(OR(ISBLANK(T38),ISTEXT(T38)),"Auto Calculated",ConvertToGMT(ROUNDDOWN(T38,0),INDEX(TZConvert!$H$7:$J$48,$A38,1),INDEX(TZConvert!$H$7:$J$48,$A38,2),INDEX(TZConvert!$H$7:$J$48,$A38,3)))</f>
        <v>Auto Calculated</v>
      </c>
      <c r="V38" s="297" t="s">
        <v>31</v>
      </c>
      <c r="W38" s="288" t="str">
        <f>IF(OR(ISBLANK(V38),ISTEXT(V38)),"Auto Calculated",ConvertToGMT(ROUNDDOWN(V38,0),INDEX(TZConvert!$H$7:$J$48,$A38,1),INDEX(TZConvert!$H$7:$J$48,$A38,2),INDEX(TZConvert!$H$7:$J$48,$A38,3)))</f>
        <v>Auto Calculated</v>
      </c>
      <c r="X38" s="297" t="s">
        <v>31</v>
      </c>
      <c r="Y38" s="288" t="str">
        <f>IF(OR(ISBLANK(X38),ISTEXT(X38)),"Auto Calculated",ConvertToGMT(ROUNDDOWN(X38,0),INDEX(TZConvert!$H$7:$J$48,$A38,1),INDEX(TZConvert!$H$7:$J$48,$A38,2),INDEX(TZConvert!$H$7:$J$48,$A38,3)))</f>
        <v>Auto Calculated</v>
      </c>
      <c r="Z38" s="297" t="s">
        <v>31</v>
      </c>
      <c r="AA38" s="309" t="str">
        <f>IF(OR(ISBLANK(Z38),ISTEXT(Z38)),"Auto Calculated",ConvertToGMT(ROUNDDOWN(Z38,0),INDEX(TZConvert!$H$7:$J$48,$A38,1),INDEX(TZConvert!$H$7:$J$48,$A38,2),INDEX(TZConvert!$H$7:$J$48,$A38,3)))</f>
        <v>Auto Calculated</v>
      </c>
      <c r="AB38" s="338" t="s">
        <v>35</v>
      </c>
    </row>
    <row r="39" spans="1:28" ht="17.25" thickTop="1" x14ac:dyDescent="0.3">
      <c r="A39" s="302">
        <f>MATCH(C39,TZConvert!$J$7:$J$48,0)</f>
        <v>42</v>
      </c>
      <c r="B39" s="384" t="s">
        <v>270</v>
      </c>
      <c r="C39" s="226" t="s">
        <v>348</v>
      </c>
      <c r="D39" s="226"/>
      <c r="E39" s="227" t="s">
        <v>35</v>
      </c>
      <c r="F39" s="228" t="s">
        <v>31</v>
      </c>
      <c r="G39" s="263" t="s">
        <v>35</v>
      </c>
      <c r="H39" s="169" t="str">
        <f t="array" ref="H39">IF((G39="Select_Option")+(G39=""),"",IF(G39="Test Tier 1 - $0.01 USD",0.01,IF(G39="Test Tier 2 - $0.02 USD",0.02,INDEX(WSP[#All],MATCH(G39,WSP[LOOKUP],0)+1,MATCH(C39,WSP[#Headers],0)))))</f>
        <v/>
      </c>
      <c r="I39" s="169" t="s">
        <v>35</v>
      </c>
      <c r="J39" s="169" t="str">
        <f>IF((G39="Select_Option")*(I39="Select_Option"),"",IF((I39="Select_Option")*(G39&lt;&gt;"Select_Option"),IF(G39="Test Tier 1 - $0.01 USD",0.01,IF(G39="Test Tier 2 - $0.02 USD",0.02,INDEX(SRP[#All],MATCH(G39,SRP[WSPLookup],0)+1,MATCH(C39,SRP[#Headers],0)))),IF(I39="Test Tier 1 - $0.01 USD",0.01,IF(I39="Test Tier 2 - $0.02 USD",0.02,INDEX(SRP[#All],MATCH(I39,SRP[WSPLookup],0)+1,MATCH(C39,SRP[#Headers],0))))))</f>
        <v/>
      </c>
      <c r="K39" s="128" t="s">
        <v>35</v>
      </c>
      <c r="L39" s="142" t="str">
        <f t="array" ref="L39">IF((K39="Select_Option")+(K39=""),"",IF(K39="Test Tier 1 - $0.01 USD",0.01,IF(K39="Test Tier 2 - $0.02 USD",0.02,INDEX(SRP[#All],MATCH(K39,SRP[LOOKUP],0)+1,MATCH(C39,SRP[#Headers],0)))))</f>
        <v/>
      </c>
      <c r="M39" s="129" t="s">
        <v>35</v>
      </c>
      <c r="N39" s="127" t="s">
        <v>35</v>
      </c>
      <c r="O39" s="317">
        <v>0</v>
      </c>
      <c r="P39" s="296" t="s">
        <v>31</v>
      </c>
      <c r="Q39" s="287" t="str">
        <f>IF(OR(ISBLANK(P39),ISTEXT(P39)),"Auto Calculated",ConvertToGMT(ROUNDDOWN(P39,0),INDEX(TZConvert!$H$7:$J$48,$A39,1),INDEX(TZConvert!$H$7:$J$48,$A39,2),INDEX(TZConvert!$H$7:$J$48,$A39,3)))</f>
        <v>Auto Calculated</v>
      </c>
      <c r="R39" s="296" t="s">
        <v>31</v>
      </c>
      <c r="S39" s="287" t="str">
        <f>IF(OR(ISBLANK(R39),ISTEXT(R39)),"Auto Calculated",ConvertToGMT(ROUNDDOWN(R39,0),INDEX(TZConvert!$H$7:$J$48,$A39,1),INDEX(TZConvert!$H$7:$J$48,$A39,2),INDEX(TZConvert!$H$7:$J$48,$A39,3)))</f>
        <v>Auto Calculated</v>
      </c>
      <c r="T39" s="296" t="s">
        <v>31</v>
      </c>
      <c r="U39" s="287" t="str">
        <f>IF(OR(ISBLANK(T39),ISTEXT(T39)),"Auto Calculated",ConvertToGMT(ROUNDDOWN(T39,0),INDEX(TZConvert!$H$7:$J$48,$A39,1),INDEX(TZConvert!$H$7:$J$48,$A39,2),INDEX(TZConvert!$H$7:$J$48,$A39,3)))</f>
        <v>Auto Calculated</v>
      </c>
      <c r="V39" s="296" t="s">
        <v>31</v>
      </c>
      <c r="W39" s="287" t="str">
        <f>IF(OR(ISBLANK(V39),ISTEXT(V39)),"Auto Calculated",ConvertToGMT(ROUNDDOWN(V39,0),INDEX(TZConvert!$H$7:$J$48,$A39,1),INDEX(TZConvert!$H$7:$J$48,$A39,2),INDEX(TZConvert!$H$7:$J$48,$A39,3)))</f>
        <v>Auto Calculated</v>
      </c>
      <c r="X39" s="296" t="s">
        <v>31</v>
      </c>
      <c r="Y39" s="287" t="str">
        <f>IF(OR(ISBLANK(X39),ISTEXT(X39)),"Auto Calculated",ConvertToGMT(ROUNDDOWN(X39,0),INDEX(TZConvert!$H$7:$J$48,$A39,1),INDEX(TZConvert!$H$7:$J$48,$A39,2),INDEX(TZConvert!$H$7:$J$48,$A39,3)))</f>
        <v>Auto Calculated</v>
      </c>
      <c r="Z39" s="296" t="s">
        <v>31</v>
      </c>
      <c r="AA39" s="308" t="str">
        <f>IF(OR(ISBLANK(Z39),ISTEXT(Z39)),"Auto Calculated",ConvertToGMT(ROUNDDOWN(Z39,0),INDEX(TZConvert!$H$7:$J$48,$A39,1),INDEX(TZConvert!$H$7:$J$48,$A39,2),INDEX(TZConvert!$H$7:$J$48,$A39,3)))</f>
        <v>Auto Calculated</v>
      </c>
      <c r="AB39" s="337" t="s">
        <v>35</v>
      </c>
    </row>
    <row r="40" spans="1:28" ht="16.5" x14ac:dyDescent="0.3">
      <c r="A40" s="302">
        <f>MATCH(C40,TZConvert!$J$7:$J$48,0)</f>
        <v>36</v>
      </c>
      <c r="B40" s="387"/>
      <c r="C40" s="232" t="s">
        <v>169</v>
      </c>
      <c r="D40" s="232"/>
      <c r="E40" s="233" t="s">
        <v>35</v>
      </c>
      <c r="F40" s="234" t="s">
        <v>31</v>
      </c>
      <c r="G40" s="264" t="s">
        <v>35</v>
      </c>
      <c r="H40" s="170" t="str">
        <f t="array" ref="H40">IF((G40="Select_Option")+(G40=""),"",IF(G40="Test Tier 1 - $0.01 USD",0.01,IF(G40="Test Tier 2 - $0.02 USD",0.02,INDEX(WSP[#All],MATCH(G40,WSP[LOOKUP],0)+1,MATCH(C40,WSP[#Headers],0)))))</f>
        <v/>
      </c>
      <c r="I40" s="170" t="s">
        <v>35</v>
      </c>
      <c r="J40" s="170" t="str">
        <f>IF((G40="Select_Option")*(I40="Select_Option"),"",IF((I40="Select_Option")*(G40&lt;&gt;"Select_Option"),IF(G40="Test Tier 1 - $0.01 USD",0.01,IF(G40="Test Tier 2 - $0.02 USD",0.02,INDEX(SRP[#All],MATCH(G40,SRP[WSPLookup],0)+1,MATCH(C40,SRP[#Headers],0)))),IF(I40="Test Tier 1 - $0.01 USD",0.01,IF(I40="Test Tier 2 - $0.02 USD",0.02,INDEX(SRP[#All],MATCH(I40,SRP[WSPLookup],0)+1,MATCH(C40,SRP[#Headers],0))))))</f>
        <v/>
      </c>
      <c r="K40" s="56" t="s">
        <v>35</v>
      </c>
      <c r="L40" s="66" t="str">
        <f t="array" ref="L40">IF((K40="Select_Option")+(K40=""),"",IF(K40="Test Tier 1 - $0.01 USD",0.01,IF(K40="Test Tier 2 - $0.02 USD",0.02,INDEX(SRP[#All],MATCH(K40,SRP[LOOKUP],0)+1,MATCH(C40,SRP[#Headers],0)))))</f>
        <v/>
      </c>
      <c r="M40" s="125" t="s">
        <v>35</v>
      </c>
      <c r="N40" s="27" t="s">
        <v>35</v>
      </c>
      <c r="O40" s="318">
        <v>0</v>
      </c>
      <c r="P40" s="290" t="s">
        <v>31</v>
      </c>
      <c r="Q40" s="281" t="str">
        <f>IF(OR(ISBLANK(P40),ISTEXT(P40)),"Auto Calculated",ConvertToGMT(ROUNDDOWN(P40,0),INDEX(TZConvert!$H$7:$J$48,$A40,1),INDEX(TZConvert!$H$7:$J$48,$A40,2),INDEX(TZConvert!$H$7:$J$48,$A40,3)))</f>
        <v>Auto Calculated</v>
      </c>
      <c r="R40" s="290" t="s">
        <v>31</v>
      </c>
      <c r="S40" s="281" t="str">
        <f>IF(OR(ISBLANK(R40),ISTEXT(R40)),"Auto Calculated",ConvertToGMT(ROUNDDOWN(R40,0),INDEX(TZConvert!$H$7:$J$48,$A40,1),INDEX(TZConvert!$H$7:$J$48,$A40,2),INDEX(TZConvert!$H$7:$J$48,$A40,3)))</f>
        <v>Auto Calculated</v>
      </c>
      <c r="T40" s="290" t="s">
        <v>31</v>
      </c>
      <c r="U40" s="281" t="str">
        <f>IF(OR(ISBLANK(T40),ISTEXT(T40)),"Auto Calculated",ConvertToGMT(ROUNDDOWN(T40,0),INDEX(TZConvert!$H$7:$J$48,$A40,1),INDEX(TZConvert!$H$7:$J$48,$A40,2),INDEX(TZConvert!$H$7:$J$48,$A40,3)))</f>
        <v>Auto Calculated</v>
      </c>
      <c r="V40" s="290" t="s">
        <v>31</v>
      </c>
      <c r="W40" s="281" t="str">
        <f>IF(OR(ISBLANK(V40),ISTEXT(V40)),"Auto Calculated",ConvertToGMT(ROUNDDOWN(V40,0),INDEX(TZConvert!$H$7:$J$48,$A40,1),INDEX(TZConvert!$H$7:$J$48,$A40,2),INDEX(TZConvert!$H$7:$J$48,$A40,3)))</f>
        <v>Auto Calculated</v>
      </c>
      <c r="X40" s="290" t="s">
        <v>31</v>
      </c>
      <c r="Y40" s="281" t="str">
        <f>IF(OR(ISBLANK(X40),ISTEXT(X40)),"Auto Calculated",ConvertToGMT(ROUNDDOWN(X40,0),INDEX(TZConvert!$H$7:$J$48,$A40,1),INDEX(TZConvert!$H$7:$J$48,$A40,2),INDEX(TZConvert!$H$7:$J$48,$A40,3)))</f>
        <v>Auto Calculated</v>
      </c>
      <c r="Z40" s="290" t="s">
        <v>31</v>
      </c>
      <c r="AA40" s="304" t="str">
        <f>IF(OR(ISBLANK(Z40),ISTEXT(Z40)),"Auto Calculated",ConvertToGMT(ROUNDDOWN(Z40,0),INDEX(TZConvert!$H$7:$J$48,$A40,1),INDEX(TZConvert!$H$7:$J$48,$A40,2),INDEX(TZConvert!$H$7:$J$48,$A40,3)))</f>
        <v>Auto Calculated</v>
      </c>
      <c r="AB40" s="331" t="s">
        <v>35</v>
      </c>
    </row>
    <row r="41" spans="1:28" ht="16.5" x14ac:dyDescent="0.3">
      <c r="A41" s="302">
        <f>MATCH(C41,TZConvert!$J$7:$J$48,0)</f>
        <v>37</v>
      </c>
      <c r="B41" s="387"/>
      <c r="C41" s="232" t="s">
        <v>172</v>
      </c>
      <c r="D41" s="232"/>
      <c r="E41" s="233" t="s">
        <v>35</v>
      </c>
      <c r="F41" s="234" t="s">
        <v>31</v>
      </c>
      <c r="G41" s="264" t="s">
        <v>35</v>
      </c>
      <c r="H41" s="171" t="str">
        <f t="array" ref="H41">IF((G41="Select_Option")+(G41=""),"",IF(G41="Test Tier 1 - $0.01 USD",0.01,IF(G41="Test Tier 2 - $0.02 USD",0.02,INDEX(WSP[#All],MATCH(G41,WSP[LOOKUP],0)+1,MATCH(C41,WSP[#Headers],0)))))</f>
        <v/>
      </c>
      <c r="I41" s="171" t="s">
        <v>35</v>
      </c>
      <c r="J41" s="171" t="str">
        <f>IF((G41="Select_Option")*(I41="Select_Option"),"",IF((I41="Select_Option")*(G41&lt;&gt;"Select_Option"),IF(G41="Test Tier 1 - $0.01 USD",0.01,IF(G41="Test Tier 2 - $0.02 USD",0.02,INDEX(SRP[#All],MATCH(G41,SRP[WSPLookup],0)+1,MATCH(C41,SRP[#Headers],0)))),IF(I41="Test Tier 1 - $0.01 USD",0.01,IF(I41="Test Tier 2 - $0.02 USD",0.02,INDEX(SRP[#All],MATCH(I41,SRP[WSPLookup],0)+1,MATCH(C41,SRP[#Headers],0))))))</f>
        <v/>
      </c>
      <c r="K41" s="56" t="s">
        <v>35</v>
      </c>
      <c r="L41" s="67" t="str">
        <f t="array" ref="L41">IF((K41="Select_Option")+(K41=""),"",IF(K41="Test Tier 1 - $0.01 USD",0.01,IF(K41="Test Tier 2 - $0.02 USD",0.02,INDEX(SRP[#All],MATCH(K41,SRP[LOOKUP],0)+1,MATCH(C41,SRP[#Headers],0)))))</f>
        <v/>
      </c>
      <c r="M41" s="125" t="s">
        <v>35</v>
      </c>
      <c r="N41" s="27" t="s">
        <v>35</v>
      </c>
      <c r="O41" s="318">
        <v>0</v>
      </c>
      <c r="P41" s="290" t="s">
        <v>31</v>
      </c>
      <c r="Q41" s="281" t="str">
        <f>IF(OR(ISBLANK(P41),ISTEXT(P41)),"Auto Calculated",ConvertToGMT(ROUNDDOWN(P41,0),INDEX(TZConvert!$H$7:$J$48,$A41,1),INDEX(TZConvert!$H$7:$J$48,$A41,2),INDEX(TZConvert!$H$7:$J$48,$A41,3)))</f>
        <v>Auto Calculated</v>
      </c>
      <c r="R41" s="290" t="s">
        <v>31</v>
      </c>
      <c r="S41" s="281" t="str">
        <f>IF(OR(ISBLANK(R41),ISTEXT(R41)),"Auto Calculated",ConvertToGMT(ROUNDDOWN(R41,0),INDEX(TZConvert!$H$7:$J$48,$A41,1),INDEX(TZConvert!$H$7:$J$48,$A41,2),INDEX(TZConvert!$H$7:$J$48,$A41,3)))</f>
        <v>Auto Calculated</v>
      </c>
      <c r="T41" s="290" t="s">
        <v>31</v>
      </c>
      <c r="U41" s="281" t="str">
        <f>IF(OR(ISBLANK(T41),ISTEXT(T41)),"Auto Calculated",ConvertToGMT(ROUNDDOWN(T41,0),INDEX(TZConvert!$H$7:$J$48,$A41,1),INDEX(TZConvert!$H$7:$J$48,$A41,2),INDEX(TZConvert!$H$7:$J$48,$A41,3)))</f>
        <v>Auto Calculated</v>
      </c>
      <c r="V41" s="290" t="s">
        <v>31</v>
      </c>
      <c r="W41" s="281" t="str">
        <f>IF(OR(ISBLANK(V41),ISTEXT(V41)),"Auto Calculated",ConvertToGMT(ROUNDDOWN(V41,0),INDEX(TZConvert!$H$7:$J$48,$A41,1),INDEX(TZConvert!$H$7:$J$48,$A41,2),INDEX(TZConvert!$H$7:$J$48,$A41,3)))</f>
        <v>Auto Calculated</v>
      </c>
      <c r="X41" s="290" t="s">
        <v>31</v>
      </c>
      <c r="Y41" s="281" t="str">
        <f>IF(OR(ISBLANK(X41),ISTEXT(X41)),"Auto Calculated",ConvertToGMT(ROUNDDOWN(X41,0),INDEX(TZConvert!$H$7:$J$48,$A41,1),INDEX(TZConvert!$H$7:$J$48,$A41,2),INDEX(TZConvert!$H$7:$J$48,$A41,3)))</f>
        <v>Auto Calculated</v>
      </c>
      <c r="Z41" s="290" t="s">
        <v>31</v>
      </c>
      <c r="AA41" s="304" t="str">
        <f>IF(OR(ISBLANK(Z41),ISTEXT(Z41)),"Auto Calculated",ConvertToGMT(ROUNDDOWN(Z41,0),INDEX(TZConvert!$H$7:$J$48,$A41,1),INDEX(TZConvert!$H$7:$J$48,$A41,2),INDEX(TZConvert!$H$7:$J$48,$A41,3)))</f>
        <v>Auto Calculated</v>
      </c>
      <c r="AB41" s="331" t="s">
        <v>35</v>
      </c>
    </row>
    <row r="42" spans="1:28" ht="16.5" x14ac:dyDescent="0.3">
      <c r="A42" s="302">
        <f>MATCH(C42,TZConvert!$J$7:$J$48,0)</f>
        <v>40</v>
      </c>
      <c r="B42" s="387"/>
      <c r="C42" s="232" t="s">
        <v>195</v>
      </c>
      <c r="D42" s="232"/>
      <c r="E42" s="233" t="s">
        <v>35</v>
      </c>
      <c r="F42" s="234" t="s">
        <v>31</v>
      </c>
      <c r="G42" s="264" t="s">
        <v>35</v>
      </c>
      <c r="H42" s="172" t="str">
        <f t="array" ref="H42">IF((G42="Select_Option")+(G42=""),"",IF(G42="Test Tier 1 - $0.01 USD",0.01,IF(G42="Test Tier 2 - $0.02 USD",0.02,INDEX(WSP[#All],MATCH(G42,WSP[LOOKUP],0)+1,MATCH(C42,WSP[#Headers],0)))))</f>
        <v/>
      </c>
      <c r="I42" s="172" t="s">
        <v>35</v>
      </c>
      <c r="J42" s="172" t="str">
        <f>IF((G42="Select_Option")*(I42="Select_Option"),"",IF((I42="Select_Option")*(G42&lt;&gt;"Select_Option"),IF(G42="Test Tier 1 - $0.01 USD",0.01,IF(G42="Test Tier 2 - $0.02 USD",0.02,INDEX(SRP[#All],MATCH(G42,SRP[WSPLookup],0)+1,MATCH(C42,SRP[#Headers],0)))),IF(I42="Test Tier 1 - $0.01 USD",0.01,IF(I42="Test Tier 2 - $0.02 USD",0.02,INDEX(SRP[#All],MATCH(I42,SRP[WSPLookup],0)+1,MATCH(C42,SRP[#Headers],0))))))</f>
        <v/>
      </c>
      <c r="K42" s="56" t="s">
        <v>35</v>
      </c>
      <c r="L42" s="68" t="str">
        <f t="array" ref="L42">IF((K42="Select_Option")+(K42=""),"",IF(K42="Test Tier 1 - $0.01 USD",0.01,IF(K42="Test Tier 2 - $0.02 USD",0.02,INDEX(SRP[#All],MATCH(K42,SRP[LOOKUP],0)+1,MATCH(C42,SRP[#Headers],0)))))</f>
        <v/>
      </c>
      <c r="M42" s="125" t="s">
        <v>35</v>
      </c>
      <c r="N42" s="27" t="s">
        <v>35</v>
      </c>
      <c r="O42" s="318">
        <v>0</v>
      </c>
      <c r="P42" s="290" t="s">
        <v>31</v>
      </c>
      <c r="Q42" s="281" t="str">
        <f>IF(OR(ISBLANK(P42),ISTEXT(P42)),"Auto Calculated",ConvertToGMT(ROUNDDOWN(P42,0),INDEX(TZConvert!$H$7:$J$48,$A42,1),INDEX(TZConvert!$H$7:$J$48,$A42,2),INDEX(TZConvert!$H$7:$J$48,$A42,3)))</f>
        <v>Auto Calculated</v>
      </c>
      <c r="R42" s="290" t="s">
        <v>31</v>
      </c>
      <c r="S42" s="281" t="str">
        <f>IF(OR(ISBLANK(R42),ISTEXT(R42)),"Auto Calculated",ConvertToGMT(ROUNDDOWN(R42,0),INDEX(TZConvert!$H$7:$J$48,$A42,1),INDEX(TZConvert!$H$7:$J$48,$A42,2),INDEX(TZConvert!$H$7:$J$48,$A42,3)))</f>
        <v>Auto Calculated</v>
      </c>
      <c r="T42" s="290" t="s">
        <v>31</v>
      </c>
      <c r="U42" s="281" t="str">
        <f>IF(OR(ISBLANK(T42),ISTEXT(T42)),"Auto Calculated",ConvertToGMT(ROUNDDOWN(T42,0),INDEX(TZConvert!$H$7:$J$48,$A42,1),INDEX(TZConvert!$H$7:$J$48,$A42,2),INDEX(TZConvert!$H$7:$J$48,$A42,3)))</f>
        <v>Auto Calculated</v>
      </c>
      <c r="V42" s="290" t="s">
        <v>31</v>
      </c>
      <c r="W42" s="281" t="str">
        <f>IF(OR(ISBLANK(V42),ISTEXT(V42)),"Auto Calculated",ConvertToGMT(ROUNDDOWN(V42,0),INDEX(TZConvert!$H$7:$J$48,$A42,1),INDEX(TZConvert!$H$7:$J$48,$A42,2),INDEX(TZConvert!$H$7:$J$48,$A42,3)))</f>
        <v>Auto Calculated</v>
      </c>
      <c r="X42" s="290" t="s">
        <v>31</v>
      </c>
      <c r="Y42" s="281" t="str">
        <f>IF(OR(ISBLANK(X42),ISTEXT(X42)),"Auto Calculated",ConvertToGMT(ROUNDDOWN(X42,0),INDEX(TZConvert!$H$7:$J$48,$A42,1),INDEX(TZConvert!$H$7:$J$48,$A42,2),INDEX(TZConvert!$H$7:$J$48,$A42,3)))</f>
        <v>Auto Calculated</v>
      </c>
      <c r="Z42" s="290" t="s">
        <v>31</v>
      </c>
      <c r="AA42" s="304" t="str">
        <f>IF(OR(ISBLANK(Z42),ISTEXT(Z42)),"Auto Calculated",ConvertToGMT(ROUNDDOWN(Z42,0),INDEX(TZConvert!$H$7:$J$48,$A42,1),INDEX(TZConvert!$H$7:$J$48,$A42,2),INDEX(TZConvert!$H$7:$J$48,$A42,3)))</f>
        <v>Auto Calculated</v>
      </c>
      <c r="AB42" s="331" t="s">
        <v>35</v>
      </c>
    </row>
    <row r="43" spans="1:28" ht="16.5" x14ac:dyDescent="0.3">
      <c r="A43" s="302">
        <f>MATCH(C43,TZConvert!$J$7:$J$48,0)</f>
        <v>39</v>
      </c>
      <c r="B43" s="387"/>
      <c r="C43" s="232" t="s">
        <v>225</v>
      </c>
      <c r="D43" s="232"/>
      <c r="E43" s="233" t="s">
        <v>35</v>
      </c>
      <c r="F43" s="234" t="s">
        <v>31</v>
      </c>
      <c r="G43" s="264" t="s">
        <v>35</v>
      </c>
      <c r="H43" s="173" t="str">
        <f t="array" ref="H43">IF((G43="Select_Option")+(G43=""),"",IF(G43="Test Tier 1 - $0.01 USD",0.01,IF(G43="Test Tier 2 - $0.02 USD",0.02,INDEX(WSP[#All],MATCH(G43,WSP[LOOKUP],0)+1,MATCH(C43,WSP[#Headers],0)))))</f>
        <v/>
      </c>
      <c r="I43" s="173" t="s">
        <v>35</v>
      </c>
      <c r="J43" s="173" t="str">
        <f>IF((G43="Select_Option")*(I43="Select_Option"),"",IF((I43="Select_Option")*(G43&lt;&gt;"Select_Option"),IF(G43="Test Tier 1 - $0.01 USD",0.01,IF(G43="Test Tier 2 - $0.02 USD",0.02,INDEX(SRP[#All],MATCH(G43,SRP[WSPLookup],0)+1,MATCH(C43,SRP[#Headers],0)))),IF(I43="Test Tier 1 - $0.01 USD",0.01,IF(I43="Test Tier 2 - $0.02 USD",0.02,INDEX(SRP[#All],MATCH(I43,SRP[WSPLookup],0)+1,MATCH(C43,SRP[#Headers],0))))))</f>
        <v/>
      </c>
      <c r="K43" s="56" t="s">
        <v>35</v>
      </c>
      <c r="L43" s="69" t="str">
        <f t="array" ref="L43">IF((K43="Select_Option")+(K43=""),"",IF(K43="Test Tier 1 - $0.01 USD",0.01,IF(K43="Test Tier 2 - $0.02 USD",0.02,INDEX(SRP[#All],MATCH(K43,SRP[LOOKUP],0)+1,MATCH(C43,SRP[#Headers],0)))))</f>
        <v/>
      </c>
      <c r="M43" s="125" t="s">
        <v>35</v>
      </c>
      <c r="N43" s="27" t="s">
        <v>35</v>
      </c>
      <c r="O43" s="318">
        <v>0</v>
      </c>
      <c r="P43" s="290" t="s">
        <v>31</v>
      </c>
      <c r="Q43" s="281" t="str">
        <f>IF(OR(ISBLANK(P43),ISTEXT(P43)),"Auto Calculated",ConvertToGMT(ROUNDDOWN(P43,0),INDEX(TZConvert!$H$7:$J$48,$A43,1),INDEX(TZConvert!$H$7:$J$48,$A43,2),INDEX(TZConvert!$H$7:$J$48,$A43,3)))</f>
        <v>Auto Calculated</v>
      </c>
      <c r="R43" s="290" t="s">
        <v>31</v>
      </c>
      <c r="S43" s="281" t="str">
        <f>IF(OR(ISBLANK(R43),ISTEXT(R43)),"Auto Calculated",ConvertToGMT(ROUNDDOWN(R43,0),INDEX(TZConvert!$H$7:$J$48,$A43,1),INDEX(TZConvert!$H$7:$J$48,$A43,2),INDEX(TZConvert!$H$7:$J$48,$A43,3)))</f>
        <v>Auto Calculated</v>
      </c>
      <c r="T43" s="290" t="s">
        <v>31</v>
      </c>
      <c r="U43" s="281" t="str">
        <f>IF(OR(ISBLANK(T43),ISTEXT(T43)),"Auto Calculated",ConvertToGMT(ROUNDDOWN(T43,0),INDEX(TZConvert!$H$7:$J$48,$A43,1),INDEX(TZConvert!$H$7:$J$48,$A43,2),INDEX(TZConvert!$H$7:$J$48,$A43,3)))</f>
        <v>Auto Calculated</v>
      </c>
      <c r="V43" s="290" t="s">
        <v>31</v>
      </c>
      <c r="W43" s="281" t="str">
        <f>IF(OR(ISBLANK(V43),ISTEXT(V43)),"Auto Calculated",ConvertToGMT(ROUNDDOWN(V43,0),INDEX(TZConvert!$H$7:$J$48,$A43,1),INDEX(TZConvert!$H$7:$J$48,$A43,2),INDEX(TZConvert!$H$7:$J$48,$A43,3)))</f>
        <v>Auto Calculated</v>
      </c>
      <c r="X43" s="290" t="s">
        <v>31</v>
      </c>
      <c r="Y43" s="281" t="str">
        <f>IF(OR(ISBLANK(X43),ISTEXT(X43)),"Auto Calculated",ConvertToGMT(ROUNDDOWN(X43,0),INDEX(TZConvert!$H$7:$J$48,$A43,1),INDEX(TZConvert!$H$7:$J$48,$A43,2),INDEX(TZConvert!$H$7:$J$48,$A43,3)))</f>
        <v>Auto Calculated</v>
      </c>
      <c r="Z43" s="290" t="s">
        <v>31</v>
      </c>
      <c r="AA43" s="304" t="str">
        <f>IF(OR(ISBLANK(Z43),ISTEXT(Z43)),"Auto Calculated",ConvertToGMT(ROUNDDOWN(Z43,0),INDEX(TZConvert!$H$7:$J$48,$A43,1),INDEX(TZConvert!$H$7:$J$48,$A43,2),INDEX(TZConvert!$H$7:$J$48,$A43,3)))</f>
        <v>Auto Calculated</v>
      </c>
      <c r="AB43" s="331" t="s">
        <v>35</v>
      </c>
    </row>
    <row r="44" spans="1:28" ht="17.25" thickBot="1" x14ac:dyDescent="0.35">
      <c r="A44" s="302">
        <f>MATCH(C44,TZConvert!$J$7:$J$48,0)</f>
        <v>41</v>
      </c>
      <c r="B44" s="388"/>
      <c r="C44" s="254" t="s">
        <v>201</v>
      </c>
      <c r="D44" s="254"/>
      <c r="E44" s="255" t="s">
        <v>35</v>
      </c>
      <c r="F44" s="256" t="s">
        <v>31</v>
      </c>
      <c r="G44" s="265" t="s">
        <v>35</v>
      </c>
      <c r="H44" s="174" t="str">
        <f t="array" ref="H44">IF((G44="Select_Option")+(G44=""),"",IF(G44="Test Tier 1 - $0.01 USD",0.01,IF(G44="Test Tier 2 - $0.02 USD",0.02,INDEX(WSP[#All],MATCH(G44,WSP[LOOKUP],0)+1,MATCH(C44,WSP[#Headers],0)))))</f>
        <v/>
      </c>
      <c r="I44" s="174" t="s">
        <v>35</v>
      </c>
      <c r="J44" s="174" t="str">
        <f>IF((G44="Select_Option")*(I44="Select_Option"),"",IF((I44="Select_Option")*(G44&lt;&gt;"Select_Option"),IF(G44="Test Tier 1 - $0.01 USD",0.01,IF(G44="Test Tier 2 - $0.02 USD",0.02,INDEX(SRP[#All],MATCH(G44,SRP[WSPLookup],0)+1,MATCH(C44,SRP[#Headers],0)))),IF(I44="Test Tier 1 - $0.01 USD",0.01,IF(I44="Test Tier 2 - $0.02 USD",0.02,INDEX(SRP[#All],MATCH(I44,SRP[WSPLookup],0)+1,MATCH(C44,SRP[#Headers],0))))))</f>
        <v/>
      </c>
      <c r="K44" s="131" t="s">
        <v>35</v>
      </c>
      <c r="L44" s="143" t="str">
        <f t="array" ref="L44">IF((K44="Select_Option")+(K44=""),"",IF(K44="Test Tier 1 - $0.01 USD",0.01,IF(K44="Test Tier 2 - $0.02 USD",0.02,INDEX(SRP[#All],MATCH(K44,SRP[LOOKUP],0)+1,MATCH(C44,SRP[#Headers],0)))))</f>
        <v/>
      </c>
      <c r="M44" s="132" t="s">
        <v>35</v>
      </c>
      <c r="N44" s="130" t="s">
        <v>35</v>
      </c>
      <c r="O44" s="319">
        <v>0</v>
      </c>
      <c r="P44" s="295" t="s">
        <v>31</v>
      </c>
      <c r="Q44" s="286" t="str">
        <f>IF(OR(ISBLANK(P44),ISTEXT(P44)),"Auto Calculated",ConvertToGMT(ROUNDDOWN(P44,0),INDEX(TZConvert!$H$7:$J$48,$A44,1),INDEX(TZConvert!$H$7:$J$48,$A44,2),INDEX(TZConvert!$H$7:$J$48,$A44,3)))</f>
        <v>Auto Calculated</v>
      </c>
      <c r="R44" s="295" t="s">
        <v>31</v>
      </c>
      <c r="S44" s="286" t="str">
        <f>IF(OR(ISBLANK(R44),ISTEXT(R44)),"Auto Calculated",ConvertToGMT(ROUNDDOWN(R44,0),INDEX(TZConvert!$H$7:$J$48,$A44,1),INDEX(TZConvert!$H$7:$J$48,$A44,2),INDEX(TZConvert!$H$7:$J$48,$A44,3)))</f>
        <v>Auto Calculated</v>
      </c>
      <c r="T44" s="295" t="s">
        <v>31</v>
      </c>
      <c r="U44" s="286" t="str">
        <f>IF(OR(ISBLANK(T44),ISTEXT(T44)),"Auto Calculated",ConvertToGMT(ROUNDDOWN(T44,0),INDEX(TZConvert!$H$7:$J$48,$A44,1),INDEX(TZConvert!$H$7:$J$48,$A44,2),INDEX(TZConvert!$H$7:$J$48,$A44,3)))</f>
        <v>Auto Calculated</v>
      </c>
      <c r="V44" s="295" t="s">
        <v>31</v>
      </c>
      <c r="W44" s="286" t="str">
        <f>IF(OR(ISBLANK(V44),ISTEXT(V44)),"Auto Calculated",ConvertToGMT(ROUNDDOWN(V44,0),INDEX(TZConvert!$H$7:$J$48,$A44,1),INDEX(TZConvert!$H$7:$J$48,$A44,2),INDEX(TZConvert!$H$7:$J$48,$A44,3)))</f>
        <v>Auto Calculated</v>
      </c>
      <c r="X44" s="295" t="s">
        <v>31</v>
      </c>
      <c r="Y44" s="286" t="str">
        <f>IF(OR(ISBLANK(X44),ISTEXT(X44)),"Auto Calculated",ConvertToGMT(ROUNDDOWN(X44,0),INDEX(TZConvert!$H$7:$J$48,$A44,1),INDEX(TZConvert!$H$7:$J$48,$A44,2),INDEX(TZConvert!$H$7:$J$48,$A44,3)))</f>
        <v>Auto Calculated</v>
      </c>
      <c r="Z44" s="295" t="s">
        <v>31</v>
      </c>
      <c r="AA44" s="307" t="str">
        <f>IF(OR(ISBLANK(Z44),ISTEXT(Z44)),"Auto Calculated",ConvertToGMT(ROUNDDOWN(Z44,0),INDEX(TZConvert!$H$7:$J$48,$A44,1),INDEX(TZConvert!$H$7:$J$48,$A44,2),INDEX(TZConvert!$H$7:$J$48,$A44,3)))</f>
        <v>Auto Calculated</v>
      </c>
      <c r="AB44" s="336" t="s">
        <v>35</v>
      </c>
    </row>
    <row r="45" spans="1:28" ht="17.25" thickTop="1" x14ac:dyDescent="0.3">
      <c r="A45" s="302">
        <f>MATCH(C45,TZConvert!$J$7:$J$48,0)</f>
        <v>31</v>
      </c>
      <c r="B45" s="384" t="s">
        <v>266</v>
      </c>
      <c r="C45" s="226" t="s">
        <v>174</v>
      </c>
      <c r="D45" s="226"/>
      <c r="E45" s="227" t="s">
        <v>35</v>
      </c>
      <c r="F45" s="228" t="s">
        <v>31</v>
      </c>
      <c r="G45" s="263" t="s">
        <v>35</v>
      </c>
      <c r="H45" s="175" t="str">
        <f t="array" ref="H45">IF((G45="Select_Option")+(G45=""),"",IF(G45="Test Tier 1 - $0.01 USD",0.01,IF(G45="Test Tier 2 - $0.02 USD",0.02,INDEX(WSP[#All],MATCH(G45,WSP[LOOKUP],0)+1,MATCH(C45,WSP[#Headers],0)))))</f>
        <v/>
      </c>
      <c r="I45" s="175" t="s">
        <v>35</v>
      </c>
      <c r="J45" s="175" t="str">
        <f>IF((G45="Select_Option")*(I45="Select_Option"),"",IF((I45="Select_Option")*(G45&lt;&gt;"Select_Option"),IF(G45="Test Tier 1 - $0.01 USD",0.01,IF(G45="Test Tier 2 - $0.02 USD",0.02,INDEX(SRP[#All],MATCH(G45,SRP[WSPLookup],0)+1,MATCH(C45,SRP[#Headers],0)))),IF(I45="Test Tier 1 - $0.01 USD",0.01,IF(I45="Test Tier 2 - $0.02 USD",0.02,INDEX(SRP[#All],MATCH(I45,SRP[WSPLookup],0)+1,MATCH(C45,SRP[#Headers],0))))))</f>
        <v/>
      </c>
      <c r="K45" s="128" t="s">
        <v>35</v>
      </c>
      <c r="L45" s="144" t="str">
        <f t="array" ref="L45">IF((K45="Select_Option")+(K45=""),"",IF(K45="Test Tier 1 - $0.01 USD",0.01,IF(K45="Test Tier 2 - $0.02 USD",0.02,INDEX(SRP[#All],MATCH(K45,SRP[LOOKUP],0)+1,MATCH(C45,SRP[#Headers],0)))))</f>
        <v/>
      </c>
      <c r="M45" s="129" t="s">
        <v>35</v>
      </c>
      <c r="N45" s="127" t="s">
        <v>35</v>
      </c>
      <c r="O45" s="317">
        <v>0</v>
      </c>
      <c r="P45" s="296" t="s">
        <v>31</v>
      </c>
      <c r="Q45" s="287" t="str">
        <f>IF(OR(ISBLANK(P45),ISTEXT(P45)),"Auto Calculated",ConvertToGMT(ROUNDDOWN(P45,0),INDEX(TZConvert!$H$7:$J$48,$A45,1),INDEX(TZConvert!$H$7:$J$48,$A45,2),INDEX(TZConvert!$H$7:$J$48,$A45,3)))</f>
        <v>Auto Calculated</v>
      </c>
      <c r="R45" s="296" t="s">
        <v>31</v>
      </c>
      <c r="S45" s="287" t="str">
        <f>IF(OR(ISBLANK(R45),ISTEXT(R45)),"Auto Calculated",ConvertToGMT(ROUNDDOWN(R45,0),INDEX(TZConvert!$H$7:$J$48,$A45,1),INDEX(TZConvert!$H$7:$J$48,$A45,2),INDEX(TZConvert!$H$7:$J$48,$A45,3)))</f>
        <v>Auto Calculated</v>
      </c>
      <c r="T45" s="296" t="s">
        <v>31</v>
      </c>
      <c r="U45" s="287" t="str">
        <f>IF(OR(ISBLANK(T45),ISTEXT(T45)),"Auto Calculated",ConvertToGMT(ROUNDDOWN(T45,0),INDEX(TZConvert!$H$7:$J$48,$A45,1),INDEX(TZConvert!$H$7:$J$48,$A45,2),INDEX(TZConvert!$H$7:$J$48,$A45,3)))</f>
        <v>Auto Calculated</v>
      </c>
      <c r="V45" s="296" t="s">
        <v>31</v>
      </c>
      <c r="W45" s="287" t="str">
        <f>IF(OR(ISBLANK(V45),ISTEXT(V45)),"Auto Calculated",ConvertToGMT(ROUNDDOWN(V45,0),INDEX(TZConvert!$H$7:$J$48,$A45,1),INDEX(TZConvert!$H$7:$J$48,$A45,2),INDEX(TZConvert!$H$7:$J$48,$A45,3)))</f>
        <v>Auto Calculated</v>
      </c>
      <c r="X45" s="296" t="s">
        <v>31</v>
      </c>
      <c r="Y45" s="287" t="str">
        <f>IF(OR(ISBLANK(X45),ISTEXT(X45)),"Auto Calculated",ConvertToGMT(ROUNDDOWN(X45,0),INDEX(TZConvert!$H$7:$J$48,$A45,1),INDEX(TZConvert!$H$7:$J$48,$A45,2),INDEX(TZConvert!$H$7:$J$48,$A45,3)))</f>
        <v>Auto Calculated</v>
      </c>
      <c r="Z45" s="296" t="s">
        <v>31</v>
      </c>
      <c r="AA45" s="308" t="str">
        <f>IF(OR(ISBLANK(Z45),ISTEXT(Z45)),"Auto Calculated",ConvertToGMT(ROUNDDOWN(Z45,0),INDEX(TZConvert!$H$7:$J$48,$A45,1),INDEX(TZConvert!$H$7:$J$48,$A45,2),INDEX(TZConvert!$H$7:$J$48,$A45,3)))</f>
        <v>Auto Calculated</v>
      </c>
      <c r="AB45" s="337" t="s">
        <v>35</v>
      </c>
    </row>
    <row r="46" spans="1:28" ht="16.5" x14ac:dyDescent="0.3">
      <c r="A46" s="302">
        <f>MATCH(C46,TZConvert!$J$7:$J$48,0)</f>
        <v>32</v>
      </c>
      <c r="B46" s="387"/>
      <c r="C46" s="232" t="s">
        <v>194</v>
      </c>
      <c r="D46" s="232"/>
      <c r="E46" s="233" t="s">
        <v>35</v>
      </c>
      <c r="F46" s="234" t="s">
        <v>31</v>
      </c>
      <c r="G46" s="264" t="s">
        <v>35</v>
      </c>
      <c r="H46" s="176" t="str">
        <f t="array" ref="H46">IF((G46="Select_Option")+(G46=""),"",IF(G46="Test Tier 1 - $0.01 USD",0.01,IF(G46="Test Tier 2 - $0.02 USD",0.02,INDEX(WSP[#All],MATCH(G46,WSP[LOOKUP],0)+1,MATCH(C46,WSP[#Headers],0)))))</f>
        <v/>
      </c>
      <c r="I46" s="176" t="s">
        <v>35</v>
      </c>
      <c r="J46" s="176" t="str">
        <f>IF((G46="Select_Option")*(I46="Select_Option"),"",IF((I46="Select_Option")*(G46&lt;&gt;"Select_Option"),IF(G46="Test Tier 1 - $0.01 USD",0.01,IF(G46="Test Tier 2 - $0.02 USD",0.02,INDEX(SRP[#All],MATCH(G46,SRP[WSPLookup],0)+1,MATCH(C46,SRP[#Headers],0)))),IF(I46="Test Tier 1 - $0.01 USD",0.01,IF(I46="Test Tier 2 - $0.02 USD",0.02,INDEX(SRP[#All],MATCH(I46,SRP[WSPLookup],0)+1,MATCH(C46,SRP[#Headers],0))))))</f>
        <v/>
      </c>
      <c r="K46" s="56" t="s">
        <v>35</v>
      </c>
      <c r="L46" s="70" t="str">
        <f t="array" ref="L46">IF((K46="Select_Option")+(K46=""),"",IF(K46="Test Tier 1 - $0.01 USD",0.01,IF(K46="Test Tier 2 - $0.02 USD",0.02,INDEX(SRP[#All],MATCH(K46,SRP[LOOKUP],0)+1,MATCH(C46,SRP[#Headers],0)))))</f>
        <v/>
      </c>
      <c r="M46" s="125" t="s">
        <v>35</v>
      </c>
      <c r="N46" s="27" t="s">
        <v>35</v>
      </c>
      <c r="O46" s="318">
        <v>0</v>
      </c>
      <c r="P46" s="290" t="s">
        <v>31</v>
      </c>
      <c r="Q46" s="281" t="str">
        <f>IF(OR(ISBLANK(P46),ISTEXT(P46)),"Auto Calculated",ConvertToGMT(ROUNDDOWN(P46,0),INDEX(TZConvert!$H$7:$J$48,$A46,1),INDEX(TZConvert!$H$7:$J$48,$A46,2),INDEX(TZConvert!$H$7:$J$48,$A46,3)))</f>
        <v>Auto Calculated</v>
      </c>
      <c r="R46" s="290" t="s">
        <v>31</v>
      </c>
      <c r="S46" s="281" t="str">
        <f>IF(OR(ISBLANK(R46),ISTEXT(R46)),"Auto Calculated",ConvertToGMT(ROUNDDOWN(R46,0),INDEX(TZConvert!$H$7:$J$48,$A46,1),INDEX(TZConvert!$H$7:$J$48,$A46,2),INDEX(TZConvert!$H$7:$J$48,$A46,3)))</f>
        <v>Auto Calculated</v>
      </c>
      <c r="T46" s="290" t="s">
        <v>31</v>
      </c>
      <c r="U46" s="281" t="str">
        <f>IF(OR(ISBLANK(T46),ISTEXT(T46)),"Auto Calculated",ConvertToGMT(ROUNDDOWN(T46,0),INDEX(TZConvert!$H$7:$J$48,$A46,1),INDEX(TZConvert!$H$7:$J$48,$A46,2),INDEX(TZConvert!$H$7:$J$48,$A46,3)))</f>
        <v>Auto Calculated</v>
      </c>
      <c r="V46" s="290" t="s">
        <v>31</v>
      </c>
      <c r="W46" s="281" t="str">
        <f>IF(OR(ISBLANK(V46),ISTEXT(V46)),"Auto Calculated",ConvertToGMT(ROUNDDOWN(V46,0),INDEX(TZConvert!$H$7:$J$48,$A46,1),INDEX(TZConvert!$H$7:$J$48,$A46,2),INDEX(TZConvert!$H$7:$J$48,$A46,3)))</f>
        <v>Auto Calculated</v>
      </c>
      <c r="X46" s="290" t="s">
        <v>31</v>
      </c>
      <c r="Y46" s="281" t="str">
        <f>IF(OR(ISBLANK(X46),ISTEXT(X46)),"Auto Calculated",ConvertToGMT(ROUNDDOWN(X46,0),INDEX(TZConvert!$H$7:$J$48,$A46,1),INDEX(TZConvert!$H$7:$J$48,$A46,2),INDEX(TZConvert!$H$7:$J$48,$A46,3)))</f>
        <v>Auto Calculated</v>
      </c>
      <c r="Z46" s="290" t="s">
        <v>31</v>
      </c>
      <c r="AA46" s="304" t="str">
        <f>IF(OR(ISBLANK(Z46),ISTEXT(Z46)),"Auto Calculated",ConvertToGMT(ROUNDDOWN(Z46,0),INDEX(TZConvert!$H$7:$J$48,$A46,1),INDEX(TZConvert!$H$7:$J$48,$A46,2),INDEX(TZConvert!$H$7:$J$48,$A46,3)))</f>
        <v>Auto Calculated</v>
      </c>
      <c r="AB46" s="331" t="s">
        <v>35</v>
      </c>
    </row>
    <row r="47" spans="1:28" ht="16.5" x14ac:dyDescent="0.3">
      <c r="A47" s="302">
        <f>MATCH(C47,TZConvert!$J$7:$J$48,0)</f>
        <v>33</v>
      </c>
      <c r="B47" s="387"/>
      <c r="C47" s="232" t="s">
        <v>198</v>
      </c>
      <c r="D47" s="232"/>
      <c r="E47" s="233" t="s">
        <v>35</v>
      </c>
      <c r="F47" s="234" t="s">
        <v>31</v>
      </c>
      <c r="G47" s="264" t="s">
        <v>35</v>
      </c>
      <c r="H47" s="177" t="str">
        <f t="array" ref="H47">IF((G47="Select_Option")+(G47=""),"",IF(G47="Test Tier 1 - $0.01 USD",0.01,IF(G47="Test Tier 2 - $0.02 USD",0.02,INDEX(WSP[#All],MATCH(G47,WSP[LOOKUP],0)+1,MATCH(C47,WSP[#Headers],0)))))</f>
        <v/>
      </c>
      <c r="I47" s="177" t="s">
        <v>35</v>
      </c>
      <c r="J47" s="177" t="str">
        <f>IF((G47="Select_Option")*(I47="Select_Option"),"",IF((I47="Select_Option")*(G47&lt;&gt;"Select_Option"),IF(G47="Test Tier 1 - $0.01 USD",0.01,IF(G47="Test Tier 2 - $0.02 USD",0.02,INDEX(SRP[#All],MATCH(G47,SRP[WSPLookup],0)+1,MATCH(C47,SRP[#Headers],0)))),IF(I47="Test Tier 1 - $0.01 USD",0.01,IF(I47="Test Tier 2 - $0.02 USD",0.02,INDEX(SRP[#All],MATCH(I47,SRP[WSPLookup],0)+1,MATCH(C47,SRP[#Headers],0))))))</f>
        <v/>
      </c>
      <c r="K47" s="56" t="s">
        <v>35</v>
      </c>
      <c r="L47" s="71" t="str">
        <f t="array" ref="L47">IF((K47="Select_Option")+(K47=""),"",IF(K47="Test Tier 1 - $0.01 USD",0.01,IF(K47="Test Tier 2 - $0.02 USD",0.02,INDEX(SRP[#All],MATCH(K47,SRP[LOOKUP],0)+1,MATCH(C47,SRP[#Headers],0)))))</f>
        <v/>
      </c>
      <c r="M47" s="125" t="s">
        <v>35</v>
      </c>
      <c r="N47" s="27" t="s">
        <v>35</v>
      </c>
      <c r="O47" s="318">
        <v>0</v>
      </c>
      <c r="P47" s="290" t="s">
        <v>31</v>
      </c>
      <c r="Q47" s="281" t="str">
        <f>IF(OR(ISBLANK(P47),ISTEXT(P47)),"Auto Calculated",ConvertToGMT(ROUNDDOWN(P47,0),INDEX(TZConvert!$H$7:$J$48,$A47,1),INDEX(TZConvert!$H$7:$J$48,$A47,2),INDEX(TZConvert!$H$7:$J$48,$A47,3)))</f>
        <v>Auto Calculated</v>
      </c>
      <c r="R47" s="290" t="s">
        <v>31</v>
      </c>
      <c r="S47" s="281" t="str">
        <f>IF(OR(ISBLANK(R47),ISTEXT(R47)),"Auto Calculated",ConvertToGMT(ROUNDDOWN(R47,0),INDEX(TZConvert!$H$7:$J$48,$A47,1),INDEX(TZConvert!$H$7:$J$48,$A47,2),INDEX(TZConvert!$H$7:$J$48,$A47,3)))</f>
        <v>Auto Calculated</v>
      </c>
      <c r="T47" s="290" t="s">
        <v>31</v>
      </c>
      <c r="U47" s="281" t="str">
        <f>IF(OR(ISBLANK(T47),ISTEXT(T47)),"Auto Calculated",ConvertToGMT(ROUNDDOWN(T47,0),INDEX(TZConvert!$H$7:$J$48,$A47,1),INDEX(TZConvert!$H$7:$J$48,$A47,2),INDEX(TZConvert!$H$7:$J$48,$A47,3)))</f>
        <v>Auto Calculated</v>
      </c>
      <c r="V47" s="290" t="s">
        <v>31</v>
      </c>
      <c r="W47" s="281" t="str">
        <f>IF(OR(ISBLANK(V47),ISTEXT(V47)),"Auto Calculated",ConvertToGMT(ROUNDDOWN(V47,0),INDEX(TZConvert!$H$7:$J$48,$A47,1),INDEX(TZConvert!$H$7:$J$48,$A47,2),INDEX(TZConvert!$H$7:$J$48,$A47,3)))</f>
        <v>Auto Calculated</v>
      </c>
      <c r="X47" s="290" t="s">
        <v>31</v>
      </c>
      <c r="Y47" s="281" t="str">
        <f>IF(OR(ISBLANK(X47),ISTEXT(X47)),"Auto Calculated",ConvertToGMT(ROUNDDOWN(X47,0),INDEX(TZConvert!$H$7:$J$48,$A47,1),INDEX(TZConvert!$H$7:$J$48,$A47,2),INDEX(TZConvert!$H$7:$J$48,$A47,3)))</f>
        <v>Auto Calculated</v>
      </c>
      <c r="Z47" s="290" t="s">
        <v>31</v>
      </c>
      <c r="AA47" s="304" t="str">
        <f>IF(OR(ISBLANK(Z47),ISTEXT(Z47)),"Auto Calculated",ConvertToGMT(ROUNDDOWN(Z47,0),INDEX(TZConvert!$H$7:$J$48,$A47,1),INDEX(TZConvert!$H$7:$J$48,$A47,2),INDEX(TZConvert!$H$7:$J$48,$A47,3)))</f>
        <v>Auto Calculated</v>
      </c>
      <c r="AB47" s="331" t="s">
        <v>35</v>
      </c>
    </row>
    <row r="48" spans="1:28" ht="16.5" x14ac:dyDescent="0.3">
      <c r="A48" s="302">
        <f>MATCH(C48,TZConvert!$J$7:$J$48,0)</f>
        <v>34</v>
      </c>
      <c r="B48" s="387"/>
      <c r="C48" s="232" t="s">
        <v>204</v>
      </c>
      <c r="D48" s="232"/>
      <c r="E48" s="233" t="s">
        <v>35</v>
      </c>
      <c r="F48" s="234" t="s">
        <v>31</v>
      </c>
      <c r="G48" s="264" t="s">
        <v>35</v>
      </c>
      <c r="H48" s="178" t="str">
        <f t="array" ref="H48">IF((G48="Select_Option")+(G48=""),"",IF(G48="Test Tier 1 - $0.01 USD",0.01,IF(G48="Test Tier 2 - $0.02 USD",0.02,INDEX(WSP[#All],MATCH(G48,WSP[LOOKUP],0)+1,MATCH(C48,WSP[#Headers],0)))))</f>
        <v/>
      </c>
      <c r="I48" s="178" t="s">
        <v>35</v>
      </c>
      <c r="J48" s="178" t="str">
        <f>IF((G48="Select_Option")*(I48="Select_Option"),"",IF((I48="Select_Option")*(G48&lt;&gt;"Select_Option"),IF(G48="Test Tier 1 - $0.01 USD",0.01,IF(G48="Test Tier 2 - $0.02 USD",0.02,INDEX(SRP[#All],MATCH(G48,SRP[WSPLookup],0)+1,MATCH(C48,SRP[#Headers],0)))),IF(I48="Test Tier 1 - $0.01 USD",0.01,IF(I48="Test Tier 2 - $0.02 USD",0.02,INDEX(SRP[#All],MATCH(I48,SRP[WSPLookup],0)+1,MATCH(C48,SRP[#Headers],0))))))</f>
        <v/>
      </c>
      <c r="K48" s="56" t="s">
        <v>35</v>
      </c>
      <c r="L48" s="72" t="str">
        <f t="array" ref="L48">IF((K48="Select_Option")+(K48=""),"",IF(K48="Test Tier 1 - $0.01 USD",0.01,IF(K48="Test Tier 2 - $0.02 USD",0.02,INDEX(SRP[#All],MATCH(K48,SRP[LOOKUP],0)+1,MATCH(C48,SRP[#Headers],0)))))</f>
        <v/>
      </c>
      <c r="M48" s="125" t="s">
        <v>35</v>
      </c>
      <c r="N48" s="27" t="s">
        <v>35</v>
      </c>
      <c r="O48" s="318">
        <v>0</v>
      </c>
      <c r="P48" s="290" t="s">
        <v>31</v>
      </c>
      <c r="Q48" s="281" t="str">
        <f>IF(OR(ISBLANK(P48),ISTEXT(P48)),"Auto Calculated",ConvertToGMT(ROUNDDOWN(P48,0),INDEX(TZConvert!$H$7:$J$48,$A48,1),INDEX(TZConvert!$H$7:$J$48,$A48,2),INDEX(TZConvert!$H$7:$J$48,$A48,3)))</f>
        <v>Auto Calculated</v>
      </c>
      <c r="R48" s="290" t="s">
        <v>31</v>
      </c>
      <c r="S48" s="281" t="str">
        <f>IF(OR(ISBLANK(R48),ISTEXT(R48)),"Auto Calculated",ConvertToGMT(ROUNDDOWN(R48,0),INDEX(TZConvert!$H$7:$J$48,$A48,1),INDEX(TZConvert!$H$7:$J$48,$A48,2),INDEX(TZConvert!$H$7:$J$48,$A48,3)))</f>
        <v>Auto Calculated</v>
      </c>
      <c r="T48" s="290" t="s">
        <v>31</v>
      </c>
      <c r="U48" s="281" t="str">
        <f>IF(OR(ISBLANK(T48),ISTEXT(T48)),"Auto Calculated",ConvertToGMT(ROUNDDOWN(T48,0),INDEX(TZConvert!$H$7:$J$48,$A48,1),INDEX(TZConvert!$H$7:$J$48,$A48,2),INDEX(TZConvert!$H$7:$J$48,$A48,3)))</f>
        <v>Auto Calculated</v>
      </c>
      <c r="V48" s="290" t="s">
        <v>31</v>
      </c>
      <c r="W48" s="281" t="str">
        <f>IF(OR(ISBLANK(V48),ISTEXT(V48)),"Auto Calculated",ConvertToGMT(ROUNDDOWN(V48,0),INDEX(TZConvert!$H$7:$J$48,$A48,1),INDEX(TZConvert!$H$7:$J$48,$A48,2),INDEX(TZConvert!$H$7:$J$48,$A48,3)))</f>
        <v>Auto Calculated</v>
      </c>
      <c r="X48" s="290" t="s">
        <v>31</v>
      </c>
      <c r="Y48" s="281" t="str">
        <f>IF(OR(ISBLANK(X48),ISTEXT(X48)),"Auto Calculated",ConvertToGMT(ROUNDDOWN(X48,0),INDEX(TZConvert!$H$7:$J$48,$A48,1),INDEX(TZConvert!$H$7:$J$48,$A48,2),INDEX(TZConvert!$H$7:$J$48,$A48,3)))</f>
        <v>Auto Calculated</v>
      </c>
      <c r="Z48" s="290" t="s">
        <v>31</v>
      </c>
      <c r="AA48" s="304" t="str">
        <f>IF(OR(ISBLANK(Z48),ISTEXT(Z48)),"Auto Calculated",ConvertToGMT(ROUNDDOWN(Z48,0),INDEX(TZConvert!$H$7:$J$48,$A48,1),INDEX(TZConvert!$H$7:$J$48,$A48,2),INDEX(TZConvert!$H$7:$J$48,$A48,3)))</f>
        <v>Auto Calculated</v>
      </c>
      <c r="AB48" s="331" t="s">
        <v>35</v>
      </c>
    </row>
    <row r="49" spans="1:28" ht="17.25" thickBot="1" x14ac:dyDescent="0.35">
      <c r="A49" s="302">
        <f>MATCH(C49,TZConvert!$J$7:$J$48,0)</f>
        <v>35</v>
      </c>
      <c r="B49" s="388"/>
      <c r="C49" s="254" t="s">
        <v>206</v>
      </c>
      <c r="D49" s="254"/>
      <c r="E49" s="255" t="s">
        <v>35</v>
      </c>
      <c r="F49" s="256" t="s">
        <v>31</v>
      </c>
      <c r="G49" s="265" t="s">
        <v>35</v>
      </c>
      <c r="H49" s="179" t="str">
        <f t="array" ref="H49">IF((G49="Select_Option")+(G49=""),"",IF(G49="Test Tier 1 - $0.01 USD",0.01,IF(G49="Test Tier 2 - $0.02 USD",0.02,INDEX(WSP[#All],MATCH(G49,WSP[LOOKUP],0)+1,MATCH(C49,WSP[#Headers],0)))))</f>
        <v/>
      </c>
      <c r="I49" s="179" t="s">
        <v>35</v>
      </c>
      <c r="J49" s="179" t="str">
        <f>IF((G49="Select_Option")*(I49="Select_Option"),"",IF((I49="Select_Option")*(G49&lt;&gt;"Select_Option"),IF(G49="Test Tier 1 - $0.01 USD",0.01,IF(G49="Test Tier 2 - $0.02 USD",0.02,INDEX(SRP[#All],MATCH(G49,SRP[WSPLookup],0)+1,MATCH(C49,SRP[#Headers],0)))),IF(I49="Test Tier 1 - $0.01 USD",0.01,IF(I49="Test Tier 2 - $0.02 USD",0.02,INDEX(SRP[#All],MATCH(I49,SRP[WSPLookup],0)+1,MATCH(C49,SRP[#Headers],0))))))</f>
        <v/>
      </c>
      <c r="K49" s="131" t="s">
        <v>35</v>
      </c>
      <c r="L49" s="145" t="str">
        <f t="array" ref="L49">IF((K49="Select_Option")+(K49=""),"",IF(K49="Test Tier 1 - $0.01 USD",0.01,IF(K49="Test Tier 2 - $0.02 USD",0.02,INDEX(SRP[#All],MATCH(K49,SRP[LOOKUP],0)+1,MATCH(C49,SRP[#Headers],0)))))</f>
        <v/>
      </c>
      <c r="M49" s="132" t="s">
        <v>35</v>
      </c>
      <c r="N49" s="130" t="s">
        <v>35</v>
      </c>
      <c r="O49" s="320">
        <v>0</v>
      </c>
      <c r="P49" s="295" t="s">
        <v>31</v>
      </c>
      <c r="Q49" s="286" t="str">
        <f>IF(OR(ISBLANK(P49),ISTEXT(P49)),"Auto Calculated",ConvertToGMT(ROUNDDOWN(P49,0),INDEX(TZConvert!$H$7:$J$48,$A49,1),INDEX(TZConvert!$H$7:$J$48,$A49,2),INDEX(TZConvert!$H$7:$J$48,$A49,3)))</f>
        <v>Auto Calculated</v>
      </c>
      <c r="R49" s="295" t="s">
        <v>31</v>
      </c>
      <c r="S49" s="286" t="str">
        <f>IF(OR(ISBLANK(R49),ISTEXT(R49)),"Auto Calculated",ConvertToGMT(ROUNDDOWN(R49,0),INDEX(TZConvert!$H$7:$J$48,$A49,1),INDEX(TZConvert!$H$7:$J$48,$A49,2),INDEX(TZConvert!$H$7:$J$48,$A49,3)))</f>
        <v>Auto Calculated</v>
      </c>
      <c r="T49" s="295" t="s">
        <v>31</v>
      </c>
      <c r="U49" s="286" t="str">
        <f>IF(OR(ISBLANK(T49),ISTEXT(T49)),"Auto Calculated",ConvertToGMT(ROUNDDOWN(T49,0),INDEX(TZConvert!$H$7:$J$48,$A49,1),INDEX(TZConvert!$H$7:$J$48,$A49,2),INDEX(TZConvert!$H$7:$J$48,$A49,3)))</f>
        <v>Auto Calculated</v>
      </c>
      <c r="V49" s="295" t="s">
        <v>31</v>
      </c>
      <c r="W49" s="286" t="str">
        <f>IF(OR(ISBLANK(V49),ISTEXT(V49)),"Auto Calculated",ConvertToGMT(ROUNDDOWN(V49,0),INDEX(TZConvert!$H$7:$J$48,$A49,1),INDEX(TZConvert!$H$7:$J$48,$A49,2),INDEX(TZConvert!$H$7:$J$48,$A49,3)))</f>
        <v>Auto Calculated</v>
      </c>
      <c r="X49" s="295" t="s">
        <v>31</v>
      </c>
      <c r="Y49" s="286" t="str">
        <f>IF(OR(ISBLANK(X49),ISTEXT(X49)),"Auto Calculated",ConvertToGMT(ROUNDDOWN(X49,0),INDEX(TZConvert!$H$7:$J$48,$A49,1),INDEX(TZConvert!$H$7:$J$48,$A49,2),INDEX(TZConvert!$H$7:$J$48,$A49,3)))</f>
        <v>Auto Calculated</v>
      </c>
      <c r="Z49" s="295" t="s">
        <v>31</v>
      </c>
      <c r="AA49" s="307" t="str">
        <f>IF(OR(ISBLANK(Z49),ISTEXT(Z49)),"Auto Calculated",ConvertToGMT(ROUNDDOWN(Z49,0),INDEX(TZConvert!$H$7:$J$48,$A49,1),INDEX(TZConvert!$H$7:$J$48,$A49,2),INDEX(TZConvert!$H$7:$J$48,$A49,3)))</f>
        <v>Auto Calculated</v>
      </c>
      <c r="AB49" s="336" t="s">
        <v>35</v>
      </c>
    </row>
    <row r="50" spans="1:28" ht="15.75" thickTop="1" x14ac:dyDescent="0.25">
      <c r="A50" s="23"/>
    </row>
    <row r="51" spans="1:28" x14ac:dyDescent="0.25">
      <c r="A51" s="23"/>
    </row>
    <row r="52" spans="1:28" x14ac:dyDescent="0.25">
      <c r="A52" s="23"/>
    </row>
    <row r="53" spans="1:28" x14ac:dyDescent="0.25">
      <c r="A53" s="23"/>
    </row>
    <row r="54" spans="1:28" x14ac:dyDescent="0.25">
      <c r="A54" s="23"/>
    </row>
    <row r="55" spans="1:28" x14ac:dyDescent="0.25">
      <c r="A55" s="23"/>
    </row>
    <row r="56" spans="1:28" x14ac:dyDescent="0.25">
      <c r="A56" s="23"/>
    </row>
    <row r="57" spans="1:28" x14ac:dyDescent="0.25">
      <c r="A57" s="23"/>
    </row>
    <row r="58" spans="1:28" x14ac:dyDescent="0.25">
      <c r="A58" s="23"/>
    </row>
    <row r="59" spans="1:28" x14ac:dyDescent="0.25">
      <c r="A59" s="23"/>
    </row>
    <row r="60" spans="1:28" x14ac:dyDescent="0.25">
      <c r="A60" s="23"/>
    </row>
  </sheetData>
  <sheetProtection algorithmName="SHA-512" hashValue="o4QSk+edWb+xtJubvst/Tt1/ZquzaGnBVx8W+PZ3doYvDOKxIZV1a9Xz00JAj9zpNSATl3jpPRV2sirBa1+cHA==" saltValue="Vn6j0555yZKXArej0K/NKQ==" spinCount="100000" sheet="1" objects="1" scenarios="1"/>
  <protectedRanges>
    <protectedRange algorithmName="SHA-512" hashValue="Stij/sKrozxUqrqpTxBZBXRo2b7cO0KKr5TElXw77b4u4lqGY2LsVe3jtY4Mq4ByFTVJkltd8iRYZVX86iw8Jw==" saltValue="w/vaxnVtblZNRJHM0vI3uQ==" spinCount="100000" sqref="W8:W49" name="Range1"/>
  </protectedRanges>
  <mergeCells count="10">
    <mergeCell ref="Y2:AA2"/>
    <mergeCell ref="B8:B10"/>
    <mergeCell ref="B45:B49"/>
    <mergeCell ref="B11:B25"/>
    <mergeCell ref="B26:B31"/>
    <mergeCell ref="B32:B33"/>
    <mergeCell ref="B34:B37"/>
    <mergeCell ref="B39:B44"/>
    <mergeCell ref="C7:D7"/>
    <mergeCell ref="C4:AB4"/>
  </mergeCells>
  <conditionalFormatting sqref="W8:W49 F8:F49 Y8:Z49">
    <cfRule type="containsText" dxfId="1146" priority="2041" operator="containsText" text="Enter_Information_Here">
      <formula>NOT(ISERROR(SEARCH("Enter_Information_Here",F8)))</formula>
    </cfRule>
  </conditionalFormatting>
  <conditionalFormatting sqref="M30 G8:G38 M8:M25 M32:M35 E8:E49">
    <cfRule type="containsText" dxfId="1145" priority="2042" operator="containsText" text="Select_Option">
      <formula>NOT(ISERROR(SEARCH("Select_Option",E8)))</formula>
    </cfRule>
  </conditionalFormatting>
  <conditionalFormatting sqref="G45:G49">
    <cfRule type="containsText" dxfId="1144" priority="1907" operator="containsText" text="Select_Option">
      <formula>NOT(ISERROR(SEARCH("Select_Option",G45)))</formula>
    </cfRule>
  </conditionalFormatting>
  <conditionalFormatting sqref="F46">
    <cfRule type="containsText" dxfId="1143" priority="1899" operator="containsText" text="Enter_Information_Here">
      <formula>NOT(ISERROR(SEARCH("Enter_Information_Here",F46)))</formula>
    </cfRule>
  </conditionalFormatting>
  <conditionalFormatting sqref="F47">
    <cfRule type="containsText" dxfId="1142" priority="1893" operator="containsText" text="Enter_Information_Here">
      <formula>NOT(ISERROR(SEARCH("Enter_Information_Here",F47)))</formula>
    </cfRule>
  </conditionalFormatting>
  <conditionalFormatting sqref="F48">
    <cfRule type="containsText" dxfId="1141" priority="1890" operator="containsText" text="Enter_Information_Here">
      <formula>NOT(ISERROR(SEARCH("Enter_Information_Here",F48)))</formula>
    </cfRule>
  </conditionalFormatting>
  <conditionalFormatting sqref="F49">
    <cfRule type="containsText" dxfId="1140" priority="1887" operator="containsText" text="Enter_Information_Here">
      <formula>NOT(ISERROR(SEARCH("Enter_Information_Here",F49)))</formula>
    </cfRule>
  </conditionalFormatting>
  <conditionalFormatting sqref="M36">
    <cfRule type="containsText" dxfId="1139" priority="1882" operator="containsText" text="Select_Option">
      <formula>NOT(ISERROR(SEARCH("Select_Option",M36)))</formula>
    </cfRule>
  </conditionalFormatting>
  <conditionalFormatting sqref="M37">
    <cfRule type="containsText" dxfId="1138" priority="1877" operator="containsText" text="Select_Option">
      <formula>NOT(ISERROR(SEARCH("Select_Option",M37)))</formula>
    </cfRule>
  </conditionalFormatting>
  <conditionalFormatting sqref="M38">
    <cfRule type="containsText" dxfId="1137" priority="1872" operator="containsText" text="Select_Option">
      <formula>NOT(ISERROR(SEARCH("Select_Option",M38)))</formula>
    </cfRule>
  </conditionalFormatting>
  <conditionalFormatting sqref="M40">
    <cfRule type="containsText" dxfId="1136" priority="1867" operator="containsText" text="Select_Option">
      <formula>NOT(ISERROR(SEARCH("Select_Option",M40)))</formula>
    </cfRule>
  </conditionalFormatting>
  <conditionalFormatting sqref="M41">
    <cfRule type="containsText" dxfId="1135" priority="1862" operator="containsText" text="Select_Option">
      <formula>NOT(ISERROR(SEARCH("Select_Option",M41)))</formula>
    </cfRule>
  </conditionalFormatting>
  <conditionalFormatting sqref="M42">
    <cfRule type="containsText" dxfId="1134" priority="1857" operator="containsText" text="Select_Option">
      <formula>NOT(ISERROR(SEARCH("Select_Option",M42)))</formula>
    </cfRule>
  </conditionalFormatting>
  <conditionalFormatting sqref="M43">
    <cfRule type="containsText" dxfId="1133" priority="1852" operator="containsText" text="Select_Option">
      <formula>NOT(ISERROR(SEARCH("Select_Option",M43)))</formula>
    </cfRule>
  </conditionalFormatting>
  <conditionalFormatting sqref="M44">
    <cfRule type="containsText" dxfId="1132" priority="1847" operator="containsText" text="Select_Option">
      <formula>NOT(ISERROR(SEARCH("Select_Option",M44)))</formula>
    </cfRule>
  </conditionalFormatting>
  <conditionalFormatting sqref="M45">
    <cfRule type="containsText" dxfId="1131" priority="1842" operator="containsText" text="Select_Option">
      <formula>NOT(ISERROR(SEARCH("Select_Option",M45)))</formula>
    </cfRule>
  </conditionalFormatting>
  <conditionalFormatting sqref="M46">
    <cfRule type="containsText" dxfId="1130" priority="1837" operator="containsText" text="Select_Option">
      <formula>NOT(ISERROR(SEARCH("Select_Option",M46)))</formula>
    </cfRule>
  </conditionalFormatting>
  <conditionalFormatting sqref="M47">
    <cfRule type="containsText" dxfId="1129" priority="1832" operator="containsText" text="Select_Option">
      <formula>NOT(ISERROR(SEARCH("Select_Option",M47)))</formula>
    </cfRule>
  </conditionalFormatting>
  <conditionalFormatting sqref="M48">
    <cfRule type="containsText" dxfId="1128" priority="1827" operator="containsText" text="Select_Option">
      <formula>NOT(ISERROR(SEARCH("Select_Option",M48)))</formula>
    </cfRule>
  </conditionalFormatting>
  <conditionalFormatting sqref="M49">
    <cfRule type="containsText" dxfId="1127" priority="1822" operator="containsText" text="Select_Option">
      <formula>NOT(ISERROR(SEARCH("Select_Option",M49)))</formula>
    </cfRule>
  </conditionalFormatting>
  <conditionalFormatting sqref="M26">
    <cfRule type="containsText" dxfId="1126" priority="1817" operator="containsText" text="Select_Option">
      <formula>NOT(ISERROR(SEARCH("Select_Option",M26)))</formula>
    </cfRule>
  </conditionalFormatting>
  <conditionalFormatting sqref="M27">
    <cfRule type="containsText" dxfId="1125" priority="1812" operator="containsText" text="Select_Option">
      <formula>NOT(ISERROR(SEARCH("Select_Option",M27)))</formula>
    </cfRule>
  </conditionalFormatting>
  <conditionalFormatting sqref="M28">
    <cfRule type="containsText" dxfId="1124" priority="1807" operator="containsText" text="Select_Option">
      <formula>NOT(ISERROR(SEARCH("Select_Option",M28)))</formula>
    </cfRule>
  </conditionalFormatting>
  <conditionalFormatting sqref="M29">
    <cfRule type="containsText" dxfId="1123" priority="1802" operator="containsText" text="Select_Option">
      <formula>NOT(ISERROR(SEARCH("Select_Option",M29)))</formula>
    </cfRule>
  </conditionalFormatting>
  <conditionalFormatting sqref="M31">
    <cfRule type="containsText" dxfId="1122" priority="1797" operator="containsText" text="Select_Option">
      <formula>NOT(ISERROR(SEARCH("Select_Option",M31)))</formula>
    </cfRule>
  </conditionalFormatting>
  <conditionalFormatting sqref="F29">
    <cfRule type="containsText" dxfId="1121" priority="1789" operator="containsText" text="Enter_Information_Here">
      <formula>NOT(ISERROR(SEARCH("Enter_Information_Here",F29)))</formula>
    </cfRule>
  </conditionalFormatting>
  <conditionalFormatting sqref="F28">
    <cfRule type="containsText" dxfId="1120" priority="1785" operator="containsText" text="Enter_Information_Here">
      <formula>NOT(ISERROR(SEARCH("Enter_Information_Here",F28)))</formula>
    </cfRule>
  </conditionalFormatting>
  <conditionalFormatting sqref="F27">
    <cfRule type="containsText" dxfId="1119" priority="1781" operator="containsText" text="Enter_Information_Here">
      <formula>NOT(ISERROR(SEARCH("Enter_Information_Here",F27)))</formula>
    </cfRule>
  </conditionalFormatting>
  <conditionalFormatting sqref="F26">
    <cfRule type="containsText" dxfId="1118" priority="1777" operator="containsText" text="Enter_Information_Here">
      <formula>NOT(ISERROR(SEARCH("Enter_Information_Here",F26)))</formula>
    </cfRule>
  </conditionalFormatting>
  <conditionalFormatting sqref="F31">
    <cfRule type="containsText" dxfId="1117" priority="1773" operator="containsText" text="Enter_Information_Here">
      <formula>NOT(ISERROR(SEARCH("Enter_Information_Here",F31)))</formula>
    </cfRule>
  </conditionalFormatting>
  <conditionalFormatting sqref="W8:W49 F8:F49 Y8:Z49 H39:M44 G8:M38 G45:M49">
    <cfRule type="expression" dxfId="1116" priority="1272" stopIfTrue="1">
      <formula>(INDIRECT("E"&amp;ROW())="No")+(INDIRECT("E"&amp;ROW())="Select_Option")</formula>
    </cfRule>
  </conditionalFormatting>
  <conditionalFormatting sqref="G45:G49">
    <cfRule type="containsText" dxfId="1115" priority="1753" operator="containsText" text="Select_Option">
      <formula>NOT(ISERROR(SEARCH("Select_Option",G45)))</formula>
    </cfRule>
  </conditionalFormatting>
  <conditionalFormatting sqref="G38">
    <cfRule type="containsText" dxfId="1114" priority="1720" operator="containsText" text="Select_Option">
      <formula>NOT(ISERROR(SEARCH("Select_Option",G38)))</formula>
    </cfRule>
  </conditionalFormatting>
  <conditionalFormatting sqref="G38">
    <cfRule type="containsText" dxfId="1113" priority="1717" operator="containsText" text="Select_Option">
      <formula>NOT(ISERROR(SEARCH("Select_Option",G38)))</formula>
    </cfRule>
  </conditionalFormatting>
  <conditionalFormatting sqref="G37">
    <cfRule type="containsText" dxfId="1112" priority="1714" operator="containsText" text="Select_Option">
      <formula>NOT(ISERROR(SEARCH("Select_Option",G37)))</formula>
    </cfRule>
  </conditionalFormatting>
  <conditionalFormatting sqref="G37">
    <cfRule type="containsText" dxfId="1111" priority="1711" operator="containsText" text="Select_Option">
      <formula>NOT(ISERROR(SEARCH("Select_Option",G37)))</formula>
    </cfRule>
  </conditionalFormatting>
  <conditionalFormatting sqref="G36">
    <cfRule type="containsText" dxfId="1110" priority="1708" operator="containsText" text="Select_Option">
      <formula>NOT(ISERROR(SEARCH("Select_Option",G36)))</formula>
    </cfRule>
  </conditionalFormatting>
  <conditionalFormatting sqref="G36">
    <cfRule type="containsText" dxfId="1109" priority="1705" operator="containsText" text="Select_Option">
      <formula>NOT(ISERROR(SEARCH("Select_Option",G36)))</formula>
    </cfRule>
  </conditionalFormatting>
  <conditionalFormatting sqref="G35">
    <cfRule type="containsText" dxfId="1108" priority="1702" operator="containsText" text="Select_Option">
      <formula>NOT(ISERROR(SEARCH("Select_Option",G35)))</formula>
    </cfRule>
  </conditionalFormatting>
  <conditionalFormatting sqref="G35">
    <cfRule type="containsText" dxfId="1107" priority="1699" operator="containsText" text="Select_Option">
      <formula>NOT(ISERROR(SEARCH("Select_Option",G35)))</formula>
    </cfRule>
  </conditionalFormatting>
  <conditionalFormatting sqref="G34">
    <cfRule type="containsText" dxfId="1106" priority="1696" operator="containsText" text="Select_Option">
      <formula>NOT(ISERROR(SEARCH("Select_Option",G34)))</formula>
    </cfRule>
  </conditionalFormatting>
  <conditionalFormatting sqref="G34">
    <cfRule type="containsText" dxfId="1105" priority="1693" operator="containsText" text="Select_Option">
      <formula>NOT(ISERROR(SEARCH("Select_Option",G34)))</formula>
    </cfRule>
  </conditionalFormatting>
  <conditionalFormatting sqref="G33">
    <cfRule type="containsText" dxfId="1104" priority="1690" operator="containsText" text="Select_Option">
      <formula>NOT(ISERROR(SEARCH("Select_Option",G33)))</formula>
    </cfRule>
  </conditionalFormatting>
  <conditionalFormatting sqref="G33">
    <cfRule type="containsText" dxfId="1103" priority="1687" operator="containsText" text="Select_Option">
      <formula>NOT(ISERROR(SEARCH("Select_Option",G33)))</formula>
    </cfRule>
  </conditionalFormatting>
  <conditionalFormatting sqref="G32">
    <cfRule type="containsText" dxfId="1102" priority="1684" operator="containsText" text="Select_Option">
      <formula>NOT(ISERROR(SEARCH("Select_Option",G32)))</formula>
    </cfRule>
  </conditionalFormatting>
  <conditionalFormatting sqref="G32">
    <cfRule type="containsText" dxfId="1101" priority="1681" operator="containsText" text="Select_Option">
      <formula>NOT(ISERROR(SEARCH("Select_Option",G32)))</formula>
    </cfRule>
  </conditionalFormatting>
  <conditionalFormatting sqref="G31">
    <cfRule type="containsText" dxfId="1100" priority="1678" operator="containsText" text="Select_Option">
      <formula>NOT(ISERROR(SEARCH("Select_Option",G31)))</formula>
    </cfRule>
  </conditionalFormatting>
  <conditionalFormatting sqref="G31">
    <cfRule type="containsText" dxfId="1099" priority="1675" operator="containsText" text="Select_Option">
      <formula>NOT(ISERROR(SEARCH("Select_Option",G31)))</formula>
    </cfRule>
  </conditionalFormatting>
  <conditionalFormatting sqref="G30">
    <cfRule type="containsText" dxfId="1098" priority="1672" operator="containsText" text="Select_Option">
      <formula>NOT(ISERROR(SEARCH("Select_Option",G30)))</formula>
    </cfRule>
  </conditionalFormatting>
  <conditionalFormatting sqref="G30">
    <cfRule type="containsText" dxfId="1097" priority="1669" operator="containsText" text="Select_Option">
      <formula>NOT(ISERROR(SEARCH("Select_Option",G30)))</formula>
    </cfRule>
  </conditionalFormatting>
  <conditionalFormatting sqref="G29">
    <cfRule type="containsText" dxfId="1096" priority="1666" operator="containsText" text="Select_Option">
      <formula>NOT(ISERROR(SEARCH("Select_Option",G29)))</formula>
    </cfRule>
  </conditionalFormatting>
  <conditionalFormatting sqref="G29">
    <cfRule type="containsText" dxfId="1095" priority="1663" operator="containsText" text="Select_Option">
      <formula>NOT(ISERROR(SEARCH("Select_Option",G29)))</formula>
    </cfRule>
  </conditionalFormatting>
  <conditionalFormatting sqref="G28">
    <cfRule type="containsText" dxfId="1094" priority="1660" operator="containsText" text="Select_Option">
      <formula>NOT(ISERROR(SEARCH("Select_Option",G28)))</formula>
    </cfRule>
  </conditionalFormatting>
  <conditionalFormatting sqref="G28">
    <cfRule type="containsText" dxfId="1093" priority="1657" operator="containsText" text="Select_Option">
      <formula>NOT(ISERROR(SEARCH("Select_Option",G28)))</formula>
    </cfRule>
  </conditionalFormatting>
  <conditionalFormatting sqref="G27">
    <cfRule type="containsText" dxfId="1092" priority="1654" operator="containsText" text="Select_Option">
      <formula>NOT(ISERROR(SEARCH("Select_Option",G27)))</formula>
    </cfRule>
  </conditionalFormatting>
  <conditionalFormatting sqref="G27">
    <cfRule type="containsText" dxfId="1091" priority="1651" operator="containsText" text="Select_Option">
      <formula>NOT(ISERROR(SEARCH("Select_Option",G27)))</formula>
    </cfRule>
  </conditionalFormatting>
  <conditionalFormatting sqref="G26">
    <cfRule type="containsText" dxfId="1090" priority="1648" operator="containsText" text="Select_Option">
      <formula>NOT(ISERROR(SEARCH("Select_Option",G26)))</formula>
    </cfRule>
  </conditionalFormatting>
  <conditionalFormatting sqref="G26">
    <cfRule type="containsText" dxfId="1089" priority="1645" operator="containsText" text="Select_Option">
      <formula>NOT(ISERROR(SEARCH("Select_Option",G26)))</formula>
    </cfRule>
  </conditionalFormatting>
  <conditionalFormatting sqref="G24">
    <cfRule type="containsText" dxfId="1088" priority="1642" operator="containsText" text="Select_Option">
      <formula>NOT(ISERROR(SEARCH("Select_Option",G24)))</formula>
    </cfRule>
  </conditionalFormatting>
  <conditionalFormatting sqref="G24">
    <cfRule type="containsText" dxfId="1087" priority="1639" operator="containsText" text="Select_Option">
      <formula>NOT(ISERROR(SEARCH("Select_Option",G24)))</formula>
    </cfRule>
  </conditionalFormatting>
  <conditionalFormatting sqref="G25">
    <cfRule type="containsText" dxfId="1086" priority="1636" operator="containsText" text="Select_Option">
      <formula>NOT(ISERROR(SEARCH("Select_Option",G25)))</formula>
    </cfRule>
  </conditionalFormatting>
  <conditionalFormatting sqref="G25">
    <cfRule type="containsText" dxfId="1085" priority="1633" operator="containsText" text="Select_Option">
      <formula>NOT(ISERROR(SEARCH("Select_Option",G25)))</formula>
    </cfRule>
  </conditionalFormatting>
  <conditionalFormatting sqref="G23">
    <cfRule type="containsText" dxfId="1084" priority="1630" operator="containsText" text="Select_Option">
      <formula>NOT(ISERROR(SEARCH("Select_Option",G23)))</formula>
    </cfRule>
  </conditionalFormatting>
  <conditionalFormatting sqref="G23">
    <cfRule type="containsText" dxfId="1083" priority="1627" operator="containsText" text="Select_Option">
      <formula>NOT(ISERROR(SEARCH("Select_Option",G23)))</formula>
    </cfRule>
  </conditionalFormatting>
  <conditionalFormatting sqref="G22">
    <cfRule type="containsText" dxfId="1082" priority="1624" operator="containsText" text="Select_Option">
      <formula>NOT(ISERROR(SEARCH("Select_Option",G22)))</formula>
    </cfRule>
  </conditionalFormatting>
  <conditionalFormatting sqref="G22">
    <cfRule type="containsText" dxfId="1081" priority="1621" operator="containsText" text="Select_Option">
      <formula>NOT(ISERROR(SEARCH("Select_Option",G22)))</formula>
    </cfRule>
  </conditionalFormatting>
  <conditionalFormatting sqref="G21">
    <cfRule type="containsText" dxfId="1080" priority="1618" operator="containsText" text="Select_Option">
      <formula>NOT(ISERROR(SEARCH("Select_Option",G21)))</formula>
    </cfRule>
  </conditionalFormatting>
  <conditionalFormatting sqref="G21">
    <cfRule type="containsText" dxfId="1079" priority="1615" operator="containsText" text="Select_Option">
      <formula>NOT(ISERROR(SEARCH("Select_Option",G21)))</formula>
    </cfRule>
  </conditionalFormatting>
  <conditionalFormatting sqref="G20">
    <cfRule type="containsText" dxfId="1078" priority="1612" operator="containsText" text="Select_Option">
      <formula>NOT(ISERROR(SEARCH("Select_Option",G20)))</formula>
    </cfRule>
  </conditionalFormatting>
  <conditionalFormatting sqref="G20">
    <cfRule type="containsText" dxfId="1077" priority="1609" operator="containsText" text="Select_Option">
      <formula>NOT(ISERROR(SEARCH("Select_Option",G20)))</formula>
    </cfRule>
  </conditionalFormatting>
  <conditionalFormatting sqref="G19">
    <cfRule type="containsText" dxfId="1076" priority="1606" operator="containsText" text="Select_Option">
      <formula>NOT(ISERROR(SEARCH("Select_Option",G19)))</formula>
    </cfRule>
  </conditionalFormatting>
  <conditionalFormatting sqref="G19">
    <cfRule type="containsText" dxfId="1075" priority="1603" operator="containsText" text="Select_Option">
      <formula>NOT(ISERROR(SEARCH("Select_Option",G19)))</formula>
    </cfRule>
  </conditionalFormatting>
  <conditionalFormatting sqref="G18">
    <cfRule type="containsText" dxfId="1074" priority="1600" operator="containsText" text="Select_Option">
      <formula>NOT(ISERROR(SEARCH("Select_Option",G18)))</formula>
    </cfRule>
  </conditionalFormatting>
  <conditionalFormatting sqref="G18">
    <cfRule type="containsText" dxfId="1073" priority="1597" operator="containsText" text="Select_Option">
      <formula>NOT(ISERROR(SEARCH("Select_Option",G18)))</formula>
    </cfRule>
  </conditionalFormatting>
  <conditionalFormatting sqref="G17">
    <cfRule type="containsText" dxfId="1072" priority="1594" operator="containsText" text="Select_Option">
      <formula>NOT(ISERROR(SEARCH("Select_Option",G17)))</formula>
    </cfRule>
  </conditionalFormatting>
  <conditionalFormatting sqref="G17">
    <cfRule type="containsText" dxfId="1071" priority="1591" operator="containsText" text="Select_Option">
      <formula>NOT(ISERROR(SEARCH("Select_Option",G17)))</formula>
    </cfRule>
  </conditionalFormatting>
  <conditionalFormatting sqref="G16">
    <cfRule type="containsText" dxfId="1070" priority="1588" operator="containsText" text="Select_Option">
      <formula>NOT(ISERROR(SEARCH("Select_Option",G16)))</formula>
    </cfRule>
  </conditionalFormatting>
  <conditionalFormatting sqref="G16">
    <cfRule type="containsText" dxfId="1069" priority="1585" operator="containsText" text="Select_Option">
      <formula>NOT(ISERROR(SEARCH("Select_Option",G16)))</formula>
    </cfRule>
  </conditionalFormatting>
  <conditionalFormatting sqref="G15">
    <cfRule type="containsText" dxfId="1068" priority="1582" operator="containsText" text="Select_Option">
      <formula>NOT(ISERROR(SEARCH("Select_Option",G15)))</formula>
    </cfRule>
  </conditionalFormatting>
  <conditionalFormatting sqref="G15">
    <cfRule type="containsText" dxfId="1067" priority="1579" operator="containsText" text="Select_Option">
      <formula>NOT(ISERROR(SEARCH("Select_Option",G15)))</formula>
    </cfRule>
  </conditionalFormatting>
  <conditionalFormatting sqref="G14">
    <cfRule type="containsText" dxfId="1066" priority="1576" operator="containsText" text="Select_Option">
      <formula>NOT(ISERROR(SEARCH("Select_Option",G14)))</formula>
    </cfRule>
  </conditionalFormatting>
  <conditionalFormatting sqref="G14">
    <cfRule type="containsText" dxfId="1065" priority="1573" operator="containsText" text="Select_Option">
      <formula>NOT(ISERROR(SEARCH("Select_Option",G14)))</formula>
    </cfRule>
  </conditionalFormatting>
  <conditionalFormatting sqref="G45:G49">
    <cfRule type="containsText" dxfId="1064" priority="1564" operator="containsText" text="Select_Option">
      <formula>NOT(ISERROR(SEARCH("Select_Option",G45)))</formula>
    </cfRule>
  </conditionalFormatting>
  <conditionalFormatting sqref="G45:G49">
    <cfRule type="containsText" dxfId="1063" priority="1561" operator="containsText" text="Select_Option">
      <formula>NOT(ISERROR(SEARCH("Select_Option",G45)))</formula>
    </cfRule>
  </conditionalFormatting>
  <conditionalFormatting sqref="G45:G49">
    <cfRule type="containsText" dxfId="1062" priority="1558" operator="containsText" text="Select_Option">
      <formula>NOT(ISERROR(SEARCH("Select_Option",G45)))</formula>
    </cfRule>
  </conditionalFormatting>
  <conditionalFormatting sqref="G45:G49">
    <cfRule type="containsText" dxfId="1061" priority="1555" operator="containsText" text="Select_Option">
      <formula>NOT(ISERROR(SEARCH("Select_Option",G45)))</formula>
    </cfRule>
  </conditionalFormatting>
  <conditionalFormatting sqref="G45:G49">
    <cfRule type="containsText" dxfId="1060" priority="1552" operator="containsText" text="Select_Option">
      <formula>NOT(ISERROR(SEARCH("Select_Option",G45)))</formula>
    </cfRule>
  </conditionalFormatting>
  <conditionalFormatting sqref="F39">
    <cfRule type="containsText" dxfId="1059" priority="1754" operator="containsText" text="Enter_Information_Here">
      <formula>NOT(ISERROR(SEARCH("Enter_Information_Here",F39)))</formula>
    </cfRule>
  </conditionalFormatting>
  <conditionalFormatting sqref="E39">
    <cfRule type="containsText" dxfId="1058" priority="1477" operator="containsText" text="Select_Option">
      <formula>NOT(ISERROR(SEARCH("Select_Option",E39)))</formula>
    </cfRule>
  </conditionalFormatting>
  <conditionalFormatting sqref="M39">
    <cfRule type="containsText" dxfId="1057" priority="1470" operator="containsText" text="Select_Option">
      <formula>NOT(ISERROR(SEARCH("Select_Option",M39)))</formula>
    </cfRule>
  </conditionalFormatting>
  <conditionalFormatting sqref="F39">
    <cfRule type="expression" dxfId="1056" priority="1465" stopIfTrue="1">
      <formula>(INDIRECT("E"&amp;ROW())="No")+(INDIRECT("E"&amp;ROW())="Select_Option")</formula>
    </cfRule>
  </conditionalFormatting>
  <conditionalFormatting sqref="Y2:Z2">
    <cfRule type="containsText" dxfId="1055" priority="1311" operator="containsText" text="Select_Option">
      <formula>NOT(ISERROR(SEARCH("Select_Option",Y2)))</formula>
    </cfRule>
  </conditionalFormatting>
  <conditionalFormatting sqref="E45:E47">
    <cfRule type="containsText" dxfId="1054" priority="1274" operator="containsText" text="Select_Option">
      <formula>NOT(ISERROR(SEARCH("Select_Option",E45)))</formula>
    </cfRule>
  </conditionalFormatting>
  <conditionalFormatting sqref="F45:F49">
    <cfRule type="containsText" dxfId="1053" priority="1476" operator="containsText" text="Enter_Information_Here">
      <formula>NOT(ISERROR(SEARCH("Enter_Information_Here",F45)))</formula>
    </cfRule>
  </conditionalFormatting>
  <conditionalFormatting sqref="G27:G31">
    <cfRule type="containsText" dxfId="1052" priority="1269" operator="containsText" text="Select_Option">
      <formula>NOT(ISERROR(SEARCH("Select_Option",G27)))</formula>
    </cfRule>
  </conditionalFormatting>
  <conditionalFormatting sqref="G27:G31">
    <cfRule type="containsText" dxfId="1051" priority="1266" operator="containsText" text="Select_Option">
      <formula>NOT(ISERROR(SEARCH("Select_Option",G27)))</formula>
    </cfRule>
  </conditionalFormatting>
  <conditionalFormatting sqref="G33">
    <cfRule type="containsText" dxfId="1050" priority="1263" operator="containsText" text="Select_Option">
      <formula>NOT(ISERROR(SEARCH("Select_Option",G33)))</formula>
    </cfRule>
  </conditionalFormatting>
  <conditionalFormatting sqref="G33">
    <cfRule type="containsText" dxfId="1049" priority="1260" operator="containsText" text="Select_Option">
      <formula>NOT(ISERROR(SEARCH("Select_Option",G33)))</formula>
    </cfRule>
  </conditionalFormatting>
  <conditionalFormatting sqref="G35:G37">
    <cfRule type="containsText" dxfId="1048" priority="1257" operator="containsText" text="Select_Option">
      <formula>NOT(ISERROR(SEARCH("Select_Option",G35)))</formula>
    </cfRule>
  </conditionalFormatting>
  <conditionalFormatting sqref="G35:G37">
    <cfRule type="containsText" dxfId="1047" priority="1254" operator="containsText" text="Select_Option">
      <formula>NOT(ISERROR(SEARCH("Select_Option",G35)))</formula>
    </cfRule>
  </conditionalFormatting>
  <conditionalFormatting sqref="Q39">
    <cfRule type="containsText" dxfId="1046" priority="1214" operator="containsText" text="Enter_Information_Here">
      <formula>NOT(ISERROR(SEARCH("Enter_Information_Here",Q39)))</formula>
    </cfRule>
  </conditionalFormatting>
  <conditionalFormatting sqref="Q39">
    <cfRule type="expression" dxfId="1045" priority="1212" stopIfTrue="1">
      <formula>(INDIRECT("E"&amp;ROW())="No")+(INDIRECT("E"&amp;ROW())="Select_Option")</formula>
    </cfRule>
  </conditionalFormatting>
  <conditionalFormatting sqref="S39">
    <cfRule type="containsText" dxfId="1044" priority="1155" operator="containsText" text="Enter_Information_Here">
      <formula>NOT(ISERROR(SEARCH("Enter_Information_Here",S39)))</formula>
    </cfRule>
  </conditionalFormatting>
  <conditionalFormatting sqref="S39">
    <cfRule type="expression" dxfId="1043" priority="1153" stopIfTrue="1">
      <formula>(INDIRECT("E"&amp;ROW())="No")+(INDIRECT("E"&amp;ROW())="Select_Option")</formula>
    </cfRule>
  </conditionalFormatting>
  <conditionalFormatting sqref="U39">
    <cfRule type="containsText" dxfId="1042" priority="1152" operator="containsText" text="Enter_Information_Here">
      <formula>NOT(ISERROR(SEARCH("Enter_Information_Here",U39)))</formula>
    </cfRule>
  </conditionalFormatting>
  <conditionalFormatting sqref="U39">
    <cfRule type="expression" dxfId="1041" priority="1150" stopIfTrue="1">
      <formula>(INDIRECT("E"&amp;ROW())="No")+(INDIRECT("E"&amp;ROW())="Select_Option")</formula>
    </cfRule>
  </conditionalFormatting>
  <conditionalFormatting sqref="V39">
    <cfRule type="containsText" dxfId="1040" priority="1128" operator="containsText" text="Enter_Information_Here">
      <formula>NOT(ISERROR(SEARCH("Enter_Information_Here",V39)))</formula>
    </cfRule>
  </conditionalFormatting>
  <conditionalFormatting sqref="V39">
    <cfRule type="expression" dxfId="1039" priority="1126">
      <formula>(INDIRECT("E"&amp;ROW())="No")+(INDIRECT("E"&amp;ROW())="Select_Option")</formula>
    </cfRule>
  </conditionalFormatting>
  <conditionalFormatting sqref="O6">
    <cfRule type="expression" dxfId="1038" priority="753">
      <formula>IF(N6&lt;&gt;"Yes - Timed",TRUE, FALSE)</formula>
    </cfRule>
  </conditionalFormatting>
  <conditionalFormatting sqref="O6">
    <cfRule type="expression" dxfId="1037" priority="1047">
      <formula>INDIRECT("E"&amp;ROW())="No"</formula>
    </cfRule>
  </conditionalFormatting>
  <conditionalFormatting sqref="N6">
    <cfRule type="expression" dxfId="1036" priority="1038">
      <formula>INDIRECT("E"&amp;ROW())="No"</formula>
    </cfRule>
  </conditionalFormatting>
  <conditionalFormatting sqref="G8">
    <cfRule type="containsText" dxfId="1035" priority="884" operator="containsText" text="Select_Option">
      <formula>NOT(ISERROR(SEARCH("Select_Option",G8)))</formula>
    </cfRule>
  </conditionalFormatting>
  <conditionalFormatting sqref="G9:G10">
    <cfRule type="containsText" dxfId="1034" priority="881" operator="containsText" text="Select_Option">
      <formula>NOT(ISERROR(SEARCH("Select_Option",G9)))</formula>
    </cfRule>
  </conditionalFormatting>
  <conditionalFormatting sqref="G11:G25">
    <cfRule type="containsText" dxfId="1033" priority="878" operator="containsText" text="Select_Option">
      <formula>NOT(ISERROR(SEARCH("Select_Option",G11)))</formula>
    </cfRule>
  </conditionalFormatting>
  <conditionalFormatting sqref="G26:G31">
    <cfRule type="containsText" dxfId="1032" priority="875" operator="containsText" text="Select_Option">
      <formula>NOT(ISERROR(SEARCH("Select_Option",G26)))</formula>
    </cfRule>
  </conditionalFormatting>
  <conditionalFormatting sqref="G32:G33">
    <cfRule type="containsText" dxfId="1031" priority="872" operator="containsText" text="Select_Option">
      <formula>NOT(ISERROR(SEARCH("Select_Option",G32)))</formula>
    </cfRule>
  </conditionalFormatting>
  <conditionalFormatting sqref="G34:G37">
    <cfRule type="containsText" dxfId="1030" priority="869" operator="containsText" text="Select_Option">
      <formula>NOT(ISERROR(SEARCH("Select_Option",G34)))</formula>
    </cfRule>
  </conditionalFormatting>
  <conditionalFormatting sqref="G38">
    <cfRule type="containsText" dxfId="1029" priority="866" operator="containsText" text="Select_Option">
      <formula>NOT(ISERROR(SEARCH("Select_Option",G38)))</formula>
    </cfRule>
  </conditionalFormatting>
  <conditionalFormatting sqref="G45:G49">
    <cfRule type="containsText" dxfId="1028" priority="856" operator="containsText" text="Select_Option">
      <formula>NOT(ISERROR(SEARCH("Select_Option",G45)))</formula>
    </cfRule>
  </conditionalFormatting>
  <conditionalFormatting sqref="G45:G49">
    <cfRule type="containsText" dxfId="1027" priority="853" operator="containsText" text="Select_Option">
      <formula>NOT(ISERROR(SEARCH("Select_Option",G45)))</formula>
    </cfRule>
  </conditionalFormatting>
  <conditionalFormatting sqref="G9:G10">
    <cfRule type="containsText" dxfId="1026" priority="850" operator="containsText" text="Select_Option">
      <formula>NOT(ISERROR(SEARCH("Select_Option",G9)))</formula>
    </cfRule>
  </conditionalFormatting>
  <conditionalFormatting sqref="G11:G12">
    <cfRule type="containsText" dxfId="1025" priority="847" operator="containsText" text="Select_Option">
      <formula>NOT(ISERROR(SEARCH("Select_Option",G11)))</formula>
    </cfRule>
  </conditionalFormatting>
  <conditionalFormatting sqref="G13:G20">
    <cfRule type="containsText" dxfId="1024" priority="844" operator="containsText" text="Select_Option">
      <formula>NOT(ISERROR(SEARCH("Select_Option",G13)))</formula>
    </cfRule>
  </conditionalFormatting>
  <conditionalFormatting sqref="G21:G25">
    <cfRule type="containsText" dxfId="1023" priority="841" operator="containsText" text="Select_Option">
      <formula>NOT(ISERROR(SEARCH("Select_Option",G21)))</formula>
    </cfRule>
  </conditionalFormatting>
  <conditionalFormatting sqref="G26:G31">
    <cfRule type="containsText" dxfId="1022" priority="838" operator="containsText" text="Select_Option">
      <formula>NOT(ISERROR(SEARCH("Select_Option",G26)))</formula>
    </cfRule>
  </conditionalFormatting>
  <conditionalFormatting sqref="G32:G33">
    <cfRule type="containsText" dxfId="1021" priority="835" operator="containsText" text="Select_Option">
      <formula>NOT(ISERROR(SEARCH("Select_Option",G32)))</formula>
    </cfRule>
  </conditionalFormatting>
  <conditionalFormatting sqref="G34:G37">
    <cfRule type="containsText" dxfId="1020" priority="832" operator="containsText" text="Select_Option">
      <formula>NOT(ISERROR(SEARCH("Select_Option",G34)))</formula>
    </cfRule>
  </conditionalFormatting>
  <conditionalFormatting sqref="G38">
    <cfRule type="containsText" dxfId="1019" priority="829" operator="containsText" text="Select_Option">
      <formula>NOT(ISERROR(SEARCH("Select_Option",G38)))</formula>
    </cfRule>
  </conditionalFormatting>
  <conditionalFormatting sqref="G39:G44">
    <cfRule type="containsText" dxfId="1018" priority="826" operator="containsText" text="Select_Option">
      <formula>NOT(ISERROR(SEARCH("Select_Option",G39)))</formula>
    </cfRule>
  </conditionalFormatting>
  <conditionalFormatting sqref="G39:G44">
    <cfRule type="expression" dxfId="1017" priority="822">
      <formula>INDIRECT("E"&amp;ROW())="No"</formula>
    </cfRule>
  </conditionalFormatting>
  <conditionalFormatting sqref="G39:G44">
    <cfRule type="containsText" dxfId="1016" priority="823" operator="containsText" text="Select_Option">
      <formula>NOT(ISERROR(SEARCH("Select_Option",G39)))</formula>
    </cfRule>
  </conditionalFormatting>
  <conditionalFormatting sqref="G45:G49">
    <cfRule type="containsText" dxfId="1015" priority="819" operator="containsText" text="Select_Option">
      <formula>NOT(ISERROR(SEARCH("Select_Option",G45)))</formula>
    </cfRule>
  </conditionalFormatting>
  <conditionalFormatting sqref="G45:G49">
    <cfRule type="containsText" dxfId="1014" priority="816" operator="containsText" text="Select_Option">
      <formula>NOT(ISERROR(SEARCH("Select_Option",G45)))</formula>
    </cfRule>
  </conditionalFormatting>
  <conditionalFormatting sqref="G48">
    <cfRule type="containsText" dxfId="1013" priority="813" operator="containsText" text="Select_Option">
      <formula>NOT(ISERROR(SEARCH("Select_Option",G48)))</formula>
    </cfRule>
  </conditionalFormatting>
  <conditionalFormatting sqref="G48">
    <cfRule type="containsText" dxfId="1012" priority="810" operator="containsText" text="Select_Option">
      <formula>NOT(ISERROR(SEARCH("Select_Option",G48)))</formula>
    </cfRule>
  </conditionalFormatting>
  <conditionalFormatting sqref="X8">
    <cfRule type="containsText" dxfId="1011" priority="657" operator="containsText" text="Enter_Information_Here">
      <formula>NOT(ISERROR(SEARCH("Enter_Information_Here",X8)))</formula>
    </cfRule>
  </conditionalFormatting>
  <conditionalFormatting sqref="X8">
    <cfRule type="expression" dxfId="1010" priority="654" stopIfTrue="1">
      <formula>(INDIRECT("E"&amp;ROW())="No")+(INDIRECT("E"&amp;ROW())="Select_Option")</formula>
    </cfRule>
  </conditionalFormatting>
  <conditionalFormatting sqref="AA45:AA49">
    <cfRule type="containsText" dxfId="1009" priority="607" operator="containsText" text="Enter_Information_Here">
      <formula>NOT(ISERROR(SEARCH("Enter_Information_Here",AA45)))</formula>
    </cfRule>
  </conditionalFormatting>
  <conditionalFormatting sqref="AA45:AA49">
    <cfRule type="expression" dxfId="1008" priority="604" stopIfTrue="1">
      <formula>(INDIRECT("E"&amp;ROW())="No")+(INDIRECT("E"&amp;ROW())="Select_Option")</formula>
    </cfRule>
  </conditionalFormatting>
  <conditionalFormatting sqref="AA40:AA44">
    <cfRule type="containsText" dxfId="1007" priority="602" operator="containsText" text="Enter_Information_Here">
      <formula>NOT(ISERROR(SEARCH("Enter_Information_Here",AA40)))</formula>
    </cfRule>
  </conditionalFormatting>
  <conditionalFormatting sqref="AA40:AA44">
    <cfRule type="expression" dxfId="1006" priority="599" stopIfTrue="1">
      <formula>(INDIRECT("E"&amp;ROW())="No")+(INDIRECT("E"&amp;ROW())="Select_Option")</formula>
    </cfRule>
  </conditionalFormatting>
  <conditionalFormatting sqref="AA39">
    <cfRule type="containsText" dxfId="1005" priority="597" operator="containsText" text="Enter_Information_Here">
      <formula>NOT(ISERROR(SEARCH("Enter_Information_Here",AA39)))</formula>
    </cfRule>
  </conditionalFormatting>
  <conditionalFormatting sqref="AA39">
    <cfRule type="expression" dxfId="1004" priority="594" stopIfTrue="1">
      <formula>(INDIRECT("E"&amp;ROW())="No")+(INDIRECT("E"&amp;ROW())="Select_Option")</formula>
    </cfRule>
  </conditionalFormatting>
  <conditionalFormatting sqref="AA38">
    <cfRule type="containsText" dxfId="1003" priority="592" operator="containsText" text="Enter_Information_Here">
      <formula>NOT(ISERROR(SEARCH("Enter_Information_Here",AA38)))</formula>
    </cfRule>
  </conditionalFormatting>
  <conditionalFormatting sqref="AA38">
    <cfRule type="expression" dxfId="1002" priority="589" stopIfTrue="1">
      <formula>(INDIRECT("E"&amp;ROW())="No")+(INDIRECT("E"&amp;ROW())="Select_Option")</formula>
    </cfRule>
  </conditionalFormatting>
  <conditionalFormatting sqref="AA34:AA37">
    <cfRule type="containsText" dxfId="1001" priority="587" operator="containsText" text="Enter_Information_Here">
      <formula>NOT(ISERROR(SEARCH("Enter_Information_Here",AA34)))</formula>
    </cfRule>
  </conditionalFormatting>
  <conditionalFormatting sqref="AA34:AA37">
    <cfRule type="expression" dxfId="1000" priority="584" stopIfTrue="1">
      <formula>(INDIRECT("E"&amp;ROW())="No")+(INDIRECT("E"&amp;ROW())="Select_Option")</formula>
    </cfRule>
  </conditionalFormatting>
  <conditionalFormatting sqref="AA32:AA33">
    <cfRule type="containsText" dxfId="999" priority="582" operator="containsText" text="Enter_Information_Here">
      <formula>NOT(ISERROR(SEARCH("Enter_Information_Here",AA32)))</formula>
    </cfRule>
  </conditionalFormatting>
  <conditionalFormatting sqref="AA32:AA33">
    <cfRule type="expression" dxfId="998" priority="579" stopIfTrue="1">
      <formula>(INDIRECT("E"&amp;ROW())="No")+(INDIRECT("E"&amp;ROW())="Select_Option")</formula>
    </cfRule>
  </conditionalFormatting>
  <conditionalFormatting sqref="AA26:AA31">
    <cfRule type="containsText" dxfId="997" priority="577" operator="containsText" text="Enter_Information_Here">
      <formula>NOT(ISERROR(SEARCH("Enter_Information_Here",AA26)))</formula>
    </cfRule>
  </conditionalFormatting>
  <conditionalFormatting sqref="AA26:AA31">
    <cfRule type="expression" dxfId="996" priority="574" stopIfTrue="1">
      <formula>(INDIRECT("E"&amp;ROW())="No")+(INDIRECT("E"&amp;ROW())="Select_Option")</formula>
    </cfRule>
  </conditionalFormatting>
  <conditionalFormatting sqref="AA22:AA25">
    <cfRule type="containsText" dxfId="995" priority="572" operator="containsText" text="Enter_Information_Here">
      <formula>NOT(ISERROR(SEARCH("Enter_Information_Here",AA22)))</formula>
    </cfRule>
  </conditionalFormatting>
  <conditionalFormatting sqref="AA22:AA25">
    <cfRule type="expression" dxfId="994" priority="569" stopIfTrue="1">
      <formula>(INDIRECT("E"&amp;ROW())="No")+(INDIRECT("E"&amp;ROW())="Select_Option")</formula>
    </cfRule>
  </conditionalFormatting>
  <conditionalFormatting sqref="AA11:AA21">
    <cfRule type="containsText" dxfId="993" priority="567" operator="containsText" text="Enter_Information_Here">
      <formula>NOT(ISERROR(SEARCH("Enter_Information_Here",AA11)))</formula>
    </cfRule>
  </conditionalFormatting>
  <conditionalFormatting sqref="AA11:AA21">
    <cfRule type="expression" dxfId="992" priority="564" stopIfTrue="1">
      <formula>(INDIRECT("E"&amp;ROW())="No")+(INDIRECT("E"&amp;ROW())="Select_Option")</formula>
    </cfRule>
  </conditionalFormatting>
  <conditionalFormatting sqref="AA8:AA10">
    <cfRule type="containsText" dxfId="991" priority="562" operator="containsText" text="Enter_Information_Here">
      <formula>NOT(ISERROR(SEARCH("Enter_Information_Here",AA8)))</formula>
    </cfRule>
  </conditionalFormatting>
  <conditionalFormatting sqref="AA8:AA10">
    <cfRule type="expression" dxfId="990" priority="559" stopIfTrue="1">
      <formula>(INDIRECT("E"&amp;ROW())="No")+(INDIRECT("E"&amp;ROW())="Select_Option")</formula>
    </cfRule>
  </conditionalFormatting>
  <conditionalFormatting sqref="Q8:Q10 S8:S10 U8:V10">
    <cfRule type="containsText" dxfId="989" priority="557" operator="containsText" text="Enter_Information_Here">
      <formula>NOT(ISERROR(SEARCH("Enter_Information_Here",Q8)))</formula>
    </cfRule>
  </conditionalFormatting>
  <conditionalFormatting sqref="Q8:Q10 S8:S10 U8:V10">
    <cfRule type="expression" dxfId="988" priority="554" stopIfTrue="1">
      <formula>(INDIRECT("E"&amp;ROW())="No")+(INDIRECT("E"&amp;ROW())="Select_Option")</formula>
    </cfRule>
  </conditionalFormatting>
  <conditionalFormatting sqref="Q11:Q25 S11:S25 U11:V25">
    <cfRule type="containsText" dxfId="987" priority="552" operator="containsText" text="Enter_Information_Here">
      <formula>NOT(ISERROR(SEARCH("Enter_Information_Here",Q11)))</formula>
    </cfRule>
  </conditionalFormatting>
  <conditionalFormatting sqref="Q11:Q25 S11:S25 U11:V25">
    <cfRule type="expression" dxfId="986" priority="549" stopIfTrue="1">
      <formula>(INDIRECT("E"&amp;ROW())="No")+(INDIRECT("E"&amp;ROW())="Select_Option")</formula>
    </cfRule>
  </conditionalFormatting>
  <conditionalFormatting sqref="Q26:Q31 S26:S31 U26:V31">
    <cfRule type="containsText" dxfId="985" priority="547" operator="containsText" text="Enter_Information_Here">
      <formula>NOT(ISERROR(SEARCH("Enter_Information_Here",Q26)))</formula>
    </cfRule>
  </conditionalFormatting>
  <conditionalFormatting sqref="Q26:Q31 S26:S31 U26:V31">
    <cfRule type="expression" dxfId="984" priority="544" stopIfTrue="1">
      <formula>(INDIRECT("E"&amp;ROW())="No")+(INDIRECT("E"&amp;ROW())="Select_Option")</formula>
    </cfRule>
  </conditionalFormatting>
  <conditionalFormatting sqref="Q32:Q33 S32:S33 U32:V33">
    <cfRule type="containsText" dxfId="983" priority="542" operator="containsText" text="Enter_Information_Here">
      <formula>NOT(ISERROR(SEARCH("Enter_Information_Here",Q32)))</formula>
    </cfRule>
  </conditionalFormatting>
  <conditionalFormatting sqref="Q32:Q33 S32:S33 U32:V33">
    <cfRule type="expression" dxfId="982" priority="539" stopIfTrue="1">
      <formula>(INDIRECT("E"&amp;ROW())="No")+(INDIRECT("E"&amp;ROW())="Select_Option")</formula>
    </cfRule>
  </conditionalFormatting>
  <conditionalFormatting sqref="Q34:Q37 S34:S37 U34:V37">
    <cfRule type="containsText" dxfId="981" priority="537" operator="containsText" text="Enter_Information_Here">
      <formula>NOT(ISERROR(SEARCH("Enter_Information_Here",Q34)))</formula>
    </cfRule>
  </conditionalFormatting>
  <conditionalFormatting sqref="Q34:Q37 S34:S37 U34:V37">
    <cfRule type="expression" dxfId="980" priority="534" stopIfTrue="1">
      <formula>(INDIRECT("E"&amp;ROW())="No")+(INDIRECT("E"&amp;ROW())="Select_Option")</formula>
    </cfRule>
  </conditionalFormatting>
  <conditionalFormatting sqref="Q38 S38 U38:V38">
    <cfRule type="containsText" dxfId="979" priority="532" operator="containsText" text="Enter_Information_Here">
      <formula>NOT(ISERROR(SEARCH("Enter_Information_Here",Q38)))</formula>
    </cfRule>
  </conditionalFormatting>
  <conditionalFormatting sqref="Q38 S38 U38:V38">
    <cfRule type="expression" dxfId="978" priority="529" stopIfTrue="1">
      <formula>(INDIRECT("E"&amp;ROW())="No")+(INDIRECT("E"&amp;ROW())="Select_Option")</formula>
    </cfRule>
  </conditionalFormatting>
  <conditionalFormatting sqref="Q40:Q44 S40:S44 U40:V44">
    <cfRule type="containsText" dxfId="977" priority="527" operator="containsText" text="Enter_Information_Here">
      <formula>NOT(ISERROR(SEARCH("Enter_Information_Here",Q40)))</formula>
    </cfRule>
  </conditionalFormatting>
  <conditionalFormatting sqref="Q40:Q44 S40:S44 U40:V44">
    <cfRule type="expression" dxfId="976" priority="524" stopIfTrue="1">
      <formula>(INDIRECT("E"&amp;ROW())="No")+(INDIRECT("E"&amp;ROW())="Select_Option")</formula>
    </cfRule>
  </conditionalFormatting>
  <conditionalFormatting sqref="Q45:Q49 S45:S49 U45:V49">
    <cfRule type="containsText" dxfId="975" priority="522" operator="containsText" text="Enter_Information_Here">
      <formula>NOT(ISERROR(SEARCH("Enter_Information_Here",Q45)))</formula>
    </cfRule>
  </conditionalFormatting>
  <conditionalFormatting sqref="Q45:Q49 S45:S49 U45:V49">
    <cfRule type="expression" dxfId="974" priority="519" stopIfTrue="1">
      <formula>(INDIRECT("E"&amp;ROW())="No")+(INDIRECT("E"&amp;ROW())="Select_Option")</formula>
    </cfRule>
  </conditionalFormatting>
  <conditionalFormatting sqref="N8:N10">
    <cfRule type="containsText" dxfId="973" priority="493" operator="containsText" text="Select_Option">
      <formula>NOT(ISERROR(SEARCH("Select_Option",N8)))</formula>
    </cfRule>
  </conditionalFormatting>
  <conditionalFormatting sqref="N8:N10">
    <cfRule type="expression" dxfId="972" priority="491" stopIfTrue="1">
      <formula>(INDIRECT("E"&amp;ROW())="No")+(INDIRECT("E"&amp;ROW())="Select_Option")</formula>
    </cfRule>
  </conditionalFormatting>
  <conditionalFormatting sqref="N11:N25">
    <cfRule type="containsText" dxfId="971" priority="490" operator="containsText" text="Select_Option">
      <formula>NOT(ISERROR(SEARCH("Select_Option",N11)))</formula>
    </cfRule>
  </conditionalFormatting>
  <conditionalFormatting sqref="N11:N25">
    <cfRule type="expression" dxfId="970" priority="488" stopIfTrue="1">
      <formula>(INDIRECT("E"&amp;ROW())="No")+(INDIRECT("E"&amp;ROW())="Select_Option")</formula>
    </cfRule>
  </conditionalFormatting>
  <conditionalFormatting sqref="N26:N31">
    <cfRule type="containsText" dxfId="969" priority="487" operator="containsText" text="Select_Option">
      <formula>NOT(ISERROR(SEARCH("Select_Option",N26)))</formula>
    </cfRule>
  </conditionalFormatting>
  <conditionalFormatting sqref="N26:N31">
    <cfRule type="expression" dxfId="968" priority="485" stopIfTrue="1">
      <formula>(INDIRECT("E"&amp;ROW())="No")+(INDIRECT("E"&amp;ROW())="Select_Option")</formula>
    </cfRule>
  </conditionalFormatting>
  <conditionalFormatting sqref="N32:N33">
    <cfRule type="containsText" dxfId="967" priority="484" operator="containsText" text="Select_Option">
      <formula>NOT(ISERROR(SEARCH("Select_Option",N32)))</formula>
    </cfRule>
  </conditionalFormatting>
  <conditionalFormatting sqref="N32:N33">
    <cfRule type="expression" dxfId="966" priority="482" stopIfTrue="1">
      <formula>(INDIRECT("E"&amp;ROW())="No")+(INDIRECT("E"&amp;ROW())="Select_Option")</formula>
    </cfRule>
  </conditionalFormatting>
  <conditionalFormatting sqref="N34:N37">
    <cfRule type="containsText" dxfId="965" priority="481" operator="containsText" text="Select_Option">
      <formula>NOT(ISERROR(SEARCH("Select_Option",N34)))</formula>
    </cfRule>
  </conditionalFormatting>
  <conditionalFormatting sqref="N34:N37">
    <cfRule type="expression" dxfId="964" priority="479" stopIfTrue="1">
      <formula>(INDIRECT("E"&amp;ROW())="No")+(INDIRECT("E"&amp;ROW())="Select_Option")</formula>
    </cfRule>
  </conditionalFormatting>
  <conditionalFormatting sqref="N38">
    <cfRule type="containsText" dxfId="963" priority="478" operator="containsText" text="Select_Option">
      <formula>NOT(ISERROR(SEARCH("Select_Option",N38)))</formula>
    </cfRule>
  </conditionalFormatting>
  <conditionalFormatting sqref="N38">
    <cfRule type="expression" dxfId="962" priority="476" stopIfTrue="1">
      <formula>(INDIRECT("E"&amp;ROW())="No")+(INDIRECT("E"&amp;ROW())="Select_Option")</formula>
    </cfRule>
  </conditionalFormatting>
  <conditionalFormatting sqref="N39:N44">
    <cfRule type="containsText" dxfId="961" priority="475" operator="containsText" text="Select_Option">
      <formula>NOT(ISERROR(SEARCH("Select_Option",N39)))</formula>
    </cfRule>
  </conditionalFormatting>
  <conditionalFormatting sqref="N39:N44">
    <cfRule type="expression" dxfId="960" priority="473" stopIfTrue="1">
      <formula>(INDIRECT("E"&amp;ROW())="No")+(INDIRECT("E"&amp;ROW())="Select_Option")</formula>
    </cfRule>
  </conditionalFormatting>
  <conditionalFormatting sqref="N45:N49">
    <cfRule type="containsText" dxfId="959" priority="472" operator="containsText" text="Select_Option">
      <formula>NOT(ISERROR(SEARCH("Select_Option",N45)))</formula>
    </cfRule>
  </conditionalFormatting>
  <conditionalFormatting sqref="N45:N49">
    <cfRule type="expression" dxfId="958" priority="470" stopIfTrue="1">
      <formula>(INDIRECT("E"&amp;ROW())="No")+(INDIRECT("E"&amp;ROW())="Select_Option")</formula>
    </cfRule>
  </conditionalFormatting>
  <conditionalFormatting sqref="O11:O25">
    <cfRule type="expression" dxfId="957" priority="458">
      <formula>IF(N11&lt;&gt;"Yes - Timed",TRUE, FALSE)</formula>
    </cfRule>
    <cfRule type="containsText" dxfId="956" priority="463" operator="containsText" text="Enter_Information_Here">
      <formula>NOT(ISERROR(SEARCH("Enter_Information_Here",O11)))</formula>
    </cfRule>
  </conditionalFormatting>
  <conditionalFormatting sqref="O11:O25">
    <cfRule type="expression" dxfId="955" priority="460">
      <formula>INDIRECT("E"&amp;ROW())&lt;&gt;"Yes"</formula>
    </cfRule>
  </conditionalFormatting>
  <conditionalFormatting sqref="E26">
    <cfRule type="containsText" dxfId="954" priority="421" operator="containsText" text="Select_Option">
      <formula>NOT(ISERROR(SEARCH("Select_Option",E26)))</formula>
    </cfRule>
  </conditionalFormatting>
  <conditionalFormatting sqref="E27">
    <cfRule type="containsText" dxfId="953" priority="419" operator="containsText" text="Select_Option">
      <formula>NOT(ISERROR(SEARCH("Select_Option",E27)))</formula>
    </cfRule>
  </conditionalFormatting>
  <conditionalFormatting sqref="E28">
    <cfRule type="containsText" dxfId="952" priority="417" operator="containsText" text="Select_Option">
      <formula>NOT(ISERROR(SEARCH("Select_Option",E28)))</formula>
    </cfRule>
  </conditionalFormatting>
  <conditionalFormatting sqref="E29">
    <cfRule type="containsText" dxfId="951" priority="415" operator="containsText" text="Select_Option">
      <formula>NOT(ISERROR(SEARCH("Select_Option",E29)))</formula>
    </cfRule>
  </conditionalFormatting>
  <conditionalFormatting sqref="E30">
    <cfRule type="containsText" dxfId="950" priority="413" operator="containsText" text="Select_Option">
      <formula>NOT(ISERROR(SEARCH("Select_Option",E30)))</formula>
    </cfRule>
  </conditionalFormatting>
  <conditionalFormatting sqref="E31">
    <cfRule type="containsText" dxfId="949" priority="411" operator="containsText" text="Select_Option">
      <formula>NOT(ISERROR(SEARCH("Select_Option",E31)))</formula>
    </cfRule>
  </conditionalFormatting>
  <conditionalFormatting sqref="E49 E51">
    <cfRule type="containsText" dxfId="948" priority="409" operator="containsText" text="Select_Option">
      <formula>NOT(ISERROR(SEARCH("Select_Option",E49)))</formula>
    </cfRule>
  </conditionalFormatting>
  <conditionalFormatting sqref="E33:E48 E50">
    <cfRule type="containsText" dxfId="947" priority="407" operator="containsText" text="Select_Option">
      <formula>NOT(ISERROR(SEARCH("Select_Option",E33)))</formula>
    </cfRule>
  </conditionalFormatting>
  <conditionalFormatting sqref="X9:X49">
    <cfRule type="containsText" dxfId="946" priority="395" operator="containsText" text="Enter_Information_Here">
      <formula>NOT(ISERROR(SEARCH("Enter_Information_Here",X9)))</formula>
    </cfRule>
  </conditionalFormatting>
  <conditionalFormatting sqref="X9:X49">
    <cfRule type="expression" dxfId="945" priority="392" stopIfTrue="1">
      <formula>(INDIRECT("E"&amp;ROW())="No")+(INDIRECT("E"&amp;ROW())="Select_Option")</formula>
    </cfRule>
  </conditionalFormatting>
  <conditionalFormatting sqref="M6">
    <cfRule type="expression" dxfId="944" priority="363">
      <formula>INDIRECT("E"&amp;ROW())="No"</formula>
    </cfRule>
  </conditionalFormatting>
  <conditionalFormatting sqref="G6">
    <cfRule type="expression" dxfId="943" priority="321">
      <formula>INDIRECT("E"&amp;ROW())="No"</formula>
    </cfRule>
  </conditionalFormatting>
  <conditionalFormatting sqref="G8:G49">
    <cfRule type="expression" dxfId="942" priority="317" stopIfTrue="1">
      <formula>(INDIRECT("E"&amp;ROW())="No")+(INDIRECT("E"&amp;ROW())="Select_Option")</formula>
    </cfRule>
  </conditionalFormatting>
  <conditionalFormatting sqref="P39">
    <cfRule type="containsText" dxfId="941" priority="301" operator="containsText" text="Enter_Information_Here">
      <formula>NOT(ISERROR(SEARCH("Enter_Information_Here",P39)))</formula>
    </cfRule>
  </conditionalFormatting>
  <conditionalFormatting sqref="P39">
    <cfRule type="expression" dxfId="940" priority="299" stopIfTrue="1">
      <formula>(INDIRECT("E"&amp;ROW())="No")+(INDIRECT("E"&amp;ROW())="Select_Option")</formula>
    </cfRule>
  </conditionalFormatting>
  <conditionalFormatting sqref="P8:P10">
    <cfRule type="containsText" dxfId="939" priority="298" operator="containsText" text="Enter_Information_Here">
      <formula>NOT(ISERROR(SEARCH("Enter_Information_Here",P8)))</formula>
    </cfRule>
  </conditionalFormatting>
  <conditionalFormatting sqref="P8:P10">
    <cfRule type="expression" dxfId="938" priority="295" stopIfTrue="1">
      <formula>(INDIRECT("E"&amp;ROW())="No")+(INDIRECT("E"&amp;ROW())="Select_Option")</formula>
    </cfRule>
  </conditionalFormatting>
  <conditionalFormatting sqref="P11:P25">
    <cfRule type="containsText" dxfId="937" priority="294" operator="containsText" text="Enter_Information_Here">
      <formula>NOT(ISERROR(SEARCH("Enter_Information_Here",P11)))</formula>
    </cfRule>
  </conditionalFormatting>
  <conditionalFormatting sqref="P11:P25">
    <cfRule type="expression" dxfId="936" priority="291" stopIfTrue="1">
      <formula>(INDIRECT("E"&amp;ROW())="No")+(INDIRECT("E"&amp;ROW())="Select_Option")</formula>
    </cfRule>
  </conditionalFormatting>
  <conditionalFormatting sqref="P26:P31">
    <cfRule type="containsText" dxfId="935" priority="290" operator="containsText" text="Enter_Information_Here">
      <formula>NOT(ISERROR(SEARCH("Enter_Information_Here",P26)))</formula>
    </cfRule>
  </conditionalFormatting>
  <conditionalFormatting sqref="P26:P31">
    <cfRule type="expression" dxfId="934" priority="287" stopIfTrue="1">
      <formula>(INDIRECT("E"&amp;ROW())="No")+(INDIRECT("E"&amp;ROW())="Select_Option")</formula>
    </cfRule>
  </conditionalFormatting>
  <conditionalFormatting sqref="P32:P33">
    <cfRule type="containsText" dxfId="933" priority="286" operator="containsText" text="Enter_Information_Here">
      <formula>NOT(ISERROR(SEARCH("Enter_Information_Here",P32)))</formula>
    </cfRule>
  </conditionalFormatting>
  <conditionalFormatting sqref="P32:P33">
    <cfRule type="expression" dxfId="932" priority="283" stopIfTrue="1">
      <formula>(INDIRECT("E"&amp;ROW())="No")+(INDIRECT("E"&amp;ROW())="Select_Option")</formula>
    </cfRule>
  </conditionalFormatting>
  <conditionalFormatting sqref="P34:P37">
    <cfRule type="containsText" dxfId="931" priority="282" operator="containsText" text="Enter_Information_Here">
      <formula>NOT(ISERROR(SEARCH("Enter_Information_Here",P34)))</formula>
    </cfRule>
  </conditionalFormatting>
  <conditionalFormatting sqref="P34:P37">
    <cfRule type="expression" dxfId="930" priority="279" stopIfTrue="1">
      <formula>(INDIRECT("E"&amp;ROW())="No")+(INDIRECT("E"&amp;ROW())="Select_Option")</formula>
    </cfRule>
  </conditionalFormatting>
  <conditionalFormatting sqref="P38">
    <cfRule type="containsText" dxfId="929" priority="278" operator="containsText" text="Enter_Information_Here">
      <formula>NOT(ISERROR(SEARCH("Enter_Information_Here",P38)))</formula>
    </cfRule>
  </conditionalFormatting>
  <conditionalFormatting sqref="P38">
    <cfRule type="expression" dxfId="928" priority="275" stopIfTrue="1">
      <formula>(INDIRECT("E"&amp;ROW())="No")+(INDIRECT("E"&amp;ROW())="Select_Option")</formula>
    </cfRule>
  </conditionalFormatting>
  <conditionalFormatting sqref="P40:P44">
    <cfRule type="containsText" dxfId="927" priority="274" operator="containsText" text="Enter_Information_Here">
      <formula>NOT(ISERROR(SEARCH("Enter_Information_Here",P40)))</formula>
    </cfRule>
  </conditionalFormatting>
  <conditionalFormatting sqref="P40:P44">
    <cfRule type="expression" dxfId="926" priority="271" stopIfTrue="1">
      <formula>(INDIRECT("E"&amp;ROW())="No")+(INDIRECT("E"&amp;ROW())="Select_Option")</formula>
    </cfRule>
  </conditionalFormatting>
  <conditionalFormatting sqref="P45:P49">
    <cfRule type="containsText" dxfId="925" priority="270" operator="containsText" text="Enter_Information_Here">
      <formula>NOT(ISERROR(SEARCH("Enter_Information_Here",P45)))</formula>
    </cfRule>
  </conditionalFormatting>
  <conditionalFormatting sqref="P45:P49">
    <cfRule type="expression" dxfId="924" priority="267" stopIfTrue="1">
      <formula>(INDIRECT("E"&amp;ROW())="No")+(INDIRECT("E"&amp;ROW())="Select_Option")</formula>
    </cfRule>
  </conditionalFormatting>
  <conditionalFormatting sqref="R39">
    <cfRule type="containsText" dxfId="923" priority="254" operator="containsText" text="Enter_Information_Here">
      <formula>NOT(ISERROR(SEARCH("Enter_Information_Here",R39)))</formula>
    </cfRule>
  </conditionalFormatting>
  <conditionalFormatting sqref="R39">
    <cfRule type="expression" dxfId="922" priority="252" stopIfTrue="1">
      <formula>(INDIRECT("E"&amp;ROW())="No")+(INDIRECT("E"&amp;ROW())="Select_Option")</formula>
    </cfRule>
  </conditionalFormatting>
  <conditionalFormatting sqref="R8:R10">
    <cfRule type="containsText" dxfId="921" priority="251" operator="containsText" text="Enter_Information_Here">
      <formula>NOT(ISERROR(SEARCH("Enter_Information_Here",R8)))</formula>
    </cfRule>
  </conditionalFormatting>
  <conditionalFormatting sqref="R8:R10">
    <cfRule type="expression" dxfId="920" priority="248" stopIfTrue="1">
      <formula>(INDIRECT("E"&amp;ROW())="No")+(INDIRECT("E"&amp;ROW())="Select_Option")</formula>
    </cfRule>
  </conditionalFormatting>
  <conditionalFormatting sqref="R11:R25">
    <cfRule type="containsText" dxfId="919" priority="247" operator="containsText" text="Enter_Information_Here">
      <formula>NOT(ISERROR(SEARCH("Enter_Information_Here",R11)))</formula>
    </cfRule>
  </conditionalFormatting>
  <conditionalFormatting sqref="R11:R25">
    <cfRule type="expression" dxfId="918" priority="244" stopIfTrue="1">
      <formula>(INDIRECT("E"&amp;ROW())="No")+(INDIRECT("E"&amp;ROW())="Select_Option")</formula>
    </cfRule>
  </conditionalFormatting>
  <conditionalFormatting sqref="R26:R31">
    <cfRule type="containsText" dxfId="917" priority="243" operator="containsText" text="Enter_Information_Here">
      <formula>NOT(ISERROR(SEARCH("Enter_Information_Here",R26)))</formula>
    </cfRule>
  </conditionalFormatting>
  <conditionalFormatting sqref="R26:R31">
    <cfRule type="expression" dxfId="916" priority="240" stopIfTrue="1">
      <formula>(INDIRECT("E"&amp;ROW())="No")+(INDIRECT("E"&amp;ROW())="Select_Option")</formula>
    </cfRule>
  </conditionalFormatting>
  <conditionalFormatting sqref="R32:R33">
    <cfRule type="containsText" dxfId="915" priority="239" operator="containsText" text="Enter_Information_Here">
      <formula>NOT(ISERROR(SEARCH("Enter_Information_Here",R32)))</formula>
    </cfRule>
  </conditionalFormatting>
  <conditionalFormatting sqref="R32:R33">
    <cfRule type="expression" dxfId="914" priority="236" stopIfTrue="1">
      <formula>(INDIRECT("E"&amp;ROW())="No")+(INDIRECT("E"&amp;ROW())="Select_Option")</formula>
    </cfRule>
  </conditionalFormatting>
  <conditionalFormatting sqref="R34:R37">
    <cfRule type="containsText" dxfId="913" priority="235" operator="containsText" text="Enter_Information_Here">
      <formula>NOT(ISERROR(SEARCH("Enter_Information_Here",R34)))</formula>
    </cfRule>
  </conditionalFormatting>
  <conditionalFormatting sqref="R34:R37">
    <cfRule type="expression" dxfId="912" priority="232" stopIfTrue="1">
      <formula>(INDIRECT("E"&amp;ROW())="No")+(INDIRECT("E"&amp;ROW())="Select_Option")</formula>
    </cfRule>
  </conditionalFormatting>
  <conditionalFormatting sqref="R38">
    <cfRule type="containsText" dxfId="911" priority="231" operator="containsText" text="Enter_Information_Here">
      <formula>NOT(ISERROR(SEARCH("Enter_Information_Here",R38)))</formula>
    </cfRule>
  </conditionalFormatting>
  <conditionalFormatting sqref="R38">
    <cfRule type="expression" dxfId="910" priority="228" stopIfTrue="1">
      <formula>(INDIRECT("E"&amp;ROW())="No")+(INDIRECT("E"&amp;ROW())="Select_Option")</formula>
    </cfRule>
  </conditionalFormatting>
  <conditionalFormatting sqref="R40:R44">
    <cfRule type="containsText" dxfId="909" priority="227" operator="containsText" text="Enter_Information_Here">
      <formula>NOT(ISERROR(SEARCH("Enter_Information_Here",R40)))</formula>
    </cfRule>
  </conditionalFormatting>
  <conditionalFormatting sqref="R40:R44">
    <cfRule type="expression" dxfId="908" priority="224" stopIfTrue="1">
      <formula>(INDIRECT("E"&amp;ROW())="No")+(INDIRECT("E"&amp;ROW())="Select_Option")</formula>
    </cfRule>
  </conditionalFormatting>
  <conditionalFormatting sqref="R45:R49">
    <cfRule type="containsText" dxfId="907" priority="223" operator="containsText" text="Enter_Information_Here">
      <formula>NOT(ISERROR(SEARCH("Enter_Information_Here",R45)))</formula>
    </cfRule>
  </conditionalFormatting>
  <conditionalFormatting sqref="R45:R49">
    <cfRule type="expression" dxfId="906" priority="220" stopIfTrue="1">
      <formula>(INDIRECT("E"&amp;ROW())="No")+(INDIRECT("E"&amp;ROW())="Select_Option")</formula>
    </cfRule>
  </conditionalFormatting>
  <conditionalFormatting sqref="T39">
    <cfRule type="containsText" dxfId="905" priority="215" operator="containsText" text="Enter_Information_Here">
      <formula>NOT(ISERROR(SEARCH("Enter_Information_Here",T39)))</formula>
    </cfRule>
  </conditionalFormatting>
  <conditionalFormatting sqref="T39">
    <cfRule type="expression" dxfId="904" priority="213" stopIfTrue="1">
      <formula>(INDIRECT("E"&amp;ROW())="No")+(INDIRECT("E"&amp;ROW())="Select_Option")</formula>
    </cfRule>
  </conditionalFormatting>
  <conditionalFormatting sqref="T8:T10">
    <cfRule type="containsText" dxfId="903" priority="212" operator="containsText" text="Enter_Information_Here">
      <formula>NOT(ISERROR(SEARCH("Enter_Information_Here",T8)))</formula>
    </cfRule>
  </conditionalFormatting>
  <conditionalFormatting sqref="T8:T10">
    <cfRule type="expression" dxfId="902" priority="209" stopIfTrue="1">
      <formula>(INDIRECT("E"&amp;ROW())="No")+(INDIRECT("E"&amp;ROW())="Select_Option")</formula>
    </cfRule>
  </conditionalFormatting>
  <conditionalFormatting sqref="T11:T25">
    <cfRule type="containsText" dxfId="901" priority="208" operator="containsText" text="Enter_Information_Here">
      <formula>NOT(ISERROR(SEARCH("Enter_Information_Here",T11)))</formula>
    </cfRule>
  </conditionalFormatting>
  <conditionalFormatting sqref="T11:T25">
    <cfRule type="expression" dxfId="900" priority="205" stopIfTrue="1">
      <formula>(INDIRECT("E"&amp;ROW())="No")+(INDIRECT("E"&amp;ROW())="Select_Option")</formula>
    </cfRule>
  </conditionalFormatting>
  <conditionalFormatting sqref="T26:T31">
    <cfRule type="containsText" dxfId="899" priority="204" operator="containsText" text="Enter_Information_Here">
      <formula>NOT(ISERROR(SEARCH("Enter_Information_Here",T26)))</formula>
    </cfRule>
  </conditionalFormatting>
  <conditionalFormatting sqref="T26:T31">
    <cfRule type="expression" dxfId="898" priority="201" stopIfTrue="1">
      <formula>(INDIRECT("E"&amp;ROW())="No")+(INDIRECT("E"&amp;ROW())="Select_Option")</formula>
    </cfRule>
  </conditionalFormatting>
  <conditionalFormatting sqref="T32:T33">
    <cfRule type="containsText" dxfId="897" priority="200" operator="containsText" text="Enter_Information_Here">
      <formula>NOT(ISERROR(SEARCH("Enter_Information_Here",T32)))</formula>
    </cfRule>
  </conditionalFormatting>
  <conditionalFormatting sqref="T32:T33">
    <cfRule type="expression" dxfId="896" priority="197" stopIfTrue="1">
      <formula>(INDIRECT("E"&amp;ROW())="No")+(INDIRECT("E"&amp;ROW())="Select_Option")</formula>
    </cfRule>
  </conditionalFormatting>
  <conditionalFormatting sqref="T34:T37">
    <cfRule type="containsText" dxfId="895" priority="196" operator="containsText" text="Enter_Information_Here">
      <formula>NOT(ISERROR(SEARCH("Enter_Information_Here",T34)))</formula>
    </cfRule>
  </conditionalFormatting>
  <conditionalFormatting sqref="T34:T37">
    <cfRule type="expression" dxfId="894" priority="193" stopIfTrue="1">
      <formula>(INDIRECT("E"&amp;ROW())="No")+(INDIRECT("E"&amp;ROW())="Select_Option")</formula>
    </cfRule>
  </conditionalFormatting>
  <conditionalFormatting sqref="T38">
    <cfRule type="containsText" dxfId="893" priority="192" operator="containsText" text="Enter_Information_Here">
      <formula>NOT(ISERROR(SEARCH("Enter_Information_Here",T38)))</formula>
    </cfRule>
  </conditionalFormatting>
  <conditionalFormatting sqref="T38">
    <cfRule type="expression" dxfId="892" priority="189" stopIfTrue="1">
      <formula>(INDIRECT("E"&amp;ROW())="No")+(INDIRECT("E"&amp;ROW())="Select_Option")</formula>
    </cfRule>
  </conditionalFormatting>
  <conditionalFormatting sqref="T40:T44">
    <cfRule type="containsText" dxfId="891" priority="188" operator="containsText" text="Enter_Information_Here">
      <formula>NOT(ISERROR(SEARCH("Enter_Information_Here",T40)))</formula>
    </cfRule>
  </conditionalFormatting>
  <conditionalFormatting sqref="T40:T44">
    <cfRule type="expression" dxfId="890" priority="185" stopIfTrue="1">
      <formula>(INDIRECT("E"&amp;ROW())="No")+(INDIRECT("E"&amp;ROW())="Select_Option")</formula>
    </cfRule>
  </conditionalFormatting>
  <conditionalFormatting sqref="T45:T49">
    <cfRule type="containsText" dxfId="889" priority="184" operator="containsText" text="Enter_Information_Here">
      <formula>NOT(ISERROR(SEARCH("Enter_Information_Here",T45)))</formula>
    </cfRule>
  </conditionalFormatting>
  <conditionalFormatting sqref="T45:T49">
    <cfRule type="expression" dxfId="888" priority="181" stopIfTrue="1">
      <formula>(INDIRECT("E"&amp;ROW())="No")+(INDIRECT("E"&amp;ROW())="Select_Option")</formula>
    </cfRule>
  </conditionalFormatting>
  <conditionalFormatting sqref="Z45:Z49">
    <cfRule type="containsText" dxfId="887" priority="302" operator="containsText" text="Enter_Information_Here">
      <formula>NOT(ISERROR(SEARCH("Enter_Information_Here",Z45)))</formula>
    </cfRule>
  </conditionalFormatting>
  <conditionalFormatting sqref="Z45:Z49">
    <cfRule type="expression" dxfId="886" priority="173" stopIfTrue="1">
      <formula>(INDIRECT("E"&amp;ROW())="No")+(INDIRECT("E"&amp;ROW())="Select_Option")</formula>
    </cfRule>
  </conditionalFormatting>
  <conditionalFormatting sqref="Z40:Z44">
    <cfRule type="containsText" dxfId="885" priority="172" operator="containsText" text="Enter_Information_Here">
      <formula>NOT(ISERROR(SEARCH("Enter_Information_Here",Z40)))</formula>
    </cfRule>
  </conditionalFormatting>
  <conditionalFormatting sqref="Z40:Z44">
    <cfRule type="expression" dxfId="884" priority="169" stopIfTrue="1">
      <formula>(INDIRECT("E"&amp;ROW())="No")+(INDIRECT("E"&amp;ROW())="Select_Option")</formula>
    </cfRule>
  </conditionalFormatting>
  <conditionalFormatting sqref="Z39">
    <cfRule type="containsText" dxfId="883" priority="168" operator="containsText" text="Enter_Information_Here">
      <formula>NOT(ISERROR(SEARCH("Enter_Information_Here",Z39)))</formula>
    </cfRule>
  </conditionalFormatting>
  <conditionalFormatting sqref="Z39">
    <cfRule type="expression" dxfId="882" priority="165" stopIfTrue="1">
      <formula>(INDIRECT("E"&amp;ROW())="No")+(INDIRECT("E"&amp;ROW())="Select_Option")</formula>
    </cfRule>
  </conditionalFormatting>
  <conditionalFormatting sqref="Z38">
    <cfRule type="containsText" dxfId="881" priority="164" operator="containsText" text="Enter_Information_Here">
      <formula>NOT(ISERROR(SEARCH("Enter_Information_Here",Z38)))</formula>
    </cfRule>
  </conditionalFormatting>
  <conditionalFormatting sqref="Z38">
    <cfRule type="expression" dxfId="880" priority="161" stopIfTrue="1">
      <formula>(INDIRECT("E"&amp;ROW())="No")+(INDIRECT("E"&amp;ROW())="Select_Option")</formula>
    </cfRule>
  </conditionalFormatting>
  <conditionalFormatting sqref="Z34:Z37">
    <cfRule type="containsText" dxfId="879" priority="160" operator="containsText" text="Enter_Information_Here">
      <formula>NOT(ISERROR(SEARCH("Enter_Information_Here",Z34)))</formula>
    </cfRule>
  </conditionalFormatting>
  <conditionalFormatting sqref="Z34:Z37">
    <cfRule type="expression" dxfId="878" priority="157" stopIfTrue="1">
      <formula>(INDIRECT("E"&amp;ROW())="No")+(INDIRECT("E"&amp;ROW())="Select_Option")</formula>
    </cfRule>
  </conditionalFormatting>
  <conditionalFormatting sqref="Z32:Z33">
    <cfRule type="containsText" dxfId="877" priority="156" operator="containsText" text="Enter_Information_Here">
      <formula>NOT(ISERROR(SEARCH("Enter_Information_Here",Z32)))</formula>
    </cfRule>
  </conditionalFormatting>
  <conditionalFormatting sqref="Z32:Z33">
    <cfRule type="expression" dxfId="876" priority="153" stopIfTrue="1">
      <formula>(INDIRECT("E"&amp;ROW())="No")+(INDIRECT("E"&amp;ROW())="Select_Option")</formula>
    </cfRule>
  </conditionalFormatting>
  <conditionalFormatting sqref="Z26:Z31">
    <cfRule type="containsText" dxfId="875" priority="152" operator="containsText" text="Enter_Information_Here">
      <formula>NOT(ISERROR(SEARCH("Enter_Information_Here",Z26)))</formula>
    </cfRule>
  </conditionalFormatting>
  <conditionalFormatting sqref="Z26:Z31">
    <cfRule type="expression" dxfId="874" priority="149" stopIfTrue="1">
      <formula>(INDIRECT("E"&amp;ROW())="No")+(INDIRECT("E"&amp;ROW())="Select_Option")</formula>
    </cfRule>
  </conditionalFormatting>
  <conditionalFormatting sqref="Z22:Z25">
    <cfRule type="containsText" dxfId="873" priority="148" operator="containsText" text="Enter_Information_Here">
      <formula>NOT(ISERROR(SEARCH("Enter_Information_Here",Z22)))</formula>
    </cfRule>
  </conditionalFormatting>
  <conditionalFormatting sqref="Z22:Z25">
    <cfRule type="expression" dxfId="872" priority="145" stopIfTrue="1">
      <formula>(INDIRECT("E"&amp;ROW())="No")+(INDIRECT("E"&amp;ROW())="Select_Option")</formula>
    </cfRule>
  </conditionalFormatting>
  <conditionalFormatting sqref="Z11:Z21">
    <cfRule type="containsText" dxfId="871" priority="144" operator="containsText" text="Enter_Information_Here">
      <formula>NOT(ISERROR(SEARCH("Enter_Information_Here",Z11)))</formula>
    </cfRule>
  </conditionalFormatting>
  <conditionalFormatting sqref="Z11:Z21">
    <cfRule type="expression" dxfId="870" priority="141" stopIfTrue="1">
      <formula>(INDIRECT("E"&amp;ROW())="No")+(INDIRECT("E"&amp;ROW())="Select_Option")</formula>
    </cfRule>
  </conditionalFormatting>
  <conditionalFormatting sqref="Z8:Z10">
    <cfRule type="containsText" dxfId="869" priority="140" operator="containsText" text="Enter_Information_Here">
      <formula>NOT(ISERROR(SEARCH("Enter_Information_Here",Z8)))</formula>
    </cfRule>
  </conditionalFormatting>
  <conditionalFormatting sqref="Z8:Z10">
    <cfRule type="expression" dxfId="868" priority="137" stopIfTrue="1">
      <formula>(INDIRECT("E"&amp;ROW())="No")+(INDIRECT("E"&amp;ROW())="Select_Option")</formula>
    </cfRule>
  </conditionalFormatting>
  <conditionalFormatting sqref="F6">
    <cfRule type="expression" dxfId="867" priority="119">
      <formula>INDIRECT("E"&amp;ROW())="No"</formula>
    </cfRule>
  </conditionalFormatting>
  <conditionalFormatting sqref="O8:O10">
    <cfRule type="expression" dxfId="866" priority="77">
      <formula>IF(N8&lt;&gt;"Yes - Timed",TRUE, FALSE)</formula>
    </cfRule>
    <cfRule type="containsText" dxfId="865" priority="82" operator="containsText" text="Enter_Information_Here">
      <formula>NOT(ISERROR(SEARCH("Enter_Information_Here",O8)))</formula>
    </cfRule>
  </conditionalFormatting>
  <conditionalFormatting sqref="O8:O10">
    <cfRule type="expression" dxfId="864" priority="79">
      <formula>INDIRECT("E"&amp;ROW())&lt;&gt;"Yes"</formula>
    </cfRule>
  </conditionalFormatting>
  <conditionalFormatting sqref="O26:O49">
    <cfRule type="expression" dxfId="863" priority="71">
      <formula>IF(N26&lt;&gt;"Yes - Timed",TRUE, FALSE)</formula>
    </cfRule>
    <cfRule type="containsText" dxfId="862" priority="76" operator="containsText" text="Enter_Information_Here">
      <formula>NOT(ISERROR(SEARCH("Enter_Information_Here",O26)))</formula>
    </cfRule>
  </conditionalFormatting>
  <conditionalFormatting sqref="O26:O49">
    <cfRule type="expression" dxfId="861" priority="73">
      <formula>INDIRECT("E"&amp;ROW())&lt;&gt;"Yes"</formula>
    </cfRule>
  </conditionalFormatting>
  <conditionalFormatting sqref="P8:P49">
    <cfRule type="expression" dxfId="860" priority="69">
      <formula>(INDIRECT("L"&amp;ROW()))="Hidden"</formula>
    </cfRule>
  </conditionalFormatting>
  <conditionalFormatting sqref="R8:R49">
    <cfRule type="expression" dxfId="859" priority="67">
      <formula>(INDIRECT("L"&amp;ROW()))="Hidden"</formula>
    </cfRule>
  </conditionalFormatting>
  <conditionalFormatting sqref="AB6">
    <cfRule type="expression" dxfId="858" priority="65">
      <formula>INDIRECT("E"&amp;ROW())="No"</formula>
    </cfRule>
  </conditionalFormatting>
  <conditionalFormatting sqref="AB8:AB10">
    <cfRule type="containsText" dxfId="857" priority="64" operator="containsText" text="Select_Option">
      <formula>NOT(ISERROR(SEARCH("Select_Option",AB8)))</formula>
    </cfRule>
  </conditionalFormatting>
  <conditionalFormatting sqref="AB8:AB10">
    <cfRule type="expression" dxfId="856" priority="62" stopIfTrue="1">
      <formula>(INDIRECT("E"&amp;ROW())="No")+(INDIRECT("E"&amp;ROW())="Select_Option")</formula>
    </cfRule>
  </conditionalFormatting>
  <conditionalFormatting sqref="AB11:AB25">
    <cfRule type="containsText" dxfId="855" priority="61" operator="containsText" text="Select_Option">
      <formula>NOT(ISERROR(SEARCH("Select_Option",AB11)))</formula>
    </cfRule>
  </conditionalFormatting>
  <conditionalFormatting sqref="AB11:AB25">
    <cfRule type="expression" dxfId="854" priority="59" stopIfTrue="1">
      <formula>(INDIRECT("E"&amp;ROW())="No")+(INDIRECT("E"&amp;ROW())="Select_Option")</formula>
    </cfRule>
  </conditionalFormatting>
  <conditionalFormatting sqref="AB26:AB31">
    <cfRule type="containsText" dxfId="853" priority="58" operator="containsText" text="Select_Option">
      <formula>NOT(ISERROR(SEARCH("Select_Option",AB26)))</formula>
    </cfRule>
  </conditionalFormatting>
  <conditionalFormatting sqref="AB26:AB31">
    <cfRule type="expression" dxfId="852" priority="56" stopIfTrue="1">
      <formula>(INDIRECT("E"&amp;ROW())="No")+(INDIRECT("E"&amp;ROW())="Select_Option")</formula>
    </cfRule>
  </conditionalFormatting>
  <conditionalFormatting sqref="AB32:AB33">
    <cfRule type="containsText" dxfId="851" priority="55" operator="containsText" text="Select_Option">
      <formula>NOT(ISERROR(SEARCH("Select_Option",AB32)))</formula>
    </cfRule>
  </conditionalFormatting>
  <conditionalFormatting sqref="AB32:AB33">
    <cfRule type="expression" dxfId="850" priority="53" stopIfTrue="1">
      <formula>(INDIRECT("E"&amp;ROW())="No")+(INDIRECT("E"&amp;ROW())="Select_Option")</formula>
    </cfRule>
  </conditionalFormatting>
  <conditionalFormatting sqref="AB34:AB37">
    <cfRule type="containsText" dxfId="849" priority="52" operator="containsText" text="Select_Option">
      <formula>NOT(ISERROR(SEARCH("Select_Option",AB34)))</formula>
    </cfRule>
  </conditionalFormatting>
  <conditionalFormatting sqref="AB34:AB37">
    <cfRule type="expression" dxfId="848" priority="50" stopIfTrue="1">
      <formula>(INDIRECT("E"&amp;ROW())="No")+(INDIRECT("E"&amp;ROW())="Select_Option")</formula>
    </cfRule>
  </conditionalFormatting>
  <conditionalFormatting sqref="AB38">
    <cfRule type="containsText" dxfId="847" priority="49" operator="containsText" text="Select_Option">
      <formula>NOT(ISERROR(SEARCH("Select_Option",AB38)))</formula>
    </cfRule>
  </conditionalFormatting>
  <conditionalFormatting sqref="AB38">
    <cfRule type="expression" dxfId="846" priority="47" stopIfTrue="1">
      <formula>(INDIRECT("E"&amp;ROW())="No")+(INDIRECT("E"&amp;ROW())="Select_Option")</formula>
    </cfRule>
  </conditionalFormatting>
  <conditionalFormatting sqref="AB39:AB44">
    <cfRule type="containsText" dxfId="845" priority="46" operator="containsText" text="Select_Option">
      <formula>NOT(ISERROR(SEARCH("Select_Option",AB39)))</formula>
    </cfRule>
  </conditionalFormatting>
  <conditionalFormatting sqref="AB39:AB44">
    <cfRule type="expression" dxfId="844" priority="44" stopIfTrue="1">
      <formula>(INDIRECT("E"&amp;ROW())="No")+(INDIRECT("E"&amp;ROW())="Select_Option")</formula>
    </cfRule>
  </conditionalFormatting>
  <conditionalFormatting sqref="AB45:AB49">
    <cfRule type="containsText" dxfId="843" priority="43" operator="containsText" text="Select_Option">
      <formula>NOT(ISERROR(SEARCH("Select_Option",AB45)))</formula>
    </cfRule>
  </conditionalFormatting>
  <conditionalFormatting sqref="AB45:AB49">
    <cfRule type="expression" dxfId="842" priority="41" stopIfTrue="1">
      <formula>(INDIRECT("E"&amp;ROW())="No")+(INDIRECT("E"&amp;ROW())="Select_Option")</formula>
    </cfRule>
  </conditionalFormatting>
  <conditionalFormatting sqref="P6">
    <cfRule type="containsText" dxfId="841" priority="40" operator="containsText" text="Enter_Information_Here">
      <formula>NOT(ISERROR(SEARCH("Enter_Information_Here",P6)))</formula>
    </cfRule>
  </conditionalFormatting>
  <conditionalFormatting sqref="P6">
    <cfRule type="expression" dxfId="840" priority="37" stopIfTrue="1">
      <formula>(INDIRECT("E"&amp;ROW())="No")+(INDIRECT("E"&amp;ROW())="Select_Option")</formula>
    </cfRule>
  </conditionalFormatting>
  <conditionalFormatting sqref="R6">
    <cfRule type="containsText" dxfId="839" priority="20" operator="containsText" text="Enter_Information_Here">
      <formula>NOT(ISERROR(SEARCH("Enter_Information_Here",R6)))</formula>
    </cfRule>
  </conditionalFormatting>
  <conditionalFormatting sqref="R6">
    <cfRule type="expression" dxfId="838" priority="17" stopIfTrue="1">
      <formula>(INDIRECT("E"&amp;ROW())="No")+(INDIRECT("E"&amp;ROW())="Select_Option")</formula>
    </cfRule>
  </conditionalFormatting>
  <conditionalFormatting sqref="T6">
    <cfRule type="containsText" dxfId="837" priority="16" operator="containsText" text="Enter_Information_Here">
      <formula>NOT(ISERROR(SEARCH("Enter_Information_Here",T6)))</formula>
    </cfRule>
  </conditionalFormatting>
  <conditionalFormatting sqref="T6">
    <cfRule type="expression" dxfId="836" priority="13" stopIfTrue="1">
      <formula>(INDIRECT("E"&amp;ROW())="No")+(INDIRECT("E"&amp;ROW())="Select_Option")</formula>
    </cfRule>
  </conditionalFormatting>
  <conditionalFormatting sqref="V6">
    <cfRule type="containsText" dxfId="835" priority="12" operator="containsText" text="Enter_Information_Here">
      <formula>NOT(ISERROR(SEARCH("Enter_Information_Here",V6)))</formula>
    </cfRule>
  </conditionalFormatting>
  <conditionalFormatting sqref="V6">
    <cfRule type="expression" dxfId="834" priority="9" stopIfTrue="1">
      <formula>(INDIRECT("E"&amp;ROW())="No")+(INDIRECT("E"&amp;ROW())="Select_Option")</formula>
    </cfRule>
  </conditionalFormatting>
  <conditionalFormatting sqref="X6">
    <cfRule type="containsText" dxfId="833" priority="8" operator="containsText" text="Enter_Information_Here">
      <formula>NOT(ISERROR(SEARCH("Enter_Information_Here",X6)))</formula>
    </cfRule>
  </conditionalFormatting>
  <conditionalFormatting sqref="X6">
    <cfRule type="expression" dxfId="832" priority="5" stopIfTrue="1">
      <formula>(INDIRECT("E"&amp;ROW())="No")+(INDIRECT("E"&amp;ROW())="Select_Option")</formula>
    </cfRule>
  </conditionalFormatting>
  <conditionalFormatting sqref="Z6">
    <cfRule type="containsText" dxfId="831" priority="4" operator="containsText" text="Enter_Information_Here">
      <formula>NOT(ISERROR(SEARCH("Enter_Information_Here",Z6)))</formula>
    </cfRule>
  </conditionalFormatting>
  <conditionalFormatting sqref="Z6">
    <cfRule type="expression" dxfId="830" priority="1" stopIfTrue="1">
      <formula>(INDIRECT("E"&amp;ROW())="No")+(INDIRECT("E"&amp;ROW())="Select_Option")</formula>
    </cfRule>
  </conditionalFormatting>
  <dataValidations count="1">
    <dataValidation type="date" allowBlank="1" showInputMessage="1" showErrorMessage="1" sqref="P8:P49">
      <formula1>41275</formula1>
      <formula2>328719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0" r:id="rId4" name="Button 30">
              <controlPr defaultSize="0" print="0" autoFill="0" autoPict="0" macro="[0]!ButtonGlobalContent_Click">
                <anchor moveWithCells="1" sizeWithCells="1">
                  <from>
                    <xdr:col>5</xdr:col>
                    <xdr:colOff>123825</xdr:colOff>
                    <xdr:row>6</xdr:row>
                    <xdr:rowOff>85725</xdr:rowOff>
                  </from>
                  <to>
                    <xdr:col>5</xdr:col>
                    <xdr:colOff>1495425</xdr:colOff>
                    <xdr:row>6</xdr:row>
                    <xdr:rowOff>314325</xdr:rowOff>
                  </to>
                </anchor>
              </controlPr>
            </control>
          </mc:Choice>
        </mc:AlternateContent>
        <mc:AlternateContent xmlns:mc="http://schemas.openxmlformats.org/markup-compatibility/2006">
          <mc:Choice Requires="x14">
            <control shapeId="5155" r:id="rId5" name="Button 35">
              <controlPr defaultSize="0" print="0" autoFill="0" autoPict="0" macro="[0]!ButtonGlobalPriceTier_Click">
                <anchor moveWithCells="1" sizeWithCells="1">
                  <from>
                    <xdr:col>6</xdr:col>
                    <xdr:colOff>47625</xdr:colOff>
                    <xdr:row>6</xdr:row>
                    <xdr:rowOff>85725</xdr:rowOff>
                  </from>
                  <to>
                    <xdr:col>6</xdr:col>
                    <xdr:colOff>1419225</xdr:colOff>
                    <xdr:row>6</xdr:row>
                    <xdr:rowOff>314325</xdr:rowOff>
                  </to>
                </anchor>
              </controlPr>
            </control>
          </mc:Choice>
        </mc:AlternateContent>
        <mc:AlternateContent xmlns:mc="http://schemas.openxmlformats.org/markup-compatibility/2006">
          <mc:Choice Requires="x14">
            <control shapeId="5158" r:id="rId6" name="Button 38">
              <controlPr defaultSize="0" print="0" autoFill="0" autoPict="0" macro="[0]!ButtonGlobalTrial_Click">
                <anchor moveWithCells="1" sizeWithCells="1">
                  <from>
                    <xdr:col>13</xdr:col>
                    <xdr:colOff>142875</xdr:colOff>
                    <xdr:row>6</xdr:row>
                    <xdr:rowOff>85725</xdr:rowOff>
                  </from>
                  <to>
                    <xdr:col>13</xdr:col>
                    <xdr:colOff>1514475</xdr:colOff>
                    <xdr:row>6</xdr:row>
                    <xdr:rowOff>314325</xdr:rowOff>
                  </to>
                </anchor>
              </controlPr>
            </control>
          </mc:Choice>
        </mc:AlternateContent>
        <mc:AlternateContent xmlns:mc="http://schemas.openxmlformats.org/markup-compatibility/2006">
          <mc:Choice Requires="x14">
            <control shapeId="5159" r:id="rId7" name="Button 39">
              <controlPr defaultSize="0" print="0" autoFill="0" autoPict="0" macro="[0]!ButtonGlobalTrialTime_Click">
                <anchor moveWithCells="1" sizeWithCells="1">
                  <from>
                    <xdr:col>14</xdr:col>
                    <xdr:colOff>219075</xdr:colOff>
                    <xdr:row>6</xdr:row>
                    <xdr:rowOff>85725</xdr:rowOff>
                  </from>
                  <to>
                    <xdr:col>14</xdr:col>
                    <xdr:colOff>1590675</xdr:colOff>
                    <xdr:row>6</xdr:row>
                    <xdr:rowOff>314325</xdr:rowOff>
                  </to>
                </anchor>
              </controlPr>
            </control>
          </mc:Choice>
        </mc:AlternateContent>
        <mc:AlternateContent xmlns:mc="http://schemas.openxmlformats.org/markup-compatibility/2006">
          <mc:Choice Requires="x14">
            <control shapeId="5161" r:id="rId8" name="Button 41">
              <controlPr defaultSize="0" print="0" autoFill="0" autoPict="0" macro="[0]!ButtonGlobalVisibilityStart_Click">
                <anchor moveWithCells="1" sizeWithCells="1">
                  <from>
                    <xdr:col>15</xdr:col>
                    <xdr:colOff>219075</xdr:colOff>
                    <xdr:row>6</xdr:row>
                    <xdr:rowOff>85725</xdr:rowOff>
                  </from>
                  <to>
                    <xdr:col>15</xdr:col>
                    <xdr:colOff>1590675</xdr:colOff>
                    <xdr:row>6</xdr:row>
                    <xdr:rowOff>314325</xdr:rowOff>
                  </to>
                </anchor>
              </controlPr>
            </control>
          </mc:Choice>
        </mc:AlternateContent>
        <mc:AlternateContent xmlns:mc="http://schemas.openxmlformats.org/markup-compatibility/2006">
          <mc:Choice Requires="x14">
            <control shapeId="5162" r:id="rId9" name="Button 42">
              <controlPr defaultSize="0" print="0" autoFill="0" autoPict="0" macro="[0]!ButtonGlobalVisibilityEnd_Click">
                <anchor moveWithCells="1" sizeWithCells="1">
                  <from>
                    <xdr:col>17</xdr:col>
                    <xdr:colOff>419100</xdr:colOff>
                    <xdr:row>6</xdr:row>
                    <xdr:rowOff>85725</xdr:rowOff>
                  </from>
                  <to>
                    <xdr:col>17</xdr:col>
                    <xdr:colOff>1790700</xdr:colOff>
                    <xdr:row>6</xdr:row>
                    <xdr:rowOff>314325</xdr:rowOff>
                  </to>
                </anchor>
              </controlPr>
            </control>
          </mc:Choice>
        </mc:AlternateContent>
        <mc:AlternateContent xmlns:mc="http://schemas.openxmlformats.org/markup-compatibility/2006">
          <mc:Choice Requires="x14">
            <control shapeId="5163" r:id="rId10" name="Button 43">
              <controlPr defaultSize="0" print="0" autoFill="0" autoPict="0" macro="[0]!ButtonGlobalPreOrderStart_Click">
                <anchor moveWithCells="1" sizeWithCells="1">
                  <from>
                    <xdr:col>19</xdr:col>
                    <xdr:colOff>466725</xdr:colOff>
                    <xdr:row>6</xdr:row>
                    <xdr:rowOff>85725</xdr:rowOff>
                  </from>
                  <to>
                    <xdr:col>19</xdr:col>
                    <xdr:colOff>1838325</xdr:colOff>
                    <xdr:row>6</xdr:row>
                    <xdr:rowOff>314325</xdr:rowOff>
                  </to>
                </anchor>
              </controlPr>
            </control>
          </mc:Choice>
        </mc:AlternateContent>
        <mc:AlternateContent xmlns:mc="http://schemas.openxmlformats.org/markup-compatibility/2006">
          <mc:Choice Requires="x14">
            <control shapeId="5165" r:id="rId11" name="Button 45">
              <controlPr defaultSize="0" print="0" autoFill="0" autoPict="0" macro="[0]!ButtonGlobalSaleStart_Click">
                <anchor moveWithCells="1" sizeWithCells="1">
                  <from>
                    <xdr:col>23</xdr:col>
                    <xdr:colOff>142875</xdr:colOff>
                    <xdr:row>6</xdr:row>
                    <xdr:rowOff>85725</xdr:rowOff>
                  </from>
                  <to>
                    <xdr:col>23</xdr:col>
                    <xdr:colOff>1514475</xdr:colOff>
                    <xdr:row>6</xdr:row>
                    <xdr:rowOff>314325</xdr:rowOff>
                  </to>
                </anchor>
              </controlPr>
            </control>
          </mc:Choice>
        </mc:AlternateContent>
        <mc:AlternateContent xmlns:mc="http://schemas.openxmlformats.org/markup-compatibility/2006">
          <mc:Choice Requires="x14">
            <control shapeId="5169" r:id="rId12" name="Button 49">
              <controlPr defaultSize="0" print="0" autoFill="0" autoPict="0" macro="[0]!ButtonGlobalPreOrderEnd_Click">
                <anchor moveWithCells="1" sizeWithCells="1">
                  <from>
                    <xdr:col>21</xdr:col>
                    <xdr:colOff>428625</xdr:colOff>
                    <xdr:row>6</xdr:row>
                    <xdr:rowOff>85725</xdr:rowOff>
                  </from>
                  <to>
                    <xdr:col>21</xdr:col>
                    <xdr:colOff>1800225</xdr:colOff>
                    <xdr:row>6</xdr:row>
                    <xdr:rowOff>314325</xdr:rowOff>
                  </to>
                </anchor>
              </controlPr>
            </control>
          </mc:Choice>
        </mc:AlternateContent>
        <mc:AlternateContent xmlns:mc="http://schemas.openxmlformats.org/markup-compatibility/2006">
          <mc:Choice Requires="x14">
            <control shapeId="5170" r:id="rId13" name="Button 50">
              <controlPr defaultSize="0" print="0" autoFill="0" autoPict="0" macro="[0]!ButtonGlobalSaleEnd_Click">
                <anchor moveWithCells="1" sizeWithCells="1">
                  <from>
                    <xdr:col>25</xdr:col>
                    <xdr:colOff>600075</xdr:colOff>
                    <xdr:row>6</xdr:row>
                    <xdr:rowOff>85725</xdr:rowOff>
                  </from>
                  <to>
                    <xdr:col>25</xdr:col>
                    <xdr:colOff>1971675</xdr:colOff>
                    <xdr:row>6</xdr:row>
                    <xdr:rowOff>314325</xdr:rowOff>
                  </to>
                </anchor>
              </controlPr>
            </control>
          </mc:Choice>
        </mc:AlternateContent>
        <mc:AlternateContent xmlns:mc="http://schemas.openxmlformats.org/markup-compatibility/2006">
          <mc:Choice Requires="x14">
            <control shapeId="5191" r:id="rId14" name="Button 71">
              <controlPr defaultSize="0" print="0" autoFill="0" autoPict="0" macro="[0]!ButtonGlobalVisible_Click">
                <anchor moveWithCells="1" sizeWithCells="1">
                  <from>
                    <xdr:col>12</xdr:col>
                    <xdr:colOff>142875</xdr:colOff>
                    <xdr:row>6</xdr:row>
                    <xdr:rowOff>85725</xdr:rowOff>
                  </from>
                  <to>
                    <xdr:col>12</xdr:col>
                    <xdr:colOff>1514475</xdr:colOff>
                    <xdr:row>6</xdr:row>
                    <xdr:rowOff>314325</xdr:rowOff>
                  </to>
                </anchor>
              </controlPr>
            </control>
          </mc:Choice>
        </mc:AlternateContent>
        <mc:AlternateContent xmlns:mc="http://schemas.openxmlformats.org/markup-compatibility/2006">
          <mc:Choice Requires="x14">
            <control shapeId="5205" r:id="rId15" name="Button 85">
              <controlPr defaultSize="0" print="0" autoFill="0" autoPict="0" macro="[0]!ButtonGlobalTimeException_Click">
                <anchor moveWithCells="1" sizeWithCells="1">
                  <from>
                    <xdr:col>27</xdr:col>
                    <xdr:colOff>142875</xdr:colOff>
                    <xdr:row>6</xdr:row>
                    <xdr:rowOff>85725</xdr:rowOff>
                  </from>
                  <to>
                    <xdr:col>27</xdr:col>
                    <xdr:colOff>1514475</xdr:colOff>
                    <xdr:row>6</xdr:row>
                    <xdr:rowOff>314325</xdr:rowOff>
                  </to>
                </anchor>
              </controlPr>
            </control>
          </mc:Choice>
        </mc:AlternateContent>
        <mc:AlternateContent xmlns:mc="http://schemas.openxmlformats.org/markup-compatibility/2006">
          <mc:Choice Requires="x14">
            <control shapeId="5213" r:id="rId16" name="Button 93">
              <controlPr defaultSize="0" print="0" autoFill="0" autoPict="0" macro="[0]!ButtonGlobalMSRPOverride_Click">
                <anchor moveWithCells="1" sizeWithCells="1">
                  <from>
                    <xdr:col>8</xdr:col>
                    <xdr:colOff>1028700</xdr:colOff>
                    <xdr:row>6</xdr:row>
                    <xdr:rowOff>66675</xdr:rowOff>
                  </from>
                  <to>
                    <xdr:col>8</xdr:col>
                    <xdr:colOff>2390775</xdr:colOff>
                    <xdr:row>6</xdr:row>
                    <xdr:rowOff>295275</xdr:rowOff>
                  </to>
                </anchor>
              </controlPr>
            </control>
          </mc:Choice>
        </mc:AlternateContent>
        <mc:AlternateContent xmlns:mc="http://schemas.openxmlformats.org/markup-compatibility/2006">
          <mc:Choice Requires="x14">
            <control shapeId="5217" r:id="rId17" name="Button 97">
              <controlPr defaultSize="0" print="0" autoFill="0" autoPict="0" macro="[0]!ButtonGlobalRetailPrice_Click">
                <anchor moveWithCells="1" sizeWithCells="1">
                  <from>
                    <xdr:col>10</xdr:col>
                    <xdr:colOff>47625</xdr:colOff>
                    <xdr:row>6</xdr:row>
                    <xdr:rowOff>85725</xdr:rowOff>
                  </from>
                  <to>
                    <xdr:col>10</xdr:col>
                    <xdr:colOff>942975</xdr:colOff>
                    <xdr:row>6</xdr:row>
                    <xdr:rowOff>314325</xdr:rowOff>
                  </to>
                </anchor>
              </controlPr>
            </control>
          </mc:Choice>
        </mc:AlternateContent>
        <mc:AlternateContent xmlns:mc="http://schemas.openxmlformats.org/markup-compatibility/2006">
          <mc:Choice Requires="x14">
            <control shapeId="5218" r:id="rId18" name="Button 98">
              <controlPr defaultSize="0" print="0" autoFill="0" autoPict="0" macro="[0]!ButtonResetRetail_Click">
                <anchor moveWithCells="1" sizeWithCells="1">
                  <from>
                    <xdr:col>10</xdr:col>
                    <xdr:colOff>1476375</xdr:colOff>
                    <xdr:row>6</xdr:row>
                    <xdr:rowOff>85725</xdr:rowOff>
                  </from>
                  <to>
                    <xdr:col>10</xdr:col>
                    <xdr:colOff>2362200</xdr:colOff>
                    <xdr:row>6</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040" id="{1BE4C4A2-04A6-45B6-8AC9-1F3366CF97A5}">
            <xm:f>('PRODUCT DETAILS'!$E$12="Consumable")+('PRODUCT DETAILS'!$E$12="Subscription")</xm:f>
            <x14:dxf>
              <font>
                <color theme="0"/>
              </font>
              <fill>
                <patternFill patternType="lightUp">
                  <fgColor theme="0" tint="-0.24994659260841701"/>
                </patternFill>
              </fill>
            </x14:dxf>
          </x14:cfRule>
          <xm:sqref>F8:F49</xm:sqref>
        </x14:conditionalFormatting>
        <x14:conditionalFormatting xmlns:xm="http://schemas.microsoft.com/office/excel/2006/main">
          <x14:cfRule type="expression" priority="2039" id="{E0CBDA89-A8D6-4A30-8930-355859371F14}">
            <xm:f>LEFT('PRODUCT DETAILS'!$E$12,5)="Smart"</xm:f>
            <x14:dxf>
              <font>
                <color theme="0"/>
              </font>
              <fill>
                <patternFill patternType="lightUp">
                  <fgColor theme="0" tint="-0.24994659260841701"/>
                </patternFill>
              </fill>
            </x14:dxf>
          </x14:cfRule>
          <xm:sqref>M30 M8:M25 M32:M35 G8:G38 W8:W49 Y8:Z49 E8:F49</xm:sqref>
        </x14:conditionalFormatting>
        <x14:conditionalFormatting xmlns:xm="http://schemas.microsoft.com/office/excel/2006/main">
          <x14:cfRule type="expression" priority="1972" id="{36AEA958-69AB-478A-9CF2-2CB94336986B}">
            <xm:f>'PRODUCT DETAILS'!$E$12="Consumable"</xm:f>
            <x14:dxf>
              <font>
                <color theme="0"/>
              </font>
              <fill>
                <patternFill patternType="lightUp">
                  <fgColor theme="0" tint="-0.24994659260841701"/>
                </patternFill>
              </fill>
            </x14:dxf>
          </x14:cfRule>
          <xm:sqref>G8:G38</xm:sqref>
        </x14:conditionalFormatting>
        <x14:conditionalFormatting xmlns:xm="http://schemas.microsoft.com/office/excel/2006/main">
          <x14:cfRule type="expression" priority="1971" id="{64E458FC-9562-403D-A649-7049322B8128}">
            <xm:f>LEFT('PRODUCT DETAILS'!$E$12,5)="Smart"</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70" id="{524385C5-8F42-4091-B2A8-46D216D75666}">
            <xm:f>'PRODUCT DETAILS'!$E$12="Consumable"</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69" id="{9560D6BF-5927-48E8-BBD7-3F793EB8680B}">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8" id="{D5C8CB61-ECF5-423C-ABFE-146B5DB5F6D9}">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7" id="{8A61A2E9-D6E1-4A4A-8704-012EC2D03FC9}">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6" id="{DB0D23A1-B922-439C-B2AE-103E088217FA}">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5" id="{1D767DF8-BFF7-4505-A1E7-A6CEBC0498AC}">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4" id="{D2F2FFEC-18CD-4EDB-9213-5AB5F08E458D}">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3" id="{076E305B-1DD6-4074-99F0-5AA19206E00E}">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2" id="{FFF722C6-E856-4497-BD8F-65971F03FC5E}">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1" id="{9B57500C-E6CD-44B6-9BD9-495A7329ADF2}">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60" id="{54701EC7-34F2-4440-85A8-7313938FEBC5}">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59" id="{17B12EF6-F1E5-4EA5-AD62-99FCB85F3C05}">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8" id="{DAC6522E-505D-4B76-9979-F82E0316723B}">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7" id="{5B337BF1-6588-4889-BCEF-473034BF59DE}">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6" id="{D512FA72-6373-4920-952B-444BE259E0B8}">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5" id="{18C3A748-A844-420B-BD6E-BC996603AA87}">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4" id="{74CA62A8-A2FB-4100-8169-78E755E5F604}">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3" id="{777DC0C0-175D-4F45-8197-6B5A6BD37570}">
            <xm:f>LEFT('PRODUCT DETAILS'!$E$12,5)="Smart"</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2" id="{6C40F727-F3AE-4006-A27C-BB5F4FE9E8D8}">
            <xm:f>'PRODUCT DETAILS'!$E$12="Consumable"</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1" id="{22132DB8-F91E-4D41-8A3C-F9187B3BA968}">
            <xm:f>LEFT('PRODUCT DETAILS'!$E$12,5)="Smart"</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50" id="{C5652F64-0ACF-4726-944E-4F3DB707789B}">
            <xm:f>'PRODUCT DETAILS'!$E$12="Consumable"</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49" id="{E98CE02E-F477-46D1-A698-254F8DDCAB59}">
            <xm:f>LEFT('PRODUCT DETAILS'!$E$12,5)="Smart"</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8" id="{13B41132-5BB9-4411-8DA4-0FF3A4373973}">
            <xm:f>'PRODUCT DETAILS'!$E$12="Consumable"</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7" id="{D072A045-87AB-4AEB-A5DC-C664D1ED480A}">
            <xm:f>LEFT('PRODUCT DETAILS'!$E$12,5)="Smart"</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6" id="{B5B03409-5CAF-45DC-AE4B-0F0A076798AB}">
            <xm:f>'PRODUCT DETAILS'!$E$12="Consumable"</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5" id="{C145E2FF-76BD-41E8-A4E1-D088793A0794}">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4" id="{6519C219-2F66-4AB2-8DD5-A4C09682983B}">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3" id="{5385A984-F18A-44A7-A5D2-06E3A0213BFC}">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2" id="{74191119-08E4-464C-9286-C5B7F26C7F09}">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1" id="{1F033258-A665-4D77-8D97-7AEF9C6DE636}">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40" id="{0F5D1FF1-DBDE-4A21-91BE-227DEB32DC3A}">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39" id="{222B86AA-CBC5-4BA7-9845-09A2B7A61AFC}">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8" id="{8F8BB59A-C504-4C84-ACEA-5CBC7B01100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7" id="{9B1C9757-4370-485B-8405-CC8CF5F95C6E}">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6" id="{8B9AE4AB-90ED-4204-BC52-066880F79093}">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5" id="{8974534E-1447-4061-8044-B36B815AF249}">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4" id="{EEDA4F56-F5E3-45DD-9D1B-16792E377571}">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3" id="{6972C361-A140-4EB0-8724-6CB5B6F24803}">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2" id="{707841F1-7CFD-4DE2-99EF-A65EB1089692}">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1" id="{D041D4C7-0085-4CB3-BF77-324CDBB9D3FB}">
            <xm:f>LEFT('PRODUCT DETAILS'!$E$12,5)="Smart"</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30" id="{1145C687-6CA8-4B0B-B214-A24957597E82}">
            <xm:f>'PRODUCT DETAILS'!$E$12="Consumable"</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29" id="{892362AE-C68D-42AD-9371-E5729CD895FF}">
            <xm:f>LEFT('PRODUCT DETAILS'!$E$12,5)="Smart"</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8" id="{8EAA8957-3D0B-4B47-83F7-1A127F43D774}">
            <xm:f>'PRODUCT DETAILS'!$E$12="Consumable"</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7" id="{C98DEE3E-5965-4C2B-B8D0-C87432405BBB}">
            <xm:f>LEFT('PRODUCT DETAILS'!$E$12,5)="Smart"</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6" id="{714CFC00-5904-40B2-ADB0-DAFE747CA3B8}">
            <xm:f>'PRODUCT DETAILS'!$E$12="Consumable"</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5" id="{B769130C-7051-420E-8744-83BA46A8D5A5}">
            <xm:f>LEFT('PRODUCT DETAILS'!$E$12,5)="Smart"</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4" id="{92BAB4E8-E32E-4892-9CD9-1EACF7041319}">
            <xm:f>'PRODUCT DETAILS'!$E$12="Consumable"</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3" id="{FCB335AD-A781-438C-9DB5-22B7FBC850E2}">
            <xm:f>LEFT('PRODUCT DETAILS'!$E$12,5)="Smart"</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2" id="{B4073233-DEAF-495C-8D10-5D63470FEAD3}">
            <xm:f>'PRODUCT DETAILS'!$E$12="Consumable"</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1" id="{D569E860-B13C-4B7F-BF16-FFB5E7AF5F61}">
            <xm:f>LEFT('PRODUCT DETAILS'!$E$12,5)="Smart"</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20" id="{ABB9A696-85F9-4277-8C57-F8B8386887F0}">
            <xm:f>'PRODUCT DETAILS'!$E$12="Consumable"</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19" id="{F7E5C717-5B86-4AF0-A598-8C2F452A854B}">
            <xm:f>LEFT('PRODUCT DETAILS'!$E$12,5)="Smart"</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8" id="{401B01D1-B704-4649-B12E-DB36291489E2}">
            <xm:f>'PRODUCT DETAILS'!$E$12="Consumable"</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7" id="{DE70C839-76FA-43DA-80C3-8A05038A0CF1}">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6" id="{DEE3E193-6B1D-4D09-ADA1-50CBCB1EF9C3}">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5" id="{F1392937-69EF-43A1-A1CB-3B1800AD50A1}">
            <xm:f>LEFT('PRODUCT DETAILS'!$E$12,5)="Smart"</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4" id="{6EB0175E-172D-46D8-AEA3-45C29869E5A5}">
            <xm:f>'PRODUCT DETAILS'!$E$12="Consumable"</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3" id="{ED2DB357-1D6E-4A74-8426-D969242E3BFA}">
            <xm:f>LEFT('PRODUCT DETAILS'!$E$12,5)="Smart"</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2" id="{CA66EBCE-AEB1-4FE6-96CC-8643DEFF12A4}">
            <xm:f>'PRODUCT DETAILS'!$E$12="Consumable"</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1" id="{32B2EB4D-13C3-4CE5-89AC-08E4859F14BB}">
            <xm:f>LEFT('PRODUCT DETAILS'!$E$12,5)="Smart"</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10" id="{E6AD62DA-8B25-4919-A99D-4E6AD7CBBDCF}">
            <xm:f>'PRODUCT DETAILS'!$E$12="Consumable"</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06" id="{D50543E6-9E6C-47DD-A00F-332E113402C3}">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5" id="{EC764A60-FD24-4F7B-985F-6FF19DB9A8A7}">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1" id="{144F52FF-71F8-4319-A8A2-E2A57F8D8879}">
            <xm:f>('PRODUCT DETAILS'!$E$12="Consumable")+('PRODUCT DETAILS'!$E$12="Subscription")</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900" id="{24401C22-3D22-44EC-AE28-0FA9CDEAD45E}">
            <xm:f>LEFT('PRODUCT DETAILS'!$E$12,5)="Smart"</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898" id="{B6F8FACD-5182-4EAA-AC1C-8942B679BADE}">
            <xm:f>('PRODUCT DETAILS'!$E$12="Consumable")+('PRODUCT DETAILS'!$E$12="Subscription")</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7" id="{3D6C8586-651D-4A53-B10C-E048F443FAB4}">
            <xm:f>LEFT('PRODUCT DETAILS'!$E$12,5)="Smart"</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2" id="{42666DB0-9649-4505-B332-E63C8E3D0672}">
            <xm:f>('PRODUCT DETAILS'!$E$12="Consumable")+('PRODUCT DETAILS'!$E$12="Subscription")</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91" id="{323B088B-C905-4A3B-9EF3-405AC631DE31}">
            <xm:f>LEFT('PRODUCT DETAILS'!$E$12,5)="Smart"</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89" id="{B18EB72C-11EE-4888-8D86-DEBD1579ECA5}">
            <xm:f>('PRODUCT DETAILS'!$E$12="Consumable")+('PRODUCT DETAILS'!$E$12="Subscription")</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8" id="{8B141F15-3606-436E-8509-67DE2D640591}">
            <xm:f>LEFT('PRODUCT DETAILS'!$E$12,5)="Smart"</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6" id="{7E53ED75-7498-47DF-B82E-CA8841674B6D}">
            <xm:f>('PRODUCT DETAILS'!$E$12="Consumable")+('PRODUCT DETAILS'!$E$12="Subscription")</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5" id="{D0AAADBE-E1EE-4F97-8672-7AB528BDAD0B}">
            <xm:f>LEFT('PRODUCT DETAILS'!$E$12,5)="Smart"</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0" id="{939FE1C9-A25E-4C8E-A98F-56594D035E49}">
            <xm:f>LEFT('PRODUCT DETAILS'!$E$12,5)="Smart"</xm:f>
            <x14:dxf>
              <font>
                <color theme="0"/>
              </font>
              <fill>
                <patternFill patternType="lightUp">
                  <fgColor theme="0" tint="-0.24994659260841701"/>
                </patternFill>
              </fill>
            </x14:dxf>
          </x14:cfRule>
          <xm:sqref>M36</xm:sqref>
        </x14:conditionalFormatting>
        <x14:conditionalFormatting xmlns:xm="http://schemas.microsoft.com/office/excel/2006/main">
          <x14:cfRule type="expression" priority="1875" id="{9502921D-C3E9-43F7-8AFE-721729AD1CC2}">
            <xm:f>LEFT('PRODUCT DETAILS'!$E$12,5)="Smart"</xm:f>
            <x14:dxf>
              <font>
                <color theme="0"/>
              </font>
              <fill>
                <patternFill patternType="lightUp">
                  <fgColor theme="0" tint="-0.24994659260841701"/>
                </patternFill>
              </fill>
            </x14:dxf>
          </x14:cfRule>
          <xm:sqref>M37</xm:sqref>
        </x14:conditionalFormatting>
        <x14:conditionalFormatting xmlns:xm="http://schemas.microsoft.com/office/excel/2006/main">
          <x14:cfRule type="expression" priority="1870" id="{D9EB296E-CDA9-4288-9B4B-F58F76821265}">
            <xm:f>LEFT('PRODUCT DETAILS'!$E$12,5)="Smart"</xm:f>
            <x14:dxf>
              <font>
                <color theme="0"/>
              </font>
              <fill>
                <patternFill patternType="lightUp">
                  <fgColor theme="0" tint="-0.24994659260841701"/>
                </patternFill>
              </fill>
            </x14:dxf>
          </x14:cfRule>
          <xm:sqref>M38</xm:sqref>
        </x14:conditionalFormatting>
        <x14:conditionalFormatting xmlns:xm="http://schemas.microsoft.com/office/excel/2006/main">
          <x14:cfRule type="expression" priority="1865" id="{D7672ABB-8FEB-4A87-BB40-E88D1F2F2B2F}">
            <xm:f>LEFT('PRODUCT DETAILS'!$E$12,5)="Smart"</xm:f>
            <x14:dxf>
              <font>
                <color theme="0"/>
              </font>
              <fill>
                <patternFill patternType="lightUp">
                  <fgColor theme="0" tint="-0.24994659260841701"/>
                </patternFill>
              </fill>
            </x14:dxf>
          </x14:cfRule>
          <xm:sqref>M40</xm:sqref>
        </x14:conditionalFormatting>
        <x14:conditionalFormatting xmlns:xm="http://schemas.microsoft.com/office/excel/2006/main">
          <x14:cfRule type="expression" priority="1860" id="{8DC0862F-2699-4A02-9A23-D278CF3A828C}">
            <xm:f>LEFT('PRODUCT DETAILS'!$E$12,5)="Smart"</xm:f>
            <x14:dxf>
              <font>
                <color theme="0"/>
              </font>
              <fill>
                <patternFill patternType="lightUp">
                  <fgColor theme="0" tint="-0.24994659260841701"/>
                </patternFill>
              </fill>
            </x14:dxf>
          </x14:cfRule>
          <xm:sqref>M41</xm:sqref>
        </x14:conditionalFormatting>
        <x14:conditionalFormatting xmlns:xm="http://schemas.microsoft.com/office/excel/2006/main">
          <x14:cfRule type="expression" priority="1855" id="{B6DFE825-17C1-4F08-A04E-A5955E24C861}">
            <xm:f>LEFT('PRODUCT DETAILS'!$E$12,5)="Smart"</xm:f>
            <x14:dxf>
              <font>
                <color theme="0"/>
              </font>
              <fill>
                <patternFill patternType="lightUp">
                  <fgColor theme="0" tint="-0.24994659260841701"/>
                </patternFill>
              </fill>
            </x14:dxf>
          </x14:cfRule>
          <xm:sqref>M42</xm:sqref>
        </x14:conditionalFormatting>
        <x14:conditionalFormatting xmlns:xm="http://schemas.microsoft.com/office/excel/2006/main">
          <x14:cfRule type="expression" priority="1850" id="{8013DA4E-AB0D-4D76-AA3B-7F028FD53AC9}">
            <xm:f>LEFT('PRODUCT DETAILS'!$E$12,5)="Smart"</xm:f>
            <x14:dxf>
              <font>
                <color theme="0"/>
              </font>
              <fill>
                <patternFill patternType="lightUp">
                  <fgColor theme="0" tint="-0.24994659260841701"/>
                </patternFill>
              </fill>
            </x14:dxf>
          </x14:cfRule>
          <xm:sqref>M43</xm:sqref>
        </x14:conditionalFormatting>
        <x14:conditionalFormatting xmlns:xm="http://schemas.microsoft.com/office/excel/2006/main">
          <x14:cfRule type="expression" priority="1845" id="{B32BA344-0E8E-440B-B480-E9D902DC075A}">
            <xm:f>LEFT('PRODUCT DETAILS'!$E$12,5)="Smart"</xm:f>
            <x14:dxf>
              <font>
                <color theme="0"/>
              </font>
              <fill>
                <patternFill patternType="lightUp">
                  <fgColor theme="0" tint="-0.24994659260841701"/>
                </patternFill>
              </fill>
            </x14:dxf>
          </x14:cfRule>
          <xm:sqref>M44</xm:sqref>
        </x14:conditionalFormatting>
        <x14:conditionalFormatting xmlns:xm="http://schemas.microsoft.com/office/excel/2006/main">
          <x14:cfRule type="expression" priority="1840" id="{66D6709E-90B4-4ACE-AC80-2E3155AE9F03}">
            <xm:f>LEFT('PRODUCT DETAILS'!$E$12,5)="Smart"</xm:f>
            <x14:dxf>
              <font>
                <color theme="0"/>
              </font>
              <fill>
                <patternFill patternType="lightUp">
                  <fgColor theme="0" tint="-0.24994659260841701"/>
                </patternFill>
              </fill>
            </x14:dxf>
          </x14:cfRule>
          <xm:sqref>M45</xm:sqref>
        </x14:conditionalFormatting>
        <x14:conditionalFormatting xmlns:xm="http://schemas.microsoft.com/office/excel/2006/main">
          <x14:cfRule type="expression" priority="1835" id="{1EBFB871-6D64-4427-B894-FCB8C1B78D22}">
            <xm:f>LEFT('PRODUCT DETAILS'!$E$12,5)="Smart"</xm:f>
            <x14:dxf>
              <font>
                <color theme="0"/>
              </font>
              <fill>
                <patternFill patternType="lightUp">
                  <fgColor theme="0" tint="-0.24994659260841701"/>
                </patternFill>
              </fill>
            </x14:dxf>
          </x14:cfRule>
          <xm:sqref>M46</xm:sqref>
        </x14:conditionalFormatting>
        <x14:conditionalFormatting xmlns:xm="http://schemas.microsoft.com/office/excel/2006/main">
          <x14:cfRule type="expression" priority="1830" id="{72C2273C-0673-4FF5-8045-ACBC60CD92B4}">
            <xm:f>LEFT('PRODUCT DETAILS'!$E$12,5)="Smart"</xm:f>
            <x14:dxf>
              <font>
                <color theme="0"/>
              </font>
              <fill>
                <patternFill patternType="lightUp">
                  <fgColor theme="0" tint="-0.24994659260841701"/>
                </patternFill>
              </fill>
            </x14:dxf>
          </x14:cfRule>
          <xm:sqref>M47</xm:sqref>
        </x14:conditionalFormatting>
        <x14:conditionalFormatting xmlns:xm="http://schemas.microsoft.com/office/excel/2006/main">
          <x14:cfRule type="expression" priority="1825" id="{ED8D8346-3056-4368-8859-C7A37EAB5AD7}">
            <xm:f>LEFT('PRODUCT DETAILS'!$E$12,5)="Smart"</xm:f>
            <x14:dxf>
              <font>
                <color theme="0"/>
              </font>
              <fill>
                <patternFill patternType="lightUp">
                  <fgColor theme="0" tint="-0.24994659260841701"/>
                </patternFill>
              </fill>
            </x14:dxf>
          </x14:cfRule>
          <xm:sqref>M48</xm:sqref>
        </x14:conditionalFormatting>
        <x14:conditionalFormatting xmlns:xm="http://schemas.microsoft.com/office/excel/2006/main">
          <x14:cfRule type="expression" priority="1820" id="{2872D9B1-1E64-45EC-AC33-E10F80D521BE}">
            <xm:f>LEFT('PRODUCT DETAILS'!$E$12,5)="Smart"</xm:f>
            <x14:dxf>
              <font>
                <color theme="0"/>
              </font>
              <fill>
                <patternFill patternType="lightUp">
                  <fgColor theme="0" tint="-0.24994659260841701"/>
                </patternFill>
              </fill>
            </x14:dxf>
          </x14:cfRule>
          <xm:sqref>M49</xm:sqref>
        </x14:conditionalFormatting>
        <x14:conditionalFormatting xmlns:xm="http://schemas.microsoft.com/office/excel/2006/main">
          <x14:cfRule type="expression" priority="1815" id="{CDCCB496-55D2-40E7-944A-185FFBC6237E}">
            <xm:f>LEFT('PRODUCT DETAILS'!$E$12,5)="Smart"</xm:f>
            <x14:dxf>
              <font>
                <color theme="0"/>
              </font>
              <fill>
                <patternFill patternType="lightUp">
                  <fgColor theme="0" tint="-0.24994659260841701"/>
                </patternFill>
              </fill>
            </x14:dxf>
          </x14:cfRule>
          <xm:sqref>M26</xm:sqref>
        </x14:conditionalFormatting>
        <x14:conditionalFormatting xmlns:xm="http://schemas.microsoft.com/office/excel/2006/main">
          <x14:cfRule type="expression" priority="1810" id="{78C1FA2E-3134-4CFE-AEFF-9E93E03F1C29}">
            <xm:f>LEFT('PRODUCT DETAILS'!$E$12,5)="Smart"</xm:f>
            <x14:dxf>
              <font>
                <color theme="0"/>
              </font>
              <fill>
                <patternFill patternType="lightUp">
                  <fgColor theme="0" tint="-0.24994659260841701"/>
                </patternFill>
              </fill>
            </x14:dxf>
          </x14:cfRule>
          <xm:sqref>M27</xm:sqref>
        </x14:conditionalFormatting>
        <x14:conditionalFormatting xmlns:xm="http://schemas.microsoft.com/office/excel/2006/main">
          <x14:cfRule type="expression" priority="1805" id="{0D9FB0FE-119C-4765-B909-51FAE6FD582A}">
            <xm:f>LEFT('PRODUCT DETAILS'!$E$12,5)="Smart"</xm:f>
            <x14:dxf>
              <font>
                <color theme="0"/>
              </font>
              <fill>
                <patternFill patternType="lightUp">
                  <fgColor theme="0" tint="-0.24994659260841701"/>
                </patternFill>
              </fill>
            </x14:dxf>
          </x14:cfRule>
          <xm:sqref>M28</xm:sqref>
        </x14:conditionalFormatting>
        <x14:conditionalFormatting xmlns:xm="http://schemas.microsoft.com/office/excel/2006/main">
          <x14:cfRule type="expression" priority="1800" id="{1617D1C9-19FF-4053-AEAA-4966EEEA81CB}">
            <xm:f>LEFT('PRODUCT DETAILS'!$E$12,5)="Smart"</xm:f>
            <x14:dxf>
              <font>
                <color theme="0"/>
              </font>
              <fill>
                <patternFill patternType="lightUp">
                  <fgColor theme="0" tint="-0.24994659260841701"/>
                </patternFill>
              </fill>
            </x14:dxf>
          </x14:cfRule>
          <xm:sqref>M29</xm:sqref>
        </x14:conditionalFormatting>
        <x14:conditionalFormatting xmlns:xm="http://schemas.microsoft.com/office/excel/2006/main">
          <x14:cfRule type="expression" priority="1795" id="{83DF8E2A-896E-4508-A8C3-C6C4450FF7FF}">
            <xm:f>LEFT('PRODUCT DETAILS'!$E$12,5)="Smart"</xm:f>
            <x14:dxf>
              <font>
                <color theme="0"/>
              </font>
              <fill>
                <patternFill patternType="lightUp">
                  <fgColor theme="0" tint="-0.24994659260841701"/>
                </patternFill>
              </fill>
            </x14:dxf>
          </x14:cfRule>
          <xm:sqref>M31</xm:sqref>
        </x14:conditionalFormatting>
        <x14:conditionalFormatting xmlns:xm="http://schemas.microsoft.com/office/excel/2006/main">
          <x14:cfRule type="expression" priority="1792" id="{173CB6A2-197A-47F3-8CF2-7814C1555A3D}">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91" id="{2738408C-C7FE-424E-B387-A51E2D0E6C9B}">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88" id="{ECB71864-5A61-419D-B952-C4110EBE7EEE}">
            <xm:f>('PRODUCT DETAILS'!$E$12="Consumable")+('PRODUCT DETAILS'!$E$12="Subscription")</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7" id="{91AED7C0-18BD-4FFF-96D3-8EFD35C52613}">
            <xm:f>LEFT('PRODUCT DETAILS'!$E$12,5)="Smart"</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4" id="{7B57E89F-7AFD-48CC-B82F-6F23AB763F69}">
            <xm:f>('PRODUCT DETAILS'!$E$12="Consumable")+('PRODUCT DETAILS'!$E$12="Subscription")</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3" id="{9B77F628-F9C0-4360-81A7-BCBF60E4ACEA}">
            <xm:f>LEFT('PRODUCT DETAILS'!$E$12,5)="Smart"</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0" id="{81E4E4BB-9D3D-4E6A-9C96-5C92FA508044}">
            <xm:f>('PRODUCT DETAILS'!$E$12="Consumable")+('PRODUCT DETAILS'!$E$12="Subscription")</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9" id="{C9A10DF8-9FD9-4773-838D-2BC6AF62A577}">
            <xm:f>LEFT('PRODUCT DETAILS'!$E$12,5)="Smart"</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6" id="{FAA620D8-A8D6-48C6-8F17-B1825A89856A}">
            <xm:f>('PRODUCT DETAILS'!$E$12="Consumable")+('PRODUCT DETAILS'!$E$12="Subscription")</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5" id="{08F753A0-CF00-43A1-9AD0-A9E8B4EE2A66}">
            <xm:f>LEFT('PRODUCT DETAILS'!$E$12,5)="Smart"</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2" id="{EA12A910-B7D2-4086-B377-869C8E6930E1}">
            <xm:f>('PRODUCT DETAILS'!$E$12="Consumable")+('PRODUCT DETAILS'!$E$12="Subscription")</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71" id="{CA699B96-69C6-4851-B77B-4DA3175B9D5C}">
            <xm:f>LEFT('PRODUCT DETAILS'!$E$12,5)="Smart"</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52" id="{E599C58D-0BEA-49AD-A88B-4CF29F0779D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51" id="{F4D087A3-08EE-44B0-B808-18C92694964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19" id="{98E62483-7334-4E6A-B50A-0991DAD6F69B}">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8" id="{9DF9422E-4584-4B82-AE3C-28CE48214AA3}">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6" id="{AA8B0D4E-ABE9-4F0E-BA9B-7AF482AA50C8}">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5" id="{77A1DB57-4FAB-45CB-8FAC-CACCD8C64586}">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3" id="{4087CD06-167C-41EB-A265-FEA38CDDB1DE}">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2" id="{41DFAB8E-5E37-4DF9-BBC5-79AA16173812}">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0" id="{C930E9B1-B77E-437D-A533-4870DC602214}">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9" id="{C43AD8AD-7CEE-4892-AD41-2651744CC71C}">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7" id="{DCB0E4D8-A2A4-4AA7-91BF-D017E6DB3E4F}">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6" id="{10B3E5CA-E571-4101-8162-3B8146291068}">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4" id="{8D14D697-AE0A-4AD1-8415-716EFA7A4156}">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3" id="{064E6CFB-9385-452C-873A-5EF0B0F11F59}">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1" id="{AE6435DC-E7A4-45D9-84FE-E339D3CF4D85}">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700" id="{10AEA67D-CC43-4B9F-BD67-84F4B4158903}">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8" id="{436AC9FA-6920-43D5-B95B-4990C708D7A0}">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7" id="{BD910991-E335-4CA0-9552-EE75FC666E69}">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5" id="{D010296C-D63D-4EFF-A6FB-45BE36D83443}">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4" id="{C569EC79-E5FE-4998-BEAE-8DAE8A85DDD3}">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2" id="{FB242463-C9A3-4F23-B0E6-3ADDF8FC1450}">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1" id="{F648355A-A099-4237-BD66-35943919107D}">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89" id="{56C11CB9-1A37-48CA-8635-CD1A37024931}">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8" id="{EBDB2F71-D3A8-4384-B6AC-E636A683C320}">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6" id="{97FA9354-1E7B-480A-ABB4-62EB3D0172D2}">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5" id="{6A901037-8FCA-493E-8CFE-D6B11E83EF63}">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3" id="{39B11732-81A5-44D8-A124-472753C32AA6}">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2" id="{DB144746-0481-41AD-BCFD-E363753411A1}">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0" id="{F9EFFF78-F36C-438B-9ABB-A6163BC12242}">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9" id="{8247ABD0-8C70-4C29-A979-4D3E4F2535C5}">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7" id="{E344AF79-76E0-438F-9625-40F5EFEAAD61}">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6" id="{773F4B0B-67F1-4746-9E8C-E2C82705226E}">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4" id="{6AD86198-52B6-4B51-A633-78411FCCEC10}">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3" id="{4B608E46-A6B4-49B8-9B6D-EE3DC4963CFF}">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1" id="{A607ED02-4BBF-4596-BE70-794C67E277BB}">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70" id="{0EEDFB82-20F7-4530-8CB3-8ED1EDBA71A8}">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8" id="{314CD55C-C971-4756-9A73-020F60CF356A}">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7" id="{9E0A7F5E-5B8C-4DD2-A6AB-5A520C4A58F1}">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5" id="{CE559B94-CE4F-4E84-9470-B48BFB71CD04}">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4" id="{24688A91-922A-4401-94A1-C0991A93C1E8}">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2" id="{84BE9A24-9853-4147-848A-747BB712922D}">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1" id="{05552EE5-0144-41B4-B10A-D87610F55ED7}">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59" id="{A0871716-963B-46D5-B364-4653C1659F70}">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8" id="{F4AC26C5-64D3-4BC5-B13D-A837DB6D4840}">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6" id="{D98D1D57-4E01-4B92-ABFD-973FF8166AAF}">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5" id="{83D7D862-CF65-48EA-A42C-9B1F5AFBE343}">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3" id="{D7116343-1C4D-46CD-B540-E55F22FBE905}">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2" id="{FFACC72E-8419-4AD3-AAB6-2B277E5B1226}">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0" id="{6823BD86-0B94-459A-841C-93CF176FEDE2}">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9" id="{AEF544D1-D778-4CA6-9E48-01F9929E019F}">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7" id="{94FEC19E-2766-4B30-901D-B00527F6C92C}">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6" id="{E4C8E4E3-CF87-443C-A5C2-BB0BEC9F19B3}">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4" id="{6B82B138-B974-4053-80E6-121B3DCE3F81}">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3" id="{938992AC-76BC-49E0-A36A-49E94E4EEC46}">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1" id="{527E9EBA-CFD5-4D00-94FC-C26CA681FF1A}">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40" id="{33130574-1260-4AED-A6A4-3D0EC84A070C}">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8" id="{C8F9CCD3-DF3C-420C-BA6E-2B0C2B5A3757}">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7" id="{8071ACB0-90E9-4408-A7E0-87E5563D4DE5}">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5" id="{77C3CCE7-F23A-42F1-A222-FEDA6877DC14}">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4" id="{EC4F607A-E40D-46B5-945C-1C1BE922B1F5}">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2" id="{B5E5DEAD-7917-449B-9C64-13C463466C3C}">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1" id="{927F9408-9889-4605-8AB0-892F904E5B41}">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29" id="{7619A389-73BB-41FF-9E3F-71F0997E57FE}">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8" id="{C3958874-6B32-4071-A12D-FCF9DB089355}">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6" id="{FEE5B1B5-FF50-4E57-84D0-C044148AC4F7}">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5" id="{F91055E9-7FBA-48BA-8151-E16DA7FE8F8D}">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3" id="{B5799233-DCBD-48EE-84CB-33F05F88FAFD}">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2" id="{49BEA161-14D5-4CA4-B662-95158871B465}">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0" id="{C565FDE0-8157-4685-9D09-5C518BF5CA1C}">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9" id="{6C4409D5-FDC4-43A8-BB48-2A43654740E8}">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7" id="{646542F7-5340-482B-BEB8-0475FB87BB4A}">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6" id="{10A736EF-FE68-4E25-9904-5C4ED21C1ED2}">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4" id="{823BB727-22D0-497A-AA4A-AE3F5E501A41}">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3" id="{56144A05-46C3-463F-B975-D1E1F52DB147}">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1" id="{97E9D871-BA0E-4966-A3F2-4092C7313379}">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10" id="{624A3F2E-1BDC-4BF7-8FEC-079A419D7E62}">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8" id="{6A11A1F9-07E6-4535-A0E0-4209A33B8B4E}">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7" id="{B9C4DBE5-8E46-4539-BA7C-9F35F6AD3C77}">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5" id="{B63CDD33-806F-4678-B4D0-08A3ACC65471}">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4" id="{21D63C2C-B532-44DF-8FBE-1273E27F5778}">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2" id="{5236F205-FE05-44FD-988D-B1A3512F64E8}">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1" id="{288D16EB-D4F8-4C8B-A9B9-38361213CB72}">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599" id="{1D099E35-BA3C-4CA0-9BAF-6EFE58FC024B}">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8" id="{6EBD6B9D-2A8F-4354-9065-F80B73F4C6F1}">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6" id="{34B11564-535E-408A-A258-20C1D1832821}">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5" id="{79E4B66F-67B2-4F1B-902B-51E7313DE1AE}">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3" id="{B698411E-8BE8-4E7D-94D4-9B36D16C2D4F}">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2" id="{8F6AA58E-A649-41BC-9BDC-07F93F4DFF0B}">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0" id="{BA2B3B58-3DDC-4130-BCE5-1C39B4C65002}">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9" id="{0F0413CB-3665-4BA6-BCD7-49FE7E717E41}">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7" id="{211D951F-64C0-4DEF-B602-4F7FBF02A920}">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6" id="{8A0AE431-1AE0-4F4F-89B7-EEA1FA9F9A37}">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4" id="{A65AA3A5-50A5-4816-818C-78194DC9DD84}">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3" id="{23E93134-888D-4543-94AF-14566FE17CFF}">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1" id="{430391BF-46E3-4692-A178-D110C2F787BD}">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80" id="{CD188E57-44ED-42C7-9BCB-F236BCF57B3D}">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8" id="{F017C3D5-38E3-41B8-82CC-ABF4D30F4C5E}">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7" id="{9D86D6AE-D6D6-4F05-8410-5E1999AE10A3}">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5" id="{6ECC0C38-3C67-4D30-A2B6-FB956A9F1095}">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4" id="{3FC04DD7-AAD5-4B5E-9F60-C33DA78B8980}">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2" id="{038BD7E8-979E-4B3D-996F-E5D8DDA4BD57}">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1" id="{68AD21B6-BAD0-4015-A5B3-4BD1A2C9CD0A}">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63" id="{7E53474B-9D8E-44D2-8DAF-324FC93E491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2" id="{E771D3CC-1A30-4D4A-BC80-B7633C0C4CA9}">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0" id="{EE2501EC-B557-4FC6-9226-01F97617092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9" id="{63F1C8C5-1B53-415D-BD67-2F20E32ABDB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7" id="{53E1ABA6-4F68-42D5-8B07-98CBE0D7080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6" id="{3C22D153-4047-4BE2-A545-F78A0269BE8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4" id="{A09F4D9E-534A-43BD-8D11-FB560677088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3" id="{16945319-D7E6-4F12-8E0E-872A1D29FCC2}">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1" id="{05D2CC8F-2A81-45FF-9219-337DE2A58E46}">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0" id="{10CAEE29-1784-49C5-8DF5-A1F3B2A6E86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49" id="{A4DF1598-E981-429E-8E25-99F293CB1ACA}">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8" id="{270822AF-E09B-4010-9872-70565AD0C56E}">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7" id="{0E13C0CD-6EE0-403D-BB82-B22D5BB41308}">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6" id="{AE09AC45-B1B3-4532-9B28-E109C9A5FD0E}">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5" id="{AF35A60F-CD6C-4CBC-9125-861EF1A86168}">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4" id="{DA6BA6F7-3F34-4A6D-BDE2-1F53DEBA4845}">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3" id="{340901D9-61A9-4503-A306-C07002DB644B}">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2" id="{5B92B5D0-8D9D-4F86-B737-15B3118F76F3}">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1" id="{504092C4-5E0E-4008-894A-7E80B0CC4709}">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40" id="{8CB7C3C5-334C-472B-9D28-891E6CBF93D7}">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39" id="{B5F3D28B-9F7F-488E-B04F-657BAA30BC9C}">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8" id="{BE61B36D-8A4B-4F48-B01A-BA05214DD5F9}">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7" id="{142096CA-1AC3-41D7-AE5F-F54B653FBF10}">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6" id="{78BBFEDC-5A06-42C9-9E9E-6A850047A875}">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5" id="{7B2E21D6-6D12-403F-BBC9-C64B4A97AF38}">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4" id="{4AB8D42A-5BDC-4DF2-A05A-F33D2003F6C3}">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3" id="{D5DF7DFC-39C0-4B9D-BBA0-59AEDA1DA33F}">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2" id="{5FB90E55-BFD0-450E-86CD-54213BFBCC16}">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1" id="{DD0F9C29-78D1-46CE-A26D-DF2BF847B8D9}">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30" id="{D179A7C1-4F41-4553-BF49-FB1BC4E2B9D2}">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29" id="{9D58DC1C-6E3B-4E9F-9F18-F1EE991801E1}">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8" id="{3FFE5353-9FBA-49E4-A578-828B19898E2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7" id="{1CD70E46-7745-439D-8E47-D888F60C7D02}">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6" id="{3147BC1F-4209-4A6B-8D25-9A86041DE340}">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5" id="{6D27DD41-36D3-4225-B8EC-0EF3EED75A13}">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4" id="{CC8A2B7A-0A76-443E-BE82-80B585EA39D4}">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3" id="{F70CC93B-BC71-40E4-8D28-5D823DDF1AF9}">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2" id="{193C5551-279D-4D02-BAF7-8F76494E4C18}">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1" id="{21250E7C-0105-4BB9-A383-DC9F832D299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20" id="{8DDA2ADD-07C1-4044-BAE1-60E33308F99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19" id="{95380B28-B052-447D-8108-356332AF149B}">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8" id="{0476620C-CC68-41B7-9E3E-7F2FC8D78F6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7" id="{DA265C58-BC46-4EE4-8ECD-6B58F60D19D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6" id="{CF72392B-B105-45BA-B4D0-53B9858FA507}">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5" id="{18E96D81-CC50-4253-AC3D-8ECA6412453A}">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4" id="{955E0DBA-9347-4EC7-981D-DDCCBB1AB922}">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3" id="{301B7993-F03F-4C58-8F11-C24D2ECFFB23}">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2" id="{AD5E4337-BC86-40F8-A7B3-E6B382AE5672}">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1" id="{EC1AD7E6-33C3-415D-9B80-B51EE7F6BF66}">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10" id="{B25B6C61-B97F-445C-8CFA-38BD5B40E87A}">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09" id="{247C7A72-3879-4841-A468-586726DEB612}">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508" id="{D8A8A462-9AF9-4DB7-A7FE-4E62BE978767}">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91" id="{0BE57047-FED5-46EA-8C0C-FFA2894BB46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90" id="{B294D6C2-8FCA-40C9-9D59-AE0554AC985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89" id="{A3E1D137-0643-463B-88D2-BA87DF55C0A2}">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8" id="{27333D06-823D-4CF3-A751-B9C131586FF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7" id="{0149261A-4CCA-46E1-97D2-554CA1AA1F3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6" id="{07CA321C-8DC2-43B4-871D-5240383E15F6}">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5" id="{8AF65A02-9EE1-4F5F-9C2B-65D118DA5859}">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4" id="{8BC48AA9-8D24-40B0-A068-943A5A1987CD}">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3" id="{75EF5C12-DC0C-4B7E-8053-CD774AA45A12}">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2" id="{C8CD380B-CFC0-4330-8FAF-5F58B9E3842F}">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1" id="{4F00171D-89C7-46B0-8885-F156D82A40A1}">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80" id="{203BC134-8708-45B6-B44B-7775AE8B6106}">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79" id="{CF8613A5-5C90-467C-B346-A21FF29A0F3C}">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8" id="{EB8F7B48-C42E-4354-80EF-D7C52196BB9C}">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5" id="{30AF8409-0FB0-454E-9448-29B6374C1678}">
            <xm:f>('PRODUCT DETAILS'!$E$12="Consumable")+('PRODUCT DETAILS'!$E$12="Subscription")</xm:f>
            <x14:dxf>
              <font>
                <color theme="0"/>
              </font>
              <fill>
                <patternFill patternType="lightUp">
                  <fgColor theme="0" tint="-0.24994659260841701"/>
                </patternFill>
              </fill>
            </x14:dxf>
          </x14:cfRule>
          <xm:sqref>F39</xm:sqref>
        </x14:conditionalFormatting>
        <x14:conditionalFormatting xmlns:xm="http://schemas.microsoft.com/office/excel/2006/main">
          <x14:cfRule type="expression" priority="1474" id="{8ACA66A9-22AB-495D-9578-3E4638483D83}">
            <xm:f>LEFT('PRODUCT DETAILS'!$E$12,5)="Smart"</xm:f>
            <x14:dxf>
              <font>
                <color theme="0"/>
              </font>
              <fill>
                <patternFill patternType="lightUp">
                  <fgColor theme="0" tint="-0.24994659260841701"/>
                </patternFill>
              </fill>
            </x14:dxf>
          </x14:cfRule>
          <xm:sqref>E39:F39</xm:sqref>
        </x14:conditionalFormatting>
        <x14:conditionalFormatting xmlns:xm="http://schemas.microsoft.com/office/excel/2006/main">
          <x14:cfRule type="expression" priority="1472" id="{C4898DCE-7F62-45A9-8D3B-BFD69627FE2A}">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71" id="{C01FBD98-12B4-4F85-9D2C-737866F5F09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68" id="{29A51950-FD04-4DA9-AB56-AD7870626CF2}">
            <xm:f>LEFT('PRODUCT DETAILS'!$E$12,5)="Smart"</xm:f>
            <x14:dxf>
              <font>
                <color theme="0"/>
              </font>
              <fill>
                <patternFill patternType="lightUp">
                  <fgColor theme="0" tint="-0.24994659260841701"/>
                </patternFill>
              </fill>
            </x14:dxf>
          </x14:cfRule>
          <xm:sqref>M39</xm:sqref>
        </x14:conditionalFormatting>
        <x14:conditionalFormatting xmlns:xm="http://schemas.microsoft.com/office/excel/2006/main">
          <x14:cfRule type="expression" priority="1452" id="{25202582-3BC2-4F51-8C90-24D959B11649}">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51" id="{E9684FCA-A6E8-461E-80EF-75385C4DDCA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7" id="{E333C927-11B9-47FC-AC6A-DD02CBAD33A6}">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6" id="{35E84FAA-E48E-4DF1-924C-A8546A21359B}">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324" stopIfTrue="1" id="{CC548713-7368-43AC-87D9-450D1BC4BD2F}">
            <xm:f>('PRODUCT DETAILS'!$E$12="Bundle")+('PRODUCT DETAILS'!$E$12="Season Pass")</xm:f>
            <x14:dxf>
              <font>
                <color theme="0"/>
              </font>
              <fill>
                <patternFill patternType="lightUp">
                  <fgColor theme="0" tint="-0.24994659260841701"/>
                  <bgColor auto="1"/>
                </patternFill>
              </fill>
            </x14:dxf>
          </x14:cfRule>
          <xm:sqref>F8:F49</xm:sqref>
        </x14:conditionalFormatting>
        <x14:conditionalFormatting xmlns:xm="http://schemas.microsoft.com/office/excel/2006/main">
          <x14:cfRule type="expression" priority="1310" id="{1DFBDB4F-5D3D-4AFA-AB77-5536D548FE8B}">
            <xm:f>AND(LEFT('PRODUCT DETAILS'!$E$12,5)&lt;&gt;"Game",LEFT('PRODUCT DETAILS'!$E$12,6)&lt;&gt;"Bundle")</xm:f>
            <x14:dxf>
              <font>
                <color theme="0"/>
              </font>
              <fill>
                <patternFill patternType="lightUp">
                  <fgColor theme="0" tint="-0.24994659260841701"/>
                </patternFill>
              </fill>
            </x14:dxf>
          </x14:cfRule>
          <xm:sqref>Y2:Z2</xm:sqref>
        </x14:conditionalFormatting>
        <x14:conditionalFormatting xmlns:xm="http://schemas.microsoft.com/office/excel/2006/main">
          <x14:cfRule type="expression" priority="1273" id="{77081E58-6CE7-4CA5-8ED2-7BEE2B49710B}">
            <xm:f>LEFT('PRODUCT DETAILS'!$E$12,5)="Smart"</xm:f>
            <x14:dxf>
              <font>
                <color theme="0"/>
              </font>
              <fill>
                <patternFill patternType="lightUp">
                  <fgColor theme="0" tint="-0.24994659260841701"/>
                </patternFill>
              </fill>
            </x14:dxf>
          </x14:cfRule>
          <xm:sqref>E45:E47</xm:sqref>
        </x14:conditionalFormatting>
        <x14:conditionalFormatting xmlns:xm="http://schemas.microsoft.com/office/excel/2006/main">
          <x14:cfRule type="expression" priority="1271" id="{617E8828-9D2A-43AB-AAF0-D868AC0CF531}">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70" id="{E354C8EE-B1D1-4E3C-9E4E-0378CB112074}">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68" id="{EAD26102-85BC-4E29-8BE9-1F0951E83727}">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7" id="{F667328E-FCDB-40F9-9AEC-995131D896D5}">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5" id="{DD01A992-561A-4AF7-ABF6-86729A90B19D}">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4" id="{9B62AF3B-AC28-4981-9760-11742FA67530}">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2" id="{82536E55-566D-4946-B8D1-4774D01D06E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61" id="{4B387FF8-622C-4613-82AD-D3CFCC57A957}">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9" id="{C3B190D5-C3A9-45F1-AA9B-9A218DB68B4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8" id="{71A79E15-330B-4051-93E9-CB804A981A11}">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6" id="{9AB617E7-C131-4636-8AB2-77221E76C2B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5" id="{CFFEA04C-E8DB-4CD6-AC6F-2259A84FD2EC}">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3" id="{B4C7101A-B81A-4610-AFA3-ABD3379549E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2" id="{B6DE9272-7FC0-4F45-9083-FA555DA61A34}">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13" id="{4ACC1AFE-3DA5-4632-8721-5D12AD51F108}">
            <xm:f>LEFT('PRODUCT DETAILS'!$E$12,5)="Smart"</xm:f>
            <x14:dxf>
              <font>
                <color theme="0"/>
              </font>
              <fill>
                <patternFill patternType="lightUp">
                  <fgColor theme="0" tint="-0.24994659260841701"/>
                </patternFill>
              </fill>
            </x14:dxf>
          </x14:cfRule>
          <xm:sqref>Q39</xm:sqref>
        </x14:conditionalFormatting>
        <x14:conditionalFormatting xmlns:xm="http://schemas.microsoft.com/office/excel/2006/main">
          <x14:cfRule type="expression" priority="1210" id="{9CCF4A65-DFE2-4185-BB5A-F59CD319A650}">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09" id="{E5ECB521-2B81-40B5-9223-AE469AF8A5CD}">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154" id="{FD1D7A6C-4E93-40E7-8199-EC121685DF35}">
            <xm:f>LEFT('PRODUCT DETAILS'!$E$12,5)="Smart"</xm:f>
            <x14:dxf>
              <font>
                <color theme="0"/>
              </font>
              <fill>
                <patternFill patternType="lightUp">
                  <fgColor theme="0" tint="-0.24994659260841701"/>
                </patternFill>
              </fill>
            </x14:dxf>
          </x14:cfRule>
          <xm:sqref>S39</xm:sqref>
        </x14:conditionalFormatting>
        <x14:conditionalFormatting xmlns:xm="http://schemas.microsoft.com/office/excel/2006/main">
          <x14:cfRule type="expression" priority="1151" id="{ECD2818D-F496-474A-8CBC-9C53C6F58602}">
            <xm:f>LEFT('PRODUCT DETAILS'!$E$12,5)="Smart"</xm:f>
            <x14:dxf>
              <font>
                <color theme="0"/>
              </font>
              <fill>
                <patternFill patternType="lightUp">
                  <fgColor theme="0" tint="-0.24994659260841701"/>
                </patternFill>
              </fill>
            </x14:dxf>
          </x14:cfRule>
          <xm:sqref>U39</xm:sqref>
        </x14:conditionalFormatting>
        <x14:conditionalFormatting xmlns:xm="http://schemas.microsoft.com/office/excel/2006/main">
          <x14:cfRule type="expression" priority="1127" id="{EA094470-B14D-4F71-A9F9-8E5706632170}">
            <xm:f>LEFT('PRODUCT DETAILS'!$E$12,5)="Smart"</xm:f>
            <x14:dxf>
              <font>
                <color theme="0"/>
              </font>
              <fill>
                <patternFill patternType="lightUp">
                  <fgColor theme="0" tint="-0.24994659260841701"/>
                </patternFill>
              </fill>
            </x14:dxf>
          </x14:cfRule>
          <xm:sqref>V39</xm:sqref>
        </x14:conditionalFormatting>
        <x14:conditionalFormatting xmlns:xm="http://schemas.microsoft.com/office/excel/2006/main">
          <x14:cfRule type="expression" priority="1049" id="{2B61C781-02E1-452A-9371-6BC88317EBBA}">
            <xm:f>('PRODUCT DETAILS'!$E$12="Consumable")+('PRODUCT DETAILS'!$E$12="Subscription")</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8" id="{E14FA9A2-70D5-444F-B7C2-E8823AB93DDD}">
            <xm:f>LEFT('PRODUCT DETAILS'!$E$12,5)="Smart"</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6" id="{A0E96BFB-AB47-4264-9B14-891B4B22E19E}">
            <xm:f>('PRODUCT DETAILS'!$E$12="Bundle")+('PRODUCT DETAILS'!$E$12="Season Pass")</xm:f>
            <x14:dxf>
              <font>
                <color theme="0"/>
              </font>
              <fill>
                <patternFill patternType="lightUp">
                  <fgColor theme="0" tint="-0.24994659260841701"/>
                  <bgColor auto="1"/>
                </patternFill>
              </fill>
            </x14:dxf>
          </x14:cfRule>
          <xm:sqref>O6</xm:sqref>
        </x14:conditionalFormatting>
        <x14:conditionalFormatting xmlns:xm="http://schemas.microsoft.com/office/excel/2006/main">
          <x14:cfRule type="expression" priority="1039" id="{FE5E3ED2-0E4C-445B-A42A-B4211797115D}">
            <xm:f>LEFT('PRODUCT DETAILS'!$E$12,5)="Smart"</xm:f>
            <x14:dxf>
              <font>
                <color theme="0"/>
              </font>
              <fill>
                <patternFill patternType="lightUp">
                  <fgColor theme="0" tint="-0.24994659260841701"/>
                </patternFill>
              </fill>
            </x14:dxf>
          </x14:cfRule>
          <xm:sqref>N6</xm:sqref>
        </x14:conditionalFormatting>
        <x14:conditionalFormatting xmlns:xm="http://schemas.microsoft.com/office/excel/2006/main">
          <x14:cfRule type="expression" priority="883" id="{66823A92-42A9-4E5F-BE90-932B30B48CC1}">
            <xm:f>('PRODUCT DETAILS'!$E$12="Consumable")+('PRODUCT DETAILS'!$E$12="Subscription")</xm:f>
            <x14:dxf>
              <font>
                <color theme="0"/>
              </font>
              <fill>
                <patternFill patternType="lightUp">
                  <fgColor theme="0" tint="-0.24994659260841701"/>
                </patternFill>
              </fill>
            </x14:dxf>
          </x14:cfRule>
          <xm:sqref>G8</xm:sqref>
        </x14:conditionalFormatting>
        <x14:conditionalFormatting xmlns:xm="http://schemas.microsoft.com/office/excel/2006/main">
          <x14:cfRule type="expression" priority="880" id="{9A144016-2C96-4088-ABE1-C78F0783BA51}">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77" id="{2D2C4A8F-E676-48AF-B8D6-E00C41442202}">
            <xm:f>('PRODUCT DETAILS'!$E$12="Consumable")+('PRODUCT DETAILS'!$E$12="Subscription")</xm:f>
            <x14:dxf>
              <font>
                <color theme="0"/>
              </font>
              <fill>
                <patternFill patternType="lightUp">
                  <fgColor theme="0" tint="-0.24994659260841701"/>
                </patternFill>
              </fill>
            </x14:dxf>
          </x14:cfRule>
          <xm:sqref>G11:G25</xm:sqref>
        </x14:conditionalFormatting>
        <x14:conditionalFormatting xmlns:xm="http://schemas.microsoft.com/office/excel/2006/main">
          <x14:cfRule type="expression" priority="874" id="{8C4A9C38-BB33-4541-A444-F5B849321590}">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71" id="{4B4005BA-98DF-4A23-BB0B-17B69148E7F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68" id="{A09747B9-96A9-4FF1-83C8-2EFFB29D886E}">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65" id="{4FBEA5B0-E9D2-4179-B164-E4B27D98E983}">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55" id="{40CC28C7-2ACB-4C1A-A0BD-061A4AB874D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4" id="{F85A58CD-F78F-4A39-8462-DEC563AE9C2E}">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2" id="{7711FA30-3B83-4514-AC40-352A47C38BFD}">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49" id="{8ADC1C0C-30F5-469A-981B-B7DADCF10C55}">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46" id="{1EF88974-CB02-4F06-B6DB-BCED208D9683}">
            <xm:f>('PRODUCT DETAILS'!$E$12="Consumable")+('PRODUCT DETAILS'!$E$12="Subscription")</xm:f>
            <x14:dxf>
              <font>
                <color theme="0"/>
              </font>
              <fill>
                <patternFill patternType="lightUp">
                  <fgColor theme="0" tint="-0.24994659260841701"/>
                </patternFill>
              </fill>
            </x14:dxf>
          </x14:cfRule>
          <xm:sqref>G11:G12</xm:sqref>
        </x14:conditionalFormatting>
        <x14:conditionalFormatting xmlns:xm="http://schemas.microsoft.com/office/excel/2006/main">
          <x14:cfRule type="expression" priority="843" id="{C2856C1D-664B-4E7C-95F6-3F574AF94098}">
            <xm:f>('PRODUCT DETAILS'!$E$12="Consumable")+('PRODUCT DETAILS'!$E$12="Subscription")</xm:f>
            <x14:dxf>
              <font>
                <color theme="0"/>
              </font>
              <fill>
                <patternFill patternType="lightUp">
                  <fgColor theme="0" tint="-0.24994659260841701"/>
                </patternFill>
              </fill>
            </x14:dxf>
          </x14:cfRule>
          <xm:sqref>G13:G20</xm:sqref>
        </x14:conditionalFormatting>
        <x14:conditionalFormatting xmlns:xm="http://schemas.microsoft.com/office/excel/2006/main">
          <x14:cfRule type="expression" priority="840" id="{7ADF49E5-E880-4408-A0FD-456E4C6B50BB}">
            <xm:f>('PRODUCT DETAILS'!$E$12="Consumable")+('PRODUCT DETAILS'!$E$12="Subscription")</xm:f>
            <x14:dxf>
              <font>
                <color theme="0"/>
              </font>
              <fill>
                <patternFill patternType="lightUp">
                  <fgColor theme="0" tint="-0.24994659260841701"/>
                </patternFill>
              </fill>
            </x14:dxf>
          </x14:cfRule>
          <xm:sqref>G21:G25</xm:sqref>
        </x14:conditionalFormatting>
        <x14:conditionalFormatting xmlns:xm="http://schemas.microsoft.com/office/excel/2006/main">
          <x14:cfRule type="expression" priority="837" id="{3D7BC3FA-BB7E-4257-ACB9-831029CEE416}">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34" id="{78B8F4F4-8E14-4831-B271-16DF30EF0B9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31" id="{6E6CB61D-0258-4178-8671-D39F4AA7353C}">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28" id="{2496E4F6-EBCA-4C4F-A2F5-98D0DE699ABC}">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25" id="{7F29E6F9-5CE1-49F2-823B-F759E0C60084}">
            <xm:f>LEFT('PRODUCT DETAILS'!$E$12,5)="Smart"</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4" id="{B907D5F0-89F0-43F3-B2E8-A64EA9845A5D}">
            <xm:f>'PRODUCT DETAILS'!$E$12="Consumable"</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1" id="{4379BC8C-71EC-4AF0-9D9F-6A0F6155A3C2}">
            <xm:f>('PRODUCT DETAILS'!$E$12="Consumable")+('PRODUCT DETAILS'!$E$12="Subscription")</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18" id="{CB64350C-8852-4DA8-92F7-51C65F3140FA}">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7" id="{9BDE7C3A-660F-4589-8A31-8901D69E9985}">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5" id="{5EDDDDE3-8E99-474B-A694-52819BA87B27}">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2" id="{32D2349F-160F-499B-B5B6-D5CFE0F2235C}">
            <xm:f>LEFT('PRODUCT DETAILS'!$E$12,5)="Smart"</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11" id="{89496376-51B3-4F46-8920-F81820D41E0E}">
            <xm:f>'PRODUCT DETAILS'!$E$12="Consumable"</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09" id="{78209563-65D4-47ED-A499-FEC22B56B96D}">
            <xm:f>('PRODUCT DETAILS'!$E$12="Consumable")+('PRODUCT DETAILS'!$E$12="Subscription")</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656" id="{1F0DA212-E183-4CDF-B7B6-7DD40E65F9D1}">
            <xm:f>('PRODUCT DETAILS'!$E$12="Consumable")+('PRODUCT DETAILS'!$E$12="Subscription")</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55" id="{6FBB918A-6FD4-498D-8E93-EEE1A27499E1}">
            <xm:f>LEFT('PRODUCT DETAILS'!$E$12,5)="Smart"</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06" id="{618CE9D6-89B8-4633-AA8B-D2D2B9CA8EDD}">
            <xm:f>('PRODUCT DETAILS'!$E$12="Consumable")+('PRODUCT DETAILS'!$E$12="Subscription")</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5" id="{443D942B-2927-4187-BAF1-6B8DF02A2B7D}">
            <xm:f>LEFT('PRODUCT DETAILS'!$E$12,5)="Smart"</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1" id="{0787F1CB-1892-4178-A1E3-EBD60498FFF5}">
            <xm:f>('PRODUCT DETAILS'!$E$12="Consumable")+('PRODUCT DETAILS'!$E$12="Subscription")</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600" id="{54A789EC-619D-446F-A296-EB6AFEE1FA11}">
            <xm:f>LEFT('PRODUCT DETAILS'!$E$12,5)="Smart"</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596" id="{37434A7D-862B-486A-B9F8-AB9D5ADECE14}">
            <xm:f>('PRODUCT DETAILS'!$E$12="Consumable")+('PRODUCT DETAILS'!$E$12="Subscription")</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5" id="{6E72D911-FE5D-419F-8498-1CAE29C176DA}">
            <xm:f>LEFT('PRODUCT DETAILS'!$E$12,5)="Smart"</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1" id="{E4A4C670-A9A1-451A-98F1-322101247720}">
            <xm:f>('PRODUCT DETAILS'!$E$12="Consumable")+('PRODUCT DETAILS'!$E$12="Subscription")</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90" id="{C2BE0BA8-F414-4C1F-B827-4AF908D55514}">
            <xm:f>LEFT('PRODUCT DETAILS'!$E$12,5)="Smart"</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86" id="{057BD924-EBA9-46D9-A1A6-7D02BBC74598}">
            <xm:f>('PRODUCT DETAILS'!$E$12="Consumable")+('PRODUCT DETAILS'!$E$12="Subscription")</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5" id="{8760D403-3BFF-4964-9ABE-370ED1AC3F80}">
            <xm:f>LEFT('PRODUCT DETAILS'!$E$12,5)="Smart"</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1" id="{B2C835B3-A97E-4231-B542-827CF6BF19CD}">
            <xm:f>('PRODUCT DETAILS'!$E$12="Consumable")+('PRODUCT DETAILS'!$E$12="Subscription")</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80" id="{B1A6A078-9EDF-46FF-BEDE-BB5D2DE9FDCE}">
            <xm:f>LEFT('PRODUCT DETAILS'!$E$12,5)="Smart"</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76" id="{B20F3CA4-08C3-46A7-BEAD-852A97209728}">
            <xm:f>('PRODUCT DETAILS'!$E$12="Consumable")+('PRODUCT DETAILS'!$E$12="Subscription")</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5" id="{0DBAD3B0-2454-470F-AAC2-9C52E128E70E}">
            <xm:f>LEFT('PRODUCT DETAILS'!$E$12,5)="Smart"</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1" id="{44CBEF98-A1F7-4135-9EA5-BBF0B063CD94}">
            <xm:f>('PRODUCT DETAILS'!$E$12="Consumable")+('PRODUCT DETAILS'!$E$12="Subscription")</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70" id="{78A966FB-009F-4CEB-AE02-A6258645BCBE}">
            <xm:f>LEFT('PRODUCT DETAILS'!$E$12,5)="Smart"</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66" id="{D0E45B09-9276-43D4-A588-B59FC39D7995}">
            <xm:f>('PRODUCT DETAILS'!$E$12="Consumable")+('PRODUCT DETAILS'!$E$12="Subscription")</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5" id="{59163791-CCD8-4AA6-A788-5D413693F365}">
            <xm:f>LEFT('PRODUCT DETAILS'!$E$12,5)="Smart"</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1" id="{F7FBE81B-6E42-4DEB-9612-180274575043}">
            <xm:f>('PRODUCT DETAILS'!$E$12="Consumable")+('PRODUCT DETAILS'!$E$12="Subscription")</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60" id="{DB5FED5F-EB81-4362-8008-A37A753144B5}">
            <xm:f>LEFT('PRODUCT DETAILS'!$E$12,5)="Smart"</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56" id="{A0816831-C20D-4C9D-AA7C-522A8B0B019D}">
            <xm:f>('PRODUCT DETAILS'!$E$12="Consumable")+('PRODUCT DETAILS'!$E$12="Subscription")</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5" id="{54FAD90A-D12E-4F4B-BB82-438AF10DCDA7}">
            <xm:f>LEFT('PRODUCT DETAILS'!$E$12,5)="Smart"</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1" id="{EC183947-33BF-4D69-A4F6-1C36BBFA09F2}">
            <xm:f>('PRODUCT DETAILS'!$E$12="Consumable")+('PRODUCT DETAILS'!$E$12="Subscription")</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50" id="{A5BED105-89DF-4DB7-B41A-BD2CB73722DC}">
            <xm:f>LEFT('PRODUCT DETAILS'!$E$12,5)="Smart"</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46" id="{A9F60A7E-26D1-4FA7-89D7-2235D16F1BB9}">
            <xm:f>('PRODUCT DETAILS'!$E$12="Consumable")+('PRODUCT DETAILS'!$E$12="Subscription")</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5" id="{E0487BC8-86CC-4F60-89D6-5BB1E5E31AEB}">
            <xm:f>LEFT('PRODUCT DETAILS'!$E$12,5)="Smart"</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1" id="{DFBEFCC1-8F08-495F-A2D3-697503D891A6}">
            <xm:f>('PRODUCT DETAILS'!$E$12="Consumable")+('PRODUCT DETAILS'!$E$12="Subscription")</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40" id="{9EDF61A8-AF50-4CE8-B07A-CCAB8EFEBBFB}">
            <xm:f>LEFT('PRODUCT DETAILS'!$E$12,5)="Smart"</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36" id="{DC4DB9B4-9907-4122-ACEC-23332954A14F}">
            <xm:f>('PRODUCT DETAILS'!$E$12="Consumable")+('PRODUCT DETAILS'!$E$12="Subscription")</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5" id="{B5ADD3DD-2175-4A8D-B00A-4E65929B444A}">
            <xm:f>LEFT('PRODUCT DETAILS'!$E$12,5)="Smart"</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1" id="{FD8C2833-ECAA-4F98-B1E2-A073EDB78E5C}">
            <xm:f>('PRODUCT DETAILS'!$E$12="Consumable")+('PRODUCT DETAILS'!$E$12="Subscription")</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30" id="{78D31D5E-2236-4FC3-A58A-F47F4064FC90}">
            <xm:f>LEFT('PRODUCT DETAILS'!$E$12,5)="Smart"</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26" id="{C0239CD0-F126-442F-B91A-8E28BDAE1D76}">
            <xm:f>('PRODUCT DETAILS'!$E$12="Consumable")+('PRODUCT DETAILS'!$E$12="Subscription")</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5" id="{3B79CAC5-A755-4101-A1FE-1CFCE39B5C00}">
            <xm:f>LEFT('PRODUCT DETAILS'!$E$12,5)="Smart"</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1" id="{B1C303BD-C7F4-428F-8CEC-1E6466FDEDA4}">
            <xm:f>('PRODUCT DETAILS'!$E$12="Consumable")+('PRODUCT DETAILS'!$E$12="Subscription")</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520" id="{94C210A4-3E74-4DC6-8E3F-E16773AFD116}">
            <xm:f>LEFT('PRODUCT DETAILS'!$E$12,5)="Smart"</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492" id="{C49141DB-9CAB-4133-9DA8-ADBA6E1D3744}">
            <xm:f>LEFT('PRODUCT DETAILS'!$E$12,5)="Smart"</xm:f>
            <x14:dxf>
              <font>
                <color theme="0"/>
              </font>
              <fill>
                <patternFill patternType="lightUp">
                  <fgColor theme="0" tint="-0.24994659260841701"/>
                </patternFill>
              </fill>
            </x14:dxf>
          </x14:cfRule>
          <xm:sqref>N8:N10</xm:sqref>
        </x14:conditionalFormatting>
        <x14:conditionalFormatting xmlns:xm="http://schemas.microsoft.com/office/excel/2006/main">
          <x14:cfRule type="expression" priority="489" id="{F4EAC122-057D-4026-BD84-92CB2B41A371}">
            <xm:f>LEFT('PRODUCT DETAILS'!$E$12,5)="Smart"</xm:f>
            <x14:dxf>
              <font>
                <color theme="0"/>
              </font>
              <fill>
                <patternFill patternType="lightUp">
                  <fgColor theme="0" tint="-0.24994659260841701"/>
                </patternFill>
              </fill>
            </x14:dxf>
          </x14:cfRule>
          <xm:sqref>N11:N25</xm:sqref>
        </x14:conditionalFormatting>
        <x14:conditionalFormatting xmlns:xm="http://schemas.microsoft.com/office/excel/2006/main">
          <x14:cfRule type="expression" priority="486" id="{10986CA5-43A6-4C2D-A0CD-1E4F081DDDEC}">
            <xm:f>LEFT('PRODUCT DETAILS'!$E$12,5)="Smart"</xm:f>
            <x14:dxf>
              <font>
                <color theme="0"/>
              </font>
              <fill>
                <patternFill patternType="lightUp">
                  <fgColor theme="0" tint="-0.24994659260841701"/>
                </patternFill>
              </fill>
            </x14:dxf>
          </x14:cfRule>
          <xm:sqref>N26:N31</xm:sqref>
        </x14:conditionalFormatting>
        <x14:conditionalFormatting xmlns:xm="http://schemas.microsoft.com/office/excel/2006/main">
          <x14:cfRule type="expression" priority="483" id="{D5E3B92F-7903-4882-995B-0A220824B956}">
            <xm:f>LEFT('PRODUCT DETAILS'!$E$12,5)="Smart"</xm:f>
            <x14:dxf>
              <font>
                <color theme="0"/>
              </font>
              <fill>
                <patternFill patternType="lightUp">
                  <fgColor theme="0" tint="-0.24994659260841701"/>
                </patternFill>
              </fill>
            </x14:dxf>
          </x14:cfRule>
          <xm:sqref>N32:N33</xm:sqref>
        </x14:conditionalFormatting>
        <x14:conditionalFormatting xmlns:xm="http://schemas.microsoft.com/office/excel/2006/main">
          <x14:cfRule type="expression" priority="480" id="{97C63DBB-EF9A-49BF-8BC3-AE54E7BB6B52}">
            <xm:f>LEFT('PRODUCT DETAILS'!$E$12,5)="Smart"</xm:f>
            <x14:dxf>
              <font>
                <color theme="0"/>
              </font>
              <fill>
                <patternFill patternType="lightUp">
                  <fgColor theme="0" tint="-0.24994659260841701"/>
                </patternFill>
              </fill>
            </x14:dxf>
          </x14:cfRule>
          <xm:sqref>N34:N37</xm:sqref>
        </x14:conditionalFormatting>
        <x14:conditionalFormatting xmlns:xm="http://schemas.microsoft.com/office/excel/2006/main">
          <x14:cfRule type="expression" priority="477" id="{322CD76F-ECF7-4C48-8EE6-A7A9C9D5967E}">
            <xm:f>LEFT('PRODUCT DETAILS'!$E$12,5)="Smart"</xm:f>
            <x14:dxf>
              <font>
                <color theme="0"/>
              </font>
              <fill>
                <patternFill patternType="lightUp">
                  <fgColor theme="0" tint="-0.24994659260841701"/>
                </patternFill>
              </fill>
            </x14:dxf>
          </x14:cfRule>
          <xm:sqref>N38</xm:sqref>
        </x14:conditionalFormatting>
        <x14:conditionalFormatting xmlns:xm="http://schemas.microsoft.com/office/excel/2006/main">
          <x14:cfRule type="expression" priority="474" id="{A2DA714D-3762-4998-94C8-7B4DDF358B86}">
            <xm:f>LEFT('PRODUCT DETAILS'!$E$12,5)="Smart"</xm:f>
            <x14:dxf>
              <font>
                <color theme="0"/>
              </font>
              <fill>
                <patternFill patternType="lightUp">
                  <fgColor theme="0" tint="-0.24994659260841701"/>
                </patternFill>
              </fill>
            </x14:dxf>
          </x14:cfRule>
          <xm:sqref>N39:N44</xm:sqref>
        </x14:conditionalFormatting>
        <x14:conditionalFormatting xmlns:xm="http://schemas.microsoft.com/office/excel/2006/main">
          <x14:cfRule type="expression" priority="471" id="{679ADFAB-3034-429A-A190-12FE495AD365}">
            <xm:f>LEFT('PRODUCT DETAILS'!$E$12,5)="Smart"</xm:f>
            <x14:dxf>
              <font>
                <color theme="0"/>
              </font>
              <fill>
                <patternFill patternType="lightUp">
                  <fgColor theme="0" tint="-0.24994659260841701"/>
                </patternFill>
              </fill>
            </x14:dxf>
          </x14:cfRule>
          <xm:sqref>N45:N49</xm:sqref>
        </x14:conditionalFormatting>
        <x14:conditionalFormatting xmlns:xm="http://schemas.microsoft.com/office/excel/2006/main">
          <x14:cfRule type="expression" priority="462" id="{8EE86254-5C8C-4D8A-A578-F28CE808D79E}">
            <xm:f>('PRODUCT DETAILS'!$E$12="Consumable")+('PRODUCT DETAILS'!$E$12="Subscription")</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61" id="{961EBD81-6F1F-4D51-814D-5C367ED6FE8F}">
            <xm:f>LEFT('PRODUCT DETAILS'!$E$12,5)="Smart"</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59" id="{15E44590-77F7-47F7-BBB1-2570012CF23D}">
            <xm:f>('PRODUCT DETAILS'!$E$12="Bundle")+('PRODUCT DETAILS'!$E$12="Season Pass")</xm:f>
            <x14:dxf>
              <font>
                <color theme="0"/>
              </font>
              <fill>
                <patternFill patternType="lightUp">
                  <fgColor theme="0" tint="-0.24994659260841701"/>
                  <bgColor auto="1"/>
                </patternFill>
              </fill>
            </x14:dxf>
          </x14:cfRule>
          <xm:sqref>O11:O25</xm:sqref>
        </x14:conditionalFormatting>
        <x14:conditionalFormatting xmlns:xm="http://schemas.microsoft.com/office/excel/2006/main">
          <x14:cfRule type="expression" priority="420" id="{E3751385-16FA-449C-B70C-A9033661C12D}">
            <xm:f>LEFT('PRODUCT DETAILS'!$E$12,5)="Smart"</xm:f>
            <x14:dxf>
              <font>
                <color theme="0"/>
              </font>
              <fill>
                <patternFill patternType="lightUp">
                  <fgColor theme="0" tint="-0.24994659260841701"/>
                </patternFill>
              </fill>
            </x14:dxf>
          </x14:cfRule>
          <xm:sqref>E26</xm:sqref>
        </x14:conditionalFormatting>
        <x14:conditionalFormatting xmlns:xm="http://schemas.microsoft.com/office/excel/2006/main">
          <x14:cfRule type="expression" priority="418" id="{5CF68AD2-DC72-4770-9E16-17369D2A0CE3}">
            <xm:f>LEFT('PRODUCT DETAILS'!$E$12,5)="Smart"</xm:f>
            <x14:dxf>
              <font>
                <color theme="0"/>
              </font>
              <fill>
                <patternFill patternType="lightUp">
                  <fgColor theme="0" tint="-0.24994659260841701"/>
                </patternFill>
              </fill>
            </x14:dxf>
          </x14:cfRule>
          <xm:sqref>E27</xm:sqref>
        </x14:conditionalFormatting>
        <x14:conditionalFormatting xmlns:xm="http://schemas.microsoft.com/office/excel/2006/main">
          <x14:cfRule type="expression" priority="416" id="{F81979E1-AE06-46E0-BD8F-9C02762A43DB}">
            <xm:f>LEFT('PRODUCT DETAILS'!$E$12,5)="Smart"</xm:f>
            <x14:dxf>
              <font>
                <color theme="0"/>
              </font>
              <fill>
                <patternFill patternType="lightUp">
                  <fgColor theme="0" tint="-0.24994659260841701"/>
                </patternFill>
              </fill>
            </x14:dxf>
          </x14:cfRule>
          <xm:sqref>E28</xm:sqref>
        </x14:conditionalFormatting>
        <x14:conditionalFormatting xmlns:xm="http://schemas.microsoft.com/office/excel/2006/main">
          <x14:cfRule type="expression" priority="414" id="{51C0B213-7B7A-4806-977D-CDBEF3AF113C}">
            <xm:f>LEFT('PRODUCT DETAILS'!$E$12,5)="Smart"</xm:f>
            <x14:dxf>
              <font>
                <color theme="0"/>
              </font>
              <fill>
                <patternFill patternType="lightUp">
                  <fgColor theme="0" tint="-0.24994659260841701"/>
                </patternFill>
              </fill>
            </x14:dxf>
          </x14:cfRule>
          <xm:sqref>E29</xm:sqref>
        </x14:conditionalFormatting>
        <x14:conditionalFormatting xmlns:xm="http://schemas.microsoft.com/office/excel/2006/main">
          <x14:cfRule type="expression" priority="412" id="{24F24040-FD47-4F41-8194-10FE3B477129}">
            <xm:f>LEFT('PRODUCT DETAILS'!$E$12,5)="Smart"</xm:f>
            <x14:dxf>
              <font>
                <color theme="0"/>
              </font>
              <fill>
                <patternFill patternType="lightUp">
                  <fgColor theme="0" tint="-0.24994659260841701"/>
                </patternFill>
              </fill>
            </x14:dxf>
          </x14:cfRule>
          <xm:sqref>E30</xm:sqref>
        </x14:conditionalFormatting>
        <x14:conditionalFormatting xmlns:xm="http://schemas.microsoft.com/office/excel/2006/main">
          <x14:cfRule type="expression" priority="410" id="{21D6DFFB-BA2E-4513-A7AE-B6E7A4DD59A5}">
            <xm:f>LEFT('PRODUCT DETAILS'!$E$12,5)="Smart"</xm:f>
            <x14:dxf>
              <font>
                <color theme="0"/>
              </font>
              <fill>
                <patternFill patternType="lightUp">
                  <fgColor theme="0" tint="-0.24994659260841701"/>
                </patternFill>
              </fill>
            </x14:dxf>
          </x14:cfRule>
          <xm:sqref>E31</xm:sqref>
        </x14:conditionalFormatting>
        <x14:conditionalFormatting xmlns:xm="http://schemas.microsoft.com/office/excel/2006/main">
          <x14:cfRule type="expression" priority="408" id="{92C09D81-412F-4132-8D06-9C7857125FB4}">
            <xm:f>LEFT('PRODUCT DETAILS'!$E$12,5)="Smart"</xm:f>
            <x14:dxf>
              <font>
                <color theme="0"/>
              </font>
              <fill>
                <patternFill patternType="lightUp">
                  <fgColor theme="0" tint="-0.24994659260841701"/>
                </patternFill>
              </fill>
            </x14:dxf>
          </x14:cfRule>
          <xm:sqref>E49 E51</xm:sqref>
        </x14:conditionalFormatting>
        <x14:conditionalFormatting xmlns:xm="http://schemas.microsoft.com/office/excel/2006/main">
          <x14:cfRule type="expression" priority="406" id="{610F76AD-0C1A-4C52-8E37-9E11643FFEBA}">
            <xm:f>LEFT('PRODUCT DETAILS'!$E$12,5)="Smart"</xm:f>
            <x14:dxf>
              <font>
                <color theme="0"/>
              </font>
              <fill>
                <patternFill patternType="lightUp">
                  <fgColor theme="0" tint="-0.24994659260841701"/>
                </patternFill>
              </fill>
            </x14:dxf>
          </x14:cfRule>
          <xm:sqref>E33:E48 E50</xm:sqref>
        </x14:conditionalFormatting>
        <x14:conditionalFormatting xmlns:xm="http://schemas.microsoft.com/office/excel/2006/main">
          <x14:cfRule type="expression" priority="394" id="{CB2F2083-4230-412E-8725-34B3EC24D512}">
            <xm:f>('PRODUCT DETAILS'!$E$12="Consumable")+('PRODUCT DETAILS'!$E$12="Subscription")</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93" id="{A44A216D-2D57-478A-B9B7-C1C6C6EFDC2A}">
            <xm:f>LEFT('PRODUCT DETAILS'!$E$12,5)="Smart"</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64" id="{D97BDE92-CED7-4036-8CED-DD475423D84F}">
            <xm:f>LEFT('PRODUCT DETAILS'!$E$12,5)="Smart"</xm:f>
            <x14:dxf>
              <font>
                <color theme="0"/>
              </font>
              <fill>
                <patternFill patternType="lightUp">
                  <fgColor theme="0" tint="-0.24994659260841701"/>
                </patternFill>
              </fill>
            </x14:dxf>
          </x14:cfRule>
          <xm:sqref>M6</xm:sqref>
        </x14:conditionalFormatting>
        <x14:conditionalFormatting xmlns:xm="http://schemas.microsoft.com/office/excel/2006/main">
          <x14:cfRule type="expression" priority="323" id="{71F79B83-0F0D-42B6-B6DD-4086CDD97A2E}">
            <xm:f>LEFT('PRODUCT DETAILS'!$E$12,5)="Smart"</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22" id="{4E598F7B-4F9D-4CBA-8084-275A812CE1F0}">
            <xm:f>'PRODUCT DETAILS'!$E$12="Consumable"</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9" id="{C49659A7-5DD2-4461-AB24-814FE23608A4}">
            <xm:f>('PRODUCT DETAILS'!$E$12="Consumable")+('PRODUCT DETAILS'!$E$12="Subscription")</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8" id="{3FE4F94D-661A-4CE1-89EC-4EA9DA0DC463}">
            <xm:f>('PRODUCT DETAILS'!$E$12="Bundle")+('PRODUCT DETAILS'!$E$12="Season Pass")</xm:f>
            <x14:dxf>
              <font>
                <color theme="0"/>
              </font>
              <fill>
                <patternFill patternType="lightUp">
                  <fgColor theme="0" tint="-0.24994659260841701"/>
                  <bgColor auto="1"/>
                </patternFill>
              </fill>
            </x14:dxf>
          </x14:cfRule>
          <xm:sqref>G6</xm:sqref>
        </x14:conditionalFormatting>
        <x14:conditionalFormatting xmlns:xm="http://schemas.microsoft.com/office/excel/2006/main">
          <x14:cfRule type="expression" priority="304" id="{E3598992-3690-4281-9719-3043FFA95150}">
            <xm:f>'PRODUCT DETAILS'!$E$6&lt;&gt;"Yes"</xm:f>
            <x14:dxf>
              <font>
                <color theme="0"/>
              </font>
              <fill>
                <patternFill patternType="lightUp">
                  <fgColor theme="0" tint="-0.24994659260841701"/>
                  <bgColor auto="1"/>
                </patternFill>
              </fill>
            </x14:dxf>
          </x14:cfRule>
          <xm:sqref>U8:V49</xm:sqref>
        </x14:conditionalFormatting>
        <x14:conditionalFormatting xmlns:xm="http://schemas.microsoft.com/office/excel/2006/main">
          <x14:cfRule type="expression" priority="303" id="{BF2AED3C-99F0-45B2-98D7-FAEC19480CBC}">
            <xm:f>'PRODUCT DETAILS'!$E$6&lt;&gt;"Yes"</xm:f>
            <x14:dxf>
              <font>
                <color theme="0"/>
              </font>
              <fill>
                <patternFill patternType="lightUp">
                  <fgColor theme="0" tint="-0.24994659260841701"/>
                </patternFill>
              </fill>
            </x14:dxf>
          </x14:cfRule>
          <xm:sqref>W8:W49</xm:sqref>
        </x14:conditionalFormatting>
        <x14:conditionalFormatting xmlns:xm="http://schemas.microsoft.com/office/excel/2006/main">
          <x14:cfRule type="expression" priority="136" stopIfTrue="1" id="{19670C4D-63B1-4F1D-B098-E5677E156FA0}">
            <xm:f>'PRODUCT DETAILS'!$E$7&lt;&gt;"Yes"</xm:f>
            <x14:dxf>
              <font>
                <color theme="0"/>
              </font>
              <fill>
                <patternFill patternType="lightUp">
                  <fgColor theme="0" tint="-0.24994659260841701"/>
                </patternFill>
              </fill>
            </x14:dxf>
          </x14:cfRule>
          <xm:sqref>X8:AA49</xm:sqref>
        </x14:conditionalFormatting>
        <x14:conditionalFormatting xmlns:xm="http://schemas.microsoft.com/office/excel/2006/main">
          <x14:cfRule type="expression" priority="300" id="{E7D1AEBF-FBF9-4911-BA49-5039234EE4D0}">
            <xm:f>LEFT('PRODUCT DETAILS'!$E$12,5)="Smart"</xm:f>
            <x14:dxf>
              <font>
                <color theme="0"/>
              </font>
              <fill>
                <patternFill patternType="lightUp">
                  <fgColor theme="0" tint="-0.24994659260841701"/>
                </patternFill>
              </fill>
            </x14:dxf>
          </x14:cfRule>
          <xm:sqref>P39</xm:sqref>
        </x14:conditionalFormatting>
        <x14:conditionalFormatting xmlns:xm="http://schemas.microsoft.com/office/excel/2006/main">
          <x14:cfRule type="expression" priority="297" id="{830198F4-00B1-4180-8E58-A195390C5284}">
            <xm:f>('PRODUCT DETAILS'!$E$12="Consumable")+('PRODUCT DETAILS'!$E$12="Subscription")</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6" id="{BCE0B4B7-2D3D-4FC8-868B-703D4C4E0380}">
            <xm:f>LEFT('PRODUCT DETAILS'!$E$12,5)="Smart"</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3" id="{FBDA40D4-63B2-47AA-ACE4-110D1C73DD78}">
            <xm:f>('PRODUCT DETAILS'!$E$12="Consumable")+('PRODUCT DETAILS'!$E$12="Subscription")</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92" id="{AA94591E-89FA-46CC-B39F-7EE310AAAD60}">
            <xm:f>LEFT('PRODUCT DETAILS'!$E$12,5)="Smart"</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89" id="{210554E9-F80A-4911-A789-C85F4D622BE7}">
            <xm:f>('PRODUCT DETAILS'!$E$12="Consumable")+('PRODUCT DETAILS'!$E$12="Subscription")</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8" id="{DEE075E2-37F2-44D0-B8F2-BA27928FF104}">
            <xm:f>LEFT('PRODUCT DETAILS'!$E$12,5)="Smart"</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5" id="{858CC6BC-419B-4606-A35B-4EFB4DEB7E6C}">
            <xm:f>('PRODUCT DETAILS'!$E$12="Consumable")+('PRODUCT DETAILS'!$E$12="Subscription")</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4" id="{54EE13D1-42C9-4FED-B7FF-A3AC0BBDF99D}">
            <xm:f>LEFT('PRODUCT DETAILS'!$E$12,5)="Smart"</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1" id="{595AC66F-08DA-4CCA-9A49-0E6B9BD63747}">
            <xm:f>('PRODUCT DETAILS'!$E$12="Consumable")+('PRODUCT DETAILS'!$E$12="Subscription")</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80" id="{C09E69F8-680D-4B8A-8523-060C42839689}">
            <xm:f>LEFT('PRODUCT DETAILS'!$E$12,5)="Smart"</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77" id="{D3135F7A-79B0-46F3-9E97-CC85CA84E2C7}">
            <xm:f>('PRODUCT DETAILS'!$E$12="Consumable")+('PRODUCT DETAILS'!$E$12="Subscription")</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6" id="{34298406-2100-4B9A-A633-74211EFD0DC2}">
            <xm:f>LEFT('PRODUCT DETAILS'!$E$12,5)="Smart"</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3" id="{2DF7A454-0079-42F4-A274-EAB9823480E9}">
            <xm:f>('PRODUCT DETAILS'!$E$12="Consumable")+('PRODUCT DETAILS'!$E$12="Subscription")</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72" id="{9917DF60-7FEB-4B0C-91CD-DEB83CEE8B63}">
            <xm:f>LEFT('PRODUCT DETAILS'!$E$12,5)="Smart"</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69" id="{10882F73-8B14-4BE3-A7BF-1D4D8B952006}">
            <xm:f>('PRODUCT DETAILS'!$E$12="Consumable")+('PRODUCT DETAILS'!$E$12="Subscription")</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68" id="{77F9E0C7-E17A-46F8-9787-F4F4C8E8C75C}">
            <xm:f>LEFT('PRODUCT DETAILS'!$E$12,5)="Smart"</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53" id="{F83891AA-9DE7-453F-9F35-C48E39D5697D}">
            <xm:f>LEFT('PRODUCT DETAILS'!$E$12,5)="Smart"</xm:f>
            <x14:dxf>
              <font>
                <color theme="0"/>
              </font>
              <fill>
                <patternFill patternType="lightUp">
                  <fgColor theme="0" tint="-0.24994659260841701"/>
                </patternFill>
              </fill>
            </x14:dxf>
          </x14:cfRule>
          <xm:sqref>R39</xm:sqref>
        </x14:conditionalFormatting>
        <x14:conditionalFormatting xmlns:xm="http://schemas.microsoft.com/office/excel/2006/main">
          <x14:cfRule type="expression" priority="250" id="{67772B0B-508C-465E-9269-556F09620764}">
            <xm:f>('PRODUCT DETAILS'!$E$12="Consumable")+('PRODUCT DETAILS'!$E$12="Subscription")</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9" id="{A4427C0E-C391-4364-9505-533514D5B8A3}">
            <xm:f>LEFT('PRODUCT DETAILS'!$E$12,5)="Smart"</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6" id="{8E982187-2E3C-438E-ACC4-AAC063A85E10}">
            <xm:f>('PRODUCT DETAILS'!$E$12="Consumable")+('PRODUCT DETAILS'!$E$12="Subscription")</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5" id="{5D718DC7-C36E-426D-BD2B-23B55C3CA9E0}">
            <xm:f>LEFT('PRODUCT DETAILS'!$E$12,5)="Smart"</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2" id="{9AC7687C-248A-41E0-807B-EA07445235C4}">
            <xm:f>('PRODUCT DETAILS'!$E$12="Consumable")+('PRODUCT DETAILS'!$E$12="Subscription")</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41" id="{02522D24-8A92-4657-AAF4-D0B52C004C07}">
            <xm:f>LEFT('PRODUCT DETAILS'!$E$12,5)="Smart"</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38" id="{5C482EAB-0980-435A-B18B-5E7C8DBDAA14}">
            <xm:f>('PRODUCT DETAILS'!$E$12="Consumable")+('PRODUCT DETAILS'!$E$12="Subscription")</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7" id="{C3B71276-E216-4EDE-909B-66E0ED6D4251}">
            <xm:f>LEFT('PRODUCT DETAILS'!$E$12,5)="Smart"</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4" id="{6E6DBF62-E740-44C3-B0D8-799BA6542E0F}">
            <xm:f>('PRODUCT DETAILS'!$E$12="Consumable")+('PRODUCT DETAILS'!$E$12="Subscription")</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3" id="{F9002F6E-4842-4A85-93E9-BD4F460E7044}">
            <xm:f>LEFT('PRODUCT DETAILS'!$E$12,5)="Smart"</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0" id="{150876A8-059E-450F-92D4-06444C062309}">
            <xm:f>('PRODUCT DETAILS'!$E$12="Consumable")+('PRODUCT DETAILS'!$E$12="Subscription")</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9" id="{27907FC3-92EF-4CDB-952F-EBA4C06C302D}">
            <xm:f>LEFT('PRODUCT DETAILS'!$E$12,5)="Smart"</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6" id="{EEA31220-0CB9-4F07-BA70-511B94E23AA7}">
            <xm:f>('PRODUCT DETAILS'!$E$12="Consumable")+('PRODUCT DETAILS'!$E$12="Subscription")</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5" id="{5A6BFF54-E16D-4A88-8814-478C98EBAE5D}">
            <xm:f>LEFT('PRODUCT DETAILS'!$E$12,5)="Smart"</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2" id="{FE3F09C7-B904-4ECD-98CD-EB809950B18A}">
            <xm:f>('PRODUCT DETAILS'!$E$12="Consumable")+('PRODUCT DETAILS'!$E$12="Subscription")</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21" id="{07854BA4-2207-4A94-A70A-1CC3F17B3C1A}">
            <xm:f>LEFT('PRODUCT DETAILS'!$E$12,5)="Smart"</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14" id="{8A9F4B85-1E71-4B99-B89A-4B0073A72078}">
            <xm:f>LEFT('PRODUCT DETAILS'!$E$12,5)="Smart"</xm:f>
            <x14:dxf>
              <font>
                <color theme="0"/>
              </font>
              <fill>
                <patternFill patternType="lightUp">
                  <fgColor theme="0" tint="-0.24994659260841701"/>
                </patternFill>
              </fill>
            </x14:dxf>
          </x14:cfRule>
          <xm:sqref>T39</xm:sqref>
        </x14:conditionalFormatting>
        <x14:conditionalFormatting xmlns:xm="http://schemas.microsoft.com/office/excel/2006/main">
          <x14:cfRule type="expression" priority="211" id="{CDD5261D-441A-4E62-9B47-D5B82FE557AF}">
            <xm:f>('PRODUCT DETAILS'!$E$12="Consumable")+('PRODUCT DETAILS'!$E$12="Subscription")</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10" id="{1956B648-94E1-49E3-B985-8793508FC84D}">
            <xm:f>LEFT('PRODUCT DETAILS'!$E$12,5)="Smart"</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07" id="{80C101A5-186B-420D-AACC-2D3CE34C10AB}">
            <xm:f>('PRODUCT DETAILS'!$E$12="Consumable")+('PRODUCT DETAILS'!$E$12="Subscription")</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6" id="{3CB77182-FB91-48EF-B19A-84075D665B90}">
            <xm:f>LEFT('PRODUCT DETAILS'!$E$12,5)="Smart"</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3" id="{90124A4F-C5F3-4976-8133-4369969E307A}">
            <xm:f>('PRODUCT DETAILS'!$E$12="Consumable")+('PRODUCT DETAILS'!$E$12="Subscription")</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202" id="{23258841-614D-4043-9B62-5EDBF99705F4}">
            <xm:f>LEFT('PRODUCT DETAILS'!$E$12,5)="Smart"</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199" id="{BC4DD0E3-8F03-48EB-8E62-07EE7335833C}">
            <xm:f>('PRODUCT DETAILS'!$E$12="Consumable")+('PRODUCT DETAILS'!$E$12="Subscription")</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8" id="{CAAB7251-4171-4EA5-B49F-47D13A47DA61}">
            <xm:f>LEFT('PRODUCT DETAILS'!$E$12,5)="Smart"</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5" id="{84D00ADC-45B7-4E89-9888-DFBCECE11F1F}">
            <xm:f>('PRODUCT DETAILS'!$E$12="Consumable")+('PRODUCT DETAILS'!$E$12="Subscription")</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4" id="{E54CAA90-3FF4-407B-95FD-B34332BA68FE}">
            <xm:f>LEFT('PRODUCT DETAILS'!$E$12,5)="Smart"</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1" id="{DBE1F5B6-F3E0-4B1D-8511-679C9D7AA4FE}">
            <xm:f>('PRODUCT DETAILS'!$E$12="Consumable")+('PRODUCT DETAILS'!$E$12="Subscription")</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90" id="{A99BA8CF-C6D2-4C4A-B97C-31593196B023}">
            <xm:f>LEFT('PRODUCT DETAILS'!$E$12,5)="Smart"</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87" id="{56AEF245-9BCB-4013-A28C-A60422A819A8}">
            <xm:f>('PRODUCT DETAILS'!$E$12="Consumable")+('PRODUCT DETAILS'!$E$12="Subscription")</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6" id="{15986F99-8ED4-474F-B014-A479429E20B7}">
            <xm:f>LEFT('PRODUCT DETAILS'!$E$12,5)="Smart"</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3" id="{EFE8BA71-3964-472A-BF4E-003C724AB441}">
            <xm:f>('PRODUCT DETAILS'!$E$12="Consumable")+('PRODUCT DETAILS'!$E$12="Subscription")</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2" id="{6A7E70B3-A10B-40D3-AF7B-12F9409C1953}">
            <xm:f>LEFT('PRODUCT DETAILS'!$E$12,5)="Smart"</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0" id="{CD2B694C-FDD0-4F00-A7D8-DB41E170DA9E}">
            <xm:f>'PRODUCT DETAILS'!$E$6&lt;&gt;"Yes"</xm:f>
            <x14:dxf>
              <font>
                <color theme="0"/>
              </font>
              <fill>
                <patternFill patternType="lightUp">
                  <fgColor theme="0" tint="-0.24994659260841701"/>
                  <bgColor auto="1"/>
                </patternFill>
              </fill>
            </x14:dxf>
          </x14:cfRule>
          <xm:sqref>T8:T49</xm:sqref>
        </x14:conditionalFormatting>
        <x14:conditionalFormatting xmlns:xm="http://schemas.microsoft.com/office/excel/2006/main">
          <x14:cfRule type="expression" priority="175" id="{8ADC86CF-6124-4ABE-B6FC-43A7222F0570}">
            <xm:f>('PRODUCT DETAILS'!$E$12="Consumable")+('PRODUCT DETAILS'!$E$12="Subscription")</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4" id="{68980CD8-87B8-4D65-9F3E-A4DB3A1E677D}">
            <xm:f>LEFT('PRODUCT DETAILS'!$E$12,5)="Smart"</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1" id="{D11A442D-FEAB-427A-B871-A98E7D0DACCC}">
            <xm:f>('PRODUCT DETAILS'!$E$12="Consumable")+('PRODUCT DETAILS'!$E$12="Subscription")</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70" id="{6E9853E8-587C-43B6-B864-30460BED1162}">
            <xm:f>LEFT('PRODUCT DETAILS'!$E$12,5)="Smart"</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67" id="{68FA2D5C-6192-4C2F-B3B7-64A65ED25BDA}">
            <xm:f>('PRODUCT DETAILS'!$E$12="Consumable")+('PRODUCT DETAILS'!$E$12="Subscription")</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6" id="{F63280AE-32B7-43B6-90F5-31370E4FCADE}">
            <xm:f>LEFT('PRODUCT DETAILS'!$E$12,5)="Smart"</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3" id="{466DF007-B42A-4040-A3AC-6AF99CD41CBE}">
            <xm:f>('PRODUCT DETAILS'!$E$12="Consumable")+('PRODUCT DETAILS'!$E$12="Subscription")</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62" id="{1E3DC888-C222-45E4-B226-E6C1AA8B8C5E}">
            <xm:f>LEFT('PRODUCT DETAILS'!$E$12,5)="Smart"</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59" id="{73AA06C6-9D1F-48CC-AA70-8D5ACAF8ADDB}">
            <xm:f>('PRODUCT DETAILS'!$E$12="Consumable")+('PRODUCT DETAILS'!$E$12="Subscription")</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8" id="{B4978ACE-6B3B-4D9B-B0E4-A57428B69ADB}">
            <xm:f>LEFT('PRODUCT DETAILS'!$E$12,5)="Smart"</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5" id="{FDE5B35E-E1B9-4F58-9A4C-4264CB0B5847}">
            <xm:f>('PRODUCT DETAILS'!$E$12="Consumable")+('PRODUCT DETAILS'!$E$12="Subscription")</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4" id="{DFEE42B3-32C1-4B64-AB35-52348FF03576}">
            <xm:f>LEFT('PRODUCT DETAILS'!$E$12,5)="Smart"</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1" id="{94C29C5E-D4F5-4E3B-8ADC-65B88924CFBD}">
            <xm:f>('PRODUCT DETAILS'!$E$12="Consumable")+('PRODUCT DETAILS'!$E$12="Subscription")</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50" id="{5820D2F4-5492-46E5-A63E-9DFBEF2A752D}">
            <xm:f>LEFT('PRODUCT DETAILS'!$E$12,5)="Smart"</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47" id="{3814DD51-9B4E-44A8-8645-E197EA2A48A0}">
            <xm:f>('PRODUCT DETAILS'!$E$12="Consumable")+('PRODUCT DETAILS'!$E$12="Subscription")</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6" id="{F703A799-7A85-4000-AB8D-1001308A4DDD}">
            <xm:f>LEFT('PRODUCT DETAILS'!$E$12,5)="Smart"</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3" id="{08A41BBD-7CF7-428B-8614-0F9DF910859D}">
            <xm:f>('PRODUCT DETAILS'!$E$12="Consumable")+('PRODUCT DETAILS'!$E$12="Subscription")</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42" id="{0DB0B2EE-AC68-4ACD-83D4-E913B4BA2738}">
            <xm:f>LEFT('PRODUCT DETAILS'!$E$12,5)="Smart"</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39" id="{985DF7C7-8414-4450-BA3A-DD0CC2F8F0C8}">
            <xm:f>('PRODUCT DETAILS'!$E$12="Consumable")+('PRODUCT DETAILS'!$E$12="Subscription")</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38" id="{60A5E313-B920-410B-900F-A14C3E7D928A}">
            <xm:f>LEFT('PRODUCT DETAILS'!$E$12,5)="Smart"</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21" id="{FAF29CE1-E890-4E77-8DB9-BFBE3812E58A}">
            <xm:f>('PRODUCT DETAILS'!$E$12="Consumable")+('PRODUCT DETAILS'!$E$12="Subscription")</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20" id="{4BCF6EF4-F17A-403A-BF4D-217A4A2CC13F}">
            <xm:f>LEFT('PRODUCT DETAILS'!$E$12,5)="Smart"</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18" id="{C1AE15A5-88F8-48B8-B4E9-7004A01E82F5}">
            <xm:f>('PRODUCT DETAILS'!$E$12="Bundle")+('PRODUCT DETAILS'!$E$12="Season Pass")</xm:f>
            <x14:dxf>
              <font>
                <color theme="0"/>
              </font>
              <fill>
                <patternFill patternType="lightUp">
                  <fgColor theme="0" tint="-0.24994659260841701"/>
                  <bgColor auto="1"/>
                </patternFill>
              </fill>
            </x14:dxf>
          </x14:cfRule>
          <xm:sqref>F6</xm:sqref>
        </x14:conditionalFormatting>
        <x14:conditionalFormatting xmlns:xm="http://schemas.microsoft.com/office/excel/2006/main">
          <x14:cfRule type="expression" priority="81" id="{09AE0495-479F-4D56-B698-F463F1412F7B}">
            <xm:f>('PRODUCT DETAILS'!$E$12="Consumable")+('PRODUCT DETAILS'!$E$12="Subscription")</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80" id="{9DFADC66-1471-4BB2-947F-7E483AC15C3E}">
            <xm:f>LEFT('PRODUCT DETAILS'!$E$12,5)="Smart"</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78" id="{578EFC9D-1B9E-4F3A-9275-7DB0BCE5B5CE}">
            <xm:f>('PRODUCT DETAILS'!$E$12="Bundle")+('PRODUCT DETAILS'!$E$12="Season Pass")</xm:f>
            <x14:dxf>
              <font>
                <color theme="0"/>
              </font>
              <fill>
                <patternFill patternType="lightUp">
                  <fgColor theme="0" tint="-0.24994659260841701"/>
                  <bgColor auto="1"/>
                </patternFill>
              </fill>
            </x14:dxf>
          </x14:cfRule>
          <xm:sqref>O8:O10</xm:sqref>
        </x14:conditionalFormatting>
        <x14:conditionalFormatting xmlns:xm="http://schemas.microsoft.com/office/excel/2006/main">
          <x14:cfRule type="expression" priority="75" id="{1D51FDE9-466F-4D59-8490-4E86C466078D}">
            <xm:f>('PRODUCT DETAILS'!$E$12="Consumable")+('PRODUCT DETAILS'!$E$12="Subscription")</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4" id="{837172A6-D50E-421C-844A-346567AB9858}">
            <xm:f>LEFT('PRODUCT DETAILS'!$E$12,5)="Smart"</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2" id="{030F3F87-25C4-47A3-AB47-310C5160D235}">
            <xm:f>('PRODUCT DETAILS'!$E$12="Bundle")+('PRODUCT DETAILS'!$E$12="Season Pass")</xm:f>
            <x14:dxf>
              <font>
                <color theme="0"/>
              </font>
              <fill>
                <patternFill patternType="lightUp">
                  <fgColor theme="0" tint="-0.24994659260841701"/>
                  <bgColor auto="1"/>
                </patternFill>
              </fill>
            </x14:dxf>
          </x14:cfRule>
          <xm:sqref>O26:O49</xm:sqref>
        </x14:conditionalFormatting>
        <x14:conditionalFormatting xmlns:xm="http://schemas.microsoft.com/office/excel/2006/main">
          <x14:cfRule type="expression" priority="66" id="{447B3B02-CE4D-42EB-ACF2-7E60CE400AA4}">
            <xm:f>LEFT('PRODUCT DETAILS'!$E$12,5)="Smart"</xm:f>
            <x14:dxf>
              <font>
                <color theme="0"/>
              </font>
              <fill>
                <patternFill patternType="lightUp">
                  <fgColor theme="0" tint="-0.24994659260841701"/>
                </patternFill>
              </fill>
            </x14:dxf>
          </x14:cfRule>
          <xm:sqref>AB6</xm:sqref>
        </x14:conditionalFormatting>
        <x14:conditionalFormatting xmlns:xm="http://schemas.microsoft.com/office/excel/2006/main">
          <x14:cfRule type="expression" priority="63" id="{D1E3039B-BEF6-4C52-958B-8609D3F5DB85}">
            <xm:f>LEFT('PRODUCT DETAILS'!$E$12,5)="Smart"</xm:f>
            <x14:dxf>
              <font>
                <color theme="0"/>
              </font>
              <fill>
                <patternFill patternType="lightUp">
                  <fgColor theme="0" tint="-0.24994659260841701"/>
                </patternFill>
              </fill>
            </x14:dxf>
          </x14:cfRule>
          <xm:sqref>AB8:AB10</xm:sqref>
        </x14:conditionalFormatting>
        <x14:conditionalFormatting xmlns:xm="http://schemas.microsoft.com/office/excel/2006/main">
          <x14:cfRule type="expression" priority="60" id="{1ECC6886-B608-43BA-8126-7A35036BDE2B}">
            <xm:f>LEFT('PRODUCT DETAILS'!$E$12,5)="Smart"</xm:f>
            <x14:dxf>
              <font>
                <color theme="0"/>
              </font>
              <fill>
                <patternFill patternType="lightUp">
                  <fgColor theme="0" tint="-0.24994659260841701"/>
                </patternFill>
              </fill>
            </x14:dxf>
          </x14:cfRule>
          <xm:sqref>AB11:AB25</xm:sqref>
        </x14:conditionalFormatting>
        <x14:conditionalFormatting xmlns:xm="http://schemas.microsoft.com/office/excel/2006/main">
          <x14:cfRule type="expression" priority="57" id="{756CBBFB-F845-4D56-A85B-F6FFCACDD3B1}">
            <xm:f>LEFT('PRODUCT DETAILS'!$E$12,5)="Smart"</xm:f>
            <x14:dxf>
              <font>
                <color theme="0"/>
              </font>
              <fill>
                <patternFill patternType="lightUp">
                  <fgColor theme="0" tint="-0.24994659260841701"/>
                </patternFill>
              </fill>
            </x14:dxf>
          </x14:cfRule>
          <xm:sqref>AB26:AB31</xm:sqref>
        </x14:conditionalFormatting>
        <x14:conditionalFormatting xmlns:xm="http://schemas.microsoft.com/office/excel/2006/main">
          <x14:cfRule type="expression" priority="54" id="{90E48E4A-BE69-479D-9345-1B7501310E53}">
            <xm:f>LEFT('PRODUCT DETAILS'!$E$12,5)="Smart"</xm:f>
            <x14:dxf>
              <font>
                <color theme="0"/>
              </font>
              <fill>
                <patternFill patternType="lightUp">
                  <fgColor theme="0" tint="-0.24994659260841701"/>
                </patternFill>
              </fill>
            </x14:dxf>
          </x14:cfRule>
          <xm:sqref>AB32:AB33</xm:sqref>
        </x14:conditionalFormatting>
        <x14:conditionalFormatting xmlns:xm="http://schemas.microsoft.com/office/excel/2006/main">
          <x14:cfRule type="expression" priority="51" id="{65F0F504-3672-4E18-9343-6BACFDB30397}">
            <xm:f>LEFT('PRODUCT DETAILS'!$E$12,5)="Smart"</xm:f>
            <x14:dxf>
              <font>
                <color theme="0"/>
              </font>
              <fill>
                <patternFill patternType="lightUp">
                  <fgColor theme="0" tint="-0.24994659260841701"/>
                </patternFill>
              </fill>
            </x14:dxf>
          </x14:cfRule>
          <xm:sqref>AB34:AB37</xm:sqref>
        </x14:conditionalFormatting>
        <x14:conditionalFormatting xmlns:xm="http://schemas.microsoft.com/office/excel/2006/main">
          <x14:cfRule type="expression" priority="48" id="{E3EA7DF5-EF23-486A-B926-A5E30B308DFC}">
            <xm:f>LEFT('PRODUCT DETAILS'!$E$12,5)="Smart"</xm:f>
            <x14:dxf>
              <font>
                <color theme="0"/>
              </font>
              <fill>
                <patternFill patternType="lightUp">
                  <fgColor theme="0" tint="-0.24994659260841701"/>
                </patternFill>
              </fill>
            </x14:dxf>
          </x14:cfRule>
          <xm:sqref>AB38</xm:sqref>
        </x14:conditionalFormatting>
        <x14:conditionalFormatting xmlns:xm="http://schemas.microsoft.com/office/excel/2006/main">
          <x14:cfRule type="expression" priority="45" id="{9E4DCC57-42C1-45E1-BAAD-C8E74E8BDEB7}">
            <xm:f>LEFT('PRODUCT DETAILS'!$E$12,5)="Smart"</xm:f>
            <x14:dxf>
              <font>
                <color theme="0"/>
              </font>
              <fill>
                <patternFill patternType="lightUp">
                  <fgColor theme="0" tint="-0.24994659260841701"/>
                </patternFill>
              </fill>
            </x14:dxf>
          </x14:cfRule>
          <xm:sqref>AB39:AB44</xm:sqref>
        </x14:conditionalFormatting>
        <x14:conditionalFormatting xmlns:xm="http://schemas.microsoft.com/office/excel/2006/main">
          <x14:cfRule type="expression" priority="42" id="{C8E7FE4D-E493-4890-8240-68752E7BF2C6}">
            <xm:f>LEFT('PRODUCT DETAILS'!$E$12,5)="Smart"</xm:f>
            <x14:dxf>
              <font>
                <color theme="0"/>
              </font>
              <fill>
                <patternFill patternType="lightUp">
                  <fgColor theme="0" tint="-0.24994659260841701"/>
                </patternFill>
              </fill>
            </x14:dxf>
          </x14:cfRule>
          <xm:sqref>AB45:AB49</xm:sqref>
        </x14:conditionalFormatting>
        <x14:conditionalFormatting xmlns:xm="http://schemas.microsoft.com/office/excel/2006/main">
          <x14:cfRule type="expression" priority="39" id="{3B2CAF63-C9BA-4A56-A136-454C04AD5018}">
            <xm:f>('PRODUCT DETAILS'!$E$12="Consumable")+('PRODUCT DETAILS'!$E$12="Subscription")</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38" id="{24BD9CEA-D02A-4685-984D-EFA1A1BE880E}">
            <xm:f>LEFT('PRODUCT DETAILS'!$E$12,5)="Smart"</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19" id="{1667CB43-27D6-4112-9BEE-34BCA8226517}">
            <xm:f>('PRODUCT DETAILS'!$E$12="Consumable")+('PRODUCT DETAILS'!$E$12="Subscription")</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8" id="{70416F89-8BBF-40BA-A8B8-1A9AD7C7FD7A}">
            <xm:f>LEFT('PRODUCT DETAILS'!$E$12,5)="Smart"</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5" id="{855E4AD1-89CB-4D18-8CD1-279C7B47E3ED}">
            <xm:f>('PRODUCT DETAILS'!$E$12="Consumable")+('PRODUCT DETAILS'!$E$12="Subscription")</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4" id="{9C065D29-45FC-4BC3-AE90-3546DB3B7FF9}">
            <xm:f>LEFT('PRODUCT DETAILS'!$E$12,5)="Smart"</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1" id="{4F536C9A-5048-41CD-AE14-E6CD048AC5B9}">
            <xm:f>('PRODUCT DETAILS'!$E$12="Consumable")+('PRODUCT DETAILS'!$E$12="Subscription")</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10" id="{3D9964BB-5EF7-49B7-875D-586932F3B226}">
            <xm:f>LEFT('PRODUCT DETAILS'!$E$12,5)="Smart"</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7" id="{422FF088-8E12-4AB9-BEDB-7F29C4949570}">
            <xm:f>('PRODUCT DETAILS'!$E$12="Consumable")+('PRODUCT DETAILS'!$E$12="Subscription")</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6" id="{E7668A04-0D89-4535-9C48-B7FC38FD96DE}">
            <xm:f>LEFT('PRODUCT DETAILS'!$E$12,5)="Smart"</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3" id="{9AD2E6D1-25A1-45DB-8082-58B9F7E737FC}">
            <xm:f>('PRODUCT DETAILS'!$E$12="Consumable")+('PRODUCT DETAILS'!$E$12="Subscription")</xm:f>
            <x14:dxf>
              <font>
                <color theme="0"/>
              </font>
              <fill>
                <patternFill patternType="lightUp">
                  <fgColor theme="0" tint="-0.24994659260841701"/>
                </patternFill>
              </fill>
            </x14:dxf>
          </x14:cfRule>
          <xm:sqref>Z6</xm:sqref>
        </x14:conditionalFormatting>
        <x14:conditionalFormatting xmlns:xm="http://schemas.microsoft.com/office/excel/2006/main">
          <x14:cfRule type="expression" priority="2" id="{CBD792A2-2808-4A41-92C2-120F1C750CDD}">
            <xm:f>LEFT('PRODUCT DETAILS'!$E$12,5)="Smart"</xm:f>
            <x14:dxf>
              <font>
                <color theme="0"/>
              </font>
              <fill>
                <patternFill patternType="lightUp">
                  <fgColor theme="0" tint="-0.24994659260841701"/>
                </patternFill>
              </fill>
            </x14:dxf>
          </x14:cfRule>
          <xm:sqref>Z6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_reference!$C$85:$C$87</xm:f>
          </x14:formula1>
          <xm:sqref>M8:M49 M6</xm:sqref>
        </x14:dataValidation>
        <x14:dataValidation type="list" allowBlank="1" showInputMessage="1" showErrorMessage="1">
          <x14:formula1>
            <xm:f>_reference!$I$3:$I$806</xm:f>
          </x14:formula1>
          <xm:sqref>G8:G49 G6 I6 I8:I49</xm:sqref>
        </x14:dataValidation>
        <x14:dataValidation type="list" showInputMessage="1" showErrorMessage="1">
          <x14:formula1>
            <xm:f>_reference!$B$215:$B$218</xm:f>
          </x14:formula1>
          <xm:sqref>N6 N8:N49</xm:sqref>
        </x14:dataValidation>
        <x14:dataValidation type="list" allowBlank="1" showInputMessage="1" showErrorMessage="1">
          <x14:formula1>
            <xm:f>_reference!$J$3:$J$806</xm:f>
          </x14:formula1>
          <xm:sqref>K8:K49 K6</xm:sqref>
        </x14:dataValidation>
        <x14:dataValidation type="list" allowBlank="1" showErrorMessage="1">
          <x14:formula1>
            <xm:f>_reference!$C$1:$C$3</xm:f>
          </x14:formula1>
          <xm:sqref>E8:E49</xm:sqref>
        </x14:dataValidation>
        <x14:dataValidation type="list" showInputMessage="1" showErrorMessage="1">
          <x14:formula1>
            <xm:f>_reference!$C$1:$C$3</xm:f>
          </x14:formula1>
          <xm:sqref>AB6 AB8:AB49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J537"/>
  <sheetViews>
    <sheetView showGridLines="0" showRowColHeaders="0" tabSelected="1" workbookViewId="0">
      <selection activeCell="M9" sqref="M9"/>
    </sheetView>
  </sheetViews>
  <sheetFormatPr defaultRowHeight="15" x14ac:dyDescent="0.25"/>
  <cols>
    <col min="1" max="2" width="4.42578125" customWidth="1"/>
    <col min="3" max="3" width="26.5703125" bestFit="1" customWidth="1"/>
    <col min="5" max="5" width="21.42578125" bestFit="1" customWidth="1"/>
    <col min="6" max="7" width="19.85546875" bestFit="1" customWidth="1"/>
  </cols>
  <sheetData>
    <row r="2" spans="2:7" x14ac:dyDescent="0.25">
      <c r="C2" s="20" t="s">
        <v>246</v>
      </c>
    </row>
    <row r="3" spans="2:7" x14ac:dyDescent="0.25">
      <c r="C3" s="20"/>
    </row>
    <row r="4" spans="2:7" x14ac:dyDescent="0.25">
      <c r="C4" s="344" t="s">
        <v>272</v>
      </c>
      <c r="D4" s="345"/>
      <c r="E4" s="29" t="s">
        <v>336</v>
      </c>
    </row>
    <row r="5" spans="2:7" x14ac:dyDescent="0.25">
      <c r="C5" s="344" t="s">
        <v>273</v>
      </c>
      <c r="D5" s="345"/>
      <c r="E5" s="61" t="s">
        <v>31</v>
      </c>
    </row>
    <row r="7" spans="2:7" s="1" customFormat="1" ht="17.25" x14ac:dyDescent="0.3">
      <c r="B7" s="6" t="s">
        <v>63</v>
      </c>
      <c r="C7" s="353" t="s">
        <v>30</v>
      </c>
      <c r="D7" s="353"/>
      <c r="E7" s="353"/>
      <c r="F7" s="353"/>
      <c r="G7" s="353"/>
    </row>
    <row r="8" spans="2:7" s="1" customFormat="1" ht="4.5" customHeight="1" x14ac:dyDescent="0.3">
      <c r="C8" s="4"/>
      <c r="D8" s="4"/>
      <c r="E8" s="4"/>
      <c r="F8" s="4"/>
      <c r="G8" s="4"/>
    </row>
    <row r="9" spans="2:7" s="1" customFormat="1" ht="16.5" x14ac:dyDescent="0.3">
      <c r="C9" s="377" t="s">
        <v>56</v>
      </c>
      <c r="D9" s="378"/>
      <c r="E9" s="378"/>
      <c r="F9" s="378"/>
      <c r="G9" s="378"/>
    </row>
    <row r="10" spans="2:7" s="1" customFormat="1" ht="16.5" x14ac:dyDescent="0.3">
      <c r="C10" s="1" t="s">
        <v>65</v>
      </c>
      <c r="E10" s="19" t="s">
        <v>67</v>
      </c>
      <c r="F10" s="19" t="s">
        <v>68</v>
      </c>
      <c r="G10" s="19" t="s">
        <v>69</v>
      </c>
    </row>
    <row r="11" spans="2:7" s="1" customFormat="1" ht="16.5" x14ac:dyDescent="0.3">
      <c r="C11" s="393" t="s">
        <v>17</v>
      </c>
      <c r="D11" s="394"/>
      <c r="E11" s="27" t="s">
        <v>31</v>
      </c>
      <c r="F11" s="27" t="s">
        <v>55</v>
      </c>
      <c r="G11" s="27" t="s">
        <v>55</v>
      </c>
    </row>
    <row r="12" spans="2:7" s="1" customFormat="1" ht="16.5" x14ac:dyDescent="0.3">
      <c r="C12" s="393" t="s">
        <v>16</v>
      </c>
      <c r="D12" s="394"/>
      <c r="E12" s="27" t="s">
        <v>31</v>
      </c>
      <c r="F12" s="27" t="s">
        <v>55</v>
      </c>
      <c r="G12" s="27" t="s">
        <v>55</v>
      </c>
    </row>
    <row r="13" spans="2:7" s="1" customFormat="1" ht="16.5" x14ac:dyDescent="0.3">
      <c r="C13" s="393" t="s">
        <v>23</v>
      </c>
      <c r="D13" s="394"/>
      <c r="E13" s="27" t="s">
        <v>31</v>
      </c>
      <c r="F13" s="27" t="s">
        <v>55</v>
      </c>
      <c r="G13" s="27" t="s">
        <v>55</v>
      </c>
    </row>
    <row r="14" spans="2:7" s="1" customFormat="1" ht="17.25" x14ac:dyDescent="0.3">
      <c r="C14" s="395" t="s">
        <v>64</v>
      </c>
      <c r="D14" s="395"/>
      <c r="E14"/>
      <c r="F14"/>
      <c r="G14"/>
    </row>
    <row r="15" spans="2:7" s="1" customFormat="1" ht="16.5" x14ac:dyDescent="0.3">
      <c r="C15" s="393" t="s">
        <v>212</v>
      </c>
      <c r="D15" s="394"/>
      <c r="E15" s="27" t="s">
        <v>31</v>
      </c>
      <c r="F15" s="27" t="s">
        <v>55</v>
      </c>
      <c r="G15" s="27" t="s">
        <v>55</v>
      </c>
    </row>
    <row r="16" spans="2:7" s="1" customFormat="1" ht="16.5" x14ac:dyDescent="0.3">
      <c r="C16" s="393" t="s">
        <v>219</v>
      </c>
      <c r="D16" s="394"/>
      <c r="E16" s="27" t="s">
        <v>31</v>
      </c>
      <c r="F16" s="27" t="s">
        <v>55</v>
      </c>
      <c r="G16" s="27" t="s">
        <v>55</v>
      </c>
    </row>
    <row r="17" spans="3:7" s="1" customFormat="1" ht="16.5" x14ac:dyDescent="0.3">
      <c r="C17" s="393" t="s">
        <v>220</v>
      </c>
      <c r="D17" s="394"/>
      <c r="E17" s="27" t="s">
        <v>31</v>
      </c>
      <c r="F17" s="27" t="s">
        <v>55</v>
      </c>
      <c r="G17" s="27" t="s">
        <v>55</v>
      </c>
    </row>
    <row r="18" spans="3:7" s="1" customFormat="1" ht="16.5" x14ac:dyDescent="0.3">
      <c r="C18" s="77" t="s">
        <v>324</v>
      </c>
      <c r="D18" s="79"/>
      <c r="E18" s="27" t="s">
        <v>31</v>
      </c>
      <c r="F18" s="27" t="s">
        <v>55</v>
      </c>
      <c r="G18" s="27" t="s">
        <v>55</v>
      </c>
    </row>
    <row r="19" spans="3:7" s="1" customFormat="1" ht="16.5" x14ac:dyDescent="0.3">
      <c r="C19" s="77" t="s">
        <v>328</v>
      </c>
      <c r="D19" s="79"/>
      <c r="E19" s="27" t="s">
        <v>31</v>
      </c>
      <c r="F19" s="27" t="s">
        <v>55</v>
      </c>
      <c r="G19" s="27" t="s">
        <v>55</v>
      </c>
    </row>
    <row r="20" spans="3:7" s="1" customFormat="1" ht="16.5" x14ac:dyDescent="0.3">
      <c r="C20" s="77" t="s">
        <v>326</v>
      </c>
      <c r="D20" s="79"/>
      <c r="E20" s="27" t="s">
        <v>31</v>
      </c>
      <c r="F20" s="27" t="s">
        <v>55</v>
      </c>
      <c r="G20" s="27" t="s">
        <v>55</v>
      </c>
    </row>
    <row r="21" spans="3:7" s="1" customFormat="1" ht="16.5" x14ac:dyDescent="0.3">
      <c r="C21" s="393" t="s">
        <v>19</v>
      </c>
      <c r="D21" s="394"/>
      <c r="E21" s="27" t="s">
        <v>31</v>
      </c>
      <c r="F21" s="27" t="s">
        <v>55</v>
      </c>
      <c r="G21" s="27" t="s">
        <v>55</v>
      </c>
    </row>
    <row r="22" spans="3:7" s="1" customFormat="1" ht="16.5" x14ac:dyDescent="0.3">
      <c r="C22" s="77" t="s">
        <v>327</v>
      </c>
      <c r="D22" s="79"/>
      <c r="E22" s="27" t="s">
        <v>31</v>
      </c>
      <c r="F22" s="27" t="s">
        <v>55</v>
      </c>
      <c r="G22" s="27" t="s">
        <v>55</v>
      </c>
    </row>
    <row r="23" spans="3:7" s="1" customFormat="1" ht="16.5" x14ac:dyDescent="0.3">
      <c r="C23" s="393" t="s">
        <v>18</v>
      </c>
      <c r="D23" s="394"/>
      <c r="E23" s="27" t="s">
        <v>31</v>
      </c>
      <c r="F23" s="27" t="s">
        <v>55</v>
      </c>
      <c r="G23" s="27" t="s">
        <v>55</v>
      </c>
    </row>
    <row r="24" spans="3:7" s="1" customFormat="1" ht="16.5" x14ac:dyDescent="0.3">
      <c r="C24" s="393" t="s">
        <v>213</v>
      </c>
      <c r="D24" s="394"/>
      <c r="E24" s="27" t="s">
        <v>31</v>
      </c>
      <c r="F24" s="27" t="s">
        <v>55</v>
      </c>
      <c r="G24" s="27" t="s">
        <v>55</v>
      </c>
    </row>
    <row r="25" spans="3:7" s="1" customFormat="1" ht="16.5" x14ac:dyDescent="0.3">
      <c r="C25" s="393" t="s">
        <v>224</v>
      </c>
      <c r="D25" s="394"/>
      <c r="E25" s="27" t="s">
        <v>31</v>
      </c>
      <c r="F25" s="27" t="s">
        <v>55</v>
      </c>
      <c r="G25" s="27" t="s">
        <v>55</v>
      </c>
    </row>
    <row r="26" spans="3:7" s="1" customFormat="1" ht="16.5" x14ac:dyDescent="0.3">
      <c r="C26" s="393" t="s">
        <v>22</v>
      </c>
      <c r="D26" s="394"/>
      <c r="E26" s="27" t="s">
        <v>31</v>
      </c>
      <c r="F26" s="27" t="s">
        <v>55</v>
      </c>
      <c r="G26" s="27" t="s">
        <v>55</v>
      </c>
    </row>
    <row r="27" spans="3:7" s="1" customFormat="1" ht="16.5" x14ac:dyDescent="0.3">
      <c r="C27" s="393" t="s">
        <v>223</v>
      </c>
      <c r="D27" s="394"/>
      <c r="E27" s="27" t="s">
        <v>31</v>
      </c>
      <c r="F27" s="27" t="s">
        <v>55</v>
      </c>
      <c r="G27" s="27" t="s">
        <v>55</v>
      </c>
    </row>
    <row r="28" spans="3:7" s="1" customFormat="1" ht="16.5" x14ac:dyDescent="0.3">
      <c r="C28" s="393" t="s">
        <v>25</v>
      </c>
      <c r="D28" s="394"/>
      <c r="E28" s="27" t="s">
        <v>31</v>
      </c>
      <c r="F28" s="27" t="s">
        <v>55</v>
      </c>
      <c r="G28" s="27" t="s">
        <v>55</v>
      </c>
    </row>
    <row r="29" spans="3:7" s="1" customFormat="1" ht="16.5" x14ac:dyDescent="0.3">
      <c r="C29" s="393" t="s">
        <v>222</v>
      </c>
      <c r="D29" s="394"/>
      <c r="E29" s="27" t="s">
        <v>31</v>
      </c>
      <c r="F29" s="27" t="s">
        <v>55</v>
      </c>
      <c r="G29" s="27" t="s">
        <v>55</v>
      </c>
    </row>
    <row r="30" spans="3:7" s="1" customFormat="1" ht="16.5" x14ac:dyDescent="0.3">
      <c r="C30" s="393" t="s">
        <v>26</v>
      </c>
      <c r="D30" s="394"/>
      <c r="E30" s="27" t="s">
        <v>31</v>
      </c>
      <c r="F30" s="27" t="s">
        <v>55</v>
      </c>
      <c r="G30" s="27" t="s">
        <v>55</v>
      </c>
    </row>
    <row r="31" spans="3:7" s="1" customFormat="1" ht="16.5" x14ac:dyDescent="0.3">
      <c r="C31" s="393" t="s">
        <v>221</v>
      </c>
      <c r="D31" s="394"/>
      <c r="E31" s="27" t="s">
        <v>31</v>
      </c>
      <c r="F31" s="27" t="s">
        <v>55</v>
      </c>
      <c r="G31" s="27" t="s">
        <v>55</v>
      </c>
    </row>
    <row r="32" spans="3:7" s="1" customFormat="1" ht="16.5" x14ac:dyDescent="0.3">
      <c r="C32" s="77" t="s">
        <v>325</v>
      </c>
      <c r="D32" s="79"/>
      <c r="E32" s="27" t="s">
        <v>31</v>
      </c>
      <c r="F32" s="27" t="s">
        <v>55</v>
      </c>
      <c r="G32" s="27" t="s">
        <v>55</v>
      </c>
    </row>
    <row r="33" spans="3:10" s="1" customFormat="1" ht="16.5" x14ac:dyDescent="0.3">
      <c r="C33" s="393" t="s">
        <v>216</v>
      </c>
      <c r="D33" s="394"/>
      <c r="E33" s="27" t="s">
        <v>31</v>
      </c>
      <c r="F33" s="27" t="s">
        <v>55</v>
      </c>
      <c r="G33" s="27" t="s">
        <v>55</v>
      </c>
      <c r="J33"/>
    </row>
    <row r="34" spans="3:10" s="1" customFormat="1" ht="16.5" x14ac:dyDescent="0.3">
      <c r="C34" s="393" t="s">
        <v>27</v>
      </c>
      <c r="D34" s="394"/>
      <c r="E34" s="27" t="s">
        <v>31</v>
      </c>
      <c r="F34" s="27" t="s">
        <v>55</v>
      </c>
      <c r="G34" s="27" t="s">
        <v>55</v>
      </c>
      <c r="J34"/>
    </row>
    <row r="35" spans="3:10" s="1" customFormat="1" ht="16.5" x14ac:dyDescent="0.3">
      <c r="C35" s="393" t="s">
        <v>218</v>
      </c>
      <c r="D35" s="394"/>
      <c r="E35" s="27" t="s">
        <v>31</v>
      </c>
      <c r="F35" s="27" t="s">
        <v>55</v>
      </c>
      <c r="G35" s="27" t="s">
        <v>55</v>
      </c>
      <c r="J35"/>
    </row>
    <row r="36" spans="3:10" s="1" customFormat="1" ht="16.5" x14ac:dyDescent="0.3">
      <c r="C36" s="82" t="s">
        <v>319</v>
      </c>
      <c r="D36" s="82"/>
      <c r="E36" s="27" t="s">
        <v>31</v>
      </c>
      <c r="F36" s="27" t="s">
        <v>55</v>
      </c>
      <c r="G36" s="27" t="s">
        <v>55</v>
      </c>
      <c r="J36"/>
    </row>
    <row r="37" spans="3:10" s="1" customFormat="1" ht="16.5" x14ac:dyDescent="0.3">
      <c r="C37" s="1" t="s">
        <v>66</v>
      </c>
      <c r="E37"/>
      <c r="F37"/>
      <c r="G37"/>
    </row>
    <row r="38" spans="3:10" s="1" customFormat="1" ht="16.5" x14ac:dyDescent="0.3">
      <c r="C38" s="393" t="s">
        <v>14</v>
      </c>
      <c r="D38" s="396"/>
      <c r="E38" s="27" t="s">
        <v>31</v>
      </c>
      <c r="F38" s="27" t="s">
        <v>55</v>
      </c>
      <c r="G38" s="27" t="s">
        <v>55</v>
      </c>
    </row>
    <row r="39" spans="3:10" s="1" customFormat="1" ht="16.5" x14ac:dyDescent="0.3">
      <c r="C39" s="86" t="s">
        <v>349</v>
      </c>
      <c r="D39" s="87"/>
      <c r="E39" s="27" t="s">
        <v>31</v>
      </c>
      <c r="F39" s="27" t="s">
        <v>55</v>
      </c>
      <c r="G39" s="27" t="s">
        <v>55</v>
      </c>
    </row>
    <row r="40" spans="3:10" s="1" customFormat="1" ht="16.5" x14ac:dyDescent="0.3">
      <c r="C40" s="77" t="s">
        <v>315</v>
      </c>
      <c r="D40" s="78"/>
      <c r="E40" s="27" t="s">
        <v>31</v>
      </c>
      <c r="F40" s="27" t="s">
        <v>55</v>
      </c>
      <c r="G40" s="27" t="s">
        <v>55</v>
      </c>
    </row>
    <row r="41" spans="3:10" s="1" customFormat="1" ht="16.5" x14ac:dyDescent="0.3">
      <c r="C41" s="77" t="s">
        <v>311</v>
      </c>
      <c r="D41" s="78"/>
      <c r="E41" s="27" t="s">
        <v>31</v>
      </c>
      <c r="F41" s="27" t="s">
        <v>55</v>
      </c>
      <c r="G41" s="27" t="s">
        <v>55</v>
      </c>
    </row>
    <row r="42" spans="3:10" s="1" customFormat="1" ht="16.5" x14ac:dyDescent="0.3">
      <c r="C42" s="77" t="s">
        <v>312</v>
      </c>
      <c r="D42" s="78"/>
      <c r="E42" s="27" t="s">
        <v>31</v>
      </c>
      <c r="F42" s="27" t="s">
        <v>55</v>
      </c>
      <c r="G42" s="27" t="s">
        <v>55</v>
      </c>
    </row>
    <row r="43" spans="3:10" ht="16.5" x14ac:dyDescent="0.3">
      <c r="C43" s="393" t="s">
        <v>20</v>
      </c>
      <c r="D43" s="396"/>
      <c r="E43" s="27" t="s">
        <v>31</v>
      </c>
      <c r="F43" s="27" t="s">
        <v>55</v>
      </c>
      <c r="G43" s="27" t="s">
        <v>55</v>
      </c>
      <c r="I43" s="1"/>
    </row>
    <row r="44" spans="3:10" ht="16.5" x14ac:dyDescent="0.3">
      <c r="C44" s="77" t="s">
        <v>310</v>
      </c>
      <c r="D44" s="78"/>
      <c r="E44" s="27" t="s">
        <v>31</v>
      </c>
      <c r="F44" s="27" t="s">
        <v>55</v>
      </c>
      <c r="G44" s="27" t="s">
        <v>55</v>
      </c>
      <c r="I44" s="1"/>
    </row>
    <row r="45" spans="3:10" ht="16.5" x14ac:dyDescent="0.3">
      <c r="C45" s="77" t="s">
        <v>318</v>
      </c>
      <c r="D45" s="78"/>
      <c r="E45" s="27" t="s">
        <v>31</v>
      </c>
      <c r="F45" s="27" t="s">
        <v>55</v>
      </c>
      <c r="G45" s="27" t="s">
        <v>55</v>
      </c>
      <c r="I45" s="1"/>
    </row>
    <row r="46" spans="3:10" ht="16.5" x14ac:dyDescent="0.3">
      <c r="C46" s="77" t="s">
        <v>323</v>
      </c>
      <c r="D46" s="78"/>
      <c r="E46" s="27" t="s">
        <v>31</v>
      </c>
      <c r="F46" s="27" t="s">
        <v>55</v>
      </c>
      <c r="G46" s="27" t="s">
        <v>55</v>
      </c>
      <c r="I46" s="1"/>
    </row>
    <row r="47" spans="3:10" ht="16.5" x14ac:dyDescent="0.3">
      <c r="C47" s="393" t="s">
        <v>21</v>
      </c>
      <c r="D47" s="396"/>
      <c r="E47" s="27" t="s">
        <v>31</v>
      </c>
      <c r="F47" s="27" t="s">
        <v>55</v>
      </c>
      <c r="G47" s="27" t="s">
        <v>55</v>
      </c>
      <c r="I47" s="1"/>
    </row>
    <row r="48" spans="3:10" ht="16.5" x14ac:dyDescent="0.3">
      <c r="C48" s="77" t="s">
        <v>320</v>
      </c>
      <c r="D48" s="78"/>
      <c r="E48" s="27" t="s">
        <v>31</v>
      </c>
      <c r="F48" s="27" t="s">
        <v>55</v>
      </c>
      <c r="G48" s="27" t="s">
        <v>55</v>
      </c>
      <c r="I48" s="1"/>
    </row>
    <row r="49" spans="3:9" ht="16.5" x14ac:dyDescent="0.3">
      <c r="C49" s="77" t="s">
        <v>314</v>
      </c>
      <c r="D49" s="78"/>
      <c r="E49" s="27" t="s">
        <v>31</v>
      </c>
      <c r="F49" s="27" t="s">
        <v>55</v>
      </c>
      <c r="G49" s="27" t="s">
        <v>55</v>
      </c>
      <c r="I49" s="1"/>
    </row>
    <row r="50" spans="3:9" ht="16.5" x14ac:dyDescent="0.3">
      <c r="C50" s="77" t="s">
        <v>321</v>
      </c>
      <c r="D50" s="78"/>
      <c r="E50" s="27" t="s">
        <v>31</v>
      </c>
      <c r="F50" s="27" t="s">
        <v>55</v>
      </c>
      <c r="G50" s="27" t="s">
        <v>55</v>
      </c>
      <c r="I50" s="1"/>
    </row>
    <row r="51" spans="3:9" ht="16.5" x14ac:dyDescent="0.3">
      <c r="C51" s="77" t="s">
        <v>322</v>
      </c>
      <c r="D51" s="78"/>
      <c r="E51" s="27" t="s">
        <v>31</v>
      </c>
      <c r="F51" s="27" t="s">
        <v>55</v>
      </c>
      <c r="G51" s="27" t="s">
        <v>55</v>
      </c>
      <c r="I51" s="1"/>
    </row>
    <row r="52" spans="3:9" ht="16.5" x14ac:dyDescent="0.3">
      <c r="C52" s="393" t="s">
        <v>24</v>
      </c>
      <c r="D52" s="396"/>
      <c r="E52" s="27" t="s">
        <v>31</v>
      </c>
      <c r="F52" s="27" t="s">
        <v>55</v>
      </c>
      <c r="G52" s="27" t="s">
        <v>55</v>
      </c>
      <c r="I52" s="1"/>
    </row>
    <row r="53" spans="3:9" ht="16.5" x14ac:dyDescent="0.3">
      <c r="C53" s="393" t="s">
        <v>214</v>
      </c>
      <c r="D53" s="396"/>
      <c r="E53" s="27" t="s">
        <v>31</v>
      </c>
      <c r="F53" s="27" t="s">
        <v>55</v>
      </c>
      <c r="G53" s="27" t="s">
        <v>55</v>
      </c>
      <c r="I53" s="1"/>
    </row>
    <row r="54" spans="3:9" ht="16.5" x14ac:dyDescent="0.3">
      <c r="C54" s="77" t="s">
        <v>313</v>
      </c>
      <c r="D54" s="78"/>
      <c r="E54" s="27" t="s">
        <v>31</v>
      </c>
      <c r="F54" s="27" t="s">
        <v>55</v>
      </c>
      <c r="G54" s="27" t="s">
        <v>55</v>
      </c>
      <c r="I54" s="1"/>
    </row>
    <row r="55" spans="3:9" ht="16.5" x14ac:dyDescent="0.3">
      <c r="C55" s="393" t="s">
        <v>29</v>
      </c>
      <c r="D55" s="396"/>
      <c r="E55" s="27" t="s">
        <v>31</v>
      </c>
      <c r="F55" s="27" t="s">
        <v>55</v>
      </c>
      <c r="G55" s="27" t="s">
        <v>55</v>
      </c>
      <c r="I55" s="1"/>
    </row>
    <row r="56" spans="3:9" ht="16.5" x14ac:dyDescent="0.3">
      <c r="C56" s="393" t="s">
        <v>215</v>
      </c>
      <c r="D56" s="396"/>
      <c r="E56" s="27" t="s">
        <v>31</v>
      </c>
      <c r="F56" s="27" t="s">
        <v>55</v>
      </c>
      <c r="G56" s="27" t="s">
        <v>55</v>
      </c>
      <c r="I56" s="1"/>
    </row>
    <row r="57" spans="3:9" ht="16.5" x14ac:dyDescent="0.3">
      <c r="C57" s="393" t="s">
        <v>217</v>
      </c>
      <c r="D57" s="396"/>
      <c r="E57" s="27" t="s">
        <v>31</v>
      </c>
      <c r="F57" s="27" t="s">
        <v>55</v>
      </c>
      <c r="G57" s="27" t="s">
        <v>55</v>
      </c>
      <c r="I57" s="1"/>
    </row>
    <row r="58" spans="3:9" ht="16.5" x14ac:dyDescent="0.3">
      <c r="C58" s="77" t="s">
        <v>316</v>
      </c>
      <c r="D58" s="78"/>
      <c r="E58" s="27" t="s">
        <v>31</v>
      </c>
      <c r="F58" s="27" t="s">
        <v>55</v>
      </c>
      <c r="G58" s="27" t="s">
        <v>55</v>
      </c>
      <c r="I58" s="1"/>
    </row>
    <row r="59" spans="3:9" ht="16.5" x14ac:dyDescent="0.3">
      <c r="C59" s="77" t="s">
        <v>317</v>
      </c>
      <c r="D59" s="78"/>
      <c r="E59" s="27" t="s">
        <v>31</v>
      </c>
      <c r="F59" s="27" t="s">
        <v>55</v>
      </c>
      <c r="G59" s="27" t="s">
        <v>55</v>
      </c>
      <c r="I59" s="1"/>
    </row>
    <row r="60" spans="3:9" ht="16.5" x14ac:dyDescent="0.3">
      <c r="C60" s="393" t="s">
        <v>28</v>
      </c>
      <c r="D60" s="396"/>
      <c r="E60" s="27" t="s">
        <v>31</v>
      </c>
      <c r="F60" s="27" t="s">
        <v>55</v>
      </c>
      <c r="G60" s="27" t="s">
        <v>55</v>
      </c>
      <c r="I60" s="1"/>
    </row>
    <row r="61" spans="3:9" ht="16.5" x14ac:dyDescent="0.3">
      <c r="I61" s="1"/>
    </row>
    <row r="62" spans="3:9" ht="16.5" x14ac:dyDescent="0.3">
      <c r="C62" s="377" t="s">
        <v>57</v>
      </c>
      <c r="D62" s="378"/>
      <c r="E62" s="378"/>
      <c r="F62" s="378"/>
      <c r="G62" s="378"/>
      <c r="I62" s="1"/>
    </row>
    <row r="63" spans="3:9" ht="16.5" x14ac:dyDescent="0.3">
      <c r="C63" s="1" t="s">
        <v>65</v>
      </c>
      <c r="D63" s="1"/>
      <c r="E63" s="19" t="s">
        <v>67</v>
      </c>
      <c r="F63" s="19" t="s">
        <v>68</v>
      </c>
      <c r="G63" s="19" t="s">
        <v>69</v>
      </c>
      <c r="I63" s="1"/>
    </row>
    <row r="64" spans="3:9" ht="16.5" x14ac:dyDescent="0.3">
      <c r="C64" s="393" t="s">
        <v>17</v>
      </c>
      <c r="D64" s="394"/>
      <c r="E64" s="27" t="s">
        <v>31</v>
      </c>
      <c r="F64" s="27" t="s">
        <v>55</v>
      </c>
      <c r="G64" s="27" t="s">
        <v>55</v>
      </c>
      <c r="I64" s="1"/>
    </row>
    <row r="65" spans="3:9" ht="16.5" x14ac:dyDescent="0.3">
      <c r="C65" s="393" t="s">
        <v>16</v>
      </c>
      <c r="D65" s="394"/>
      <c r="E65" s="27" t="s">
        <v>31</v>
      </c>
      <c r="F65" s="27" t="s">
        <v>55</v>
      </c>
      <c r="G65" s="27" t="s">
        <v>55</v>
      </c>
      <c r="I65" s="1"/>
    </row>
    <row r="66" spans="3:9" ht="16.5" x14ac:dyDescent="0.3">
      <c r="C66" s="393" t="s">
        <v>23</v>
      </c>
      <c r="D66" s="394"/>
      <c r="E66" s="27" t="s">
        <v>31</v>
      </c>
      <c r="F66" s="27" t="s">
        <v>55</v>
      </c>
      <c r="G66" s="27" t="s">
        <v>55</v>
      </c>
      <c r="I66" s="1"/>
    </row>
    <row r="67" spans="3:9" ht="17.25" x14ac:dyDescent="0.3">
      <c r="C67" s="395" t="s">
        <v>64</v>
      </c>
      <c r="D67" s="395"/>
      <c r="I67" s="1"/>
    </row>
    <row r="68" spans="3:9" ht="16.5" x14ac:dyDescent="0.3">
      <c r="C68" s="393" t="s">
        <v>212</v>
      </c>
      <c r="D68" s="394"/>
      <c r="E68" s="27" t="s">
        <v>31</v>
      </c>
      <c r="F68" s="27" t="s">
        <v>55</v>
      </c>
      <c r="G68" s="27" t="s">
        <v>55</v>
      </c>
      <c r="I68" s="1"/>
    </row>
    <row r="69" spans="3:9" ht="16.5" x14ac:dyDescent="0.3">
      <c r="C69" s="393" t="s">
        <v>219</v>
      </c>
      <c r="D69" s="394"/>
      <c r="E69" s="27" t="s">
        <v>31</v>
      </c>
      <c r="F69" s="27" t="s">
        <v>55</v>
      </c>
      <c r="G69" s="27" t="s">
        <v>55</v>
      </c>
      <c r="I69" s="1"/>
    </row>
    <row r="70" spans="3:9" ht="16.5" x14ac:dyDescent="0.3">
      <c r="C70" s="393" t="s">
        <v>220</v>
      </c>
      <c r="D70" s="394"/>
      <c r="E70" s="27" t="s">
        <v>31</v>
      </c>
      <c r="F70" s="27" t="s">
        <v>55</v>
      </c>
      <c r="G70" s="27" t="s">
        <v>55</v>
      </c>
      <c r="I70" s="1"/>
    </row>
    <row r="71" spans="3:9" ht="16.5" x14ac:dyDescent="0.3">
      <c r="C71" s="77" t="s">
        <v>324</v>
      </c>
      <c r="D71" s="79"/>
      <c r="E71" s="27" t="s">
        <v>31</v>
      </c>
      <c r="F71" s="27" t="s">
        <v>55</v>
      </c>
      <c r="G71" s="27" t="s">
        <v>55</v>
      </c>
      <c r="I71" s="1"/>
    </row>
    <row r="72" spans="3:9" ht="16.5" x14ac:dyDescent="0.3">
      <c r="C72" s="77" t="s">
        <v>328</v>
      </c>
      <c r="D72" s="79"/>
      <c r="E72" s="27" t="s">
        <v>31</v>
      </c>
      <c r="F72" s="27" t="s">
        <v>55</v>
      </c>
      <c r="G72" s="27" t="s">
        <v>55</v>
      </c>
      <c r="I72" s="1"/>
    </row>
    <row r="73" spans="3:9" ht="16.5" x14ac:dyDescent="0.3">
      <c r="C73" s="77" t="s">
        <v>326</v>
      </c>
      <c r="D73" s="79"/>
      <c r="E73" s="27" t="s">
        <v>31</v>
      </c>
      <c r="F73" s="27" t="s">
        <v>55</v>
      </c>
      <c r="G73" s="27" t="s">
        <v>55</v>
      </c>
      <c r="I73" s="1"/>
    </row>
    <row r="74" spans="3:9" ht="16.5" x14ac:dyDescent="0.3">
      <c r="C74" s="393" t="s">
        <v>19</v>
      </c>
      <c r="D74" s="394"/>
      <c r="E74" s="27" t="s">
        <v>31</v>
      </c>
      <c r="F74" s="27" t="s">
        <v>55</v>
      </c>
      <c r="G74" s="27" t="s">
        <v>55</v>
      </c>
      <c r="I74" s="1"/>
    </row>
    <row r="75" spans="3:9" ht="16.5" x14ac:dyDescent="0.3">
      <c r="C75" s="77" t="s">
        <v>327</v>
      </c>
      <c r="D75" s="79"/>
      <c r="E75" s="27" t="s">
        <v>31</v>
      </c>
      <c r="F75" s="27" t="s">
        <v>55</v>
      </c>
      <c r="G75" s="27" t="s">
        <v>55</v>
      </c>
      <c r="I75" s="1"/>
    </row>
    <row r="76" spans="3:9" ht="16.5" x14ac:dyDescent="0.3">
      <c r="C76" s="393" t="s">
        <v>18</v>
      </c>
      <c r="D76" s="394"/>
      <c r="E76" s="27" t="s">
        <v>31</v>
      </c>
      <c r="F76" s="27" t="s">
        <v>55</v>
      </c>
      <c r="G76" s="27" t="s">
        <v>55</v>
      </c>
      <c r="I76" s="1"/>
    </row>
    <row r="77" spans="3:9" ht="16.5" x14ac:dyDescent="0.3">
      <c r="C77" s="393" t="s">
        <v>213</v>
      </c>
      <c r="D77" s="394"/>
      <c r="E77" s="27" t="s">
        <v>31</v>
      </c>
      <c r="F77" s="27" t="s">
        <v>55</v>
      </c>
      <c r="G77" s="27" t="s">
        <v>55</v>
      </c>
      <c r="I77" s="1"/>
    </row>
    <row r="78" spans="3:9" x14ac:dyDescent="0.25">
      <c r="C78" s="393" t="s">
        <v>224</v>
      </c>
      <c r="D78" s="394"/>
      <c r="E78" s="27" t="s">
        <v>31</v>
      </c>
      <c r="F78" s="27" t="s">
        <v>55</v>
      </c>
      <c r="G78" s="27" t="s">
        <v>55</v>
      </c>
    </row>
    <row r="79" spans="3:9" x14ac:dyDescent="0.25">
      <c r="C79" s="393" t="s">
        <v>22</v>
      </c>
      <c r="D79" s="394"/>
      <c r="E79" s="27" t="s">
        <v>31</v>
      </c>
      <c r="F79" s="27" t="s">
        <v>55</v>
      </c>
      <c r="G79" s="27" t="s">
        <v>55</v>
      </c>
    </row>
    <row r="80" spans="3:9" x14ac:dyDescent="0.25">
      <c r="C80" s="393" t="s">
        <v>223</v>
      </c>
      <c r="D80" s="394"/>
      <c r="E80" s="27" t="s">
        <v>31</v>
      </c>
      <c r="F80" s="27" t="s">
        <v>55</v>
      </c>
      <c r="G80" s="27" t="s">
        <v>55</v>
      </c>
    </row>
    <row r="81" spans="3:7" x14ac:dyDescent="0.25">
      <c r="C81" s="393" t="s">
        <v>25</v>
      </c>
      <c r="D81" s="394"/>
      <c r="E81" s="27" t="s">
        <v>31</v>
      </c>
      <c r="F81" s="27" t="s">
        <v>55</v>
      </c>
      <c r="G81" s="27" t="s">
        <v>55</v>
      </c>
    </row>
    <row r="82" spans="3:7" x14ac:dyDescent="0.25">
      <c r="C82" s="393" t="s">
        <v>222</v>
      </c>
      <c r="D82" s="394"/>
      <c r="E82" s="27" t="s">
        <v>31</v>
      </c>
      <c r="F82" s="27" t="s">
        <v>55</v>
      </c>
      <c r="G82" s="27" t="s">
        <v>55</v>
      </c>
    </row>
    <row r="83" spans="3:7" x14ac:dyDescent="0.25">
      <c r="C83" s="393" t="s">
        <v>26</v>
      </c>
      <c r="D83" s="394"/>
      <c r="E83" s="27" t="s">
        <v>31</v>
      </c>
      <c r="F83" s="27" t="s">
        <v>55</v>
      </c>
      <c r="G83" s="27" t="s">
        <v>55</v>
      </c>
    </row>
    <row r="84" spans="3:7" x14ac:dyDescent="0.25">
      <c r="C84" s="393" t="s">
        <v>221</v>
      </c>
      <c r="D84" s="394"/>
      <c r="E84" s="27" t="s">
        <v>31</v>
      </c>
      <c r="F84" s="27" t="s">
        <v>55</v>
      </c>
      <c r="G84" s="27" t="s">
        <v>55</v>
      </c>
    </row>
    <row r="85" spans="3:7" x14ac:dyDescent="0.25">
      <c r="C85" s="77" t="s">
        <v>325</v>
      </c>
      <c r="D85" s="79"/>
      <c r="E85" s="27" t="s">
        <v>31</v>
      </c>
      <c r="F85" s="27" t="s">
        <v>55</v>
      </c>
      <c r="G85" s="27" t="s">
        <v>55</v>
      </c>
    </row>
    <row r="86" spans="3:7" x14ac:dyDescent="0.25">
      <c r="C86" s="393" t="s">
        <v>216</v>
      </c>
      <c r="D86" s="394"/>
      <c r="E86" s="27" t="s">
        <v>31</v>
      </c>
      <c r="F86" s="27" t="s">
        <v>55</v>
      </c>
      <c r="G86" s="27" t="s">
        <v>55</v>
      </c>
    </row>
    <row r="87" spans="3:7" x14ac:dyDescent="0.25">
      <c r="C87" s="393" t="s">
        <v>27</v>
      </c>
      <c r="D87" s="394"/>
      <c r="E87" s="27" t="s">
        <v>31</v>
      </c>
      <c r="F87" s="27" t="s">
        <v>55</v>
      </c>
      <c r="G87" s="27" t="s">
        <v>55</v>
      </c>
    </row>
    <row r="88" spans="3:7" x14ac:dyDescent="0.25">
      <c r="C88" s="393" t="s">
        <v>218</v>
      </c>
      <c r="D88" s="394"/>
      <c r="E88" s="27" t="s">
        <v>31</v>
      </c>
      <c r="F88" s="27" t="s">
        <v>55</v>
      </c>
      <c r="G88" s="27" t="s">
        <v>55</v>
      </c>
    </row>
    <row r="89" spans="3:7" x14ac:dyDescent="0.25">
      <c r="C89" s="82" t="s">
        <v>319</v>
      </c>
      <c r="D89" s="82"/>
      <c r="E89" s="27" t="s">
        <v>31</v>
      </c>
      <c r="F89" s="27" t="s">
        <v>55</v>
      </c>
      <c r="G89" s="27" t="s">
        <v>55</v>
      </c>
    </row>
    <row r="90" spans="3:7" ht="16.5" x14ac:dyDescent="0.3">
      <c r="C90" s="1" t="s">
        <v>66</v>
      </c>
      <c r="D90" s="1"/>
    </row>
    <row r="91" spans="3:7" x14ac:dyDescent="0.25">
      <c r="C91" s="393" t="s">
        <v>14</v>
      </c>
      <c r="D91" s="396"/>
      <c r="E91" s="27" t="s">
        <v>31</v>
      </c>
      <c r="F91" s="27" t="s">
        <v>55</v>
      </c>
      <c r="G91" s="27" t="s">
        <v>55</v>
      </c>
    </row>
    <row r="92" spans="3:7" s="1" customFormat="1" ht="16.5" x14ac:dyDescent="0.3">
      <c r="C92" s="86" t="s">
        <v>349</v>
      </c>
      <c r="D92" s="87"/>
      <c r="E92" s="27" t="s">
        <v>31</v>
      </c>
      <c r="F92" s="27" t="s">
        <v>55</v>
      </c>
      <c r="G92" s="27" t="s">
        <v>55</v>
      </c>
    </row>
    <row r="93" spans="3:7" x14ac:dyDescent="0.25">
      <c r="C93" s="77" t="s">
        <v>315</v>
      </c>
      <c r="D93" s="78"/>
      <c r="E93" s="27" t="s">
        <v>31</v>
      </c>
      <c r="F93" s="27" t="s">
        <v>55</v>
      </c>
      <c r="G93" s="27" t="s">
        <v>55</v>
      </c>
    </row>
    <row r="94" spans="3:7" x14ac:dyDescent="0.25">
      <c r="C94" s="77" t="s">
        <v>311</v>
      </c>
      <c r="D94" s="78"/>
      <c r="E94" s="27" t="s">
        <v>31</v>
      </c>
      <c r="F94" s="27" t="s">
        <v>55</v>
      </c>
      <c r="G94" s="27" t="s">
        <v>55</v>
      </c>
    </row>
    <row r="95" spans="3:7" x14ac:dyDescent="0.25">
      <c r="C95" s="77" t="s">
        <v>312</v>
      </c>
      <c r="D95" s="78"/>
      <c r="E95" s="27" t="s">
        <v>31</v>
      </c>
      <c r="F95" s="27" t="s">
        <v>55</v>
      </c>
      <c r="G95" s="27" t="s">
        <v>55</v>
      </c>
    </row>
    <row r="96" spans="3:7" x14ac:dyDescent="0.25">
      <c r="C96" s="393" t="s">
        <v>20</v>
      </c>
      <c r="D96" s="396"/>
      <c r="E96" s="27" t="s">
        <v>31</v>
      </c>
      <c r="F96" s="27" t="s">
        <v>55</v>
      </c>
      <c r="G96" s="27" t="s">
        <v>55</v>
      </c>
    </row>
    <row r="97" spans="3:7" x14ac:dyDescent="0.25">
      <c r="C97" s="77" t="s">
        <v>310</v>
      </c>
      <c r="D97" s="78"/>
      <c r="E97" s="27" t="s">
        <v>31</v>
      </c>
      <c r="F97" s="27" t="s">
        <v>55</v>
      </c>
      <c r="G97" s="27" t="s">
        <v>55</v>
      </c>
    </row>
    <row r="98" spans="3:7" x14ac:dyDescent="0.25">
      <c r="C98" s="77" t="s">
        <v>318</v>
      </c>
      <c r="D98" s="78"/>
      <c r="E98" s="27" t="s">
        <v>31</v>
      </c>
      <c r="F98" s="27" t="s">
        <v>55</v>
      </c>
      <c r="G98" s="27" t="s">
        <v>55</v>
      </c>
    </row>
    <row r="99" spans="3:7" x14ac:dyDescent="0.25">
      <c r="C99" s="77" t="s">
        <v>323</v>
      </c>
      <c r="D99" s="78"/>
      <c r="E99" s="27" t="s">
        <v>31</v>
      </c>
      <c r="F99" s="27" t="s">
        <v>55</v>
      </c>
      <c r="G99" s="27" t="s">
        <v>55</v>
      </c>
    </row>
    <row r="100" spans="3:7" x14ac:dyDescent="0.25">
      <c r="C100" s="393" t="s">
        <v>21</v>
      </c>
      <c r="D100" s="396"/>
      <c r="E100" s="27" t="s">
        <v>31</v>
      </c>
      <c r="F100" s="27" t="s">
        <v>55</v>
      </c>
      <c r="G100" s="27" t="s">
        <v>55</v>
      </c>
    </row>
    <row r="101" spans="3:7" x14ac:dyDescent="0.25">
      <c r="C101" s="77" t="s">
        <v>320</v>
      </c>
      <c r="D101" s="78"/>
      <c r="E101" s="27" t="s">
        <v>31</v>
      </c>
      <c r="F101" s="27" t="s">
        <v>55</v>
      </c>
      <c r="G101" s="27" t="s">
        <v>55</v>
      </c>
    </row>
    <row r="102" spans="3:7" x14ac:dyDescent="0.25">
      <c r="C102" s="77" t="s">
        <v>314</v>
      </c>
      <c r="D102" s="78"/>
      <c r="E102" s="27" t="s">
        <v>31</v>
      </c>
      <c r="F102" s="27" t="s">
        <v>55</v>
      </c>
      <c r="G102" s="27" t="s">
        <v>55</v>
      </c>
    </row>
    <row r="103" spans="3:7" x14ac:dyDescent="0.25">
      <c r="C103" s="77" t="s">
        <v>321</v>
      </c>
      <c r="D103" s="78"/>
      <c r="E103" s="27" t="s">
        <v>31</v>
      </c>
      <c r="F103" s="27" t="s">
        <v>55</v>
      </c>
      <c r="G103" s="27" t="s">
        <v>55</v>
      </c>
    </row>
    <row r="104" spans="3:7" x14ac:dyDescent="0.25">
      <c r="C104" s="77" t="s">
        <v>322</v>
      </c>
      <c r="D104" s="78"/>
      <c r="E104" s="27" t="s">
        <v>31</v>
      </c>
      <c r="F104" s="27" t="s">
        <v>55</v>
      </c>
      <c r="G104" s="27" t="s">
        <v>55</v>
      </c>
    </row>
    <row r="105" spans="3:7" x14ac:dyDescent="0.25">
      <c r="C105" s="393" t="s">
        <v>24</v>
      </c>
      <c r="D105" s="396"/>
      <c r="E105" s="27" t="s">
        <v>31</v>
      </c>
      <c r="F105" s="27" t="s">
        <v>55</v>
      </c>
      <c r="G105" s="27" t="s">
        <v>55</v>
      </c>
    </row>
    <row r="106" spans="3:7" x14ac:dyDescent="0.25">
      <c r="C106" s="393" t="s">
        <v>214</v>
      </c>
      <c r="D106" s="396"/>
      <c r="E106" s="27" t="s">
        <v>31</v>
      </c>
      <c r="F106" s="27" t="s">
        <v>55</v>
      </c>
      <c r="G106" s="27" t="s">
        <v>55</v>
      </c>
    </row>
    <row r="107" spans="3:7" x14ac:dyDescent="0.25">
      <c r="C107" s="77" t="s">
        <v>313</v>
      </c>
      <c r="D107" s="78"/>
      <c r="E107" s="27" t="s">
        <v>31</v>
      </c>
      <c r="F107" s="27" t="s">
        <v>55</v>
      </c>
      <c r="G107" s="27" t="s">
        <v>55</v>
      </c>
    </row>
    <row r="108" spans="3:7" x14ac:dyDescent="0.25">
      <c r="C108" s="393" t="s">
        <v>29</v>
      </c>
      <c r="D108" s="396"/>
      <c r="E108" s="27" t="s">
        <v>31</v>
      </c>
      <c r="F108" s="27" t="s">
        <v>55</v>
      </c>
      <c r="G108" s="27" t="s">
        <v>55</v>
      </c>
    </row>
    <row r="109" spans="3:7" x14ac:dyDescent="0.25">
      <c r="C109" s="393" t="s">
        <v>215</v>
      </c>
      <c r="D109" s="396"/>
      <c r="E109" s="27" t="s">
        <v>31</v>
      </c>
      <c r="F109" s="27" t="s">
        <v>55</v>
      </c>
      <c r="G109" s="27" t="s">
        <v>55</v>
      </c>
    </row>
    <row r="110" spans="3:7" x14ac:dyDescent="0.25">
      <c r="C110" s="393" t="s">
        <v>217</v>
      </c>
      <c r="D110" s="396"/>
      <c r="E110" s="27" t="s">
        <v>31</v>
      </c>
      <c r="F110" s="27" t="s">
        <v>55</v>
      </c>
      <c r="G110" s="27" t="s">
        <v>55</v>
      </c>
    </row>
    <row r="111" spans="3:7" x14ac:dyDescent="0.25">
      <c r="C111" s="77" t="s">
        <v>316</v>
      </c>
      <c r="D111" s="78"/>
      <c r="E111" s="27" t="s">
        <v>31</v>
      </c>
      <c r="F111" s="27" t="s">
        <v>55</v>
      </c>
      <c r="G111" s="27" t="s">
        <v>55</v>
      </c>
    </row>
    <row r="112" spans="3:7" x14ac:dyDescent="0.25">
      <c r="C112" s="77" t="s">
        <v>317</v>
      </c>
      <c r="D112" s="78"/>
      <c r="E112" s="27" t="s">
        <v>31</v>
      </c>
      <c r="F112" s="27" t="s">
        <v>55</v>
      </c>
      <c r="G112" s="27" t="s">
        <v>55</v>
      </c>
    </row>
    <row r="113" spans="3:7" x14ac:dyDescent="0.25">
      <c r="C113" s="393" t="s">
        <v>28</v>
      </c>
      <c r="D113" s="396"/>
      <c r="E113" s="27" t="s">
        <v>31</v>
      </c>
      <c r="F113" s="27" t="s">
        <v>55</v>
      </c>
      <c r="G113" s="27" t="s">
        <v>55</v>
      </c>
    </row>
    <row r="115" spans="3:7" x14ac:dyDescent="0.25">
      <c r="C115" s="377" t="s">
        <v>58</v>
      </c>
      <c r="D115" s="378"/>
      <c r="E115" s="378"/>
      <c r="F115" s="378"/>
      <c r="G115" s="378"/>
    </row>
    <row r="116" spans="3:7" ht="16.5" x14ac:dyDescent="0.3">
      <c r="C116" s="1" t="s">
        <v>65</v>
      </c>
      <c r="D116" s="1"/>
      <c r="E116" s="19" t="s">
        <v>67</v>
      </c>
      <c r="F116" s="19" t="s">
        <v>68</v>
      </c>
      <c r="G116" s="19" t="s">
        <v>69</v>
      </c>
    </row>
    <row r="117" spans="3:7" x14ac:dyDescent="0.25">
      <c r="C117" s="393" t="s">
        <v>17</v>
      </c>
      <c r="D117" s="394"/>
      <c r="E117" s="27" t="s">
        <v>31</v>
      </c>
      <c r="F117" s="27" t="s">
        <v>55</v>
      </c>
      <c r="G117" s="27" t="s">
        <v>55</v>
      </c>
    </row>
    <row r="118" spans="3:7" x14ac:dyDescent="0.25">
      <c r="C118" s="393" t="s">
        <v>16</v>
      </c>
      <c r="D118" s="394"/>
      <c r="E118" s="27" t="s">
        <v>31</v>
      </c>
      <c r="F118" s="27" t="s">
        <v>55</v>
      </c>
      <c r="G118" s="27" t="s">
        <v>55</v>
      </c>
    </row>
    <row r="119" spans="3:7" x14ac:dyDescent="0.25">
      <c r="C119" s="393" t="s">
        <v>23</v>
      </c>
      <c r="D119" s="394"/>
      <c r="E119" s="27" t="s">
        <v>31</v>
      </c>
      <c r="F119" s="27" t="s">
        <v>55</v>
      </c>
      <c r="G119" s="27" t="s">
        <v>55</v>
      </c>
    </row>
    <row r="120" spans="3:7" ht="17.25" x14ac:dyDescent="0.25">
      <c r="C120" s="395" t="s">
        <v>64</v>
      </c>
      <c r="D120" s="395"/>
    </row>
    <row r="121" spans="3:7" x14ac:dyDescent="0.25">
      <c r="C121" s="393" t="s">
        <v>212</v>
      </c>
      <c r="D121" s="394"/>
      <c r="E121" s="27" t="s">
        <v>31</v>
      </c>
      <c r="F121" s="27" t="s">
        <v>55</v>
      </c>
      <c r="G121" s="27" t="s">
        <v>55</v>
      </c>
    </row>
    <row r="122" spans="3:7" x14ac:dyDescent="0.25">
      <c r="C122" s="393" t="s">
        <v>219</v>
      </c>
      <c r="D122" s="394"/>
      <c r="E122" s="27" t="s">
        <v>31</v>
      </c>
      <c r="F122" s="27" t="s">
        <v>55</v>
      </c>
      <c r="G122" s="27" t="s">
        <v>55</v>
      </c>
    </row>
    <row r="123" spans="3:7" x14ac:dyDescent="0.25">
      <c r="C123" s="393" t="s">
        <v>220</v>
      </c>
      <c r="D123" s="394"/>
      <c r="E123" s="27" t="s">
        <v>31</v>
      </c>
      <c r="F123" s="27" t="s">
        <v>55</v>
      </c>
      <c r="G123" s="27" t="s">
        <v>55</v>
      </c>
    </row>
    <row r="124" spans="3:7" x14ac:dyDescent="0.25">
      <c r="C124" s="77" t="s">
        <v>324</v>
      </c>
      <c r="D124" s="79"/>
      <c r="E124" s="27" t="s">
        <v>31</v>
      </c>
      <c r="F124" s="27" t="s">
        <v>55</v>
      </c>
      <c r="G124" s="27" t="s">
        <v>55</v>
      </c>
    </row>
    <row r="125" spans="3:7" x14ac:dyDescent="0.25">
      <c r="C125" s="77" t="s">
        <v>328</v>
      </c>
      <c r="D125" s="79"/>
      <c r="E125" s="27" t="s">
        <v>31</v>
      </c>
      <c r="F125" s="27" t="s">
        <v>55</v>
      </c>
      <c r="G125" s="27" t="s">
        <v>55</v>
      </c>
    </row>
    <row r="126" spans="3:7" x14ac:dyDescent="0.25">
      <c r="C126" s="77" t="s">
        <v>326</v>
      </c>
      <c r="D126" s="79"/>
      <c r="E126" s="27" t="s">
        <v>31</v>
      </c>
      <c r="F126" s="27" t="s">
        <v>55</v>
      </c>
      <c r="G126" s="27" t="s">
        <v>55</v>
      </c>
    </row>
    <row r="127" spans="3:7" x14ac:dyDescent="0.25">
      <c r="C127" s="393" t="s">
        <v>19</v>
      </c>
      <c r="D127" s="394"/>
      <c r="E127" s="27" t="s">
        <v>31</v>
      </c>
      <c r="F127" s="27" t="s">
        <v>55</v>
      </c>
      <c r="G127" s="27" t="s">
        <v>55</v>
      </c>
    </row>
    <row r="128" spans="3:7" x14ac:dyDescent="0.25">
      <c r="C128" s="77" t="s">
        <v>327</v>
      </c>
      <c r="D128" s="79"/>
      <c r="E128" s="27" t="s">
        <v>31</v>
      </c>
      <c r="F128" s="27" t="s">
        <v>55</v>
      </c>
      <c r="G128" s="27" t="s">
        <v>55</v>
      </c>
    </row>
    <row r="129" spans="3:7" x14ac:dyDescent="0.25">
      <c r="C129" s="393" t="s">
        <v>18</v>
      </c>
      <c r="D129" s="394"/>
      <c r="E129" s="27" t="s">
        <v>31</v>
      </c>
      <c r="F129" s="27" t="s">
        <v>55</v>
      </c>
      <c r="G129" s="27" t="s">
        <v>55</v>
      </c>
    </row>
    <row r="130" spans="3:7" x14ac:dyDescent="0.25">
      <c r="C130" s="393" t="s">
        <v>213</v>
      </c>
      <c r="D130" s="394"/>
      <c r="E130" s="27" t="s">
        <v>31</v>
      </c>
      <c r="F130" s="27" t="s">
        <v>55</v>
      </c>
      <c r="G130" s="27" t="s">
        <v>55</v>
      </c>
    </row>
    <row r="131" spans="3:7" x14ac:dyDescent="0.25">
      <c r="C131" s="393" t="s">
        <v>224</v>
      </c>
      <c r="D131" s="394"/>
      <c r="E131" s="27" t="s">
        <v>31</v>
      </c>
      <c r="F131" s="27" t="s">
        <v>55</v>
      </c>
      <c r="G131" s="27" t="s">
        <v>55</v>
      </c>
    </row>
    <row r="132" spans="3:7" x14ac:dyDescent="0.25">
      <c r="C132" s="393" t="s">
        <v>22</v>
      </c>
      <c r="D132" s="394"/>
      <c r="E132" s="27" t="s">
        <v>31</v>
      </c>
      <c r="F132" s="27" t="s">
        <v>55</v>
      </c>
      <c r="G132" s="27" t="s">
        <v>55</v>
      </c>
    </row>
    <row r="133" spans="3:7" x14ac:dyDescent="0.25">
      <c r="C133" s="393" t="s">
        <v>223</v>
      </c>
      <c r="D133" s="394"/>
      <c r="E133" s="27" t="s">
        <v>31</v>
      </c>
      <c r="F133" s="27" t="s">
        <v>55</v>
      </c>
      <c r="G133" s="27" t="s">
        <v>55</v>
      </c>
    </row>
    <row r="134" spans="3:7" x14ac:dyDescent="0.25">
      <c r="C134" s="393" t="s">
        <v>25</v>
      </c>
      <c r="D134" s="394"/>
      <c r="E134" s="27" t="s">
        <v>31</v>
      </c>
      <c r="F134" s="27" t="s">
        <v>55</v>
      </c>
      <c r="G134" s="27" t="s">
        <v>55</v>
      </c>
    </row>
    <row r="135" spans="3:7" x14ac:dyDescent="0.25">
      <c r="C135" s="393" t="s">
        <v>222</v>
      </c>
      <c r="D135" s="394"/>
      <c r="E135" s="27" t="s">
        <v>31</v>
      </c>
      <c r="F135" s="27" t="s">
        <v>55</v>
      </c>
      <c r="G135" s="27" t="s">
        <v>55</v>
      </c>
    </row>
    <row r="136" spans="3:7" x14ac:dyDescent="0.25">
      <c r="C136" s="393" t="s">
        <v>26</v>
      </c>
      <c r="D136" s="394"/>
      <c r="E136" s="27" t="s">
        <v>31</v>
      </c>
      <c r="F136" s="27" t="s">
        <v>55</v>
      </c>
      <c r="G136" s="27" t="s">
        <v>55</v>
      </c>
    </row>
    <row r="137" spans="3:7" x14ac:dyDescent="0.25">
      <c r="C137" s="393" t="s">
        <v>221</v>
      </c>
      <c r="D137" s="394"/>
      <c r="E137" s="27" t="s">
        <v>31</v>
      </c>
      <c r="F137" s="27" t="s">
        <v>55</v>
      </c>
      <c r="G137" s="27" t="s">
        <v>55</v>
      </c>
    </row>
    <row r="138" spans="3:7" x14ac:dyDescent="0.25">
      <c r="C138" s="77" t="s">
        <v>325</v>
      </c>
      <c r="D138" s="79"/>
      <c r="E138" s="27" t="s">
        <v>31</v>
      </c>
      <c r="F138" s="27" t="s">
        <v>55</v>
      </c>
      <c r="G138" s="27" t="s">
        <v>55</v>
      </c>
    </row>
    <row r="139" spans="3:7" x14ac:dyDescent="0.25">
      <c r="C139" s="393" t="s">
        <v>216</v>
      </c>
      <c r="D139" s="394"/>
      <c r="E139" s="27" t="s">
        <v>31</v>
      </c>
      <c r="F139" s="27" t="s">
        <v>55</v>
      </c>
      <c r="G139" s="27" t="s">
        <v>55</v>
      </c>
    </row>
    <row r="140" spans="3:7" x14ac:dyDescent="0.25">
      <c r="C140" s="393" t="s">
        <v>27</v>
      </c>
      <c r="D140" s="394"/>
      <c r="E140" s="27" t="s">
        <v>31</v>
      </c>
      <c r="F140" s="27" t="s">
        <v>55</v>
      </c>
      <c r="G140" s="27" t="s">
        <v>55</v>
      </c>
    </row>
    <row r="141" spans="3:7" x14ac:dyDescent="0.25">
      <c r="C141" s="393" t="s">
        <v>218</v>
      </c>
      <c r="D141" s="394"/>
      <c r="E141" s="27" t="s">
        <v>31</v>
      </c>
      <c r="F141" s="27" t="s">
        <v>55</v>
      </c>
      <c r="G141" s="27" t="s">
        <v>55</v>
      </c>
    </row>
    <row r="142" spans="3:7" x14ac:dyDescent="0.25">
      <c r="C142" s="82" t="s">
        <v>319</v>
      </c>
      <c r="D142" s="82"/>
      <c r="E142" s="27" t="s">
        <v>31</v>
      </c>
      <c r="F142" s="27" t="s">
        <v>55</v>
      </c>
      <c r="G142" s="27" t="s">
        <v>55</v>
      </c>
    </row>
    <row r="143" spans="3:7" ht="16.5" x14ac:dyDescent="0.3">
      <c r="C143" s="1" t="s">
        <v>66</v>
      </c>
      <c r="D143" s="1"/>
    </row>
    <row r="144" spans="3:7" x14ac:dyDescent="0.25">
      <c r="C144" s="393" t="s">
        <v>14</v>
      </c>
      <c r="D144" s="396"/>
      <c r="E144" s="27" t="s">
        <v>31</v>
      </c>
      <c r="F144" s="27" t="s">
        <v>55</v>
      </c>
      <c r="G144" s="27" t="s">
        <v>55</v>
      </c>
    </row>
    <row r="145" spans="3:7" s="1" customFormat="1" ht="16.5" x14ac:dyDescent="0.3">
      <c r="C145" s="86" t="s">
        <v>349</v>
      </c>
      <c r="D145" s="87"/>
      <c r="E145" s="27" t="s">
        <v>31</v>
      </c>
      <c r="F145" s="27" t="s">
        <v>55</v>
      </c>
      <c r="G145" s="27" t="s">
        <v>55</v>
      </c>
    </row>
    <row r="146" spans="3:7" x14ac:dyDescent="0.25">
      <c r="C146" s="77" t="s">
        <v>315</v>
      </c>
      <c r="D146" s="78"/>
      <c r="E146" s="27" t="s">
        <v>31</v>
      </c>
      <c r="F146" s="27" t="s">
        <v>55</v>
      </c>
      <c r="G146" s="27" t="s">
        <v>55</v>
      </c>
    </row>
    <row r="147" spans="3:7" x14ac:dyDescent="0.25">
      <c r="C147" s="77" t="s">
        <v>311</v>
      </c>
      <c r="D147" s="78"/>
      <c r="E147" s="27" t="s">
        <v>31</v>
      </c>
      <c r="F147" s="27" t="s">
        <v>55</v>
      </c>
      <c r="G147" s="27" t="s">
        <v>55</v>
      </c>
    </row>
    <row r="148" spans="3:7" x14ac:dyDescent="0.25">
      <c r="C148" s="77" t="s">
        <v>312</v>
      </c>
      <c r="D148" s="78"/>
      <c r="E148" s="27" t="s">
        <v>31</v>
      </c>
      <c r="F148" s="27" t="s">
        <v>55</v>
      </c>
      <c r="G148" s="27" t="s">
        <v>55</v>
      </c>
    </row>
    <row r="149" spans="3:7" x14ac:dyDescent="0.25">
      <c r="C149" s="393" t="s">
        <v>20</v>
      </c>
      <c r="D149" s="396"/>
      <c r="E149" s="27" t="s">
        <v>31</v>
      </c>
      <c r="F149" s="27" t="s">
        <v>55</v>
      </c>
      <c r="G149" s="27" t="s">
        <v>55</v>
      </c>
    </row>
    <row r="150" spans="3:7" x14ac:dyDescent="0.25">
      <c r="C150" s="77" t="s">
        <v>310</v>
      </c>
      <c r="D150" s="78"/>
      <c r="E150" s="27" t="s">
        <v>31</v>
      </c>
      <c r="F150" s="27" t="s">
        <v>55</v>
      </c>
      <c r="G150" s="27" t="s">
        <v>55</v>
      </c>
    </row>
    <row r="151" spans="3:7" x14ac:dyDescent="0.25">
      <c r="C151" s="77" t="s">
        <v>318</v>
      </c>
      <c r="D151" s="78"/>
      <c r="E151" s="27" t="s">
        <v>31</v>
      </c>
      <c r="F151" s="27" t="s">
        <v>55</v>
      </c>
      <c r="G151" s="27" t="s">
        <v>55</v>
      </c>
    </row>
    <row r="152" spans="3:7" x14ac:dyDescent="0.25">
      <c r="C152" s="77" t="s">
        <v>323</v>
      </c>
      <c r="D152" s="78"/>
      <c r="E152" s="27" t="s">
        <v>31</v>
      </c>
      <c r="F152" s="27" t="s">
        <v>55</v>
      </c>
      <c r="G152" s="27" t="s">
        <v>55</v>
      </c>
    </row>
    <row r="153" spans="3:7" x14ac:dyDescent="0.25">
      <c r="C153" s="393" t="s">
        <v>21</v>
      </c>
      <c r="D153" s="396"/>
      <c r="E153" s="27" t="s">
        <v>31</v>
      </c>
      <c r="F153" s="27" t="s">
        <v>55</v>
      </c>
      <c r="G153" s="27" t="s">
        <v>55</v>
      </c>
    </row>
    <row r="154" spans="3:7" x14ac:dyDescent="0.25">
      <c r="C154" s="77" t="s">
        <v>320</v>
      </c>
      <c r="D154" s="78"/>
      <c r="E154" s="27" t="s">
        <v>31</v>
      </c>
      <c r="F154" s="27" t="s">
        <v>55</v>
      </c>
      <c r="G154" s="27" t="s">
        <v>55</v>
      </c>
    </row>
    <row r="155" spans="3:7" x14ac:dyDescent="0.25">
      <c r="C155" s="77" t="s">
        <v>314</v>
      </c>
      <c r="D155" s="78"/>
      <c r="E155" s="27" t="s">
        <v>31</v>
      </c>
      <c r="F155" s="27" t="s">
        <v>55</v>
      </c>
      <c r="G155" s="27" t="s">
        <v>55</v>
      </c>
    </row>
    <row r="156" spans="3:7" x14ac:dyDescent="0.25">
      <c r="C156" s="77" t="s">
        <v>321</v>
      </c>
      <c r="D156" s="78"/>
      <c r="E156" s="27" t="s">
        <v>31</v>
      </c>
      <c r="F156" s="27" t="s">
        <v>55</v>
      </c>
      <c r="G156" s="27" t="s">
        <v>55</v>
      </c>
    </row>
    <row r="157" spans="3:7" x14ac:dyDescent="0.25">
      <c r="C157" s="77" t="s">
        <v>322</v>
      </c>
      <c r="D157" s="78"/>
      <c r="E157" s="27" t="s">
        <v>31</v>
      </c>
      <c r="F157" s="27" t="s">
        <v>55</v>
      </c>
      <c r="G157" s="27" t="s">
        <v>55</v>
      </c>
    </row>
    <row r="158" spans="3:7" x14ac:dyDescent="0.25">
      <c r="C158" s="393" t="s">
        <v>24</v>
      </c>
      <c r="D158" s="396"/>
      <c r="E158" s="27" t="s">
        <v>31</v>
      </c>
      <c r="F158" s="27" t="s">
        <v>55</v>
      </c>
      <c r="G158" s="27" t="s">
        <v>55</v>
      </c>
    </row>
    <row r="159" spans="3:7" x14ac:dyDescent="0.25">
      <c r="C159" s="393" t="s">
        <v>214</v>
      </c>
      <c r="D159" s="396"/>
      <c r="E159" s="27" t="s">
        <v>31</v>
      </c>
      <c r="F159" s="27" t="s">
        <v>55</v>
      </c>
      <c r="G159" s="27" t="s">
        <v>55</v>
      </c>
    </row>
    <row r="160" spans="3:7" x14ac:dyDescent="0.25">
      <c r="C160" s="77" t="s">
        <v>313</v>
      </c>
      <c r="D160" s="78"/>
      <c r="E160" s="27" t="s">
        <v>31</v>
      </c>
      <c r="F160" s="27" t="s">
        <v>55</v>
      </c>
      <c r="G160" s="27" t="s">
        <v>55</v>
      </c>
    </row>
    <row r="161" spans="3:7" x14ac:dyDescent="0.25">
      <c r="C161" s="393" t="s">
        <v>29</v>
      </c>
      <c r="D161" s="396"/>
      <c r="E161" s="27" t="s">
        <v>31</v>
      </c>
      <c r="F161" s="27" t="s">
        <v>55</v>
      </c>
      <c r="G161" s="27" t="s">
        <v>55</v>
      </c>
    </row>
    <row r="162" spans="3:7" x14ac:dyDescent="0.25">
      <c r="C162" s="393" t="s">
        <v>215</v>
      </c>
      <c r="D162" s="396"/>
      <c r="E162" s="27" t="s">
        <v>31</v>
      </c>
      <c r="F162" s="27" t="s">
        <v>55</v>
      </c>
      <c r="G162" s="27" t="s">
        <v>55</v>
      </c>
    </row>
    <row r="163" spans="3:7" x14ac:dyDescent="0.25">
      <c r="C163" s="393" t="s">
        <v>217</v>
      </c>
      <c r="D163" s="396"/>
      <c r="E163" s="27" t="s">
        <v>31</v>
      </c>
      <c r="F163" s="27" t="s">
        <v>55</v>
      </c>
      <c r="G163" s="27" t="s">
        <v>55</v>
      </c>
    </row>
    <row r="164" spans="3:7" x14ac:dyDescent="0.25">
      <c r="C164" s="77" t="s">
        <v>316</v>
      </c>
      <c r="D164" s="78"/>
      <c r="E164" s="27" t="s">
        <v>31</v>
      </c>
      <c r="F164" s="27" t="s">
        <v>55</v>
      </c>
      <c r="G164" s="27" t="s">
        <v>55</v>
      </c>
    </row>
    <row r="165" spans="3:7" x14ac:dyDescent="0.25">
      <c r="C165" s="77" t="s">
        <v>317</v>
      </c>
      <c r="D165" s="78"/>
      <c r="E165" s="27" t="s">
        <v>31</v>
      </c>
      <c r="F165" s="27" t="s">
        <v>55</v>
      </c>
      <c r="G165" s="27" t="s">
        <v>55</v>
      </c>
    </row>
    <row r="166" spans="3:7" x14ac:dyDescent="0.25">
      <c r="C166" s="393" t="s">
        <v>28</v>
      </c>
      <c r="D166" s="396"/>
      <c r="E166" s="27" t="s">
        <v>31</v>
      </c>
      <c r="F166" s="27" t="s">
        <v>55</v>
      </c>
      <c r="G166" s="27" t="s">
        <v>55</v>
      </c>
    </row>
    <row r="168" spans="3:7" x14ac:dyDescent="0.25">
      <c r="C168" s="377" t="s">
        <v>99</v>
      </c>
      <c r="D168" s="378"/>
      <c r="E168" s="378"/>
      <c r="F168" s="378"/>
      <c r="G168" s="378"/>
    </row>
    <row r="169" spans="3:7" ht="16.5" x14ac:dyDescent="0.3">
      <c r="C169" s="1" t="s">
        <v>65</v>
      </c>
      <c r="D169" s="1"/>
      <c r="E169" s="19" t="s">
        <v>67</v>
      </c>
      <c r="F169" s="19" t="s">
        <v>68</v>
      </c>
      <c r="G169" s="19" t="s">
        <v>69</v>
      </c>
    </row>
    <row r="170" spans="3:7" x14ac:dyDescent="0.25">
      <c r="C170" s="393" t="s">
        <v>17</v>
      </c>
      <c r="D170" s="394"/>
      <c r="E170" s="27" t="s">
        <v>31</v>
      </c>
      <c r="F170" s="27" t="s">
        <v>55</v>
      </c>
      <c r="G170" s="27" t="s">
        <v>55</v>
      </c>
    </row>
    <row r="171" spans="3:7" x14ac:dyDescent="0.25">
      <c r="C171" s="393" t="s">
        <v>16</v>
      </c>
      <c r="D171" s="394"/>
      <c r="E171" s="27" t="s">
        <v>31</v>
      </c>
      <c r="F171" s="27" t="s">
        <v>55</v>
      </c>
      <c r="G171" s="27" t="s">
        <v>55</v>
      </c>
    </row>
    <row r="172" spans="3:7" x14ac:dyDescent="0.25">
      <c r="C172" s="393" t="s">
        <v>23</v>
      </c>
      <c r="D172" s="394"/>
      <c r="E172" s="27" t="s">
        <v>31</v>
      </c>
      <c r="F172" s="27" t="s">
        <v>55</v>
      </c>
      <c r="G172" s="27" t="s">
        <v>55</v>
      </c>
    </row>
    <row r="173" spans="3:7" ht="17.25" x14ac:dyDescent="0.25">
      <c r="C173" s="395" t="s">
        <v>64</v>
      </c>
      <c r="D173" s="395"/>
    </row>
    <row r="174" spans="3:7" x14ac:dyDescent="0.25">
      <c r="C174" s="393" t="s">
        <v>212</v>
      </c>
      <c r="D174" s="394"/>
      <c r="E174" s="27" t="s">
        <v>31</v>
      </c>
      <c r="F174" s="27" t="s">
        <v>55</v>
      </c>
      <c r="G174" s="27" t="s">
        <v>55</v>
      </c>
    </row>
    <row r="175" spans="3:7" x14ac:dyDescent="0.25">
      <c r="C175" s="393" t="s">
        <v>219</v>
      </c>
      <c r="D175" s="394"/>
      <c r="E175" s="27" t="s">
        <v>31</v>
      </c>
      <c r="F175" s="27" t="s">
        <v>55</v>
      </c>
      <c r="G175" s="27" t="s">
        <v>55</v>
      </c>
    </row>
    <row r="176" spans="3:7" x14ac:dyDescent="0.25">
      <c r="C176" s="393" t="s">
        <v>220</v>
      </c>
      <c r="D176" s="394"/>
      <c r="E176" s="27" t="s">
        <v>31</v>
      </c>
      <c r="F176" s="27" t="s">
        <v>55</v>
      </c>
      <c r="G176" s="27" t="s">
        <v>55</v>
      </c>
    </row>
    <row r="177" spans="3:7" x14ac:dyDescent="0.25">
      <c r="C177" s="77" t="s">
        <v>324</v>
      </c>
      <c r="D177" s="79"/>
      <c r="E177" s="27" t="s">
        <v>31</v>
      </c>
      <c r="F177" s="27" t="s">
        <v>55</v>
      </c>
      <c r="G177" s="27" t="s">
        <v>55</v>
      </c>
    </row>
    <row r="178" spans="3:7" x14ac:dyDescent="0.25">
      <c r="C178" s="77" t="s">
        <v>328</v>
      </c>
      <c r="D178" s="79"/>
      <c r="E178" s="27" t="s">
        <v>31</v>
      </c>
      <c r="F178" s="27" t="s">
        <v>55</v>
      </c>
      <c r="G178" s="27" t="s">
        <v>55</v>
      </c>
    </row>
    <row r="179" spans="3:7" x14ac:dyDescent="0.25">
      <c r="C179" s="77" t="s">
        <v>326</v>
      </c>
      <c r="D179" s="79"/>
      <c r="E179" s="27" t="s">
        <v>31</v>
      </c>
      <c r="F179" s="27" t="s">
        <v>55</v>
      </c>
      <c r="G179" s="27" t="s">
        <v>55</v>
      </c>
    </row>
    <row r="180" spans="3:7" x14ac:dyDescent="0.25">
      <c r="C180" s="393" t="s">
        <v>19</v>
      </c>
      <c r="D180" s="394"/>
      <c r="E180" s="27" t="s">
        <v>31</v>
      </c>
      <c r="F180" s="27" t="s">
        <v>55</v>
      </c>
      <c r="G180" s="27" t="s">
        <v>55</v>
      </c>
    </row>
    <row r="181" spans="3:7" x14ac:dyDescent="0.25">
      <c r="C181" s="77" t="s">
        <v>327</v>
      </c>
      <c r="D181" s="79"/>
      <c r="E181" s="27" t="s">
        <v>31</v>
      </c>
      <c r="F181" s="27" t="s">
        <v>55</v>
      </c>
      <c r="G181" s="27" t="s">
        <v>55</v>
      </c>
    </row>
    <row r="182" spans="3:7" x14ac:dyDescent="0.25">
      <c r="C182" s="393" t="s">
        <v>18</v>
      </c>
      <c r="D182" s="394"/>
      <c r="E182" s="27" t="s">
        <v>31</v>
      </c>
      <c r="F182" s="27" t="s">
        <v>55</v>
      </c>
      <c r="G182" s="27" t="s">
        <v>55</v>
      </c>
    </row>
    <row r="183" spans="3:7" x14ac:dyDescent="0.25">
      <c r="C183" s="393" t="s">
        <v>213</v>
      </c>
      <c r="D183" s="394"/>
      <c r="E183" s="27" t="s">
        <v>31</v>
      </c>
      <c r="F183" s="27" t="s">
        <v>55</v>
      </c>
      <c r="G183" s="27" t="s">
        <v>55</v>
      </c>
    </row>
    <row r="184" spans="3:7" x14ac:dyDescent="0.25">
      <c r="C184" s="393" t="s">
        <v>224</v>
      </c>
      <c r="D184" s="394"/>
      <c r="E184" s="27" t="s">
        <v>31</v>
      </c>
      <c r="F184" s="27" t="s">
        <v>55</v>
      </c>
      <c r="G184" s="27" t="s">
        <v>55</v>
      </c>
    </row>
    <row r="185" spans="3:7" x14ac:dyDescent="0.25">
      <c r="C185" s="393" t="s">
        <v>22</v>
      </c>
      <c r="D185" s="394"/>
      <c r="E185" s="27" t="s">
        <v>31</v>
      </c>
      <c r="F185" s="27" t="s">
        <v>55</v>
      </c>
      <c r="G185" s="27" t="s">
        <v>55</v>
      </c>
    </row>
    <row r="186" spans="3:7" x14ac:dyDescent="0.25">
      <c r="C186" s="393" t="s">
        <v>223</v>
      </c>
      <c r="D186" s="394"/>
      <c r="E186" s="27" t="s">
        <v>31</v>
      </c>
      <c r="F186" s="27" t="s">
        <v>55</v>
      </c>
      <c r="G186" s="27" t="s">
        <v>55</v>
      </c>
    </row>
    <row r="187" spans="3:7" x14ac:dyDescent="0.25">
      <c r="C187" s="393" t="s">
        <v>25</v>
      </c>
      <c r="D187" s="394"/>
      <c r="E187" s="27" t="s">
        <v>31</v>
      </c>
      <c r="F187" s="27" t="s">
        <v>55</v>
      </c>
      <c r="G187" s="27" t="s">
        <v>55</v>
      </c>
    </row>
    <row r="188" spans="3:7" x14ac:dyDescent="0.25">
      <c r="C188" s="393" t="s">
        <v>222</v>
      </c>
      <c r="D188" s="394"/>
      <c r="E188" s="27" t="s">
        <v>31</v>
      </c>
      <c r="F188" s="27" t="s">
        <v>55</v>
      </c>
      <c r="G188" s="27" t="s">
        <v>55</v>
      </c>
    </row>
    <row r="189" spans="3:7" x14ac:dyDescent="0.25">
      <c r="C189" s="393" t="s">
        <v>26</v>
      </c>
      <c r="D189" s="394"/>
      <c r="E189" s="27" t="s">
        <v>31</v>
      </c>
      <c r="F189" s="27" t="s">
        <v>55</v>
      </c>
      <c r="G189" s="27" t="s">
        <v>55</v>
      </c>
    </row>
    <row r="190" spans="3:7" x14ac:dyDescent="0.25">
      <c r="C190" s="393" t="s">
        <v>221</v>
      </c>
      <c r="D190" s="394"/>
      <c r="E190" s="27" t="s">
        <v>31</v>
      </c>
      <c r="F190" s="27" t="s">
        <v>55</v>
      </c>
      <c r="G190" s="27" t="s">
        <v>55</v>
      </c>
    </row>
    <row r="191" spans="3:7" x14ac:dyDescent="0.25">
      <c r="C191" s="77" t="s">
        <v>325</v>
      </c>
      <c r="D191" s="79"/>
      <c r="E191" s="27" t="s">
        <v>31</v>
      </c>
      <c r="F191" s="27" t="s">
        <v>55</v>
      </c>
      <c r="G191" s="27" t="s">
        <v>55</v>
      </c>
    </row>
    <row r="192" spans="3:7" x14ac:dyDescent="0.25">
      <c r="C192" s="393" t="s">
        <v>216</v>
      </c>
      <c r="D192" s="394"/>
      <c r="E192" s="27" t="s">
        <v>31</v>
      </c>
      <c r="F192" s="27" t="s">
        <v>55</v>
      </c>
      <c r="G192" s="27" t="s">
        <v>55</v>
      </c>
    </row>
    <row r="193" spans="3:7" x14ac:dyDescent="0.25">
      <c r="C193" s="393" t="s">
        <v>27</v>
      </c>
      <c r="D193" s="394"/>
      <c r="E193" s="27" t="s">
        <v>31</v>
      </c>
      <c r="F193" s="27" t="s">
        <v>55</v>
      </c>
      <c r="G193" s="27" t="s">
        <v>55</v>
      </c>
    </row>
    <row r="194" spans="3:7" x14ac:dyDescent="0.25">
      <c r="C194" s="393" t="s">
        <v>218</v>
      </c>
      <c r="D194" s="394"/>
      <c r="E194" s="27" t="s">
        <v>31</v>
      </c>
      <c r="F194" s="27" t="s">
        <v>55</v>
      </c>
      <c r="G194" s="27" t="s">
        <v>55</v>
      </c>
    </row>
    <row r="195" spans="3:7" x14ac:dyDescent="0.25">
      <c r="C195" s="82" t="s">
        <v>319</v>
      </c>
      <c r="D195" s="82"/>
      <c r="E195" s="27" t="s">
        <v>31</v>
      </c>
      <c r="F195" s="27" t="s">
        <v>55</v>
      </c>
      <c r="G195" s="27" t="s">
        <v>55</v>
      </c>
    </row>
    <row r="196" spans="3:7" ht="16.5" x14ac:dyDescent="0.3">
      <c r="C196" s="1" t="s">
        <v>66</v>
      </c>
      <c r="D196" s="1"/>
    </row>
    <row r="197" spans="3:7" x14ac:dyDescent="0.25">
      <c r="C197" s="393" t="s">
        <v>14</v>
      </c>
      <c r="D197" s="396"/>
      <c r="E197" s="27" t="s">
        <v>31</v>
      </c>
      <c r="F197" s="27" t="s">
        <v>55</v>
      </c>
      <c r="G197" s="27" t="s">
        <v>55</v>
      </c>
    </row>
    <row r="198" spans="3:7" s="1" customFormat="1" ht="16.5" x14ac:dyDescent="0.3">
      <c r="C198" s="86" t="s">
        <v>349</v>
      </c>
      <c r="D198" s="87"/>
      <c r="E198" s="27" t="s">
        <v>31</v>
      </c>
      <c r="F198" s="27" t="s">
        <v>55</v>
      </c>
      <c r="G198" s="27" t="s">
        <v>55</v>
      </c>
    </row>
    <row r="199" spans="3:7" x14ac:dyDescent="0.25">
      <c r="C199" s="77" t="s">
        <v>315</v>
      </c>
      <c r="D199" s="78"/>
      <c r="E199" s="27" t="s">
        <v>31</v>
      </c>
      <c r="F199" s="27" t="s">
        <v>55</v>
      </c>
      <c r="G199" s="27" t="s">
        <v>55</v>
      </c>
    </row>
    <row r="200" spans="3:7" x14ac:dyDescent="0.25">
      <c r="C200" s="77" t="s">
        <v>311</v>
      </c>
      <c r="D200" s="78"/>
      <c r="E200" s="27" t="s">
        <v>31</v>
      </c>
      <c r="F200" s="27" t="s">
        <v>55</v>
      </c>
      <c r="G200" s="27" t="s">
        <v>55</v>
      </c>
    </row>
    <row r="201" spans="3:7" x14ac:dyDescent="0.25">
      <c r="C201" s="77" t="s">
        <v>312</v>
      </c>
      <c r="D201" s="78"/>
      <c r="E201" s="27" t="s">
        <v>31</v>
      </c>
      <c r="F201" s="27" t="s">
        <v>55</v>
      </c>
      <c r="G201" s="27" t="s">
        <v>55</v>
      </c>
    </row>
    <row r="202" spans="3:7" x14ac:dyDescent="0.25">
      <c r="C202" s="393" t="s">
        <v>20</v>
      </c>
      <c r="D202" s="396"/>
      <c r="E202" s="27" t="s">
        <v>31</v>
      </c>
      <c r="F202" s="27" t="s">
        <v>55</v>
      </c>
      <c r="G202" s="27" t="s">
        <v>55</v>
      </c>
    </row>
    <row r="203" spans="3:7" x14ac:dyDescent="0.25">
      <c r="C203" s="77" t="s">
        <v>310</v>
      </c>
      <c r="D203" s="78"/>
      <c r="E203" s="27" t="s">
        <v>31</v>
      </c>
      <c r="F203" s="27" t="s">
        <v>55</v>
      </c>
      <c r="G203" s="27" t="s">
        <v>55</v>
      </c>
    </row>
    <row r="204" spans="3:7" x14ac:dyDescent="0.25">
      <c r="C204" s="77" t="s">
        <v>318</v>
      </c>
      <c r="D204" s="78"/>
      <c r="E204" s="27" t="s">
        <v>31</v>
      </c>
      <c r="F204" s="27" t="s">
        <v>55</v>
      </c>
      <c r="G204" s="27" t="s">
        <v>55</v>
      </c>
    </row>
    <row r="205" spans="3:7" x14ac:dyDescent="0.25">
      <c r="C205" s="77" t="s">
        <v>323</v>
      </c>
      <c r="D205" s="78"/>
      <c r="E205" s="27" t="s">
        <v>31</v>
      </c>
      <c r="F205" s="27" t="s">
        <v>55</v>
      </c>
      <c r="G205" s="27" t="s">
        <v>55</v>
      </c>
    </row>
    <row r="206" spans="3:7" x14ac:dyDescent="0.25">
      <c r="C206" s="393" t="s">
        <v>21</v>
      </c>
      <c r="D206" s="396"/>
      <c r="E206" s="27" t="s">
        <v>31</v>
      </c>
      <c r="F206" s="27" t="s">
        <v>55</v>
      </c>
      <c r="G206" s="27" t="s">
        <v>55</v>
      </c>
    </row>
    <row r="207" spans="3:7" x14ac:dyDescent="0.25">
      <c r="C207" s="77" t="s">
        <v>320</v>
      </c>
      <c r="D207" s="78"/>
      <c r="E207" s="27" t="s">
        <v>31</v>
      </c>
      <c r="F207" s="27" t="s">
        <v>55</v>
      </c>
      <c r="G207" s="27" t="s">
        <v>55</v>
      </c>
    </row>
    <row r="208" spans="3:7" x14ac:dyDescent="0.25">
      <c r="C208" s="77" t="s">
        <v>314</v>
      </c>
      <c r="D208" s="78"/>
      <c r="E208" s="27" t="s">
        <v>31</v>
      </c>
      <c r="F208" s="27" t="s">
        <v>55</v>
      </c>
      <c r="G208" s="27" t="s">
        <v>55</v>
      </c>
    </row>
    <row r="209" spans="3:7" x14ac:dyDescent="0.25">
      <c r="C209" s="77" t="s">
        <v>321</v>
      </c>
      <c r="D209" s="78"/>
      <c r="E209" s="27" t="s">
        <v>31</v>
      </c>
      <c r="F209" s="27" t="s">
        <v>55</v>
      </c>
      <c r="G209" s="27" t="s">
        <v>55</v>
      </c>
    </row>
    <row r="210" spans="3:7" x14ac:dyDescent="0.25">
      <c r="C210" s="77" t="s">
        <v>322</v>
      </c>
      <c r="D210" s="78"/>
      <c r="E210" s="27" t="s">
        <v>31</v>
      </c>
      <c r="F210" s="27" t="s">
        <v>55</v>
      </c>
      <c r="G210" s="27" t="s">
        <v>55</v>
      </c>
    </row>
    <row r="211" spans="3:7" x14ac:dyDescent="0.25">
      <c r="C211" s="393" t="s">
        <v>24</v>
      </c>
      <c r="D211" s="396"/>
      <c r="E211" s="27" t="s">
        <v>31</v>
      </c>
      <c r="F211" s="27" t="s">
        <v>55</v>
      </c>
      <c r="G211" s="27" t="s">
        <v>55</v>
      </c>
    </row>
    <row r="212" spans="3:7" x14ac:dyDescent="0.25">
      <c r="C212" s="393" t="s">
        <v>214</v>
      </c>
      <c r="D212" s="396"/>
      <c r="E212" s="27" t="s">
        <v>31</v>
      </c>
      <c r="F212" s="27" t="s">
        <v>55</v>
      </c>
      <c r="G212" s="27" t="s">
        <v>55</v>
      </c>
    </row>
    <row r="213" spans="3:7" x14ac:dyDescent="0.25">
      <c r="C213" s="77" t="s">
        <v>313</v>
      </c>
      <c r="D213" s="78"/>
      <c r="E213" s="27" t="s">
        <v>31</v>
      </c>
      <c r="F213" s="27" t="s">
        <v>55</v>
      </c>
      <c r="G213" s="27" t="s">
        <v>55</v>
      </c>
    </row>
    <row r="214" spans="3:7" x14ac:dyDescent="0.25">
      <c r="C214" s="393" t="s">
        <v>29</v>
      </c>
      <c r="D214" s="396"/>
      <c r="E214" s="27" t="s">
        <v>31</v>
      </c>
      <c r="F214" s="27" t="s">
        <v>55</v>
      </c>
      <c r="G214" s="27" t="s">
        <v>55</v>
      </c>
    </row>
    <row r="215" spans="3:7" x14ac:dyDescent="0.25">
      <c r="C215" s="393" t="s">
        <v>215</v>
      </c>
      <c r="D215" s="396"/>
      <c r="E215" s="27" t="s">
        <v>31</v>
      </c>
      <c r="F215" s="27" t="s">
        <v>55</v>
      </c>
      <c r="G215" s="27" t="s">
        <v>55</v>
      </c>
    </row>
    <row r="216" spans="3:7" x14ac:dyDescent="0.25">
      <c r="C216" s="393" t="s">
        <v>217</v>
      </c>
      <c r="D216" s="396"/>
      <c r="E216" s="27" t="s">
        <v>31</v>
      </c>
      <c r="F216" s="27" t="s">
        <v>55</v>
      </c>
      <c r="G216" s="27" t="s">
        <v>55</v>
      </c>
    </row>
    <row r="217" spans="3:7" x14ac:dyDescent="0.25">
      <c r="C217" s="77" t="s">
        <v>316</v>
      </c>
      <c r="D217" s="78"/>
      <c r="E217" s="27" t="s">
        <v>31</v>
      </c>
      <c r="F217" s="27" t="s">
        <v>55</v>
      </c>
      <c r="G217" s="27" t="s">
        <v>55</v>
      </c>
    </row>
    <row r="218" spans="3:7" x14ac:dyDescent="0.25">
      <c r="C218" s="77" t="s">
        <v>317</v>
      </c>
      <c r="D218" s="78"/>
      <c r="E218" s="27" t="s">
        <v>31</v>
      </c>
      <c r="F218" s="27" t="s">
        <v>55</v>
      </c>
      <c r="G218" s="27" t="s">
        <v>55</v>
      </c>
    </row>
    <row r="219" spans="3:7" x14ac:dyDescent="0.25">
      <c r="C219" s="393" t="s">
        <v>28</v>
      </c>
      <c r="D219" s="396"/>
      <c r="E219" s="27" t="s">
        <v>31</v>
      </c>
      <c r="F219" s="27" t="s">
        <v>55</v>
      </c>
      <c r="G219" s="27" t="s">
        <v>55</v>
      </c>
    </row>
    <row r="221" spans="3:7" x14ac:dyDescent="0.25">
      <c r="C221" s="377" t="s">
        <v>105</v>
      </c>
      <c r="D221" s="378"/>
      <c r="E221" s="378"/>
      <c r="F221" s="378"/>
      <c r="G221" s="378"/>
    </row>
    <row r="222" spans="3:7" ht="16.5" x14ac:dyDescent="0.3">
      <c r="C222" s="1" t="s">
        <v>65</v>
      </c>
      <c r="D222" s="1"/>
      <c r="E222" s="19" t="s">
        <v>67</v>
      </c>
      <c r="F222" s="19" t="s">
        <v>68</v>
      </c>
      <c r="G222" s="19" t="s">
        <v>69</v>
      </c>
    </row>
    <row r="223" spans="3:7" x14ac:dyDescent="0.25">
      <c r="C223" s="393" t="s">
        <v>17</v>
      </c>
      <c r="D223" s="394"/>
      <c r="E223" s="27" t="s">
        <v>31</v>
      </c>
      <c r="F223" s="27" t="s">
        <v>55</v>
      </c>
      <c r="G223" s="27" t="s">
        <v>55</v>
      </c>
    </row>
    <row r="224" spans="3:7" x14ac:dyDescent="0.25">
      <c r="C224" s="393" t="s">
        <v>16</v>
      </c>
      <c r="D224" s="394"/>
      <c r="E224" s="27" t="s">
        <v>31</v>
      </c>
      <c r="F224" s="27" t="s">
        <v>55</v>
      </c>
      <c r="G224" s="27" t="s">
        <v>55</v>
      </c>
    </row>
    <row r="225" spans="3:7" x14ac:dyDescent="0.25">
      <c r="C225" s="393" t="s">
        <v>23</v>
      </c>
      <c r="D225" s="394"/>
      <c r="E225" s="27" t="s">
        <v>31</v>
      </c>
      <c r="F225" s="27" t="s">
        <v>55</v>
      </c>
      <c r="G225" s="27" t="s">
        <v>55</v>
      </c>
    </row>
    <row r="226" spans="3:7" ht="17.25" x14ac:dyDescent="0.25">
      <c r="C226" s="395" t="s">
        <v>64</v>
      </c>
      <c r="D226" s="395"/>
    </row>
    <row r="227" spans="3:7" x14ac:dyDescent="0.25">
      <c r="C227" s="393" t="s">
        <v>212</v>
      </c>
      <c r="D227" s="394"/>
      <c r="E227" s="27" t="s">
        <v>31</v>
      </c>
      <c r="F227" s="27" t="s">
        <v>55</v>
      </c>
      <c r="G227" s="27" t="s">
        <v>55</v>
      </c>
    </row>
    <row r="228" spans="3:7" x14ac:dyDescent="0.25">
      <c r="C228" s="393" t="s">
        <v>219</v>
      </c>
      <c r="D228" s="394"/>
      <c r="E228" s="27" t="s">
        <v>31</v>
      </c>
      <c r="F228" s="27" t="s">
        <v>55</v>
      </c>
      <c r="G228" s="27" t="s">
        <v>55</v>
      </c>
    </row>
    <row r="229" spans="3:7" x14ac:dyDescent="0.25">
      <c r="C229" s="393" t="s">
        <v>220</v>
      </c>
      <c r="D229" s="394"/>
      <c r="E229" s="27" t="s">
        <v>31</v>
      </c>
      <c r="F229" s="27" t="s">
        <v>55</v>
      </c>
      <c r="G229" s="27" t="s">
        <v>55</v>
      </c>
    </row>
    <row r="230" spans="3:7" x14ac:dyDescent="0.25">
      <c r="C230" s="77" t="s">
        <v>324</v>
      </c>
      <c r="D230" s="79"/>
      <c r="E230" s="27" t="s">
        <v>31</v>
      </c>
      <c r="F230" s="27" t="s">
        <v>55</v>
      </c>
      <c r="G230" s="27" t="s">
        <v>55</v>
      </c>
    </row>
    <row r="231" spans="3:7" x14ac:dyDescent="0.25">
      <c r="C231" s="77" t="s">
        <v>328</v>
      </c>
      <c r="D231" s="79"/>
      <c r="E231" s="27" t="s">
        <v>31</v>
      </c>
      <c r="F231" s="27" t="s">
        <v>55</v>
      </c>
      <c r="G231" s="27" t="s">
        <v>55</v>
      </c>
    </row>
    <row r="232" spans="3:7" x14ac:dyDescent="0.25">
      <c r="C232" s="77" t="s">
        <v>326</v>
      </c>
      <c r="D232" s="79"/>
      <c r="E232" s="27" t="s">
        <v>31</v>
      </c>
      <c r="F232" s="27" t="s">
        <v>55</v>
      </c>
      <c r="G232" s="27" t="s">
        <v>55</v>
      </c>
    </row>
    <row r="233" spans="3:7" x14ac:dyDescent="0.25">
      <c r="C233" s="393" t="s">
        <v>19</v>
      </c>
      <c r="D233" s="394"/>
      <c r="E233" s="27" t="s">
        <v>31</v>
      </c>
      <c r="F233" s="27" t="s">
        <v>55</v>
      </c>
      <c r="G233" s="27" t="s">
        <v>55</v>
      </c>
    </row>
    <row r="234" spans="3:7" x14ac:dyDescent="0.25">
      <c r="C234" s="77" t="s">
        <v>327</v>
      </c>
      <c r="D234" s="79"/>
      <c r="E234" s="27" t="s">
        <v>31</v>
      </c>
      <c r="F234" s="27" t="s">
        <v>55</v>
      </c>
      <c r="G234" s="27" t="s">
        <v>55</v>
      </c>
    </row>
    <row r="235" spans="3:7" x14ac:dyDescent="0.25">
      <c r="C235" s="393" t="s">
        <v>18</v>
      </c>
      <c r="D235" s="394"/>
      <c r="E235" s="27" t="s">
        <v>31</v>
      </c>
      <c r="F235" s="27" t="s">
        <v>55</v>
      </c>
      <c r="G235" s="27" t="s">
        <v>55</v>
      </c>
    </row>
    <row r="236" spans="3:7" x14ac:dyDescent="0.25">
      <c r="C236" s="393" t="s">
        <v>213</v>
      </c>
      <c r="D236" s="394"/>
      <c r="E236" s="27" t="s">
        <v>31</v>
      </c>
      <c r="F236" s="27" t="s">
        <v>55</v>
      </c>
      <c r="G236" s="27" t="s">
        <v>55</v>
      </c>
    </row>
    <row r="237" spans="3:7" x14ac:dyDescent="0.25">
      <c r="C237" s="393" t="s">
        <v>224</v>
      </c>
      <c r="D237" s="394"/>
      <c r="E237" s="27" t="s">
        <v>31</v>
      </c>
      <c r="F237" s="27" t="s">
        <v>55</v>
      </c>
      <c r="G237" s="27" t="s">
        <v>55</v>
      </c>
    </row>
    <row r="238" spans="3:7" x14ac:dyDescent="0.25">
      <c r="C238" s="393" t="s">
        <v>22</v>
      </c>
      <c r="D238" s="394"/>
      <c r="E238" s="27" t="s">
        <v>31</v>
      </c>
      <c r="F238" s="27" t="s">
        <v>55</v>
      </c>
      <c r="G238" s="27" t="s">
        <v>55</v>
      </c>
    </row>
    <row r="239" spans="3:7" x14ac:dyDescent="0.25">
      <c r="C239" s="393" t="s">
        <v>223</v>
      </c>
      <c r="D239" s="394"/>
      <c r="E239" s="27" t="s">
        <v>31</v>
      </c>
      <c r="F239" s="27" t="s">
        <v>55</v>
      </c>
      <c r="G239" s="27" t="s">
        <v>55</v>
      </c>
    </row>
    <row r="240" spans="3:7" x14ac:dyDescent="0.25">
      <c r="C240" s="393" t="s">
        <v>25</v>
      </c>
      <c r="D240" s="394"/>
      <c r="E240" s="27" t="s">
        <v>31</v>
      </c>
      <c r="F240" s="27" t="s">
        <v>55</v>
      </c>
      <c r="G240" s="27" t="s">
        <v>55</v>
      </c>
    </row>
    <row r="241" spans="3:7" x14ac:dyDescent="0.25">
      <c r="C241" s="393" t="s">
        <v>222</v>
      </c>
      <c r="D241" s="394"/>
      <c r="E241" s="27" t="s">
        <v>31</v>
      </c>
      <c r="F241" s="27" t="s">
        <v>55</v>
      </c>
      <c r="G241" s="27" t="s">
        <v>55</v>
      </c>
    </row>
    <row r="242" spans="3:7" x14ac:dyDescent="0.25">
      <c r="C242" s="393" t="s">
        <v>26</v>
      </c>
      <c r="D242" s="394"/>
      <c r="E242" s="27" t="s">
        <v>31</v>
      </c>
      <c r="F242" s="27" t="s">
        <v>55</v>
      </c>
      <c r="G242" s="27" t="s">
        <v>55</v>
      </c>
    </row>
    <row r="243" spans="3:7" x14ac:dyDescent="0.25">
      <c r="C243" s="393" t="s">
        <v>221</v>
      </c>
      <c r="D243" s="394"/>
      <c r="E243" s="27" t="s">
        <v>31</v>
      </c>
      <c r="F243" s="27" t="s">
        <v>55</v>
      </c>
      <c r="G243" s="27" t="s">
        <v>55</v>
      </c>
    </row>
    <row r="244" spans="3:7" x14ac:dyDescent="0.25">
      <c r="C244" s="77" t="s">
        <v>325</v>
      </c>
      <c r="D244" s="79"/>
      <c r="E244" s="27" t="s">
        <v>31</v>
      </c>
      <c r="F244" s="27" t="s">
        <v>55</v>
      </c>
      <c r="G244" s="27" t="s">
        <v>55</v>
      </c>
    </row>
    <row r="245" spans="3:7" x14ac:dyDescent="0.25">
      <c r="C245" s="393" t="s">
        <v>216</v>
      </c>
      <c r="D245" s="394"/>
      <c r="E245" s="27" t="s">
        <v>31</v>
      </c>
      <c r="F245" s="27" t="s">
        <v>55</v>
      </c>
      <c r="G245" s="27" t="s">
        <v>55</v>
      </c>
    </row>
    <row r="246" spans="3:7" x14ac:dyDescent="0.25">
      <c r="C246" s="393" t="s">
        <v>27</v>
      </c>
      <c r="D246" s="394"/>
      <c r="E246" s="27" t="s">
        <v>31</v>
      </c>
      <c r="F246" s="27" t="s">
        <v>55</v>
      </c>
      <c r="G246" s="27" t="s">
        <v>55</v>
      </c>
    </row>
    <row r="247" spans="3:7" x14ac:dyDescent="0.25">
      <c r="C247" s="393" t="s">
        <v>218</v>
      </c>
      <c r="D247" s="394"/>
      <c r="E247" s="27" t="s">
        <v>31</v>
      </c>
      <c r="F247" s="27" t="s">
        <v>55</v>
      </c>
      <c r="G247" s="27" t="s">
        <v>55</v>
      </c>
    </row>
    <row r="248" spans="3:7" x14ac:dyDescent="0.25">
      <c r="C248" s="82" t="s">
        <v>319</v>
      </c>
      <c r="D248" s="82"/>
      <c r="E248" s="27" t="s">
        <v>31</v>
      </c>
      <c r="F248" s="27" t="s">
        <v>55</v>
      </c>
      <c r="G248" s="27" t="s">
        <v>55</v>
      </c>
    </row>
    <row r="249" spans="3:7" ht="16.5" x14ac:dyDescent="0.3">
      <c r="C249" s="1" t="s">
        <v>66</v>
      </c>
      <c r="D249" s="1"/>
    </row>
    <row r="250" spans="3:7" x14ac:dyDescent="0.25">
      <c r="C250" s="393" t="s">
        <v>14</v>
      </c>
      <c r="D250" s="396"/>
      <c r="E250" s="27" t="s">
        <v>31</v>
      </c>
      <c r="F250" s="27" t="s">
        <v>55</v>
      </c>
      <c r="G250" s="27" t="s">
        <v>55</v>
      </c>
    </row>
    <row r="251" spans="3:7" s="1" customFormat="1" ht="16.5" x14ac:dyDescent="0.3">
      <c r="C251" s="86" t="s">
        <v>349</v>
      </c>
      <c r="D251" s="87"/>
      <c r="E251" s="27" t="s">
        <v>31</v>
      </c>
      <c r="F251" s="27" t="s">
        <v>55</v>
      </c>
      <c r="G251" s="27" t="s">
        <v>55</v>
      </c>
    </row>
    <row r="252" spans="3:7" x14ac:dyDescent="0.25">
      <c r="C252" s="77" t="s">
        <v>315</v>
      </c>
      <c r="D252" s="78"/>
      <c r="E252" s="27" t="s">
        <v>31</v>
      </c>
      <c r="F252" s="27" t="s">
        <v>55</v>
      </c>
      <c r="G252" s="27" t="s">
        <v>55</v>
      </c>
    </row>
    <row r="253" spans="3:7" x14ac:dyDescent="0.25">
      <c r="C253" s="77" t="s">
        <v>311</v>
      </c>
      <c r="D253" s="78"/>
      <c r="E253" s="27" t="s">
        <v>31</v>
      </c>
      <c r="F253" s="27" t="s">
        <v>55</v>
      </c>
      <c r="G253" s="27" t="s">
        <v>55</v>
      </c>
    </row>
    <row r="254" spans="3:7" x14ac:dyDescent="0.25">
      <c r="C254" s="77" t="s">
        <v>312</v>
      </c>
      <c r="D254" s="78"/>
      <c r="E254" s="27" t="s">
        <v>31</v>
      </c>
      <c r="F254" s="27" t="s">
        <v>55</v>
      </c>
      <c r="G254" s="27" t="s">
        <v>55</v>
      </c>
    </row>
    <row r="255" spans="3:7" x14ac:dyDescent="0.25">
      <c r="C255" s="393" t="s">
        <v>20</v>
      </c>
      <c r="D255" s="396"/>
      <c r="E255" s="27" t="s">
        <v>31</v>
      </c>
      <c r="F255" s="27" t="s">
        <v>55</v>
      </c>
      <c r="G255" s="27" t="s">
        <v>55</v>
      </c>
    </row>
    <row r="256" spans="3:7" x14ac:dyDescent="0.25">
      <c r="C256" s="77" t="s">
        <v>310</v>
      </c>
      <c r="D256" s="78"/>
      <c r="E256" s="27" t="s">
        <v>31</v>
      </c>
      <c r="F256" s="27" t="s">
        <v>55</v>
      </c>
      <c r="G256" s="27" t="s">
        <v>55</v>
      </c>
    </row>
    <row r="257" spans="3:7" x14ac:dyDescent="0.25">
      <c r="C257" s="77" t="s">
        <v>318</v>
      </c>
      <c r="D257" s="78"/>
      <c r="E257" s="27" t="s">
        <v>31</v>
      </c>
      <c r="F257" s="27" t="s">
        <v>55</v>
      </c>
      <c r="G257" s="27" t="s">
        <v>55</v>
      </c>
    </row>
    <row r="258" spans="3:7" x14ac:dyDescent="0.25">
      <c r="C258" s="77" t="s">
        <v>323</v>
      </c>
      <c r="D258" s="78"/>
      <c r="E258" s="27" t="s">
        <v>31</v>
      </c>
      <c r="F258" s="27" t="s">
        <v>55</v>
      </c>
      <c r="G258" s="27" t="s">
        <v>55</v>
      </c>
    </row>
    <row r="259" spans="3:7" x14ac:dyDescent="0.25">
      <c r="C259" s="393" t="s">
        <v>21</v>
      </c>
      <c r="D259" s="396"/>
      <c r="E259" s="27" t="s">
        <v>31</v>
      </c>
      <c r="F259" s="27" t="s">
        <v>55</v>
      </c>
      <c r="G259" s="27" t="s">
        <v>55</v>
      </c>
    </row>
    <row r="260" spans="3:7" x14ac:dyDescent="0.25">
      <c r="C260" s="77" t="s">
        <v>320</v>
      </c>
      <c r="D260" s="78"/>
      <c r="E260" s="27" t="s">
        <v>31</v>
      </c>
      <c r="F260" s="27" t="s">
        <v>55</v>
      </c>
      <c r="G260" s="27" t="s">
        <v>55</v>
      </c>
    </row>
    <row r="261" spans="3:7" x14ac:dyDescent="0.25">
      <c r="C261" s="77" t="s">
        <v>314</v>
      </c>
      <c r="D261" s="78"/>
      <c r="E261" s="27" t="s">
        <v>31</v>
      </c>
      <c r="F261" s="27" t="s">
        <v>55</v>
      </c>
      <c r="G261" s="27" t="s">
        <v>55</v>
      </c>
    </row>
    <row r="262" spans="3:7" x14ac:dyDescent="0.25">
      <c r="C262" s="77" t="s">
        <v>321</v>
      </c>
      <c r="D262" s="78"/>
      <c r="E262" s="27" t="s">
        <v>31</v>
      </c>
      <c r="F262" s="27" t="s">
        <v>55</v>
      </c>
      <c r="G262" s="27" t="s">
        <v>55</v>
      </c>
    </row>
    <row r="263" spans="3:7" x14ac:dyDescent="0.25">
      <c r="C263" s="77" t="s">
        <v>322</v>
      </c>
      <c r="D263" s="78"/>
      <c r="E263" s="27" t="s">
        <v>31</v>
      </c>
      <c r="F263" s="27" t="s">
        <v>55</v>
      </c>
      <c r="G263" s="27" t="s">
        <v>55</v>
      </c>
    </row>
    <row r="264" spans="3:7" x14ac:dyDescent="0.25">
      <c r="C264" s="393" t="s">
        <v>24</v>
      </c>
      <c r="D264" s="396"/>
      <c r="E264" s="27" t="s">
        <v>31</v>
      </c>
      <c r="F264" s="27" t="s">
        <v>55</v>
      </c>
      <c r="G264" s="27" t="s">
        <v>55</v>
      </c>
    </row>
    <row r="265" spans="3:7" x14ac:dyDescent="0.25">
      <c r="C265" s="393" t="s">
        <v>214</v>
      </c>
      <c r="D265" s="396"/>
      <c r="E265" s="27" t="s">
        <v>31</v>
      </c>
      <c r="F265" s="27" t="s">
        <v>55</v>
      </c>
      <c r="G265" s="27" t="s">
        <v>55</v>
      </c>
    </row>
    <row r="266" spans="3:7" x14ac:dyDescent="0.25">
      <c r="C266" s="77" t="s">
        <v>313</v>
      </c>
      <c r="D266" s="78"/>
      <c r="E266" s="27" t="s">
        <v>31</v>
      </c>
      <c r="F266" s="27" t="s">
        <v>55</v>
      </c>
      <c r="G266" s="27" t="s">
        <v>55</v>
      </c>
    </row>
    <row r="267" spans="3:7" x14ac:dyDescent="0.25">
      <c r="C267" s="393" t="s">
        <v>29</v>
      </c>
      <c r="D267" s="396"/>
      <c r="E267" s="27" t="s">
        <v>31</v>
      </c>
      <c r="F267" s="27" t="s">
        <v>55</v>
      </c>
      <c r="G267" s="27" t="s">
        <v>55</v>
      </c>
    </row>
    <row r="268" spans="3:7" x14ac:dyDescent="0.25">
      <c r="C268" s="393" t="s">
        <v>215</v>
      </c>
      <c r="D268" s="396"/>
      <c r="E268" s="27" t="s">
        <v>31</v>
      </c>
      <c r="F268" s="27" t="s">
        <v>55</v>
      </c>
      <c r="G268" s="27" t="s">
        <v>55</v>
      </c>
    </row>
    <row r="269" spans="3:7" x14ac:dyDescent="0.25">
      <c r="C269" s="393" t="s">
        <v>217</v>
      </c>
      <c r="D269" s="396"/>
      <c r="E269" s="27" t="s">
        <v>31</v>
      </c>
      <c r="F269" s="27" t="s">
        <v>55</v>
      </c>
      <c r="G269" s="27" t="s">
        <v>55</v>
      </c>
    </row>
    <row r="270" spans="3:7" x14ac:dyDescent="0.25">
      <c r="C270" s="77" t="s">
        <v>316</v>
      </c>
      <c r="D270" s="78"/>
      <c r="E270" s="27" t="s">
        <v>31</v>
      </c>
      <c r="F270" s="27" t="s">
        <v>55</v>
      </c>
      <c r="G270" s="27" t="s">
        <v>55</v>
      </c>
    </row>
    <row r="271" spans="3:7" x14ac:dyDescent="0.25">
      <c r="C271" s="77" t="s">
        <v>317</v>
      </c>
      <c r="D271" s="78"/>
      <c r="E271" s="27" t="s">
        <v>31</v>
      </c>
      <c r="F271" s="27" t="s">
        <v>55</v>
      </c>
      <c r="G271" s="27" t="s">
        <v>55</v>
      </c>
    </row>
    <row r="272" spans="3:7" x14ac:dyDescent="0.25">
      <c r="C272" s="393" t="s">
        <v>28</v>
      </c>
      <c r="D272" s="396"/>
      <c r="E272" s="27" t="s">
        <v>31</v>
      </c>
      <c r="F272" s="27" t="s">
        <v>55</v>
      </c>
      <c r="G272" s="27" t="s">
        <v>55</v>
      </c>
    </row>
    <row r="274" spans="3:7" x14ac:dyDescent="0.25">
      <c r="C274" s="377" t="s">
        <v>104</v>
      </c>
      <c r="D274" s="378"/>
      <c r="E274" s="378"/>
      <c r="F274" s="378"/>
      <c r="G274" s="378"/>
    </row>
    <row r="275" spans="3:7" ht="16.5" x14ac:dyDescent="0.3">
      <c r="C275" s="1" t="s">
        <v>65</v>
      </c>
      <c r="D275" s="1"/>
      <c r="E275" s="19" t="s">
        <v>67</v>
      </c>
      <c r="F275" s="19" t="s">
        <v>68</v>
      </c>
      <c r="G275" s="19" t="s">
        <v>69</v>
      </c>
    </row>
    <row r="276" spans="3:7" x14ac:dyDescent="0.25">
      <c r="C276" s="393" t="s">
        <v>17</v>
      </c>
      <c r="D276" s="394"/>
      <c r="E276" s="27" t="s">
        <v>31</v>
      </c>
      <c r="F276" s="27" t="s">
        <v>55</v>
      </c>
      <c r="G276" s="27" t="s">
        <v>55</v>
      </c>
    </row>
    <row r="277" spans="3:7" x14ac:dyDescent="0.25">
      <c r="C277" s="393" t="s">
        <v>16</v>
      </c>
      <c r="D277" s="394"/>
      <c r="E277" s="27" t="s">
        <v>31</v>
      </c>
      <c r="F277" s="27" t="s">
        <v>55</v>
      </c>
      <c r="G277" s="27" t="s">
        <v>55</v>
      </c>
    </row>
    <row r="278" spans="3:7" x14ac:dyDescent="0.25">
      <c r="C278" s="393" t="s">
        <v>23</v>
      </c>
      <c r="D278" s="394"/>
      <c r="E278" s="27" t="s">
        <v>31</v>
      </c>
      <c r="F278" s="27" t="s">
        <v>55</v>
      </c>
      <c r="G278" s="27" t="s">
        <v>55</v>
      </c>
    </row>
    <row r="279" spans="3:7" ht="17.25" x14ac:dyDescent="0.25">
      <c r="C279" s="395" t="s">
        <v>64</v>
      </c>
      <c r="D279" s="395"/>
    </row>
    <row r="280" spans="3:7" x14ac:dyDescent="0.25">
      <c r="C280" s="393" t="s">
        <v>212</v>
      </c>
      <c r="D280" s="394"/>
      <c r="E280" s="27" t="s">
        <v>31</v>
      </c>
      <c r="F280" s="27" t="s">
        <v>55</v>
      </c>
      <c r="G280" s="27" t="s">
        <v>55</v>
      </c>
    </row>
    <row r="281" spans="3:7" x14ac:dyDescent="0.25">
      <c r="C281" s="393" t="s">
        <v>219</v>
      </c>
      <c r="D281" s="394"/>
      <c r="E281" s="27" t="s">
        <v>31</v>
      </c>
      <c r="F281" s="27" t="s">
        <v>55</v>
      </c>
      <c r="G281" s="27" t="s">
        <v>55</v>
      </c>
    </row>
    <row r="282" spans="3:7" x14ac:dyDescent="0.25">
      <c r="C282" s="393" t="s">
        <v>220</v>
      </c>
      <c r="D282" s="394"/>
      <c r="E282" s="27" t="s">
        <v>31</v>
      </c>
      <c r="F282" s="27" t="s">
        <v>55</v>
      </c>
      <c r="G282" s="27" t="s">
        <v>55</v>
      </c>
    </row>
    <row r="283" spans="3:7" x14ac:dyDescent="0.25">
      <c r="C283" s="77" t="s">
        <v>324</v>
      </c>
      <c r="D283" s="79"/>
      <c r="E283" s="27" t="s">
        <v>31</v>
      </c>
      <c r="F283" s="27" t="s">
        <v>55</v>
      </c>
      <c r="G283" s="27" t="s">
        <v>55</v>
      </c>
    </row>
    <row r="284" spans="3:7" x14ac:dyDescent="0.25">
      <c r="C284" s="77" t="s">
        <v>328</v>
      </c>
      <c r="D284" s="79"/>
      <c r="E284" s="27" t="s">
        <v>31</v>
      </c>
      <c r="F284" s="27" t="s">
        <v>55</v>
      </c>
      <c r="G284" s="27" t="s">
        <v>55</v>
      </c>
    </row>
    <row r="285" spans="3:7" x14ac:dyDescent="0.25">
      <c r="C285" s="77" t="s">
        <v>326</v>
      </c>
      <c r="D285" s="79"/>
      <c r="E285" s="27" t="s">
        <v>31</v>
      </c>
      <c r="F285" s="27" t="s">
        <v>55</v>
      </c>
      <c r="G285" s="27" t="s">
        <v>55</v>
      </c>
    </row>
    <row r="286" spans="3:7" x14ac:dyDescent="0.25">
      <c r="C286" s="393" t="s">
        <v>19</v>
      </c>
      <c r="D286" s="394"/>
      <c r="E286" s="27" t="s">
        <v>31</v>
      </c>
      <c r="F286" s="27" t="s">
        <v>55</v>
      </c>
      <c r="G286" s="27" t="s">
        <v>55</v>
      </c>
    </row>
    <row r="287" spans="3:7" x14ac:dyDescent="0.25">
      <c r="C287" s="77" t="s">
        <v>327</v>
      </c>
      <c r="D287" s="79"/>
      <c r="E287" s="27" t="s">
        <v>31</v>
      </c>
      <c r="F287" s="27" t="s">
        <v>55</v>
      </c>
      <c r="G287" s="27" t="s">
        <v>55</v>
      </c>
    </row>
    <row r="288" spans="3:7" x14ac:dyDescent="0.25">
      <c r="C288" s="393" t="s">
        <v>18</v>
      </c>
      <c r="D288" s="394"/>
      <c r="E288" s="27" t="s">
        <v>31</v>
      </c>
      <c r="F288" s="27" t="s">
        <v>55</v>
      </c>
      <c r="G288" s="27" t="s">
        <v>55</v>
      </c>
    </row>
    <row r="289" spans="3:7" x14ac:dyDescent="0.25">
      <c r="C289" s="393" t="s">
        <v>213</v>
      </c>
      <c r="D289" s="394"/>
      <c r="E289" s="27" t="s">
        <v>31</v>
      </c>
      <c r="F289" s="27" t="s">
        <v>55</v>
      </c>
      <c r="G289" s="27" t="s">
        <v>55</v>
      </c>
    </row>
    <row r="290" spans="3:7" x14ac:dyDescent="0.25">
      <c r="C290" s="393" t="s">
        <v>224</v>
      </c>
      <c r="D290" s="394"/>
      <c r="E290" s="27" t="s">
        <v>31</v>
      </c>
      <c r="F290" s="27" t="s">
        <v>55</v>
      </c>
      <c r="G290" s="27" t="s">
        <v>55</v>
      </c>
    </row>
    <row r="291" spans="3:7" x14ac:dyDescent="0.25">
      <c r="C291" s="393" t="s">
        <v>22</v>
      </c>
      <c r="D291" s="394"/>
      <c r="E291" s="27" t="s">
        <v>31</v>
      </c>
      <c r="F291" s="27" t="s">
        <v>55</v>
      </c>
      <c r="G291" s="27" t="s">
        <v>55</v>
      </c>
    </row>
    <row r="292" spans="3:7" x14ac:dyDescent="0.25">
      <c r="C292" s="393" t="s">
        <v>223</v>
      </c>
      <c r="D292" s="394"/>
      <c r="E292" s="27" t="s">
        <v>31</v>
      </c>
      <c r="F292" s="27" t="s">
        <v>55</v>
      </c>
      <c r="G292" s="27" t="s">
        <v>55</v>
      </c>
    </row>
    <row r="293" spans="3:7" x14ac:dyDescent="0.25">
      <c r="C293" s="393" t="s">
        <v>25</v>
      </c>
      <c r="D293" s="394"/>
      <c r="E293" s="27" t="s">
        <v>31</v>
      </c>
      <c r="F293" s="27" t="s">
        <v>55</v>
      </c>
      <c r="G293" s="27" t="s">
        <v>55</v>
      </c>
    </row>
    <row r="294" spans="3:7" x14ac:dyDescent="0.25">
      <c r="C294" s="393" t="s">
        <v>222</v>
      </c>
      <c r="D294" s="394"/>
      <c r="E294" s="27" t="s">
        <v>31</v>
      </c>
      <c r="F294" s="27" t="s">
        <v>55</v>
      </c>
      <c r="G294" s="27" t="s">
        <v>55</v>
      </c>
    </row>
    <row r="295" spans="3:7" x14ac:dyDescent="0.25">
      <c r="C295" s="393" t="s">
        <v>26</v>
      </c>
      <c r="D295" s="394"/>
      <c r="E295" s="27" t="s">
        <v>31</v>
      </c>
      <c r="F295" s="27" t="s">
        <v>55</v>
      </c>
      <c r="G295" s="27" t="s">
        <v>55</v>
      </c>
    </row>
    <row r="296" spans="3:7" x14ac:dyDescent="0.25">
      <c r="C296" s="393" t="s">
        <v>221</v>
      </c>
      <c r="D296" s="394"/>
      <c r="E296" s="27" t="s">
        <v>31</v>
      </c>
      <c r="F296" s="27" t="s">
        <v>55</v>
      </c>
      <c r="G296" s="27" t="s">
        <v>55</v>
      </c>
    </row>
    <row r="297" spans="3:7" x14ac:dyDescent="0.25">
      <c r="C297" s="77" t="s">
        <v>325</v>
      </c>
      <c r="D297" s="79"/>
      <c r="E297" s="27" t="s">
        <v>31</v>
      </c>
      <c r="F297" s="27" t="s">
        <v>55</v>
      </c>
      <c r="G297" s="27" t="s">
        <v>55</v>
      </c>
    </row>
    <row r="298" spans="3:7" x14ac:dyDescent="0.25">
      <c r="C298" s="393" t="s">
        <v>216</v>
      </c>
      <c r="D298" s="394"/>
      <c r="E298" s="27" t="s">
        <v>31</v>
      </c>
      <c r="F298" s="27" t="s">
        <v>55</v>
      </c>
      <c r="G298" s="27" t="s">
        <v>55</v>
      </c>
    </row>
    <row r="299" spans="3:7" x14ac:dyDescent="0.25">
      <c r="C299" s="393" t="s">
        <v>27</v>
      </c>
      <c r="D299" s="394"/>
      <c r="E299" s="27" t="s">
        <v>31</v>
      </c>
      <c r="F299" s="27" t="s">
        <v>55</v>
      </c>
      <c r="G299" s="27" t="s">
        <v>55</v>
      </c>
    </row>
    <row r="300" spans="3:7" x14ac:dyDescent="0.25">
      <c r="C300" s="393" t="s">
        <v>218</v>
      </c>
      <c r="D300" s="394"/>
      <c r="E300" s="27" t="s">
        <v>31</v>
      </c>
      <c r="F300" s="27" t="s">
        <v>55</v>
      </c>
      <c r="G300" s="27" t="s">
        <v>55</v>
      </c>
    </row>
    <row r="301" spans="3:7" x14ac:dyDescent="0.25">
      <c r="C301" s="82" t="s">
        <v>319</v>
      </c>
      <c r="D301" s="82"/>
      <c r="E301" s="27" t="s">
        <v>31</v>
      </c>
      <c r="F301" s="27" t="s">
        <v>55</v>
      </c>
      <c r="G301" s="27" t="s">
        <v>55</v>
      </c>
    </row>
    <row r="302" spans="3:7" ht="16.5" x14ac:dyDescent="0.3">
      <c r="C302" s="1" t="s">
        <v>66</v>
      </c>
      <c r="D302" s="1"/>
    </row>
    <row r="303" spans="3:7" x14ac:dyDescent="0.25">
      <c r="C303" s="393" t="s">
        <v>14</v>
      </c>
      <c r="D303" s="396"/>
      <c r="E303" s="27" t="s">
        <v>31</v>
      </c>
      <c r="F303" s="27" t="s">
        <v>55</v>
      </c>
      <c r="G303" s="27" t="s">
        <v>55</v>
      </c>
    </row>
    <row r="304" spans="3:7" s="1" customFormat="1" ht="16.5" x14ac:dyDescent="0.3">
      <c r="C304" s="86" t="s">
        <v>349</v>
      </c>
      <c r="D304" s="87"/>
      <c r="E304" s="27" t="s">
        <v>31</v>
      </c>
      <c r="F304" s="27" t="s">
        <v>55</v>
      </c>
      <c r="G304" s="27" t="s">
        <v>55</v>
      </c>
    </row>
    <row r="305" spans="3:7" x14ac:dyDescent="0.25">
      <c r="C305" s="77" t="s">
        <v>315</v>
      </c>
      <c r="D305" s="78"/>
      <c r="E305" s="27" t="s">
        <v>31</v>
      </c>
      <c r="F305" s="27" t="s">
        <v>55</v>
      </c>
      <c r="G305" s="27" t="s">
        <v>55</v>
      </c>
    </row>
    <row r="306" spans="3:7" x14ac:dyDescent="0.25">
      <c r="C306" s="77" t="s">
        <v>311</v>
      </c>
      <c r="D306" s="78"/>
      <c r="E306" s="27" t="s">
        <v>31</v>
      </c>
      <c r="F306" s="27" t="s">
        <v>55</v>
      </c>
      <c r="G306" s="27" t="s">
        <v>55</v>
      </c>
    </row>
    <row r="307" spans="3:7" x14ac:dyDescent="0.25">
      <c r="C307" s="77" t="s">
        <v>312</v>
      </c>
      <c r="D307" s="78"/>
      <c r="E307" s="27" t="s">
        <v>31</v>
      </c>
      <c r="F307" s="27" t="s">
        <v>55</v>
      </c>
      <c r="G307" s="27" t="s">
        <v>55</v>
      </c>
    </row>
    <row r="308" spans="3:7" x14ac:dyDescent="0.25">
      <c r="C308" s="393" t="s">
        <v>20</v>
      </c>
      <c r="D308" s="396"/>
      <c r="E308" s="27" t="s">
        <v>31</v>
      </c>
      <c r="F308" s="27" t="s">
        <v>55</v>
      </c>
      <c r="G308" s="27" t="s">
        <v>55</v>
      </c>
    </row>
    <row r="309" spans="3:7" x14ac:dyDescent="0.25">
      <c r="C309" s="77" t="s">
        <v>310</v>
      </c>
      <c r="D309" s="78"/>
      <c r="E309" s="27" t="s">
        <v>31</v>
      </c>
      <c r="F309" s="27" t="s">
        <v>55</v>
      </c>
      <c r="G309" s="27" t="s">
        <v>55</v>
      </c>
    </row>
    <row r="310" spans="3:7" x14ac:dyDescent="0.25">
      <c r="C310" s="77" t="s">
        <v>318</v>
      </c>
      <c r="D310" s="78"/>
      <c r="E310" s="27" t="s">
        <v>31</v>
      </c>
      <c r="F310" s="27" t="s">
        <v>55</v>
      </c>
      <c r="G310" s="27" t="s">
        <v>55</v>
      </c>
    </row>
    <row r="311" spans="3:7" x14ac:dyDescent="0.25">
      <c r="C311" s="77" t="s">
        <v>323</v>
      </c>
      <c r="D311" s="78"/>
      <c r="E311" s="27" t="s">
        <v>31</v>
      </c>
      <c r="F311" s="27" t="s">
        <v>55</v>
      </c>
      <c r="G311" s="27" t="s">
        <v>55</v>
      </c>
    </row>
    <row r="312" spans="3:7" x14ac:dyDescent="0.25">
      <c r="C312" s="393" t="s">
        <v>21</v>
      </c>
      <c r="D312" s="396"/>
      <c r="E312" s="27" t="s">
        <v>31</v>
      </c>
      <c r="F312" s="27" t="s">
        <v>55</v>
      </c>
      <c r="G312" s="27" t="s">
        <v>55</v>
      </c>
    </row>
    <row r="313" spans="3:7" x14ac:dyDescent="0.25">
      <c r="C313" s="77" t="s">
        <v>320</v>
      </c>
      <c r="D313" s="78"/>
      <c r="E313" s="27" t="s">
        <v>31</v>
      </c>
      <c r="F313" s="27" t="s">
        <v>55</v>
      </c>
      <c r="G313" s="27" t="s">
        <v>55</v>
      </c>
    </row>
    <row r="314" spans="3:7" x14ac:dyDescent="0.25">
      <c r="C314" s="77" t="s">
        <v>314</v>
      </c>
      <c r="D314" s="78"/>
      <c r="E314" s="27" t="s">
        <v>31</v>
      </c>
      <c r="F314" s="27" t="s">
        <v>55</v>
      </c>
      <c r="G314" s="27" t="s">
        <v>55</v>
      </c>
    </row>
    <row r="315" spans="3:7" x14ac:dyDescent="0.25">
      <c r="C315" s="77" t="s">
        <v>321</v>
      </c>
      <c r="D315" s="78"/>
      <c r="E315" s="27" t="s">
        <v>31</v>
      </c>
      <c r="F315" s="27" t="s">
        <v>55</v>
      </c>
      <c r="G315" s="27" t="s">
        <v>55</v>
      </c>
    </row>
    <row r="316" spans="3:7" x14ac:dyDescent="0.25">
      <c r="C316" s="77" t="s">
        <v>322</v>
      </c>
      <c r="D316" s="78"/>
      <c r="E316" s="27" t="s">
        <v>31</v>
      </c>
      <c r="F316" s="27" t="s">
        <v>55</v>
      </c>
      <c r="G316" s="27" t="s">
        <v>55</v>
      </c>
    </row>
    <row r="317" spans="3:7" x14ac:dyDescent="0.25">
      <c r="C317" s="393" t="s">
        <v>24</v>
      </c>
      <c r="D317" s="396"/>
      <c r="E317" s="27" t="s">
        <v>31</v>
      </c>
      <c r="F317" s="27" t="s">
        <v>55</v>
      </c>
      <c r="G317" s="27" t="s">
        <v>55</v>
      </c>
    </row>
    <row r="318" spans="3:7" x14ac:dyDescent="0.25">
      <c r="C318" s="393" t="s">
        <v>214</v>
      </c>
      <c r="D318" s="396"/>
      <c r="E318" s="27" t="s">
        <v>31</v>
      </c>
      <c r="F318" s="27" t="s">
        <v>55</v>
      </c>
      <c r="G318" s="27" t="s">
        <v>55</v>
      </c>
    </row>
    <row r="319" spans="3:7" x14ac:dyDescent="0.25">
      <c r="C319" s="77" t="s">
        <v>313</v>
      </c>
      <c r="D319" s="78"/>
      <c r="E319" s="27" t="s">
        <v>31</v>
      </c>
      <c r="F319" s="27" t="s">
        <v>55</v>
      </c>
      <c r="G319" s="27" t="s">
        <v>55</v>
      </c>
    </row>
    <row r="320" spans="3:7" x14ac:dyDescent="0.25">
      <c r="C320" s="393" t="s">
        <v>29</v>
      </c>
      <c r="D320" s="396"/>
      <c r="E320" s="27" t="s">
        <v>31</v>
      </c>
      <c r="F320" s="27" t="s">
        <v>55</v>
      </c>
      <c r="G320" s="27" t="s">
        <v>55</v>
      </c>
    </row>
    <row r="321" spans="3:7" x14ac:dyDescent="0.25">
      <c r="C321" s="393" t="s">
        <v>215</v>
      </c>
      <c r="D321" s="396"/>
      <c r="E321" s="27" t="s">
        <v>31</v>
      </c>
      <c r="F321" s="27" t="s">
        <v>55</v>
      </c>
      <c r="G321" s="27" t="s">
        <v>55</v>
      </c>
    </row>
    <row r="322" spans="3:7" x14ac:dyDescent="0.25">
      <c r="C322" s="393" t="s">
        <v>217</v>
      </c>
      <c r="D322" s="396"/>
      <c r="E322" s="27" t="s">
        <v>31</v>
      </c>
      <c r="F322" s="27" t="s">
        <v>55</v>
      </c>
      <c r="G322" s="27" t="s">
        <v>55</v>
      </c>
    </row>
    <row r="323" spans="3:7" x14ac:dyDescent="0.25">
      <c r="C323" s="77" t="s">
        <v>316</v>
      </c>
      <c r="D323" s="78"/>
      <c r="E323" s="27" t="s">
        <v>31</v>
      </c>
      <c r="F323" s="27" t="s">
        <v>55</v>
      </c>
      <c r="G323" s="27" t="s">
        <v>55</v>
      </c>
    </row>
    <row r="324" spans="3:7" x14ac:dyDescent="0.25">
      <c r="C324" s="77" t="s">
        <v>317</v>
      </c>
      <c r="D324" s="78"/>
      <c r="E324" s="27" t="s">
        <v>31</v>
      </c>
      <c r="F324" s="27" t="s">
        <v>55</v>
      </c>
      <c r="G324" s="27" t="s">
        <v>55</v>
      </c>
    </row>
    <row r="325" spans="3:7" x14ac:dyDescent="0.25">
      <c r="C325" s="393" t="s">
        <v>28</v>
      </c>
      <c r="D325" s="396"/>
      <c r="E325" s="27" t="s">
        <v>31</v>
      </c>
      <c r="F325" s="27" t="s">
        <v>55</v>
      </c>
      <c r="G325" s="27" t="s">
        <v>55</v>
      </c>
    </row>
    <row r="327" spans="3:7" x14ac:dyDescent="0.25">
      <c r="C327" s="377" t="s">
        <v>103</v>
      </c>
      <c r="D327" s="378"/>
      <c r="E327" s="378"/>
      <c r="F327" s="378"/>
      <c r="G327" s="378"/>
    </row>
    <row r="328" spans="3:7" ht="16.5" x14ac:dyDescent="0.3">
      <c r="C328" s="1" t="s">
        <v>65</v>
      </c>
      <c r="D328" s="1"/>
      <c r="E328" s="19" t="s">
        <v>67</v>
      </c>
      <c r="F328" s="19" t="s">
        <v>68</v>
      </c>
      <c r="G328" s="19" t="s">
        <v>69</v>
      </c>
    </row>
    <row r="329" spans="3:7" x14ac:dyDescent="0.25">
      <c r="C329" s="393" t="s">
        <v>17</v>
      </c>
      <c r="D329" s="394"/>
      <c r="E329" s="27" t="s">
        <v>31</v>
      </c>
      <c r="F329" s="27" t="s">
        <v>55</v>
      </c>
      <c r="G329" s="27" t="s">
        <v>55</v>
      </c>
    </row>
    <row r="330" spans="3:7" x14ac:dyDescent="0.25">
      <c r="C330" s="393" t="s">
        <v>16</v>
      </c>
      <c r="D330" s="394"/>
      <c r="E330" s="27" t="s">
        <v>31</v>
      </c>
      <c r="F330" s="27" t="s">
        <v>55</v>
      </c>
      <c r="G330" s="27" t="s">
        <v>55</v>
      </c>
    </row>
    <row r="331" spans="3:7" x14ac:dyDescent="0.25">
      <c r="C331" s="393" t="s">
        <v>23</v>
      </c>
      <c r="D331" s="394"/>
      <c r="E331" s="27" t="s">
        <v>31</v>
      </c>
      <c r="F331" s="27" t="s">
        <v>55</v>
      </c>
      <c r="G331" s="27" t="s">
        <v>55</v>
      </c>
    </row>
    <row r="332" spans="3:7" ht="17.25" x14ac:dyDescent="0.25">
      <c r="C332" s="395" t="s">
        <v>64</v>
      </c>
      <c r="D332" s="395"/>
    </row>
    <row r="333" spans="3:7" x14ac:dyDescent="0.25">
      <c r="C333" s="393" t="s">
        <v>212</v>
      </c>
      <c r="D333" s="394"/>
      <c r="E333" s="27" t="s">
        <v>31</v>
      </c>
      <c r="F333" s="27" t="s">
        <v>55</v>
      </c>
      <c r="G333" s="27" t="s">
        <v>55</v>
      </c>
    </row>
    <row r="334" spans="3:7" x14ac:dyDescent="0.25">
      <c r="C334" s="393" t="s">
        <v>219</v>
      </c>
      <c r="D334" s="394"/>
      <c r="E334" s="27" t="s">
        <v>31</v>
      </c>
      <c r="F334" s="27" t="s">
        <v>55</v>
      </c>
      <c r="G334" s="27" t="s">
        <v>55</v>
      </c>
    </row>
    <row r="335" spans="3:7" x14ac:dyDescent="0.25">
      <c r="C335" s="393" t="s">
        <v>220</v>
      </c>
      <c r="D335" s="394"/>
      <c r="E335" s="27" t="s">
        <v>31</v>
      </c>
      <c r="F335" s="27" t="s">
        <v>55</v>
      </c>
      <c r="G335" s="27" t="s">
        <v>55</v>
      </c>
    </row>
    <row r="336" spans="3:7" x14ac:dyDescent="0.25">
      <c r="C336" s="77" t="s">
        <v>324</v>
      </c>
      <c r="D336" s="79"/>
      <c r="E336" s="27" t="s">
        <v>31</v>
      </c>
      <c r="F336" s="27" t="s">
        <v>55</v>
      </c>
      <c r="G336" s="27" t="s">
        <v>55</v>
      </c>
    </row>
    <row r="337" spans="3:7" x14ac:dyDescent="0.25">
      <c r="C337" s="77" t="s">
        <v>328</v>
      </c>
      <c r="D337" s="79"/>
      <c r="E337" s="27" t="s">
        <v>31</v>
      </c>
      <c r="F337" s="27" t="s">
        <v>55</v>
      </c>
      <c r="G337" s="27" t="s">
        <v>55</v>
      </c>
    </row>
    <row r="338" spans="3:7" x14ac:dyDescent="0.25">
      <c r="C338" s="77" t="s">
        <v>326</v>
      </c>
      <c r="D338" s="79"/>
      <c r="E338" s="27" t="s">
        <v>31</v>
      </c>
      <c r="F338" s="27" t="s">
        <v>55</v>
      </c>
      <c r="G338" s="27" t="s">
        <v>55</v>
      </c>
    </row>
    <row r="339" spans="3:7" x14ac:dyDescent="0.25">
      <c r="C339" s="393" t="s">
        <v>19</v>
      </c>
      <c r="D339" s="394"/>
      <c r="E339" s="27" t="s">
        <v>31</v>
      </c>
      <c r="F339" s="27" t="s">
        <v>55</v>
      </c>
      <c r="G339" s="27" t="s">
        <v>55</v>
      </c>
    </row>
    <row r="340" spans="3:7" x14ac:dyDescent="0.25">
      <c r="C340" s="77" t="s">
        <v>327</v>
      </c>
      <c r="D340" s="79"/>
      <c r="E340" s="27" t="s">
        <v>31</v>
      </c>
      <c r="F340" s="27" t="s">
        <v>55</v>
      </c>
      <c r="G340" s="27" t="s">
        <v>55</v>
      </c>
    </row>
    <row r="341" spans="3:7" x14ac:dyDescent="0.25">
      <c r="C341" s="393" t="s">
        <v>18</v>
      </c>
      <c r="D341" s="394"/>
      <c r="E341" s="27" t="s">
        <v>31</v>
      </c>
      <c r="F341" s="27" t="s">
        <v>55</v>
      </c>
      <c r="G341" s="27" t="s">
        <v>55</v>
      </c>
    </row>
    <row r="342" spans="3:7" x14ac:dyDescent="0.25">
      <c r="C342" s="393" t="s">
        <v>213</v>
      </c>
      <c r="D342" s="394"/>
      <c r="E342" s="27" t="s">
        <v>31</v>
      </c>
      <c r="F342" s="27" t="s">
        <v>55</v>
      </c>
      <c r="G342" s="27" t="s">
        <v>55</v>
      </c>
    </row>
    <row r="343" spans="3:7" x14ac:dyDescent="0.25">
      <c r="C343" s="393" t="s">
        <v>224</v>
      </c>
      <c r="D343" s="394"/>
      <c r="E343" s="27" t="s">
        <v>31</v>
      </c>
      <c r="F343" s="27" t="s">
        <v>55</v>
      </c>
      <c r="G343" s="27" t="s">
        <v>55</v>
      </c>
    </row>
    <row r="344" spans="3:7" x14ac:dyDescent="0.25">
      <c r="C344" s="393" t="s">
        <v>22</v>
      </c>
      <c r="D344" s="394"/>
      <c r="E344" s="27" t="s">
        <v>31</v>
      </c>
      <c r="F344" s="27" t="s">
        <v>55</v>
      </c>
      <c r="G344" s="27" t="s">
        <v>55</v>
      </c>
    </row>
    <row r="345" spans="3:7" x14ac:dyDescent="0.25">
      <c r="C345" s="393" t="s">
        <v>223</v>
      </c>
      <c r="D345" s="394"/>
      <c r="E345" s="27" t="s">
        <v>31</v>
      </c>
      <c r="F345" s="27" t="s">
        <v>55</v>
      </c>
      <c r="G345" s="27" t="s">
        <v>55</v>
      </c>
    </row>
    <row r="346" spans="3:7" x14ac:dyDescent="0.25">
      <c r="C346" s="393" t="s">
        <v>25</v>
      </c>
      <c r="D346" s="394"/>
      <c r="E346" s="27" t="s">
        <v>31</v>
      </c>
      <c r="F346" s="27" t="s">
        <v>55</v>
      </c>
      <c r="G346" s="27" t="s">
        <v>55</v>
      </c>
    </row>
    <row r="347" spans="3:7" x14ac:dyDescent="0.25">
      <c r="C347" s="393" t="s">
        <v>222</v>
      </c>
      <c r="D347" s="394"/>
      <c r="E347" s="27" t="s">
        <v>31</v>
      </c>
      <c r="F347" s="27" t="s">
        <v>55</v>
      </c>
      <c r="G347" s="27" t="s">
        <v>55</v>
      </c>
    </row>
    <row r="348" spans="3:7" x14ac:dyDescent="0.25">
      <c r="C348" s="393" t="s">
        <v>26</v>
      </c>
      <c r="D348" s="394"/>
      <c r="E348" s="27" t="s">
        <v>31</v>
      </c>
      <c r="F348" s="27" t="s">
        <v>55</v>
      </c>
      <c r="G348" s="27" t="s">
        <v>55</v>
      </c>
    </row>
    <row r="349" spans="3:7" x14ac:dyDescent="0.25">
      <c r="C349" s="393" t="s">
        <v>221</v>
      </c>
      <c r="D349" s="394"/>
      <c r="E349" s="27" t="s">
        <v>31</v>
      </c>
      <c r="F349" s="27" t="s">
        <v>55</v>
      </c>
      <c r="G349" s="27" t="s">
        <v>55</v>
      </c>
    </row>
    <row r="350" spans="3:7" x14ac:dyDescent="0.25">
      <c r="C350" s="77" t="s">
        <v>325</v>
      </c>
      <c r="D350" s="79"/>
      <c r="E350" s="27" t="s">
        <v>31</v>
      </c>
      <c r="F350" s="27" t="s">
        <v>55</v>
      </c>
      <c r="G350" s="27" t="s">
        <v>55</v>
      </c>
    </row>
    <row r="351" spans="3:7" x14ac:dyDescent="0.25">
      <c r="C351" s="393" t="s">
        <v>216</v>
      </c>
      <c r="D351" s="394"/>
      <c r="E351" s="27" t="s">
        <v>31</v>
      </c>
      <c r="F351" s="27" t="s">
        <v>55</v>
      </c>
      <c r="G351" s="27" t="s">
        <v>55</v>
      </c>
    </row>
    <row r="352" spans="3:7" x14ac:dyDescent="0.25">
      <c r="C352" s="393" t="s">
        <v>27</v>
      </c>
      <c r="D352" s="394"/>
      <c r="E352" s="27" t="s">
        <v>31</v>
      </c>
      <c r="F352" s="27" t="s">
        <v>55</v>
      </c>
      <c r="G352" s="27" t="s">
        <v>55</v>
      </c>
    </row>
    <row r="353" spans="3:7" x14ac:dyDescent="0.25">
      <c r="C353" s="393" t="s">
        <v>218</v>
      </c>
      <c r="D353" s="394"/>
      <c r="E353" s="27" t="s">
        <v>31</v>
      </c>
      <c r="F353" s="27" t="s">
        <v>55</v>
      </c>
      <c r="G353" s="27" t="s">
        <v>55</v>
      </c>
    </row>
    <row r="354" spans="3:7" x14ac:dyDescent="0.25">
      <c r="C354" s="82" t="s">
        <v>319</v>
      </c>
      <c r="D354" s="82"/>
      <c r="E354" s="27" t="s">
        <v>31</v>
      </c>
      <c r="F354" s="27" t="s">
        <v>55</v>
      </c>
      <c r="G354" s="27" t="s">
        <v>55</v>
      </c>
    </row>
    <row r="355" spans="3:7" ht="16.5" x14ac:dyDescent="0.3">
      <c r="C355" s="1" t="s">
        <v>66</v>
      </c>
      <c r="D355" s="1"/>
    </row>
    <row r="356" spans="3:7" x14ac:dyDescent="0.25">
      <c r="C356" s="393" t="s">
        <v>14</v>
      </c>
      <c r="D356" s="396"/>
      <c r="E356" s="27" t="s">
        <v>31</v>
      </c>
      <c r="F356" s="27" t="s">
        <v>55</v>
      </c>
      <c r="G356" s="27" t="s">
        <v>55</v>
      </c>
    </row>
    <row r="357" spans="3:7" s="1" customFormat="1" ht="16.5" x14ac:dyDescent="0.3">
      <c r="C357" s="86" t="s">
        <v>349</v>
      </c>
      <c r="D357" s="87"/>
      <c r="E357" s="27" t="s">
        <v>31</v>
      </c>
      <c r="F357" s="27" t="s">
        <v>55</v>
      </c>
      <c r="G357" s="27" t="s">
        <v>55</v>
      </c>
    </row>
    <row r="358" spans="3:7" x14ac:dyDescent="0.25">
      <c r="C358" s="77" t="s">
        <v>315</v>
      </c>
      <c r="D358" s="78"/>
      <c r="E358" s="27" t="s">
        <v>31</v>
      </c>
      <c r="F358" s="27" t="s">
        <v>55</v>
      </c>
      <c r="G358" s="27" t="s">
        <v>55</v>
      </c>
    </row>
    <row r="359" spans="3:7" x14ac:dyDescent="0.25">
      <c r="C359" s="77" t="s">
        <v>311</v>
      </c>
      <c r="D359" s="78"/>
      <c r="E359" s="27" t="s">
        <v>31</v>
      </c>
      <c r="F359" s="27" t="s">
        <v>55</v>
      </c>
      <c r="G359" s="27" t="s">
        <v>55</v>
      </c>
    </row>
    <row r="360" spans="3:7" x14ac:dyDescent="0.25">
      <c r="C360" s="77" t="s">
        <v>312</v>
      </c>
      <c r="D360" s="78"/>
      <c r="E360" s="27" t="s">
        <v>31</v>
      </c>
      <c r="F360" s="27" t="s">
        <v>55</v>
      </c>
      <c r="G360" s="27" t="s">
        <v>55</v>
      </c>
    </row>
    <row r="361" spans="3:7" x14ac:dyDescent="0.25">
      <c r="C361" s="393" t="s">
        <v>20</v>
      </c>
      <c r="D361" s="396"/>
      <c r="E361" s="27" t="s">
        <v>31</v>
      </c>
      <c r="F361" s="27" t="s">
        <v>55</v>
      </c>
      <c r="G361" s="27" t="s">
        <v>55</v>
      </c>
    </row>
    <row r="362" spans="3:7" x14ac:dyDescent="0.25">
      <c r="C362" s="77" t="s">
        <v>310</v>
      </c>
      <c r="D362" s="78"/>
      <c r="E362" s="27" t="s">
        <v>31</v>
      </c>
      <c r="F362" s="27" t="s">
        <v>55</v>
      </c>
      <c r="G362" s="27" t="s">
        <v>55</v>
      </c>
    </row>
    <row r="363" spans="3:7" x14ac:dyDescent="0.25">
      <c r="C363" s="77" t="s">
        <v>318</v>
      </c>
      <c r="D363" s="78"/>
      <c r="E363" s="27" t="s">
        <v>31</v>
      </c>
      <c r="F363" s="27" t="s">
        <v>55</v>
      </c>
      <c r="G363" s="27" t="s">
        <v>55</v>
      </c>
    </row>
    <row r="364" spans="3:7" x14ac:dyDescent="0.25">
      <c r="C364" s="77" t="s">
        <v>323</v>
      </c>
      <c r="D364" s="78"/>
      <c r="E364" s="27" t="s">
        <v>31</v>
      </c>
      <c r="F364" s="27" t="s">
        <v>55</v>
      </c>
      <c r="G364" s="27" t="s">
        <v>55</v>
      </c>
    </row>
    <row r="365" spans="3:7" x14ac:dyDescent="0.25">
      <c r="C365" s="393" t="s">
        <v>21</v>
      </c>
      <c r="D365" s="396"/>
      <c r="E365" s="27" t="s">
        <v>31</v>
      </c>
      <c r="F365" s="27" t="s">
        <v>55</v>
      </c>
      <c r="G365" s="27" t="s">
        <v>55</v>
      </c>
    </row>
    <row r="366" spans="3:7" x14ac:dyDescent="0.25">
      <c r="C366" s="77" t="s">
        <v>320</v>
      </c>
      <c r="D366" s="78"/>
      <c r="E366" s="27" t="s">
        <v>31</v>
      </c>
      <c r="F366" s="27" t="s">
        <v>55</v>
      </c>
      <c r="G366" s="27" t="s">
        <v>55</v>
      </c>
    </row>
    <row r="367" spans="3:7" x14ac:dyDescent="0.25">
      <c r="C367" s="77" t="s">
        <v>314</v>
      </c>
      <c r="D367" s="78"/>
      <c r="E367" s="27" t="s">
        <v>31</v>
      </c>
      <c r="F367" s="27" t="s">
        <v>55</v>
      </c>
      <c r="G367" s="27" t="s">
        <v>55</v>
      </c>
    </row>
    <row r="368" spans="3:7" x14ac:dyDescent="0.25">
      <c r="C368" s="77" t="s">
        <v>321</v>
      </c>
      <c r="D368" s="78"/>
      <c r="E368" s="27" t="s">
        <v>31</v>
      </c>
      <c r="F368" s="27" t="s">
        <v>55</v>
      </c>
      <c r="G368" s="27" t="s">
        <v>55</v>
      </c>
    </row>
    <row r="369" spans="3:7" x14ac:dyDescent="0.25">
      <c r="C369" s="77" t="s">
        <v>322</v>
      </c>
      <c r="D369" s="78"/>
      <c r="E369" s="27" t="s">
        <v>31</v>
      </c>
      <c r="F369" s="27" t="s">
        <v>55</v>
      </c>
      <c r="G369" s="27" t="s">
        <v>55</v>
      </c>
    </row>
    <row r="370" spans="3:7" x14ac:dyDescent="0.25">
      <c r="C370" s="393" t="s">
        <v>24</v>
      </c>
      <c r="D370" s="396"/>
      <c r="E370" s="27" t="s">
        <v>31</v>
      </c>
      <c r="F370" s="27" t="s">
        <v>55</v>
      </c>
      <c r="G370" s="27" t="s">
        <v>55</v>
      </c>
    </row>
    <row r="371" spans="3:7" x14ac:dyDescent="0.25">
      <c r="C371" s="393" t="s">
        <v>214</v>
      </c>
      <c r="D371" s="396"/>
      <c r="E371" s="27" t="s">
        <v>31</v>
      </c>
      <c r="F371" s="27" t="s">
        <v>55</v>
      </c>
      <c r="G371" s="27" t="s">
        <v>55</v>
      </c>
    </row>
    <row r="372" spans="3:7" x14ac:dyDescent="0.25">
      <c r="C372" s="77" t="s">
        <v>313</v>
      </c>
      <c r="D372" s="78"/>
      <c r="E372" s="27" t="s">
        <v>31</v>
      </c>
      <c r="F372" s="27" t="s">
        <v>55</v>
      </c>
      <c r="G372" s="27" t="s">
        <v>55</v>
      </c>
    </row>
    <row r="373" spans="3:7" x14ac:dyDescent="0.25">
      <c r="C373" s="393" t="s">
        <v>29</v>
      </c>
      <c r="D373" s="396"/>
      <c r="E373" s="27" t="s">
        <v>31</v>
      </c>
      <c r="F373" s="27" t="s">
        <v>55</v>
      </c>
      <c r="G373" s="27" t="s">
        <v>55</v>
      </c>
    </row>
    <row r="374" spans="3:7" x14ac:dyDescent="0.25">
      <c r="C374" s="393" t="s">
        <v>215</v>
      </c>
      <c r="D374" s="396"/>
      <c r="E374" s="27" t="s">
        <v>31</v>
      </c>
      <c r="F374" s="27" t="s">
        <v>55</v>
      </c>
      <c r="G374" s="27" t="s">
        <v>55</v>
      </c>
    </row>
    <row r="375" spans="3:7" x14ac:dyDescent="0.25">
      <c r="C375" s="393" t="s">
        <v>217</v>
      </c>
      <c r="D375" s="396"/>
      <c r="E375" s="27" t="s">
        <v>31</v>
      </c>
      <c r="F375" s="27" t="s">
        <v>55</v>
      </c>
      <c r="G375" s="27" t="s">
        <v>55</v>
      </c>
    </row>
    <row r="376" spans="3:7" x14ac:dyDescent="0.25">
      <c r="C376" s="77" t="s">
        <v>316</v>
      </c>
      <c r="D376" s="78"/>
      <c r="E376" s="27" t="s">
        <v>31</v>
      </c>
      <c r="F376" s="27" t="s">
        <v>55</v>
      </c>
      <c r="G376" s="27" t="s">
        <v>55</v>
      </c>
    </row>
    <row r="377" spans="3:7" x14ac:dyDescent="0.25">
      <c r="C377" s="77" t="s">
        <v>317</v>
      </c>
      <c r="D377" s="78"/>
      <c r="E377" s="27" t="s">
        <v>31</v>
      </c>
      <c r="F377" s="27" t="s">
        <v>55</v>
      </c>
      <c r="G377" s="27" t="s">
        <v>55</v>
      </c>
    </row>
    <row r="378" spans="3:7" x14ac:dyDescent="0.25">
      <c r="C378" s="393" t="s">
        <v>28</v>
      </c>
      <c r="D378" s="396"/>
      <c r="E378" s="27" t="s">
        <v>31</v>
      </c>
      <c r="F378" s="27" t="s">
        <v>55</v>
      </c>
      <c r="G378" s="27" t="s">
        <v>55</v>
      </c>
    </row>
    <row r="380" spans="3:7" x14ac:dyDescent="0.25">
      <c r="C380" s="377" t="s">
        <v>102</v>
      </c>
      <c r="D380" s="378"/>
      <c r="E380" s="378"/>
      <c r="F380" s="378"/>
      <c r="G380" s="378"/>
    </row>
    <row r="381" spans="3:7" ht="16.5" x14ac:dyDescent="0.3">
      <c r="C381" s="1" t="s">
        <v>65</v>
      </c>
      <c r="D381" s="1"/>
      <c r="E381" s="19" t="s">
        <v>67</v>
      </c>
      <c r="F381" s="19" t="s">
        <v>68</v>
      </c>
      <c r="G381" s="19" t="s">
        <v>69</v>
      </c>
    </row>
    <row r="382" spans="3:7" x14ac:dyDescent="0.25">
      <c r="C382" s="393" t="s">
        <v>17</v>
      </c>
      <c r="D382" s="394"/>
      <c r="E382" s="27" t="s">
        <v>31</v>
      </c>
      <c r="F382" s="27" t="s">
        <v>55</v>
      </c>
      <c r="G382" s="27" t="s">
        <v>55</v>
      </c>
    </row>
    <row r="383" spans="3:7" x14ac:dyDescent="0.25">
      <c r="C383" s="393" t="s">
        <v>16</v>
      </c>
      <c r="D383" s="394"/>
      <c r="E383" s="27" t="s">
        <v>31</v>
      </c>
      <c r="F383" s="27" t="s">
        <v>55</v>
      </c>
      <c r="G383" s="27" t="s">
        <v>55</v>
      </c>
    </row>
    <row r="384" spans="3:7" x14ac:dyDescent="0.25">
      <c r="C384" s="393" t="s">
        <v>23</v>
      </c>
      <c r="D384" s="394"/>
      <c r="E384" s="27" t="s">
        <v>31</v>
      </c>
      <c r="F384" s="27" t="s">
        <v>55</v>
      </c>
      <c r="G384" s="27" t="s">
        <v>55</v>
      </c>
    </row>
    <row r="385" spans="3:7" ht="17.25" x14ac:dyDescent="0.25">
      <c r="C385" s="395" t="s">
        <v>64</v>
      </c>
      <c r="D385" s="395"/>
    </row>
    <row r="386" spans="3:7" x14ac:dyDescent="0.25">
      <c r="C386" s="393" t="s">
        <v>212</v>
      </c>
      <c r="D386" s="394"/>
      <c r="E386" s="27" t="s">
        <v>31</v>
      </c>
      <c r="F386" s="27" t="s">
        <v>55</v>
      </c>
      <c r="G386" s="27" t="s">
        <v>55</v>
      </c>
    </row>
    <row r="387" spans="3:7" x14ac:dyDescent="0.25">
      <c r="C387" s="393" t="s">
        <v>219</v>
      </c>
      <c r="D387" s="394"/>
      <c r="E387" s="27" t="s">
        <v>31</v>
      </c>
      <c r="F387" s="27" t="s">
        <v>55</v>
      </c>
      <c r="G387" s="27" t="s">
        <v>55</v>
      </c>
    </row>
    <row r="388" spans="3:7" x14ac:dyDescent="0.25">
      <c r="C388" s="393" t="s">
        <v>220</v>
      </c>
      <c r="D388" s="394"/>
      <c r="E388" s="27" t="s">
        <v>31</v>
      </c>
      <c r="F388" s="27" t="s">
        <v>55</v>
      </c>
      <c r="G388" s="27" t="s">
        <v>55</v>
      </c>
    </row>
    <row r="389" spans="3:7" x14ac:dyDescent="0.25">
      <c r="C389" s="77" t="s">
        <v>324</v>
      </c>
      <c r="D389" s="79"/>
      <c r="E389" s="27" t="s">
        <v>31</v>
      </c>
      <c r="F389" s="27" t="s">
        <v>55</v>
      </c>
      <c r="G389" s="27" t="s">
        <v>55</v>
      </c>
    </row>
    <row r="390" spans="3:7" x14ac:dyDescent="0.25">
      <c r="C390" s="77" t="s">
        <v>328</v>
      </c>
      <c r="D390" s="79"/>
      <c r="E390" s="27" t="s">
        <v>31</v>
      </c>
      <c r="F390" s="27" t="s">
        <v>55</v>
      </c>
      <c r="G390" s="27" t="s">
        <v>55</v>
      </c>
    </row>
    <row r="391" spans="3:7" x14ac:dyDescent="0.25">
      <c r="C391" s="77" t="s">
        <v>326</v>
      </c>
      <c r="D391" s="79"/>
      <c r="E391" s="27" t="s">
        <v>31</v>
      </c>
      <c r="F391" s="27" t="s">
        <v>55</v>
      </c>
      <c r="G391" s="27" t="s">
        <v>55</v>
      </c>
    </row>
    <row r="392" spans="3:7" x14ac:dyDescent="0.25">
      <c r="C392" s="393" t="s">
        <v>19</v>
      </c>
      <c r="D392" s="394"/>
      <c r="E392" s="27" t="s">
        <v>31</v>
      </c>
      <c r="F392" s="27" t="s">
        <v>55</v>
      </c>
      <c r="G392" s="27" t="s">
        <v>55</v>
      </c>
    </row>
    <row r="393" spans="3:7" x14ac:dyDescent="0.25">
      <c r="C393" s="77" t="s">
        <v>327</v>
      </c>
      <c r="D393" s="79"/>
      <c r="E393" s="27" t="s">
        <v>31</v>
      </c>
      <c r="F393" s="27" t="s">
        <v>55</v>
      </c>
      <c r="G393" s="27" t="s">
        <v>55</v>
      </c>
    </row>
    <row r="394" spans="3:7" x14ac:dyDescent="0.25">
      <c r="C394" s="393" t="s">
        <v>18</v>
      </c>
      <c r="D394" s="394"/>
      <c r="E394" s="27" t="s">
        <v>31</v>
      </c>
      <c r="F394" s="27" t="s">
        <v>55</v>
      </c>
      <c r="G394" s="27" t="s">
        <v>55</v>
      </c>
    </row>
    <row r="395" spans="3:7" x14ac:dyDescent="0.25">
      <c r="C395" s="393" t="s">
        <v>213</v>
      </c>
      <c r="D395" s="394"/>
      <c r="E395" s="27" t="s">
        <v>31</v>
      </c>
      <c r="F395" s="27" t="s">
        <v>55</v>
      </c>
      <c r="G395" s="27" t="s">
        <v>55</v>
      </c>
    </row>
    <row r="396" spans="3:7" x14ac:dyDescent="0.25">
      <c r="C396" s="393" t="s">
        <v>224</v>
      </c>
      <c r="D396" s="394"/>
      <c r="E396" s="27" t="s">
        <v>31</v>
      </c>
      <c r="F396" s="27" t="s">
        <v>55</v>
      </c>
      <c r="G396" s="27" t="s">
        <v>55</v>
      </c>
    </row>
    <row r="397" spans="3:7" x14ac:dyDescent="0.25">
      <c r="C397" s="393" t="s">
        <v>22</v>
      </c>
      <c r="D397" s="394"/>
      <c r="E397" s="27" t="s">
        <v>31</v>
      </c>
      <c r="F397" s="27" t="s">
        <v>55</v>
      </c>
      <c r="G397" s="27" t="s">
        <v>55</v>
      </c>
    </row>
    <row r="398" spans="3:7" x14ac:dyDescent="0.25">
      <c r="C398" s="393" t="s">
        <v>223</v>
      </c>
      <c r="D398" s="394"/>
      <c r="E398" s="27" t="s">
        <v>31</v>
      </c>
      <c r="F398" s="27" t="s">
        <v>55</v>
      </c>
      <c r="G398" s="27" t="s">
        <v>55</v>
      </c>
    </row>
    <row r="399" spans="3:7" x14ac:dyDescent="0.25">
      <c r="C399" s="393" t="s">
        <v>25</v>
      </c>
      <c r="D399" s="394"/>
      <c r="E399" s="27" t="s">
        <v>31</v>
      </c>
      <c r="F399" s="27" t="s">
        <v>55</v>
      </c>
      <c r="G399" s="27" t="s">
        <v>55</v>
      </c>
    </row>
    <row r="400" spans="3:7" x14ac:dyDescent="0.25">
      <c r="C400" s="393" t="s">
        <v>222</v>
      </c>
      <c r="D400" s="394"/>
      <c r="E400" s="27" t="s">
        <v>31</v>
      </c>
      <c r="F400" s="27" t="s">
        <v>55</v>
      </c>
      <c r="G400" s="27" t="s">
        <v>55</v>
      </c>
    </row>
    <row r="401" spans="3:7" x14ac:dyDescent="0.25">
      <c r="C401" s="393" t="s">
        <v>26</v>
      </c>
      <c r="D401" s="394"/>
      <c r="E401" s="27" t="s">
        <v>31</v>
      </c>
      <c r="F401" s="27" t="s">
        <v>55</v>
      </c>
      <c r="G401" s="27" t="s">
        <v>55</v>
      </c>
    </row>
    <row r="402" spans="3:7" x14ac:dyDescent="0.25">
      <c r="C402" s="393" t="s">
        <v>221</v>
      </c>
      <c r="D402" s="394"/>
      <c r="E402" s="27" t="s">
        <v>31</v>
      </c>
      <c r="F402" s="27" t="s">
        <v>55</v>
      </c>
      <c r="G402" s="27" t="s">
        <v>55</v>
      </c>
    </row>
    <row r="403" spans="3:7" x14ac:dyDescent="0.25">
      <c r="C403" s="77" t="s">
        <v>325</v>
      </c>
      <c r="D403" s="79"/>
      <c r="E403" s="27" t="s">
        <v>31</v>
      </c>
      <c r="F403" s="27" t="s">
        <v>55</v>
      </c>
      <c r="G403" s="27" t="s">
        <v>55</v>
      </c>
    </row>
    <row r="404" spans="3:7" x14ac:dyDescent="0.25">
      <c r="C404" s="393" t="s">
        <v>216</v>
      </c>
      <c r="D404" s="394"/>
      <c r="E404" s="27" t="s">
        <v>31</v>
      </c>
      <c r="F404" s="27" t="s">
        <v>55</v>
      </c>
      <c r="G404" s="27" t="s">
        <v>55</v>
      </c>
    </row>
    <row r="405" spans="3:7" x14ac:dyDescent="0.25">
      <c r="C405" s="393" t="s">
        <v>27</v>
      </c>
      <c r="D405" s="394"/>
      <c r="E405" s="27" t="s">
        <v>31</v>
      </c>
      <c r="F405" s="27" t="s">
        <v>55</v>
      </c>
      <c r="G405" s="27" t="s">
        <v>55</v>
      </c>
    </row>
    <row r="406" spans="3:7" x14ac:dyDescent="0.25">
      <c r="C406" s="393" t="s">
        <v>218</v>
      </c>
      <c r="D406" s="394"/>
      <c r="E406" s="27" t="s">
        <v>31</v>
      </c>
      <c r="F406" s="27" t="s">
        <v>55</v>
      </c>
      <c r="G406" s="27" t="s">
        <v>55</v>
      </c>
    </row>
    <row r="407" spans="3:7" x14ac:dyDescent="0.25">
      <c r="C407" s="82" t="s">
        <v>319</v>
      </c>
      <c r="D407" s="82"/>
      <c r="E407" s="27" t="s">
        <v>31</v>
      </c>
      <c r="F407" s="27" t="s">
        <v>55</v>
      </c>
      <c r="G407" s="27" t="s">
        <v>55</v>
      </c>
    </row>
    <row r="408" spans="3:7" ht="16.5" x14ac:dyDescent="0.3">
      <c r="C408" s="1" t="s">
        <v>66</v>
      </c>
      <c r="D408" s="1"/>
    </row>
    <row r="409" spans="3:7" x14ac:dyDescent="0.25">
      <c r="C409" s="393" t="s">
        <v>14</v>
      </c>
      <c r="D409" s="396"/>
      <c r="E409" s="27" t="s">
        <v>31</v>
      </c>
      <c r="F409" s="27" t="s">
        <v>55</v>
      </c>
      <c r="G409" s="27" t="s">
        <v>55</v>
      </c>
    </row>
    <row r="410" spans="3:7" s="1" customFormat="1" ht="16.5" x14ac:dyDescent="0.3">
      <c r="C410" s="86" t="s">
        <v>349</v>
      </c>
      <c r="D410" s="87"/>
      <c r="E410" s="27" t="s">
        <v>31</v>
      </c>
      <c r="F410" s="27" t="s">
        <v>55</v>
      </c>
      <c r="G410" s="27" t="s">
        <v>55</v>
      </c>
    </row>
    <row r="411" spans="3:7" x14ac:dyDescent="0.25">
      <c r="C411" s="77" t="s">
        <v>315</v>
      </c>
      <c r="D411" s="78"/>
      <c r="E411" s="27" t="s">
        <v>31</v>
      </c>
      <c r="F411" s="27" t="s">
        <v>55</v>
      </c>
      <c r="G411" s="27" t="s">
        <v>55</v>
      </c>
    </row>
    <row r="412" spans="3:7" x14ac:dyDescent="0.25">
      <c r="C412" s="77" t="s">
        <v>311</v>
      </c>
      <c r="D412" s="78"/>
      <c r="E412" s="27" t="s">
        <v>31</v>
      </c>
      <c r="F412" s="27" t="s">
        <v>55</v>
      </c>
      <c r="G412" s="27" t="s">
        <v>55</v>
      </c>
    </row>
    <row r="413" spans="3:7" x14ac:dyDescent="0.25">
      <c r="C413" s="77" t="s">
        <v>312</v>
      </c>
      <c r="D413" s="78"/>
      <c r="E413" s="27" t="s">
        <v>31</v>
      </c>
      <c r="F413" s="27" t="s">
        <v>55</v>
      </c>
      <c r="G413" s="27" t="s">
        <v>55</v>
      </c>
    </row>
    <row r="414" spans="3:7" x14ac:dyDescent="0.25">
      <c r="C414" s="393" t="s">
        <v>20</v>
      </c>
      <c r="D414" s="396"/>
      <c r="E414" s="27" t="s">
        <v>31</v>
      </c>
      <c r="F414" s="27" t="s">
        <v>55</v>
      </c>
      <c r="G414" s="27" t="s">
        <v>55</v>
      </c>
    </row>
    <row r="415" spans="3:7" x14ac:dyDescent="0.25">
      <c r="C415" s="77" t="s">
        <v>310</v>
      </c>
      <c r="D415" s="78"/>
      <c r="E415" s="27" t="s">
        <v>31</v>
      </c>
      <c r="F415" s="27" t="s">
        <v>55</v>
      </c>
      <c r="G415" s="27" t="s">
        <v>55</v>
      </c>
    </row>
    <row r="416" spans="3:7" x14ac:dyDescent="0.25">
      <c r="C416" s="77" t="s">
        <v>318</v>
      </c>
      <c r="D416" s="78"/>
      <c r="E416" s="27" t="s">
        <v>31</v>
      </c>
      <c r="F416" s="27" t="s">
        <v>55</v>
      </c>
      <c r="G416" s="27" t="s">
        <v>55</v>
      </c>
    </row>
    <row r="417" spans="3:7" x14ac:dyDescent="0.25">
      <c r="C417" s="77" t="s">
        <v>323</v>
      </c>
      <c r="D417" s="78"/>
      <c r="E417" s="27" t="s">
        <v>31</v>
      </c>
      <c r="F417" s="27" t="s">
        <v>55</v>
      </c>
      <c r="G417" s="27" t="s">
        <v>55</v>
      </c>
    </row>
    <row r="418" spans="3:7" x14ac:dyDescent="0.25">
      <c r="C418" s="393" t="s">
        <v>21</v>
      </c>
      <c r="D418" s="396"/>
      <c r="E418" s="27" t="s">
        <v>31</v>
      </c>
      <c r="F418" s="27" t="s">
        <v>55</v>
      </c>
      <c r="G418" s="27" t="s">
        <v>55</v>
      </c>
    </row>
    <row r="419" spans="3:7" x14ac:dyDescent="0.25">
      <c r="C419" s="77" t="s">
        <v>320</v>
      </c>
      <c r="D419" s="78"/>
      <c r="E419" s="27" t="s">
        <v>31</v>
      </c>
      <c r="F419" s="27" t="s">
        <v>55</v>
      </c>
      <c r="G419" s="27" t="s">
        <v>55</v>
      </c>
    </row>
    <row r="420" spans="3:7" x14ac:dyDescent="0.25">
      <c r="C420" s="77" t="s">
        <v>314</v>
      </c>
      <c r="D420" s="78"/>
      <c r="E420" s="27" t="s">
        <v>31</v>
      </c>
      <c r="F420" s="27" t="s">
        <v>55</v>
      </c>
      <c r="G420" s="27" t="s">
        <v>55</v>
      </c>
    </row>
    <row r="421" spans="3:7" x14ac:dyDescent="0.25">
      <c r="C421" s="77" t="s">
        <v>321</v>
      </c>
      <c r="D421" s="78"/>
      <c r="E421" s="27" t="s">
        <v>31</v>
      </c>
      <c r="F421" s="27" t="s">
        <v>55</v>
      </c>
      <c r="G421" s="27" t="s">
        <v>55</v>
      </c>
    </row>
    <row r="422" spans="3:7" x14ac:dyDescent="0.25">
      <c r="C422" s="77" t="s">
        <v>322</v>
      </c>
      <c r="D422" s="78"/>
      <c r="E422" s="27" t="s">
        <v>31</v>
      </c>
      <c r="F422" s="27" t="s">
        <v>55</v>
      </c>
      <c r="G422" s="27" t="s">
        <v>55</v>
      </c>
    </row>
    <row r="423" spans="3:7" x14ac:dyDescent="0.25">
      <c r="C423" s="393" t="s">
        <v>24</v>
      </c>
      <c r="D423" s="396"/>
      <c r="E423" s="27" t="s">
        <v>31</v>
      </c>
      <c r="F423" s="27" t="s">
        <v>55</v>
      </c>
      <c r="G423" s="27" t="s">
        <v>55</v>
      </c>
    </row>
    <row r="424" spans="3:7" x14ac:dyDescent="0.25">
      <c r="C424" s="393" t="s">
        <v>214</v>
      </c>
      <c r="D424" s="396"/>
      <c r="E424" s="27" t="s">
        <v>31</v>
      </c>
      <c r="F424" s="27" t="s">
        <v>55</v>
      </c>
      <c r="G424" s="27" t="s">
        <v>55</v>
      </c>
    </row>
    <row r="425" spans="3:7" x14ac:dyDescent="0.25">
      <c r="C425" s="77" t="s">
        <v>313</v>
      </c>
      <c r="D425" s="78"/>
      <c r="E425" s="27" t="s">
        <v>31</v>
      </c>
      <c r="F425" s="27" t="s">
        <v>55</v>
      </c>
      <c r="G425" s="27" t="s">
        <v>55</v>
      </c>
    </row>
    <row r="426" spans="3:7" x14ac:dyDescent="0.25">
      <c r="C426" s="393" t="s">
        <v>29</v>
      </c>
      <c r="D426" s="396"/>
      <c r="E426" s="27" t="s">
        <v>31</v>
      </c>
      <c r="F426" s="27" t="s">
        <v>55</v>
      </c>
      <c r="G426" s="27" t="s">
        <v>55</v>
      </c>
    </row>
    <row r="427" spans="3:7" x14ac:dyDescent="0.25">
      <c r="C427" s="393" t="s">
        <v>215</v>
      </c>
      <c r="D427" s="396"/>
      <c r="E427" s="27" t="s">
        <v>31</v>
      </c>
      <c r="F427" s="27" t="s">
        <v>55</v>
      </c>
      <c r="G427" s="27" t="s">
        <v>55</v>
      </c>
    </row>
    <row r="428" spans="3:7" x14ac:dyDescent="0.25">
      <c r="C428" s="393" t="s">
        <v>217</v>
      </c>
      <c r="D428" s="396"/>
      <c r="E428" s="27" t="s">
        <v>31</v>
      </c>
      <c r="F428" s="27" t="s">
        <v>55</v>
      </c>
      <c r="G428" s="27" t="s">
        <v>55</v>
      </c>
    </row>
    <row r="429" spans="3:7" x14ac:dyDescent="0.25">
      <c r="C429" s="77" t="s">
        <v>316</v>
      </c>
      <c r="D429" s="78"/>
      <c r="E429" s="27" t="s">
        <v>31</v>
      </c>
      <c r="F429" s="27" t="s">
        <v>55</v>
      </c>
      <c r="G429" s="27" t="s">
        <v>55</v>
      </c>
    </row>
    <row r="430" spans="3:7" x14ac:dyDescent="0.25">
      <c r="C430" s="77" t="s">
        <v>317</v>
      </c>
      <c r="D430" s="78"/>
      <c r="E430" s="27" t="s">
        <v>31</v>
      </c>
      <c r="F430" s="27" t="s">
        <v>55</v>
      </c>
      <c r="G430" s="27" t="s">
        <v>55</v>
      </c>
    </row>
    <row r="431" spans="3:7" x14ac:dyDescent="0.25">
      <c r="C431" s="393" t="s">
        <v>28</v>
      </c>
      <c r="D431" s="396"/>
      <c r="E431" s="27" t="s">
        <v>31</v>
      </c>
      <c r="F431" s="27" t="s">
        <v>55</v>
      </c>
      <c r="G431" s="27" t="s">
        <v>55</v>
      </c>
    </row>
    <row r="433" spans="3:7" x14ac:dyDescent="0.25">
      <c r="C433" s="377" t="s">
        <v>101</v>
      </c>
      <c r="D433" s="378"/>
      <c r="E433" s="378"/>
      <c r="F433" s="378"/>
      <c r="G433" s="378"/>
    </row>
    <row r="434" spans="3:7" ht="16.5" x14ac:dyDescent="0.3">
      <c r="C434" s="1" t="s">
        <v>65</v>
      </c>
      <c r="D434" s="1"/>
      <c r="E434" s="19" t="s">
        <v>67</v>
      </c>
      <c r="F434" s="19" t="s">
        <v>68</v>
      </c>
      <c r="G434" s="19" t="s">
        <v>69</v>
      </c>
    </row>
    <row r="435" spans="3:7" x14ac:dyDescent="0.25">
      <c r="C435" s="393" t="s">
        <v>17</v>
      </c>
      <c r="D435" s="394"/>
      <c r="E435" s="27" t="s">
        <v>31</v>
      </c>
      <c r="F435" s="27" t="s">
        <v>55</v>
      </c>
      <c r="G435" s="27" t="s">
        <v>55</v>
      </c>
    </row>
    <row r="436" spans="3:7" x14ac:dyDescent="0.25">
      <c r="C436" s="393" t="s">
        <v>16</v>
      </c>
      <c r="D436" s="394"/>
      <c r="E436" s="27" t="s">
        <v>31</v>
      </c>
      <c r="F436" s="27" t="s">
        <v>55</v>
      </c>
      <c r="G436" s="27" t="s">
        <v>55</v>
      </c>
    </row>
    <row r="437" spans="3:7" x14ac:dyDescent="0.25">
      <c r="C437" s="393" t="s">
        <v>23</v>
      </c>
      <c r="D437" s="394"/>
      <c r="E437" s="27" t="s">
        <v>31</v>
      </c>
      <c r="F437" s="27" t="s">
        <v>55</v>
      </c>
      <c r="G437" s="27" t="s">
        <v>55</v>
      </c>
    </row>
    <row r="438" spans="3:7" ht="17.25" x14ac:dyDescent="0.25">
      <c r="C438" s="395" t="s">
        <v>64</v>
      </c>
      <c r="D438" s="395"/>
    </row>
    <row r="439" spans="3:7" x14ac:dyDescent="0.25">
      <c r="C439" s="393" t="s">
        <v>212</v>
      </c>
      <c r="D439" s="394"/>
      <c r="E439" s="27" t="s">
        <v>31</v>
      </c>
      <c r="F439" s="27" t="s">
        <v>55</v>
      </c>
      <c r="G439" s="27" t="s">
        <v>55</v>
      </c>
    </row>
    <row r="440" spans="3:7" x14ac:dyDescent="0.25">
      <c r="C440" s="393" t="s">
        <v>219</v>
      </c>
      <c r="D440" s="394"/>
      <c r="E440" s="27" t="s">
        <v>31</v>
      </c>
      <c r="F440" s="27" t="s">
        <v>55</v>
      </c>
      <c r="G440" s="27" t="s">
        <v>55</v>
      </c>
    </row>
    <row r="441" spans="3:7" x14ac:dyDescent="0.25">
      <c r="C441" s="393" t="s">
        <v>220</v>
      </c>
      <c r="D441" s="394"/>
      <c r="E441" s="27" t="s">
        <v>31</v>
      </c>
      <c r="F441" s="27" t="s">
        <v>55</v>
      </c>
      <c r="G441" s="27" t="s">
        <v>55</v>
      </c>
    </row>
    <row r="442" spans="3:7" x14ac:dyDescent="0.25">
      <c r="C442" s="77" t="s">
        <v>324</v>
      </c>
      <c r="D442" s="79"/>
      <c r="E442" s="27" t="s">
        <v>31</v>
      </c>
      <c r="F442" s="27" t="s">
        <v>55</v>
      </c>
      <c r="G442" s="27" t="s">
        <v>55</v>
      </c>
    </row>
    <row r="443" spans="3:7" x14ac:dyDescent="0.25">
      <c r="C443" s="77" t="s">
        <v>328</v>
      </c>
      <c r="D443" s="79"/>
      <c r="E443" s="27" t="s">
        <v>31</v>
      </c>
      <c r="F443" s="27" t="s">
        <v>55</v>
      </c>
      <c r="G443" s="27" t="s">
        <v>55</v>
      </c>
    </row>
    <row r="444" spans="3:7" x14ac:dyDescent="0.25">
      <c r="C444" s="77" t="s">
        <v>326</v>
      </c>
      <c r="D444" s="79"/>
      <c r="E444" s="27" t="s">
        <v>31</v>
      </c>
      <c r="F444" s="27" t="s">
        <v>55</v>
      </c>
      <c r="G444" s="27" t="s">
        <v>55</v>
      </c>
    </row>
    <row r="445" spans="3:7" x14ac:dyDescent="0.25">
      <c r="C445" s="393" t="s">
        <v>19</v>
      </c>
      <c r="D445" s="394"/>
      <c r="E445" s="27" t="s">
        <v>31</v>
      </c>
      <c r="F445" s="27" t="s">
        <v>55</v>
      </c>
      <c r="G445" s="27" t="s">
        <v>55</v>
      </c>
    </row>
    <row r="446" spans="3:7" x14ac:dyDescent="0.25">
      <c r="C446" s="77" t="s">
        <v>327</v>
      </c>
      <c r="D446" s="79"/>
      <c r="E446" s="27" t="s">
        <v>31</v>
      </c>
      <c r="F446" s="27" t="s">
        <v>55</v>
      </c>
      <c r="G446" s="27" t="s">
        <v>55</v>
      </c>
    </row>
    <row r="447" spans="3:7" x14ac:dyDescent="0.25">
      <c r="C447" s="393" t="s">
        <v>18</v>
      </c>
      <c r="D447" s="394"/>
      <c r="E447" s="27" t="s">
        <v>31</v>
      </c>
      <c r="F447" s="27" t="s">
        <v>55</v>
      </c>
      <c r="G447" s="27" t="s">
        <v>55</v>
      </c>
    </row>
    <row r="448" spans="3:7" x14ac:dyDescent="0.25">
      <c r="C448" s="393" t="s">
        <v>213</v>
      </c>
      <c r="D448" s="394"/>
      <c r="E448" s="27" t="s">
        <v>31</v>
      </c>
      <c r="F448" s="27" t="s">
        <v>55</v>
      </c>
      <c r="G448" s="27" t="s">
        <v>55</v>
      </c>
    </row>
    <row r="449" spans="3:7" x14ac:dyDescent="0.25">
      <c r="C449" s="393" t="s">
        <v>224</v>
      </c>
      <c r="D449" s="394"/>
      <c r="E449" s="27" t="s">
        <v>31</v>
      </c>
      <c r="F449" s="27" t="s">
        <v>55</v>
      </c>
      <c r="G449" s="27" t="s">
        <v>55</v>
      </c>
    </row>
    <row r="450" spans="3:7" x14ac:dyDescent="0.25">
      <c r="C450" s="393" t="s">
        <v>22</v>
      </c>
      <c r="D450" s="394"/>
      <c r="E450" s="27" t="s">
        <v>31</v>
      </c>
      <c r="F450" s="27" t="s">
        <v>55</v>
      </c>
      <c r="G450" s="27" t="s">
        <v>55</v>
      </c>
    </row>
    <row r="451" spans="3:7" x14ac:dyDescent="0.25">
      <c r="C451" s="393" t="s">
        <v>223</v>
      </c>
      <c r="D451" s="394"/>
      <c r="E451" s="27" t="s">
        <v>31</v>
      </c>
      <c r="F451" s="27" t="s">
        <v>55</v>
      </c>
      <c r="G451" s="27" t="s">
        <v>55</v>
      </c>
    </row>
    <row r="452" spans="3:7" x14ac:dyDescent="0.25">
      <c r="C452" s="393" t="s">
        <v>25</v>
      </c>
      <c r="D452" s="394"/>
      <c r="E452" s="27" t="s">
        <v>31</v>
      </c>
      <c r="F452" s="27" t="s">
        <v>55</v>
      </c>
      <c r="G452" s="27" t="s">
        <v>55</v>
      </c>
    </row>
    <row r="453" spans="3:7" x14ac:dyDescent="0.25">
      <c r="C453" s="393" t="s">
        <v>222</v>
      </c>
      <c r="D453" s="394"/>
      <c r="E453" s="27" t="s">
        <v>31</v>
      </c>
      <c r="F453" s="27" t="s">
        <v>55</v>
      </c>
      <c r="G453" s="27" t="s">
        <v>55</v>
      </c>
    </row>
    <row r="454" spans="3:7" x14ac:dyDescent="0.25">
      <c r="C454" s="393" t="s">
        <v>26</v>
      </c>
      <c r="D454" s="394"/>
      <c r="E454" s="27" t="s">
        <v>31</v>
      </c>
      <c r="F454" s="27" t="s">
        <v>55</v>
      </c>
      <c r="G454" s="27" t="s">
        <v>55</v>
      </c>
    </row>
    <row r="455" spans="3:7" x14ac:dyDescent="0.25">
      <c r="C455" s="393" t="s">
        <v>221</v>
      </c>
      <c r="D455" s="394"/>
      <c r="E455" s="27" t="s">
        <v>31</v>
      </c>
      <c r="F455" s="27" t="s">
        <v>55</v>
      </c>
      <c r="G455" s="27" t="s">
        <v>55</v>
      </c>
    </row>
    <row r="456" spans="3:7" x14ac:dyDescent="0.25">
      <c r="C456" s="77" t="s">
        <v>325</v>
      </c>
      <c r="D456" s="79"/>
      <c r="E456" s="27" t="s">
        <v>31</v>
      </c>
      <c r="F456" s="27" t="s">
        <v>55</v>
      </c>
      <c r="G456" s="27" t="s">
        <v>55</v>
      </c>
    </row>
    <row r="457" spans="3:7" x14ac:dyDescent="0.25">
      <c r="C457" s="393" t="s">
        <v>216</v>
      </c>
      <c r="D457" s="394"/>
      <c r="E457" s="27" t="s">
        <v>31</v>
      </c>
      <c r="F457" s="27" t="s">
        <v>55</v>
      </c>
      <c r="G457" s="27" t="s">
        <v>55</v>
      </c>
    </row>
    <row r="458" spans="3:7" x14ac:dyDescent="0.25">
      <c r="C458" s="393" t="s">
        <v>27</v>
      </c>
      <c r="D458" s="394"/>
      <c r="E458" s="27" t="s">
        <v>31</v>
      </c>
      <c r="F458" s="27" t="s">
        <v>55</v>
      </c>
      <c r="G458" s="27" t="s">
        <v>55</v>
      </c>
    </row>
    <row r="459" spans="3:7" x14ac:dyDescent="0.25">
      <c r="C459" s="393" t="s">
        <v>218</v>
      </c>
      <c r="D459" s="394"/>
      <c r="E459" s="27" t="s">
        <v>31</v>
      </c>
      <c r="F459" s="27" t="s">
        <v>55</v>
      </c>
      <c r="G459" s="27" t="s">
        <v>55</v>
      </c>
    </row>
    <row r="460" spans="3:7" x14ac:dyDescent="0.25">
      <c r="C460" s="82" t="s">
        <v>319</v>
      </c>
      <c r="D460" s="82"/>
      <c r="E460" s="27" t="s">
        <v>31</v>
      </c>
      <c r="F460" s="27" t="s">
        <v>55</v>
      </c>
      <c r="G460" s="27" t="s">
        <v>55</v>
      </c>
    </row>
    <row r="461" spans="3:7" ht="16.5" x14ac:dyDescent="0.3">
      <c r="C461" s="1" t="s">
        <v>66</v>
      </c>
      <c r="D461" s="1"/>
    </row>
    <row r="462" spans="3:7" x14ac:dyDescent="0.25">
      <c r="C462" s="393" t="s">
        <v>14</v>
      </c>
      <c r="D462" s="396"/>
      <c r="E462" s="27" t="s">
        <v>31</v>
      </c>
      <c r="F462" s="27" t="s">
        <v>55</v>
      </c>
      <c r="G462" s="27" t="s">
        <v>55</v>
      </c>
    </row>
    <row r="463" spans="3:7" s="1" customFormat="1" ht="16.5" x14ac:dyDescent="0.3">
      <c r="C463" s="86" t="s">
        <v>349</v>
      </c>
      <c r="D463" s="87"/>
      <c r="E463" s="27" t="s">
        <v>31</v>
      </c>
      <c r="F463" s="27" t="s">
        <v>55</v>
      </c>
      <c r="G463" s="27" t="s">
        <v>55</v>
      </c>
    </row>
    <row r="464" spans="3:7" x14ac:dyDescent="0.25">
      <c r="C464" s="77" t="s">
        <v>315</v>
      </c>
      <c r="D464" s="78"/>
      <c r="E464" s="27" t="s">
        <v>31</v>
      </c>
      <c r="F464" s="27" t="s">
        <v>55</v>
      </c>
      <c r="G464" s="27" t="s">
        <v>55</v>
      </c>
    </row>
    <row r="465" spans="3:7" x14ac:dyDescent="0.25">
      <c r="C465" s="77" t="s">
        <v>311</v>
      </c>
      <c r="D465" s="78"/>
      <c r="E465" s="27" t="s">
        <v>31</v>
      </c>
      <c r="F465" s="27" t="s">
        <v>55</v>
      </c>
      <c r="G465" s="27" t="s">
        <v>55</v>
      </c>
    </row>
    <row r="466" spans="3:7" x14ac:dyDescent="0.25">
      <c r="C466" s="77" t="s">
        <v>312</v>
      </c>
      <c r="D466" s="78"/>
      <c r="E466" s="27" t="s">
        <v>31</v>
      </c>
      <c r="F466" s="27" t="s">
        <v>55</v>
      </c>
      <c r="G466" s="27" t="s">
        <v>55</v>
      </c>
    </row>
    <row r="467" spans="3:7" x14ac:dyDescent="0.25">
      <c r="C467" s="393" t="s">
        <v>20</v>
      </c>
      <c r="D467" s="396"/>
      <c r="E467" s="27" t="s">
        <v>31</v>
      </c>
      <c r="F467" s="27" t="s">
        <v>55</v>
      </c>
      <c r="G467" s="27" t="s">
        <v>55</v>
      </c>
    </row>
    <row r="468" spans="3:7" x14ac:dyDescent="0.25">
      <c r="C468" s="77" t="s">
        <v>310</v>
      </c>
      <c r="D468" s="78"/>
      <c r="E468" s="27" t="s">
        <v>31</v>
      </c>
      <c r="F468" s="27" t="s">
        <v>55</v>
      </c>
      <c r="G468" s="27" t="s">
        <v>55</v>
      </c>
    </row>
    <row r="469" spans="3:7" x14ac:dyDescent="0.25">
      <c r="C469" s="77" t="s">
        <v>318</v>
      </c>
      <c r="D469" s="78"/>
      <c r="E469" s="27" t="s">
        <v>31</v>
      </c>
      <c r="F469" s="27" t="s">
        <v>55</v>
      </c>
      <c r="G469" s="27" t="s">
        <v>55</v>
      </c>
    </row>
    <row r="470" spans="3:7" x14ac:dyDescent="0.25">
      <c r="C470" s="77" t="s">
        <v>323</v>
      </c>
      <c r="D470" s="78"/>
      <c r="E470" s="27" t="s">
        <v>31</v>
      </c>
      <c r="F470" s="27" t="s">
        <v>55</v>
      </c>
      <c r="G470" s="27" t="s">
        <v>55</v>
      </c>
    </row>
    <row r="471" spans="3:7" x14ac:dyDescent="0.25">
      <c r="C471" s="393" t="s">
        <v>21</v>
      </c>
      <c r="D471" s="396"/>
      <c r="E471" s="27" t="s">
        <v>31</v>
      </c>
      <c r="F471" s="27" t="s">
        <v>55</v>
      </c>
      <c r="G471" s="27" t="s">
        <v>55</v>
      </c>
    </row>
    <row r="472" spans="3:7" x14ac:dyDescent="0.25">
      <c r="C472" s="77" t="s">
        <v>320</v>
      </c>
      <c r="D472" s="78"/>
      <c r="E472" s="27" t="s">
        <v>31</v>
      </c>
      <c r="F472" s="27" t="s">
        <v>55</v>
      </c>
      <c r="G472" s="27" t="s">
        <v>55</v>
      </c>
    </row>
    <row r="473" spans="3:7" x14ac:dyDescent="0.25">
      <c r="C473" s="77" t="s">
        <v>314</v>
      </c>
      <c r="D473" s="78"/>
      <c r="E473" s="27" t="s">
        <v>31</v>
      </c>
      <c r="F473" s="27" t="s">
        <v>55</v>
      </c>
      <c r="G473" s="27" t="s">
        <v>55</v>
      </c>
    </row>
    <row r="474" spans="3:7" x14ac:dyDescent="0.25">
      <c r="C474" s="77" t="s">
        <v>321</v>
      </c>
      <c r="D474" s="78"/>
      <c r="E474" s="27" t="s">
        <v>31</v>
      </c>
      <c r="F474" s="27" t="s">
        <v>55</v>
      </c>
      <c r="G474" s="27" t="s">
        <v>55</v>
      </c>
    </row>
    <row r="475" spans="3:7" x14ac:dyDescent="0.25">
      <c r="C475" s="77" t="s">
        <v>322</v>
      </c>
      <c r="D475" s="78"/>
      <c r="E475" s="27" t="s">
        <v>31</v>
      </c>
      <c r="F475" s="27" t="s">
        <v>55</v>
      </c>
      <c r="G475" s="27" t="s">
        <v>55</v>
      </c>
    </row>
    <row r="476" spans="3:7" x14ac:dyDescent="0.25">
      <c r="C476" s="393" t="s">
        <v>24</v>
      </c>
      <c r="D476" s="396"/>
      <c r="E476" s="27" t="s">
        <v>31</v>
      </c>
      <c r="F476" s="27" t="s">
        <v>55</v>
      </c>
      <c r="G476" s="27" t="s">
        <v>55</v>
      </c>
    </row>
    <row r="477" spans="3:7" x14ac:dyDescent="0.25">
      <c r="C477" s="393" t="s">
        <v>214</v>
      </c>
      <c r="D477" s="396"/>
      <c r="E477" s="27" t="s">
        <v>31</v>
      </c>
      <c r="F477" s="27" t="s">
        <v>55</v>
      </c>
      <c r="G477" s="27" t="s">
        <v>55</v>
      </c>
    </row>
    <row r="478" spans="3:7" x14ac:dyDescent="0.25">
      <c r="C478" s="77" t="s">
        <v>313</v>
      </c>
      <c r="D478" s="78"/>
      <c r="E478" s="27" t="s">
        <v>31</v>
      </c>
      <c r="F478" s="27" t="s">
        <v>55</v>
      </c>
      <c r="G478" s="27" t="s">
        <v>55</v>
      </c>
    </row>
    <row r="479" spans="3:7" x14ac:dyDescent="0.25">
      <c r="C479" s="393" t="s">
        <v>29</v>
      </c>
      <c r="D479" s="396"/>
      <c r="E479" s="27" t="s">
        <v>31</v>
      </c>
      <c r="F479" s="27" t="s">
        <v>55</v>
      </c>
      <c r="G479" s="27" t="s">
        <v>55</v>
      </c>
    </row>
    <row r="480" spans="3:7" x14ac:dyDescent="0.25">
      <c r="C480" s="393" t="s">
        <v>215</v>
      </c>
      <c r="D480" s="396"/>
      <c r="E480" s="27" t="s">
        <v>31</v>
      </c>
      <c r="F480" s="27" t="s">
        <v>55</v>
      </c>
      <c r="G480" s="27" t="s">
        <v>55</v>
      </c>
    </row>
    <row r="481" spans="3:7" x14ac:dyDescent="0.25">
      <c r="C481" s="393" t="s">
        <v>217</v>
      </c>
      <c r="D481" s="396"/>
      <c r="E481" s="27" t="s">
        <v>31</v>
      </c>
      <c r="F481" s="27" t="s">
        <v>55</v>
      </c>
      <c r="G481" s="27" t="s">
        <v>55</v>
      </c>
    </row>
    <row r="482" spans="3:7" x14ac:dyDescent="0.25">
      <c r="C482" s="77" t="s">
        <v>316</v>
      </c>
      <c r="D482" s="78"/>
      <c r="E482" s="27" t="s">
        <v>31</v>
      </c>
      <c r="F482" s="27" t="s">
        <v>55</v>
      </c>
      <c r="G482" s="27" t="s">
        <v>55</v>
      </c>
    </row>
    <row r="483" spans="3:7" x14ac:dyDescent="0.25">
      <c r="C483" s="77" t="s">
        <v>317</v>
      </c>
      <c r="D483" s="78"/>
      <c r="E483" s="27" t="s">
        <v>31</v>
      </c>
      <c r="F483" s="27" t="s">
        <v>55</v>
      </c>
      <c r="G483" s="27" t="s">
        <v>55</v>
      </c>
    </row>
    <row r="484" spans="3:7" x14ac:dyDescent="0.25">
      <c r="C484" s="393" t="s">
        <v>28</v>
      </c>
      <c r="D484" s="396"/>
      <c r="E484" s="27" t="s">
        <v>31</v>
      </c>
      <c r="F484" s="27" t="s">
        <v>55</v>
      </c>
      <c r="G484" s="27" t="s">
        <v>55</v>
      </c>
    </row>
    <row r="486" spans="3:7" x14ac:dyDescent="0.25">
      <c r="C486" s="377" t="s">
        <v>100</v>
      </c>
      <c r="D486" s="378"/>
      <c r="E486" s="378"/>
      <c r="F486" s="378"/>
      <c r="G486" s="378"/>
    </row>
    <row r="487" spans="3:7" ht="16.5" x14ac:dyDescent="0.3">
      <c r="C487" s="1" t="s">
        <v>65</v>
      </c>
      <c r="D487" s="1"/>
      <c r="E487" s="19" t="s">
        <v>67</v>
      </c>
      <c r="F487" s="19" t="s">
        <v>68</v>
      </c>
      <c r="G487" s="19" t="s">
        <v>69</v>
      </c>
    </row>
    <row r="488" spans="3:7" x14ac:dyDescent="0.25">
      <c r="C488" s="393" t="s">
        <v>17</v>
      </c>
      <c r="D488" s="394"/>
      <c r="E488" s="27" t="s">
        <v>31</v>
      </c>
      <c r="F488" s="27" t="s">
        <v>55</v>
      </c>
      <c r="G488" s="27" t="s">
        <v>55</v>
      </c>
    </row>
    <row r="489" spans="3:7" x14ac:dyDescent="0.25">
      <c r="C489" s="393" t="s">
        <v>16</v>
      </c>
      <c r="D489" s="394"/>
      <c r="E489" s="27" t="s">
        <v>31</v>
      </c>
      <c r="F489" s="27" t="s">
        <v>55</v>
      </c>
      <c r="G489" s="27" t="s">
        <v>55</v>
      </c>
    </row>
    <row r="490" spans="3:7" x14ac:dyDescent="0.25">
      <c r="C490" s="393" t="s">
        <v>23</v>
      </c>
      <c r="D490" s="394"/>
      <c r="E490" s="27" t="s">
        <v>31</v>
      </c>
      <c r="F490" s="27" t="s">
        <v>55</v>
      </c>
      <c r="G490" s="27" t="s">
        <v>55</v>
      </c>
    </row>
    <row r="491" spans="3:7" ht="17.25" x14ac:dyDescent="0.3">
      <c r="C491" s="395" t="s">
        <v>64</v>
      </c>
      <c r="D491" s="395"/>
      <c r="E491" s="33"/>
      <c r="F491" s="33"/>
      <c r="G491" s="33"/>
    </row>
    <row r="492" spans="3:7" x14ac:dyDescent="0.25">
      <c r="C492" s="393" t="s">
        <v>212</v>
      </c>
      <c r="D492" s="394"/>
      <c r="E492" s="27" t="s">
        <v>31</v>
      </c>
      <c r="F492" s="27" t="s">
        <v>55</v>
      </c>
      <c r="G492" s="27" t="s">
        <v>55</v>
      </c>
    </row>
    <row r="493" spans="3:7" x14ac:dyDescent="0.25">
      <c r="C493" s="393" t="s">
        <v>219</v>
      </c>
      <c r="D493" s="394"/>
      <c r="E493" s="27" t="s">
        <v>31</v>
      </c>
      <c r="F493" s="27" t="s">
        <v>55</v>
      </c>
      <c r="G493" s="27" t="s">
        <v>55</v>
      </c>
    </row>
    <row r="494" spans="3:7" x14ac:dyDescent="0.25">
      <c r="C494" s="393" t="s">
        <v>220</v>
      </c>
      <c r="D494" s="394"/>
      <c r="E494" s="27" t="s">
        <v>31</v>
      </c>
      <c r="F494" s="27" t="s">
        <v>55</v>
      </c>
      <c r="G494" s="27" t="s">
        <v>55</v>
      </c>
    </row>
    <row r="495" spans="3:7" x14ac:dyDescent="0.25">
      <c r="C495" s="77" t="s">
        <v>324</v>
      </c>
      <c r="D495" s="79"/>
      <c r="E495" s="27" t="s">
        <v>31</v>
      </c>
      <c r="F495" s="27" t="s">
        <v>55</v>
      </c>
      <c r="G495" s="27" t="s">
        <v>55</v>
      </c>
    </row>
    <row r="496" spans="3:7" x14ac:dyDescent="0.25">
      <c r="C496" s="77" t="s">
        <v>328</v>
      </c>
      <c r="D496" s="79"/>
      <c r="E496" s="27" t="s">
        <v>31</v>
      </c>
      <c r="F496" s="27" t="s">
        <v>55</v>
      </c>
      <c r="G496" s="27" t="s">
        <v>55</v>
      </c>
    </row>
    <row r="497" spans="3:7" x14ac:dyDescent="0.25">
      <c r="C497" s="77" t="s">
        <v>326</v>
      </c>
      <c r="D497" s="79"/>
      <c r="E497" s="27" t="s">
        <v>31</v>
      </c>
      <c r="F497" s="27" t="s">
        <v>55</v>
      </c>
      <c r="G497" s="27" t="s">
        <v>55</v>
      </c>
    </row>
    <row r="498" spans="3:7" x14ac:dyDescent="0.25">
      <c r="C498" s="393" t="s">
        <v>19</v>
      </c>
      <c r="D498" s="394"/>
      <c r="E498" s="27" t="s">
        <v>31</v>
      </c>
      <c r="F498" s="27" t="s">
        <v>55</v>
      </c>
      <c r="G498" s="27" t="s">
        <v>55</v>
      </c>
    </row>
    <row r="499" spans="3:7" x14ac:dyDescent="0.25">
      <c r="C499" s="77" t="s">
        <v>327</v>
      </c>
      <c r="D499" s="79"/>
      <c r="E499" s="27" t="s">
        <v>31</v>
      </c>
      <c r="F499" s="27" t="s">
        <v>55</v>
      </c>
      <c r="G499" s="27" t="s">
        <v>55</v>
      </c>
    </row>
    <row r="500" spans="3:7" x14ac:dyDescent="0.25">
      <c r="C500" s="393" t="s">
        <v>18</v>
      </c>
      <c r="D500" s="394"/>
      <c r="E500" s="27" t="s">
        <v>31</v>
      </c>
      <c r="F500" s="27" t="s">
        <v>55</v>
      </c>
      <c r="G500" s="27" t="s">
        <v>55</v>
      </c>
    </row>
    <row r="501" spans="3:7" x14ac:dyDescent="0.25">
      <c r="C501" s="393" t="s">
        <v>213</v>
      </c>
      <c r="D501" s="394"/>
      <c r="E501" s="27" t="s">
        <v>31</v>
      </c>
      <c r="F501" s="27" t="s">
        <v>55</v>
      </c>
      <c r="G501" s="27" t="s">
        <v>55</v>
      </c>
    </row>
    <row r="502" spans="3:7" x14ac:dyDescent="0.25">
      <c r="C502" s="393" t="s">
        <v>224</v>
      </c>
      <c r="D502" s="394"/>
      <c r="E502" s="27" t="s">
        <v>31</v>
      </c>
      <c r="F502" s="27" t="s">
        <v>55</v>
      </c>
      <c r="G502" s="27" t="s">
        <v>55</v>
      </c>
    </row>
    <row r="503" spans="3:7" x14ac:dyDescent="0.25">
      <c r="C503" s="393" t="s">
        <v>22</v>
      </c>
      <c r="D503" s="394"/>
      <c r="E503" s="27" t="s">
        <v>31</v>
      </c>
      <c r="F503" s="27" t="s">
        <v>55</v>
      </c>
      <c r="G503" s="27" t="s">
        <v>55</v>
      </c>
    </row>
    <row r="504" spans="3:7" x14ac:dyDescent="0.25">
      <c r="C504" s="393" t="s">
        <v>223</v>
      </c>
      <c r="D504" s="394"/>
      <c r="E504" s="27" t="s">
        <v>31</v>
      </c>
      <c r="F504" s="27" t="s">
        <v>55</v>
      </c>
      <c r="G504" s="27" t="s">
        <v>55</v>
      </c>
    </row>
    <row r="505" spans="3:7" x14ac:dyDescent="0.25">
      <c r="C505" s="393" t="s">
        <v>25</v>
      </c>
      <c r="D505" s="394"/>
      <c r="E505" s="27" t="s">
        <v>31</v>
      </c>
      <c r="F505" s="27" t="s">
        <v>55</v>
      </c>
      <c r="G505" s="27" t="s">
        <v>55</v>
      </c>
    </row>
    <row r="506" spans="3:7" x14ac:dyDescent="0.25">
      <c r="C506" s="393" t="s">
        <v>222</v>
      </c>
      <c r="D506" s="394"/>
      <c r="E506" s="27" t="s">
        <v>31</v>
      </c>
      <c r="F506" s="27" t="s">
        <v>55</v>
      </c>
      <c r="G506" s="27" t="s">
        <v>55</v>
      </c>
    </row>
    <row r="507" spans="3:7" x14ac:dyDescent="0.25">
      <c r="C507" s="393" t="s">
        <v>26</v>
      </c>
      <c r="D507" s="394"/>
      <c r="E507" s="27" t="s">
        <v>31</v>
      </c>
      <c r="F507" s="27" t="s">
        <v>55</v>
      </c>
      <c r="G507" s="27" t="s">
        <v>55</v>
      </c>
    </row>
    <row r="508" spans="3:7" x14ac:dyDescent="0.25">
      <c r="C508" s="393" t="s">
        <v>221</v>
      </c>
      <c r="D508" s="394"/>
      <c r="E508" s="27" t="s">
        <v>31</v>
      </c>
      <c r="F508" s="27" t="s">
        <v>55</v>
      </c>
      <c r="G508" s="27" t="s">
        <v>55</v>
      </c>
    </row>
    <row r="509" spans="3:7" x14ac:dyDescent="0.25">
      <c r="C509" s="77" t="s">
        <v>325</v>
      </c>
      <c r="D509" s="79"/>
      <c r="E509" s="27" t="s">
        <v>31</v>
      </c>
      <c r="F509" s="27" t="s">
        <v>55</v>
      </c>
      <c r="G509" s="27" t="s">
        <v>55</v>
      </c>
    </row>
    <row r="510" spans="3:7" x14ac:dyDescent="0.25">
      <c r="C510" s="393" t="s">
        <v>216</v>
      </c>
      <c r="D510" s="394"/>
      <c r="E510" s="27" t="s">
        <v>31</v>
      </c>
      <c r="F510" s="27" t="s">
        <v>55</v>
      </c>
      <c r="G510" s="27" t="s">
        <v>55</v>
      </c>
    </row>
    <row r="511" spans="3:7" x14ac:dyDescent="0.25">
      <c r="C511" s="393" t="s">
        <v>27</v>
      </c>
      <c r="D511" s="394"/>
      <c r="E511" s="27" t="s">
        <v>31</v>
      </c>
      <c r="F511" s="27" t="s">
        <v>55</v>
      </c>
      <c r="G511" s="27" t="s">
        <v>55</v>
      </c>
    </row>
    <row r="512" spans="3:7" x14ac:dyDescent="0.25">
      <c r="C512" s="393" t="s">
        <v>218</v>
      </c>
      <c r="D512" s="394"/>
      <c r="E512" s="27" t="s">
        <v>31</v>
      </c>
      <c r="F512" s="27" t="s">
        <v>55</v>
      </c>
      <c r="G512" s="27" t="s">
        <v>55</v>
      </c>
    </row>
    <row r="513" spans="3:7" x14ac:dyDescent="0.25">
      <c r="C513" s="82" t="s">
        <v>319</v>
      </c>
      <c r="D513" s="82"/>
      <c r="E513" s="27" t="s">
        <v>31</v>
      </c>
      <c r="F513" s="27" t="s">
        <v>55</v>
      </c>
      <c r="G513" s="27" t="s">
        <v>55</v>
      </c>
    </row>
    <row r="514" spans="3:7" ht="16.5" x14ac:dyDescent="0.3">
      <c r="C514" s="1" t="s">
        <v>66</v>
      </c>
      <c r="D514" s="1"/>
      <c r="E514" s="34"/>
      <c r="F514" s="35"/>
      <c r="G514" s="35"/>
    </row>
    <row r="515" spans="3:7" x14ac:dyDescent="0.25">
      <c r="C515" s="393" t="s">
        <v>14</v>
      </c>
      <c r="D515" s="396"/>
      <c r="E515" s="27" t="s">
        <v>31</v>
      </c>
      <c r="F515" s="27" t="s">
        <v>55</v>
      </c>
      <c r="G515" s="27" t="s">
        <v>55</v>
      </c>
    </row>
    <row r="516" spans="3:7" s="1" customFormat="1" ht="16.5" x14ac:dyDescent="0.3">
      <c r="C516" s="86" t="s">
        <v>349</v>
      </c>
      <c r="D516" s="87"/>
      <c r="E516" s="27" t="s">
        <v>31</v>
      </c>
      <c r="F516" s="27" t="s">
        <v>55</v>
      </c>
      <c r="G516" s="27" t="s">
        <v>55</v>
      </c>
    </row>
    <row r="517" spans="3:7" x14ac:dyDescent="0.25">
      <c r="C517" s="77" t="s">
        <v>315</v>
      </c>
      <c r="D517" s="78"/>
      <c r="E517" s="27" t="s">
        <v>31</v>
      </c>
      <c r="F517" s="27" t="s">
        <v>55</v>
      </c>
      <c r="G517" s="27" t="s">
        <v>55</v>
      </c>
    </row>
    <row r="518" spans="3:7" x14ac:dyDescent="0.25">
      <c r="C518" s="77" t="s">
        <v>311</v>
      </c>
      <c r="D518" s="78"/>
      <c r="E518" s="27" t="s">
        <v>31</v>
      </c>
      <c r="F518" s="27" t="s">
        <v>55</v>
      </c>
      <c r="G518" s="27" t="s">
        <v>55</v>
      </c>
    </row>
    <row r="519" spans="3:7" x14ac:dyDescent="0.25">
      <c r="C519" s="77" t="s">
        <v>312</v>
      </c>
      <c r="D519" s="78"/>
      <c r="E519" s="27" t="s">
        <v>31</v>
      </c>
      <c r="F519" s="27" t="s">
        <v>55</v>
      </c>
      <c r="G519" s="27" t="s">
        <v>55</v>
      </c>
    </row>
    <row r="520" spans="3:7" x14ac:dyDescent="0.25">
      <c r="C520" s="393" t="s">
        <v>20</v>
      </c>
      <c r="D520" s="396"/>
      <c r="E520" s="27" t="s">
        <v>31</v>
      </c>
      <c r="F520" s="27" t="s">
        <v>55</v>
      </c>
      <c r="G520" s="27" t="s">
        <v>55</v>
      </c>
    </row>
    <row r="521" spans="3:7" x14ac:dyDescent="0.25">
      <c r="C521" s="77" t="s">
        <v>310</v>
      </c>
      <c r="D521" s="78"/>
      <c r="E521" s="27" t="s">
        <v>31</v>
      </c>
      <c r="F521" s="27" t="s">
        <v>55</v>
      </c>
      <c r="G521" s="27" t="s">
        <v>55</v>
      </c>
    </row>
    <row r="522" spans="3:7" x14ac:dyDescent="0.25">
      <c r="C522" s="77" t="s">
        <v>318</v>
      </c>
      <c r="D522" s="78"/>
      <c r="E522" s="27" t="s">
        <v>31</v>
      </c>
      <c r="F522" s="27" t="s">
        <v>55</v>
      </c>
      <c r="G522" s="27" t="s">
        <v>55</v>
      </c>
    </row>
    <row r="523" spans="3:7" x14ac:dyDescent="0.25">
      <c r="C523" s="77" t="s">
        <v>323</v>
      </c>
      <c r="D523" s="78"/>
      <c r="E523" s="27" t="s">
        <v>31</v>
      </c>
      <c r="F523" s="27" t="s">
        <v>55</v>
      </c>
      <c r="G523" s="27" t="s">
        <v>55</v>
      </c>
    </row>
    <row r="524" spans="3:7" x14ac:dyDescent="0.25">
      <c r="C524" s="393" t="s">
        <v>21</v>
      </c>
      <c r="D524" s="396"/>
      <c r="E524" s="27" t="s">
        <v>31</v>
      </c>
      <c r="F524" s="27" t="s">
        <v>55</v>
      </c>
      <c r="G524" s="27" t="s">
        <v>55</v>
      </c>
    </row>
    <row r="525" spans="3:7" x14ac:dyDescent="0.25">
      <c r="C525" s="77" t="s">
        <v>320</v>
      </c>
      <c r="D525" s="78"/>
      <c r="E525" s="27" t="s">
        <v>31</v>
      </c>
      <c r="F525" s="27" t="s">
        <v>55</v>
      </c>
      <c r="G525" s="27" t="s">
        <v>55</v>
      </c>
    </row>
    <row r="526" spans="3:7" x14ac:dyDescent="0.25">
      <c r="C526" s="77" t="s">
        <v>314</v>
      </c>
      <c r="D526" s="78"/>
      <c r="E526" s="27" t="s">
        <v>31</v>
      </c>
      <c r="F526" s="27" t="s">
        <v>55</v>
      </c>
      <c r="G526" s="27" t="s">
        <v>55</v>
      </c>
    </row>
    <row r="527" spans="3:7" x14ac:dyDescent="0.25">
      <c r="C527" s="77" t="s">
        <v>321</v>
      </c>
      <c r="D527" s="78"/>
      <c r="E527" s="27" t="s">
        <v>31</v>
      </c>
      <c r="F527" s="27" t="s">
        <v>55</v>
      </c>
      <c r="G527" s="27" t="s">
        <v>55</v>
      </c>
    </row>
    <row r="528" spans="3:7" x14ac:dyDescent="0.25">
      <c r="C528" s="77" t="s">
        <v>322</v>
      </c>
      <c r="D528" s="78"/>
      <c r="E528" s="27" t="s">
        <v>31</v>
      </c>
      <c r="F528" s="27" t="s">
        <v>55</v>
      </c>
      <c r="G528" s="27" t="s">
        <v>55</v>
      </c>
    </row>
    <row r="529" spans="3:7" x14ac:dyDescent="0.25">
      <c r="C529" s="393" t="s">
        <v>24</v>
      </c>
      <c r="D529" s="396"/>
      <c r="E529" s="27" t="s">
        <v>31</v>
      </c>
      <c r="F529" s="27" t="s">
        <v>55</v>
      </c>
      <c r="G529" s="27" t="s">
        <v>55</v>
      </c>
    </row>
    <row r="530" spans="3:7" x14ac:dyDescent="0.25">
      <c r="C530" s="393" t="s">
        <v>214</v>
      </c>
      <c r="D530" s="396"/>
      <c r="E530" s="27" t="s">
        <v>31</v>
      </c>
      <c r="F530" s="27" t="s">
        <v>55</v>
      </c>
      <c r="G530" s="27" t="s">
        <v>55</v>
      </c>
    </row>
    <row r="531" spans="3:7" x14ac:dyDescent="0.25">
      <c r="C531" s="77" t="s">
        <v>313</v>
      </c>
      <c r="D531" s="78"/>
      <c r="E531" s="27" t="s">
        <v>31</v>
      </c>
      <c r="F531" s="27" t="s">
        <v>55</v>
      </c>
      <c r="G531" s="27" t="s">
        <v>55</v>
      </c>
    </row>
    <row r="532" spans="3:7" x14ac:dyDescent="0.25">
      <c r="C532" s="393" t="s">
        <v>29</v>
      </c>
      <c r="D532" s="396"/>
      <c r="E532" s="27" t="s">
        <v>31</v>
      </c>
      <c r="F532" s="27" t="s">
        <v>55</v>
      </c>
      <c r="G532" s="27" t="s">
        <v>55</v>
      </c>
    </row>
    <row r="533" spans="3:7" x14ac:dyDescent="0.25">
      <c r="C533" s="393" t="s">
        <v>215</v>
      </c>
      <c r="D533" s="396"/>
      <c r="E533" s="27" t="s">
        <v>31</v>
      </c>
      <c r="F533" s="27" t="s">
        <v>55</v>
      </c>
      <c r="G533" s="27" t="s">
        <v>55</v>
      </c>
    </row>
    <row r="534" spans="3:7" x14ac:dyDescent="0.25">
      <c r="C534" s="393" t="s">
        <v>217</v>
      </c>
      <c r="D534" s="396"/>
      <c r="E534" s="27" t="s">
        <v>31</v>
      </c>
      <c r="F534" s="27" t="s">
        <v>55</v>
      </c>
      <c r="G534" s="27" t="s">
        <v>55</v>
      </c>
    </row>
    <row r="535" spans="3:7" x14ac:dyDescent="0.25">
      <c r="C535" s="77" t="s">
        <v>316</v>
      </c>
      <c r="D535" s="78"/>
      <c r="E535" s="27" t="s">
        <v>31</v>
      </c>
      <c r="F535" s="27" t="s">
        <v>55</v>
      </c>
      <c r="G535" s="27" t="s">
        <v>55</v>
      </c>
    </row>
    <row r="536" spans="3:7" x14ac:dyDescent="0.25">
      <c r="C536" s="77" t="s">
        <v>317</v>
      </c>
      <c r="D536" s="78"/>
      <c r="E536" s="27" t="s">
        <v>31</v>
      </c>
      <c r="F536" s="27" t="s">
        <v>55</v>
      </c>
      <c r="G536" s="27" t="s">
        <v>55</v>
      </c>
    </row>
    <row r="537" spans="3:7" x14ac:dyDescent="0.25">
      <c r="C537" s="393" t="s">
        <v>28</v>
      </c>
      <c r="D537" s="396"/>
      <c r="E537" s="27" t="s">
        <v>31</v>
      </c>
      <c r="F537" s="27" t="s">
        <v>55</v>
      </c>
      <c r="G537" s="27" t="s">
        <v>55</v>
      </c>
    </row>
  </sheetData>
  <sheetProtection algorithmName="SHA-512" hashValue="WSMdRgWtTFE7xTHkcZEB9shs4VzpGR1namRzcDBuaxkLGpTKMxHMggi7jjvjCpi0ZdG2p/UIWoBRJqQ7Ni+l2w==" saltValue="ml8gH4+VxxL7mW9iQW7HhQ==" spinCount="100000" sheet="1" objects="1" scenarios="1"/>
  <mergeCells count="303">
    <mergeCell ref="C515:D515"/>
    <mergeCell ref="C520:D520"/>
    <mergeCell ref="C524:D524"/>
    <mergeCell ref="C529:D529"/>
    <mergeCell ref="C530:D530"/>
    <mergeCell ref="C532:D532"/>
    <mergeCell ref="C533:D533"/>
    <mergeCell ref="C534:D534"/>
    <mergeCell ref="C537:D537"/>
    <mergeCell ref="C503:D503"/>
    <mergeCell ref="C504:D504"/>
    <mergeCell ref="C505:D505"/>
    <mergeCell ref="C506:D506"/>
    <mergeCell ref="C507:D507"/>
    <mergeCell ref="C508:D508"/>
    <mergeCell ref="C510:D510"/>
    <mergeCell ref="C511:D511"/>
    <mergeCell ref="C512:D512"/>
    <mergeCell ref="C490:D490"/>
    <mergeCell ref="C491:D491"/>
    <mergeCell ref="C492:D492"/>
    <mergeCell ref="C493:D493"/>
    <mergeCell ref="C494:D494"/>
    <mergeCell ref="C498:D498"/>
    <mergeCell ref="C500:D500"/>
    <mergeCell ref="C501:D501"/>
    <mergeCell ref="C502:D502"/>
    <mergeCell ref="C476:D476"/>
    <mergeCell ref="C477:D477"/>
    <mergeCell ref="C479:D479"/>
    <mergeCell ref="C480:D480"/>
    <mergeCell ref="C481:D481"/>
    <mergeCell ref="C484:D484"/>
    <mergeCell ref="C486:G486"/>
    <mergeCell ref="C488:D488"/>
    <mergeCell ref="C489:D489"/>
    <mergeCell ref="C453:D453"/>
    <mergeCell ref="C454:D454"/>
    <mergeCell ref="C455:D455"/>
    <mergeCell ref="C457:D457"/>
    <mergeCell ref="C458:D458"/>
    <mergeCell ref="C459:D459"/>
    <mergeCell ref="C462:D462"/>
    <mergeCell ref="C467:D467"/>
    <mergeCell ref="C471:D471"/>
    <mergeCell ref="C440:D440"/>
    <mergeCell ref="C441:D441"/>
    <mergeCell ref="C445:D445"/>
    <mergeCell ref="C447:D447"/>
    <mergeCell ref="C448:D448"/>
    <mergeCell ref="C449:D449"/>
    <mergeCell ref="C450:D450"/>
    <mergeCell ref="C451:D451"/>
    <mergeCell ref="C452:D452"/>
    <mergeCell ref="C427:D427"/>
    <mergeCell ref="C428:D428"/>
    <mergeCell ref="C431:D431"/>
    <mergeCell ref="C433:G433"/>
    <mergeCell ref="C435:D435"/>
    <mergeCell ref="C436:D436"/>
    <mergeCell ref="C437:D437"/>
    <mergeCell ref="C438:D438"/>
    <mergeCell ref="C439:D439"/>
    <mergeCell ref="C404:D404"/>
    <mergeCell ref="C405:D405"/>
    <mergeCell ref="C406:D406"/>
    <mergeCell ref="C409:D409"/>
    <mergeCell ref="C414:D414"/>
    <mergeCell ref="C418:D418"/>
    <mergeCell ref="C423:D423"/>
    <mergeCell ref="C424:D424"/>
    <mergeCell ref="C426:D426"/>
    <mergeCell ref="C394:D394"/>
    <mergeCell ref="C395:D395"/>
    <mergeCell ref="C396:D396"/>
    <mergeCell ref="C397:D397"/>
    <mergeCell ref="C398:D398"/>
    <mergeCell ref="C399:D399"/>
    <mergeCell ref="C400:D400"/>
    <mergeCell ref="C401:D401"/>
    <mergeCell ref="C402:D402"/>
    <mergeCell ref="C380:G380"/>
    <mergeCell ref="C382:D382"/>
    <mergeCell ref="C383:D383"/>
    <mergeCell ref="C384:D384"/>
    <mergeCell ref="C385:D385"/>
    <mergeCell ref="C386:D386"/>
    <mergeCell ref="C387:D387"/>
    <mergeCell ref="C388:D388"/>
    <mergeCell ref="C392:D392"/>
    <mergeCell ref="C342:D342"/>
    <mergeCell ref="C343:D343"/>
    <mergeCell ref="C344:D344"/>
    <mergeCell ref="C345:D345"/>
    <mergeCell ref="C346:D346"/>
    <mergeCell ref="C347:D347"/>
    <mergeCell ref="C348:D348"/>
    <mergeCell ref="C349:D349"/>
    <mergeCell ref="C333:D333"/>
    <mergeCell ref="C334:D334"/>
    <mergeCell ref="C335:D335"/>
    <mergeCell ref="C339:D339"/>
    <mergeCell ref="C341:D341"/>
    <mergeCell ref="C353:D353"/>
    <mergeCell ref="C365:D365"/>
    <mergeCell ref="C370:D370"/>
    <mergeCell ref="C371:D371"/>
    <mergeCell ref="C373:D373"/>
    <mergeCell ref="C374:D374"/>
    <mergeCell ref="C375:D375"/>
    <mergeCell ref="C378:D378"/>
    <mergeCell ref="C351:D351"/>
    <mergeCell ref="C352:D352"/>
    <mergeCell ref="C356:D356"/>
    <mergeCell ref="C361:D361"/>
    <mergeCell ref="C288:D288"/>
    <mergeCell ref="C289:D289"/>
    <mergeCell ref="C290:D290"/>
    <mergeCell ref="C272:D272"/>
    <mergeCell ref="C276:D276"/>
    <mergeCell ref="C277:D277"/>
    <mergeCell ref="C278:D278"/>
    <mergeCell ref="C279:D279"/>
    <mergeCell ref="C280:D280"/>
    <mergeCell ref="C229:D229"/>
    <mergeCell ref="C264:D264"/>
    <mergeCell ref="C265:D265"/>
    <mergeCell ref="C274:G274"/>
    <mergeCell ref="C286:D286"/>
    <mergeCell ref="C281:D281"/>
    <mergeCell ref="C282:D282"/>
    <mergeCell ref="C267:D267"/>
    <mergeCell ref="C268:D268"/>
    <mergeCell ref="C269:D269"/>
    <mergeCell ref="C250:D250"/>
    <mergeCell ref="C255:D255"/>
    <mergeCell ref="C259:D259"/>
    <mergeCell ref="C241:D241"/>
    <mergeCell ref="C242:D242"/>
    <mergeCell ref="C243:D243"/>
    <mergeCell ref="C245:D245"/>
    <mergeCell ref="C246:D246"/>
    <mergeCell ref="C247:D247"/>
    <mergeCell ref="C233:D233"/>
    <mergeCell ref="C235:D235"/>
    <mergeCell ref="C236:D236"/>
    <mergeCell ref="C237:D237"/>
    <mergeCell ref="C238:D238"/>
    <mergeCell ref="C219:D219"/>
    <mergeCell ref="C221:G221"/>
    <mergeCell ref="C96:D96"/>
    <mergeCell ref="C115:G115"/>
    <mergeCell ref="C118:D118"/>
    <mergeCell ref="C129:D129"/>
    <mergeCell ref="C130:D130"/>
    <mergeCell ref="C162:D162"/>
    <mergeCell ref="C163:D163"/>
    <mergeCell ref="C122:D122"/>
    <mergeCell ref="C105:D105"/>
    <mergeCell ref="C123:D123"/>
    <mergeCell ref="C127:D127"/>
    <mergeCell ref="C211:D211"/>
    <mergeCell ref="C153:D153"/>
    <mergeCell ref="C158:D158"/>
    <mergeCell ref="C159:D159"/>
    <mergeCell ref="C214:D214"/>
    <mergeCell ref="C140:D140"/>
    <mergeCell ref="C141:D141"/>
    <mergeCell ref="C149:D149"/>
    <mergeCell ref="C144:D144"/>
    <mergeCell ref="C332:D332"/>
    <mergeCell ref="C303:D303"/>
    <mergeCell ref="C308:D308"/>
    <mergeCell ref="C291:D291"/>
    <mergeCell ref="C292:D292"/>
    <mergeCell ref="C293:D293"/>
    <mergeCell ref="C294:D294"/>
    <mergeCell ref="C295:D295"/>
    <mergeCell ref="C299:D299"/>
    <mergeCell ref="C300:D300"/>
    <mergeCell ref="C296:D296"/>
    <mergeCell ref="C298:D298"/>
    <mergeCell ref="C322:D322"/>
    <mergeCell ref="C325:D325"/>
    <mergeCell ref="C329:D329"/>
    <mergeCell ref="C327:G327"/>
    <mergeCell ref="C330:D330"/>
    <mergeCell ref="C331:D331"/>
    <mergeCell ref="C312:D312"/>
    <mergeCell ref="C317:D317"/>
    <mergeCell ref="C318:D318"/>
    <mergeCell ref="C321:D321"/>
    <mergeCell ref="C320:D320"/>
    <mergeCell ref="C239:D239"/>
    <mergeCell ref="C240:D240"/>
    <mergeCell ref="C108:D108"/>
    <mergeCell ref="C110:D110"/>
    <mergeCell ref="C106:D106"/>
    <mergeCell ref="C113:D113"/>
    <mergeCell ref="C173:D173"/>
    <mergeCell ref="C174:D174"/>
    <mergeCell ref="C175:D175"/>
    <mergeCell ref="C186:D186"/>
    <mergeCell ref="C192:D192"/>
    <mergeCell ref="C188:D188"/>
    <mergeCell ref="C189:D189"/>
    <mergeCell ref="C170:D170"/>
    <mergeCell ref="C171:D171"/>
    <mergeCell ref="C176:D176"/>
    <mergeCell ref="C172:D172"/>
    <mergeCell ref="C109:D109"/>
    <mergeCell ref="C135:D135"/>
    <mergeCell ref="C136:D136"/>
    <mergeCell ref="C137:D137"/>
    <mergeCell ref="C133:D133"/>
    <mergeCell ref="C117:D117"/>
    <mergeCell ref="C134:D134"/>
    <mergeCell ref="C16:D16"/>
    <mergeCell ref="C38:D38"/>
    <mergeCell ref="C43:D43"/>
    <mergeCell ref="C62:G62"/>
    <mergeCell ref="C64:D64"/>
    <mergeCell ref="C65:D65"/>
    <mergeCell ref="C66:D66"/>
    <mergeCell ref="C70:D70"/>
    <mergeCell ref="C29:D29"/>
    <mergeCell ref="C28:D28"/>
    <mergeCell ref="C27:D27"/>
    <mergeCell ref="C26:D26"/>
    <mergeCell ref="C25:D25"/>
    <mergeCell ref="C24:D24"/>
    <mergeCell ref="C23:D23"/>
    <mergeCell ref="C21:D21"/>
    <mergeCell ref="C17:D17"/>
    <mergeCell ref="C52:D52"/>
    <mergeCell ref="C227:D227"/>
    <mergeCell ref="C228:D228"/>
    <mergeCell ref="C224:D224"/>
    <mergeCell ref="C226:D226"/>
    <mergeCell ref="C223:D223"/>
    <mergeCell ref="C161:D161"/>
    <mergeCell ref="C166:D166"/>
    <mergeCell ref="C182:D182"/>
    <mergeCell ref="C180:D180"/>
    <mergeCell ref="C187:D187"/>
    <mergeCell ref="C183:D183"/>
    <mergeCell ref="C184:D184"/>
    <mergeCell ref="C190:D190"/>
    <mergeCell ref="C194:D194"/>
    <mergeCell ref="C197:D197"/>
    <mergeCell ref="C225:D225"/>
    <mergeCell ref="C202:D202"/>
    <mergeCell ref="C206:D206"/>
    <mergeCell ref="C193:D193"/>
    <mergeCell ref="C215:D215"/>
    <mergeCell ref="C216:D216"/>
    <mergeCell ref="C168:G168"/>
    <mergeCell ref="C185:D185"/>
    <mergeCell ref="C212:D212"/>
    <mergeCell ref="C87:D87"/>
    <mergeCell ref="C88:D88"/>
    <mergeCell ref="C86:D86"/>
    <mergeCell ref="C80:D80"/>
    <mergeCell ref="C139:D139"/>
    <mergeCell ref="C131:D131"/>
    <mergeCell ref="C132:D132"/>
    <mergeCell ref="C119:D119"/>
    <mergeCell ref="C120:D120"/>
    <mergeCell ref="C121:D121"/>
    <mergeCell ref="C91:D91"/>
    <mergeCell ref="C100:D100"/>
    <mergeCell ref="C77:D77"/>
    <mergeCell ref="C78:D78"/>
    <mergeCell ref="C84:D84"/>
    <mergeCell ref="C69:D69"/>
    <mergeCell ref="C67:D67"/>
    <mergeCell ref="C68:D68"/>
    <mergeCell ref="C74:D74"/>
    <mergeCell ref="C76:D76"/>
    <mergeCell ref="C30:D30"/>
    <mergeCell ref="C34:D34"/>
    <mergeCell ref="C35:D35"/>
    <mergeCell ref="C31:D31"/>
    <mergeCell ref="C33:D33"/>
    <mergeCell ref="C53:D53"/>
    <mergeCell ref="C60:D60"/>
    <mergeCell ref="C55:D55"/>
    <mergeCell ref="C56:D56"/>
    <mergeCell ref="C57:D57"/>
    <mergeCell ref="C47:D47"/>
    <mergeCell ref="C81:D81"/>
    <mergeCell ref="C79:D79"/>
    <mergeCell ref="C82:D82"/>
    <mergeCell ref="C83:D83"/>
    <mergeCell ref="C4:D4"/>
    <mergeCell ref="C5:D5"/>
    <mergeCell ref="C12:D12"/>
    <mergeCell ref="C13:D13"/>
    <mergeCell ref="C7:G7"/>
    <mergeCell ref="C9:G9"/>
    <mergeCell ref="C11:D11"/>
    <mergeCell ref="C14:D14"/>
    <mergeCell ref="C15:D15"/>
  </mergeCells>
  <conditionalFormatting sqref="E4">
    <cfRule type="containsText" dxfId="322" priority="61" operator="containsText" text="Enter_Information_Here">
      <formula>NOT(ISERROR(SEARCH("Enter_Information_Here",E4)))</formula>
    </cfRule>
  </conditionalFormatting>
  <conditionalFormatting sqref="E4">
    <cfRule type="containsText" dxfId="321" priority="60" operator="containsText" text="Select_Option">
      <formula>NOT(ISERROR(SEARCH("Select_Option",E4)))</formula>
    </cfRule>
  </conditionalFormatting>
  <conditionalFormatting sqref="E5">
    <cfRule type="expression" dxfId="320" priority="57">
      <formula>$E$4&lt;&gt;"YES"</formula>
    </cfRule>
    <cfRule type="containsText" dxfId="319" priority="58" operator="containsText" text="Enter_Information_Here">
      <formula>NOT(ISERROR(SEARCH("Enter_Information_Here",E5)))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9" id="{E91485EF-66B9-45CC-8E65-2ADBF96ED177}">
            <xm:f>('PRODUCT DETAILS'!$E$12&lt;&gt;"BUNDLE")*('PRODUCT DETAILS'!$E$12&lt;&gt;"Game")*('PRODUCT DETAILS'!$E$12&lt;&gt;"Demo")*('PRODUCT DETAILS'!$E$12&lt;&gt;"LiveApp")</xm:f>
            <x14:dxf>
              <font>
                <color theme="0"/>
              </font>
              <fill>
                <patternFill patternType="lightUp">
                  <fgColor theme="0" tint="-0.24994659260841701"/>
                </patternFill>
              </fill>
            </x14:dxf>
          </x14:cfRule>
          <xm:sqref>E4 E11:G13 E64:G66 E117:G119 E170:G172 E223:G225 E276:G278 E329:G331 E382:G384 E435:G437 E488:G537 E486:G486 E462:G484 E439:G460 E433:G433 E409:G431 E386:G407 E380:G380 E356:G378 E333:G354 E327:G327 E303:G325 E280:G301 E274:G274 E250:G272 E227:G248 E221:G221 E197:G219 E174:G195 E168:G168 E144:G166 E121:G142 E115:G115 E91:G113 E68:G89 E62:G62 E38:G60 E15:G36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31"/>
  <sheetViews>
    <sheetView showGridLines="0" showRowColHeaders="0" zoomScale="80" zoomScaleNormal="80" workbookViewId="0">
      <selection activeCell="E2" sqref="E2"/>
    </sheetView>
  </sheetViews>
  <sheetFormatPr defaultRowHeight="15" x14ac:dyDescent="0.25"/>
  <cols>
    <col min="1" max="1" width="15.42578125" customWidth="1"/>
    <col min="2" max="2" width="21.42578125" customWidth="1"/>
    <col min="3" max="3" width="20.42578125" customWidth="1"/>
    <col min="4" max="4" width="22.42578125" customWidth="1"/>
    <col min="5" max="5" width="21" customWidth="1"/>
    <col min="6" max="6" width="24.5703125" hidden="1" customWidth="1"/>
    <col min="7" max="7" width="36.5703125" bestFit="1" customWidth="1"/>
    <col min="8" max="8" width="21.85546875" customWidth="1"/>
    <col min="9" max="9" width="37.5703125" customWidth="1"/>
    <col min="10" max="20" width="21.42578125" customWidth="1"/>
    <col min="21" max="21" width="10.42578125" customWidth="1"/>
  </cols>
  <sheetData>
    <row r="1" spans="1:9" ht="71.45" customHeight="1" x14ac:dyDescent="0.25">
      <c r="A1" s="406" t="s">
        <v>463</v>
      </c>
      <c r="B1" s="406"/>
      <c r="C1" s="406"/>
      <c r="D1" s="406"/>
      <c r="E1" s="406"/>
      <c r="F1" s="406"/>
      <c r="G1" s="406"/>
      <c r="H1" s="406"/>
      <c r="I1" s="406"/>
    </row>
    <row r="2" spans="1:9" ht="19.350000000000001" customHeight="1" x14ac:dyDescent="0.25">
      <c r="A2" s="407" t="s">
        <v>483</v>
      </c>
      <c r="B2" s="408"/>
      <c r="C2" s="408"/>
      <c r="D2" s="409"/>
      <c r="E2" s="200" t="s">
        <v>35</v>
      </c>
    </row>
    <row r="3" spans="1:9" ht="15" customHeight="1" x14ac:dyDescent="0.35">
      <c r="A3" s="181"/>
      <c r="B3" s="181"/>
      <c r="C3" s="181"/>
      <c r="D3" s="181"/>
      <c r="E3" s="181"/>
      <c r="F3" s="181"/>
      <c r="G3" s="180"/>
    </row>
    <row r="4" spans="1:9" ht="37.35" customHeight="1" x14ac:dyDescent="0.3">
      <c r="A4" s="399" t="s">
        <v>484</v>
      </c>
      <c r="B4" s="400"/>
      <c r="C4" s="209" t="s">
        <v>464</v>
      </c>
      <c r="D4" s="200" t="s">
        <v>35</v>
      </c>
      <c r="E4" s="209" t="s">
        <v>479</v>
      </c>
      <c r="F4" s="212"/>
      <c r="G4" s="298" t="s">
        <v>31</v>
      </c>
      <c r="H4" s="209" t="s">
        <v>473</v>
      </c>
      <c r="I4" s="298" t="s">
        <v>31</v>
      </c>
    </row>
    <row r="5" spans="1:9" ht="34.5" x14ac:dyDescent="0.3">
      <c r="A5" s="400"/>
      <c r="B5" s="400"/>
      <c r="C5" s="209" t="s">
        <v>465</v>
      </c>
      <c r="D5" s="200" t="s">
        <v>35</v>
      </c>
      <c r="E5" s="209" t="s">
        <v>480</v>
      </c>
      <c r="F5" s="212"/>
      <c r="G5" s="298" t="s">
        <v>31</v>
      </c>
      <c r="H5" s="209" t="s">
        <v>508</v>
      </c>
      <c r="I5" s="298" t="s">
        <v>31</v>
      </c>
    </row>
    <row r="6" spans="1:9" ht="37.35" customHeight="1" x14ac:dyDescent="0.25">
      <c r="A6" s="209" t="s">
        <v>462</v>
      </c>
      <c r="B6" s="200" t="s">
        <v>31</v>
      </c>
      <c r="C6" s="403" t="s">
        <v>478</v>
      </c>
      <c r="D6" s="403"/>
      <c r="E6" s="403"/>
      <c r="F6" s="403"/>
      <c r="G6" s="403"/>
      <c r="H6" s="403"/>
      <c r="I6" s="403"/>
    </row>
    <row r="7" spans="1:9" ht="26.25" x14ac:dyDescent="0.25">
      <c r="A7" s="213"/>
      <c r="B7" s="214"/>
      <c r="C7" s="210" t="s">
        <v>70</v>
      </c>
      <c r="D7" s="210" t="s">
        <v>111</v>
      </c>
      <c r="E7" s="210" t="s">
        <v>209</v>
      </c>
      <c r="F7" s="211"/>
      <c r="G7" s="210" t="s">
        <v>210</v>
      </c>
      <c r="H7" s="404" t="s">
        <v>482</v>
      </c>
      <c r="I7" s="405"/>
    </row>
    <row r="8" spans="1:9" ht="26.25" x14ac:dyDescent="0.25">
      <c r="A8" s="205"/>
      <c r="B8" s="206"/>
      <c r="C8" s="201" t="s">
        <v>437</v>
      </c>
      <c r="D8" s="200" t="s">
        <v>35</v>
      </c>
      <c r="E8" s="201" t="s">
        <v>437</v>
      </c>
      <c r="F8" s="201"/>
      <c r="G8" s="201" t="s">
        <v>437</v>
      </c>
      <c r="H8" s="201" t="s">
        <v>232</v>
      </c>
      <c r="I8" s="201" t="s">
        <v>437</v>
      </c>
    </row>
    <row r="9" spans="1:9" ht="28.5" customHeight="1" x14ac:dyDescent="0.25">
      <c r="A9" s="401" t="s">
        <v>481</v>
      </c>
      <c r="B9" s="402"/>
      <c r="C9" s="403"/>
      <c r="D9" s="403"/>
      <c r="E9" s="403"/>
      <c r="F9" s="403"/>
      <c r="G9" s="403"/>
      <c r="H9" s="403"/>
      <c r="I9" s="403"/>
    </row>
    <row r="10" spans="1:9" x14ac:dyDescent="0.25">
      <c r="A10" s="397" t="s">
        <v>0</v>
      </c>
      <c r="B10" s="207" t="s">
        <v>152</v>
      </c>
      <c r="C10" s="200" t="s">
        <v>35</v>
      </c>
      <c r="D10" s="200" t="s">
        <v>35</v>
      </c>
      <c r="E10" s="203" t="str">
        <f>IF((D10="Select_Option")+(D10=""),"",IF(D10="Test Tier 1 - $0.01 USD",0.01,IF(D10="Test Tier 2 - $0.02 USD",0.02,INDEX(WSP[#All],MATCH(D10,WSP[LOOKUP],0)+1,MATCH(B10,WSP[#Headers],0)))))</f>
        <v/>
      </c>
      <c r="F10" s="202" t="s">
        <v>35</v>
      </c>
      <c r="G10" s="203" t="str">
        <f>IF((F10="Select_Option")*(D10="Select_Option"),"",IF((F10="Select_Option")*(D10&lt;&gt;"Select_Option"),INDEX(SRP[#All],MATCH(INDEX(_reference!$J$3:$J$806,MATCH(D10,_reference!$I$3:$I$806,0)),SRP[LOOKUP],0)+1,MATCH(B10,SRP[#Headers],0)),IF(F10="Test Tier 1 - $0.01 USD",0.01,IF(F10="Test Tier 2 - $0.02 USD",0.02,INDEX(SRP[#All],MATCH(F10,SRP[LOOKUP],0)+1,MATCH(B10,SRP[#Headers],0))))))</f>
        <v/>
      </c>
      <c r="H10" s="207" t="s">
        <v>490</v>
      </c>
      <c r="I10" s="215" t="s">
        <v>31</v>
      </c>
    </row>
    <row r="11" spans="1:9" x14ac:dyDescent="0.25">
      <c r="A11" s="398"/>
      <c r="B11" s="207" t="s">
        <v>2</v>
      </c>
      <c r="C11" s="200" t="s">
        <v>35</v>
      </c>
      <c r="D11" s="200" t="s">
        <v>35</v>
      </c>
      <c r="E11" s="203" t="str">
        <f>IF((D11="Select_Option")+(D11=""),"",IF(D11="Test Tier 1 - $0.01 USD",0.01,IF(D11="Test Tier 2 - $0.02 USD",0.02,INDEX(WSP[#All],MATCH(D11,WSP[LOOKUP],0)+1,MATCH(B11,WSP[#Headers],0)))))</f>
        <v/>
      </c>
      <c r="F11" s="202" t="s">
        <v>35</v>
      </c>
      <c r="G11" s="203" t="str">
        <f>IF((F11="Select_Option")*(D11="Select_Option"),"",IF((F11="Select_Option")*(D11&lt;&gt;"Select_Option"),INDEX(SRP[#All],MATCH(INDEX(_reference!$J$3:$J$806,MATCH(D11,_reference!$I$3:$I$806,0)),SRP[LOOKUP],0)+1,MATCH(B11,SRP[#Headers],0)),IF(F11="Test Tier 1 - $0.01 USD",0.01,IF(F11="Test Tier 2 - $0.02 USD",0.02,INDEX(SRP[#All],MATCH(F11,SRP[LOOKUP],0)+1,MATCH(B11,SRP[#Headers],0))))))</f>
        <v/>
      </c>
      <c r="H11" s="207" t="s">
        <v>490</v>
      </c>
      <c r="I11" s="215" t="s">
        <v>31</v>
      </c>
    </row>
    <row r="12" spans="1:9" x14ac:dyDescent="0.25">
      <c r="A12" s="398"/>
      <c r="B12" s="208" t="s">
        <v>466</v>
      </c>
      <c r="C12" s="218" t="str">
        <f>Con1\Avail\Canada</f>
        <v>Select_Option</v>
      </c>
      <c r="D12" s="218" t="str">
        <f>Con1\WSP\Canada</f>
        <v>Select_Option</v>
      </c>
      <c r="E12" s="216" t="str">
        <f>E11</f>
        <v/>
      </c>
      <c r="F12" s="217"/>
      <c r="G12" s="216" t="str">
        <f>G11</f>
        <v/>
      </c>
      <c r="H12" s="208" t="s">
        <v>491</v>
      </c>
      <c r="I12" s="215" t="s">
        <v>31</v>
      </c>
    </row>
    <row r="13" spans="1:9" x14ac:dyDescent="0.25">
      <c r="A13" s="398"/>
      <c r="B13" s="207" t="s">
        <v>12</v>
      </c>
      <c r="C13" s="200" t="s">
        <v>35</v>
      </c>
      <c r="D13" s="200" t="s">
        <v>35</v>
      </c>
      <c r="E13" s="203" t="str">
        <f>IF((D13="Select_Option")+(D13=""),"",IF(D13="Test Tier 1 - $0.01 USD",0.01,IF(D13="Test Tier 2 - $0.02 USD",0.02,INDEX(WSP[#All],MATCH(D13,WSP[LOOKUP],0)+1,MATCH(B13,WSP[#Headers],0)))))</f>
        <v/>
      </c>
      <c r="F13" s="202" t="s">
        <v>35</v>
      </c>
      <c r="G13" s="203" t="str">
        <f>IF((F13="Select_Option")*(D13="Select_Option"),"",IF((F13="Select_Option")*(D13&lt;&gt;"Select_Option"),INDEX(SRP[#All],MATCH(INDEX(_reference!$J$3:$J$806,MATCH(D13,_reference!$I$3:$I$806,0)),SRP[LOOKUP],0)+1,MATCH(B13,SRP[#Headers],0)),IF(F13="Test Tier 1 - $0.01 USD",0.01,IF(F13="Test Tier 2 - $0.02 USD",0.02,INDEX(SRP[#All],MATCH(F13,SRP[LOOKUP],0)+1,MATCH(B13,SRP[#Headers],0))))))</f>
        <v/>
      </c>
      <c r="H13" s="207" t="s">
        <v>492</v>
      </c>
      <c r="I13" s="215" t="s">
        <v>31</v>
      </c>
    </row>
    <row r="14" spans="1:9" x14ac:dyDescent="0.25">
      <c r="A14" s="397" t="s">
        <v>264</v>
      </c>
      <c r="B14" s="207" t="s">
        <v>3</v>
      </c>
      <c r="C14" s="200" t="s">
        <v>35</v>
      </c>
      <c r="D14" s="200" t="s">
        <v>35</v>
      </c>
      <c r="E14" s="203" t="str">
        <f>IF((D14="Select_Option")+(D14=""),"",IF(D14="Test Tier 1 - $0.01 USD",0.01,IF(D14="Test Tier 2 - $0.02 USD",0.02,INDEX(WSP[#All],MATCH(D14,WSP[LOOKUP],0)+1,MATCH(B14,WSP[#Headers],0)))))</f>
        <v/>
      </c>
      <c r="F14" s="202" t="s">
        <v>35</v>
      </c>
      <c r="G14" s="203" t="str">
        <f>IF((F14="Select_Option")*(D14="Select_Option"),"",IF((F14="Select_Option")*(D14&lt;&gt;"Select_Option"),INDEX(SRP[#All],MATCH(INDEX(_reference!$J$3:$J$806,MATCH(D14,_reference!$I$3:$I$806,0)),SRP[LOOKUP],0)+1,MATCH(B14,SRP[#Headers],0)),IF(F14="Test Tier 1 - $0.01 USD",0.01,IF(F14="Test Tier 2 - $0.02 USD",0.02,INDEX(SRP[#All],MATCH(F14,SRP[LOOKUP],0)+1,MATCH(B14,SRP[#Headers],0))))))</f>
        <v/>
      </c>
      <c r="H14" s="207" t="s">
        <v>493</v>
      </c>
      <c r="I14" s="215" t="s">
        <v>31</v>
      </c>
    </row>
    <row r="15" spans="1:9" x14ac:dyDescent="0.25">
      <c r="A15" s="398"/>
      <c r="B15" s="207" t="s">
        <v>156</v>
      </c>
      <c r="C15" s="200" t="s">
        <v>35</v>
      </c>
      <c r="D15" s="200" t="s">
        <v>35</v>
      </c>
      <c r="E15" s="203" t="str">
        <f>IF((D15="Select_Option")+(D15=""),"",IF(D15="Test Tier 1 - $0.01 USD",0.01,IF(D15="Test Tier 2 - $0.02 USD",0.02,INDEX(WSP[#All],MATCH(D15,WSP[LOOKUP],0)+1,MATCH(B15,WSP[#Headers],0)))))</f>
        <v/>
      </c>
      <c r="F15" s="202" t="s">
        <v>35</v>
      </c>
      <c r="G15" s="203" t="str">
        <f>IF((F15="Select_Option")*(D15="Select_Option"),"",IF((F15="Select_Option")*(D15&lt;&gt;"Select_Option"),INDEX(SRP[#All],MATCH(INDEX(_reference!$J$3:$J$806,MATCH(D15,_reference!$I$3:$I$806,0)),SRP[LOOKUP],0)+1,MATCH(B15,SRP[#Headers],0)),IF(F15="Test Tier 1 - $0.01 USD",0.01,IF(F15="Test Tier 2 - $0.02 USD",0.02,INDEX(SRP[#All],MATCH(F15,SRP[LOOKUP],0)+1,MATCH(B15,SRP[#Headers],0))))))</f>
        <v/>
      </c>
      <c r="H15" s="207" t="s">
        <v>491</v>
      </c>
      <c r="I15" s="215" t="s">
        <v>31</v>
      </c>
    </row>
    <row r="16" spans="1:9" x14ac:dyDescent="0.25">
      <c r="A16" s="398"/>
      <c r="B16" s="208" t="s">
        <v>468</v>
      </c>
      <c r="C16" s="218" t="str">
        <f>Con1\Avail\Belgium</f>
        <v>Select_Option</v>
      </c>
      <c r="D16" s="218" t="str">
        <f>Con1\WSP\Belgium</f>
        <v>Select_Option</v>
      </c>
      <c r="E16" s="216" t="str">
        <f>E15</f>
        <v/>
      </c>
      <c r="F16" s="217"/>
      <c r="G16" s="216" t="str">
        <f>G15</f>
        <v/>
      </c>
      <c r="H16" s="208" t="s">
        <v>494</v>
      </c>
      <c r="I16" s="215" t="s">
        <v>31</v>
      </c>
    </row>
    <row r="17" spans="1:9" x14ac:dyDescent="0.25">
      <c r="A17" s="398"/>
      <c r="B17" s="207" t="s">
        <v>164</v>
      </c>
      <c r="C17" s="200" t="s">
        <v>35</v>
      </c>
      <c r="D17" s="200" t="s">
        <v>35</v>
      </c>
      <c r="E17" s="203" t="str">
        <f>IF((D17="Select_Option")+(D17=""),"",IF(D17="Test Tier 1 - $0.01 USD",0.01,IF(D17="Test Tier 2 - $0.02 USD",0.02,INDEX(WSP[#All],MATCH(D17,WSP[LOOKUP],0)+1,MATCH(B17,WSP[#Headers],0)))))</f>
        <v/>
      </c>
      <c r="F17" s="202" t="s">
        <v>35</v>
      </c>
      <c r="G17" s="203" t="str">
        <f>IF((F17="Select_Option")*(D17="Select_Option"),"",IF((F17="Select_Option")*(D17&lt;&gt;"Select_Option"),INDEX(SRP[#All],MATCH(INDEX(_reference!$J$3:$J$806,MATCH(D17,_reference!$I$3:$I$806,0)),SRP[LOOKUP],0)+1,MATCH(B17,SRP[#Headers],0)),IF(F17="Test Tier 1 - $0.01 USD",0.01,IF(F17="Test Tier 2 - $0.02 USD",0.02,INDEX(SRP[#All],MATCH(F17,SRP[LOOKUP],0)+1,MATCH(B17,SRP[#Headers],0))))))</f>
        <v/>
      </c>
      <c r="H17" s="207" t="s">
        <v>495</v>
      </c>
      <c r="I17" s="215" t="s">
        <v>31</v>
      </c>
    </row>
    <row r="18" spans="1:9" x14ac:dyDescent="0.25">
      <c r="A18" s="398"/>
      <c r="B18" s="207" t="s">
        <v>167</v>
      </c>
      <c r="C18" s="200" t="s">
        <v>35</v>
      </c>
      <c r="D18" s="200" t="s">
        <v>35</v>
      </c>
      <c r="E18" s="203" t="str">
        <f>IF((D18="Select_Option")+(D18=""),"",IF(D18="Test Tier 1 - $0.01 USD",0.01,IF(D18="Test Tier 2 - $0.02 USD",0.02,INDEX(WSP[#All],MATCH(D18,WSP[LOOKUP],0)+1,MATCH(B18,WSP[#Headers],0)))))</f>
        <v/>
      </c>
      <c r="F18" s="202" t="s">
        <v>35</v>
      </c>
      <c r="G18" s="203" t="str">
        <f>IF((F18="Select_Option")*(D18="Select_Option"),"",IF((F18="Select_Option")*(D18&lt;&gt;"Select_Option"),INDEX(SRP[#All],MATCH(INDEX(_reference!$J$3:$J$806,MATCH(D18,_reference!$I$3:$I$806,0)),SRP[LOOKUP],0)+1,MATCH(B18,SRP[#Headers],0)),IF(F18="Test Tier 1 - $0.01 USD",0.01,IF(F18="Test Tier 2 - $0.02 USD",0.02,INDEX(SRP[#All],MATCH(F18,SRP[LOOKUP],0)+1,MATCH(B18,SRP[#Headers],0))))))</f>
        <v/>
      </c>
      <c r="H18" s="207" t="s">
        <v>496</v>
      </c>
      <c r="I18" s="215" t="s">
        <v>31</v>
      </c>
    </row>
    <row r="19" spans="1:9" x14ac:dyDescent="0.25">
      <c r="A19" s="398"/>
      <c r="B19" s="207" t="s">
        <v>4</v>
      </c>
      <c r="C19" s="200" t="s">
        <v>35</v>
      </c>
      <c r="D19" s="200" t="s">
        <v>35</v>
      </c>
      <c r="E19" s="203" t="str">
        <f>IF((D19="Select_Option")+(D19=""),"",IF(D19="Test Tier 1 - $0.01 USD",0.01,IF(D19="Test Tier 2 - $0.02 USD",0.02,INDEX(WSP[#All],MATCH(D19,WSP[LOOKUP],0)+1,MATCH(B19,WSP[#Headers],0)))))</f>
        <v/>
      </c>
      <c r="F19" s="202" t="s">
        <v>35</v>
      </c>
      <c r="G19" s="203" t="str">
        <f>IF((F19="Select_Option")*(D19="Select_Option"),"",IF((F19="Select_Option")*(D19&lt;&gt;"Select_Option"),INDEX(SRP[#All],MATCH(INDEX(_reference!$J$3:$J$806,MATCH(D19,_reference!$I$3:$I$806,0)),SRP[LOOKUP],0)+1,MATCH(B19,SRP[#Headers],0)),IF(F19="Test Tier 1 - $0.01 USD",0.01,IF(F19="Test Tier 2 - $0.02 USD",0.02,INDEX(SRP[#All],MATCH(F19,SRP[LOOKUP],0)+1,MATCH(B19,SRP[#Headers],0))))))</f>
        <v/>
      </c>
      <c r="H19" s="207" t="s">
        <v>491</v>
      </c>
      <c r="I19" s="215" t="s">
        <v>31</v>
      </c>
    </row>
    <row r="20" spans="1:9" x14ac:dyDescent="0.25">
      <c r="A20" s="398"/>
      <c r="B20" s="207" t="s">
        <v>5</v>
      </c>
      <c r="C20" s="200" t="s">
        <v>35</v>
      </c>
      <c r="D20" s="200" t="s">
        <v>35</v>
      </c>
      <c r="E20" s="203" t="str">
        <f>IF((D20="Select_Option")+(D20=""),"",IF(D20="Test Tier 1 - $0.01 USD",0.01,IF(D20="Test Tier 2 - $0.02 USD",0.02,INDEX(WSP[#All],MATCH(D20,WSP[LOOKUP],0)+1,MATCH(B20,WSP[#Headers],0)))))</f>
        <v/>
      </c>
      <c r="F20" s="202" t="s">
        <v>35</v>
      </c>
      <c r="G20" s="203" t="str">
        <f>IF((F20="Select_Option")*(D20="Select_Option"),"",IF((F20="Select_Option")*(D20&lt;&gt;"Select_Option"),INDEX(SRP[#All],MATCH(INDEX(_reference!$J$3:$J$806,MATCH(D20,_reference!$I$3:$I$806,0)),SRP[LOOKUP],0)+1,MATCH(B20,SRP[#Headers],0)),IF(F20="Test Tier 1 - $0.01 USD",0.01,IF(F20="Test Tier 2 - $0.02 USD",0.02,INDEX(SRP[#All],MATCH(F20,SRP[LOOKUP],0)+1,MATCH(B20,SRP[#Headers],0))))))</f>
        <v/>
      </c>
      <c r="H20" s="207" t="s">
        <v>493</v>
      </c>
      <c r="I20" s="215" t="s">
        <v>31</v>
      </c>
    </row>
    <row r="21" spans="1:9" x14ac:dyDescent="0.25">
      <c r="A21" s="398"/>
      <c r="B21" s="207" t="s">
        <v>6</v>
      </c>
      <c r="C21" s="200" t="s">
        <v>35</v>
      </c>
      <c r="D21" s="200" t="s">
        <v>35</v>
      </c>
      <c r="E21" s="203" t="str">
        <f>IF((D21="Select_Option")+(D21=""),"",IF(D21="Test Tier 1 - $0.01 USD",0.01,IF(D21="Test Tier 2 - $0.02 USD",0.02,INDEX(WSP[#All],MATCH(D21,WSP[LOOKUP],0)+1,MATCH(B21,WSP[#Headers],0)))))</f>
        <v/>
      </c>
      <c r="F21" s="202" t="s">
        <v>35</v>
      </c>
      <c r="G21" s="203" t="str">
        <f>IF((F21="Select_Option")*(D21="Select_Option"),"",IF((F21="Select_Option")*(D21&lt;&gt;"Select_Option"),INDEX(SRP[#All],MATCH(INDEX(_reference!$J$3:$J$806,MATCH(D21,_reference!$I$3:$I$806,0)),SRP[LOOKUP],0)+1,MATCH(B21,SRP[#Headers],0)),IF(F21="Test Tier 1 - $0.01 USD",0.01,IF(F21="Test Tier 2 - $0.02 USD",0.02,INDEX(SRP[#All],MATCH(F21,SRP[LOOKUP],0)+1,MATCH(B21,SRP[#Headers],0))))))</f>
        <v/>
      </c>
      <c r="H21" s="207" t="s">
        <v>490</v>
      </c>
      <c r="I21" s="215" t="s">
        <v>31</v>
      </c>
    </row>
    <row r="22" spans="1:9" x14ac:dyDescent="0.25">
      <c r="A22" s="398"/>
      <c r="B22" s="207" t="s">
        <v>7</v>
      </c>
      <c r="C22" s="200" t="s">
        <v>35</v>
      </c>
      <c r="D22" s="200" t="s">
        <v>35</v>
      </c>
      <c r="E22" s="203" t="str">
        <f>IF((D22="Select_Option")+(D22=""),"",IF(D22="Test Tier 1 - $0.01 USD",0.01,IF(D22="Test Tier 2 - $0.02 USD",0.02,INDEX(WSP[#All],MATCH(D22,WSP[LOOKUP],0)+1,MATCH(B22,WSP[#Headers],0)))))</f>
        <v/>
      </c>
      <c r="F22" s="202" t="s">
        <v>35</v>
      </c>
      <c r="G22" s="203" t="str">
        <f>IF((F22="Select_Option")*(D22="Select_Option"),"",IF((F22="Select_Option")*(D22&lt;&gt;"Select_Option"),INDEX(SRP[#All],MATCH(INDEX(_reference!$J$3:$J$806,MATCH(D22,_reference!$I$3:$I$806,0)),SRP[LOOKUP],0)+1,MATCH(B22,SRP[#Headers],0)),IF(F22="Test Tier 1 - $0.01 USD",0.01,IF(F22="Test Tier 2 - $0.02 USD",0.02,INDEX(SRP[#All],MATCH(F22,SRP[LOOKUP],0)+1,MATCH(B22,SRP[#Headers],0))))))</f>
        <v/>
      </c>
      <c r="H22" s="207" t="s">
        <v>497</v>
      </c>
      <c r="I22" s="215" t="s">
        <v>31</v>
      </c>
    </row>
    <row r="23" spans="1:9" x14ac:dyDescent="0.25">
      <c r="A23" s="398"/>
      <c r="B23" s="207" t="s">
        <v>184</v>
      </c>
      <c r="C23" s="200" t="s">
        <v>35</v>
      </c>
      <c r="D23" s="200" t="s">
        <v>35</v>
      </c>
      <c r="E23" s="203" t="str">
        <f>IF((D23="Select_Option")+(D23=""),"",IF(D23="Test Tier 1 - $0.01 USD",0.01,IF(D23="Test Tier 2 - $0.02 USD",0.02,INDEX(WSP[#All],MATCH(D23,WSP[LOOKUP],0)+1,MATCH(B23,WSP[#Headers],0)))))</f>
        <v/>
      </c>
      <c r="F23" s="202" t="s">
        <v>35</v>
      </c>
      <c r="G23" s="203" t="str">
        <f>IF((F23="Select_Option")*(D23="Select_Option"),"",IF((F23="Select_Option")*(D23&lt;&gt;"Select_Option"),INDEX(SRP[#All],MATCH(INDEX(_reference!$J$3:$J$806,MATCH(D23,_reference!$I$3:$I$806,0)),SRP[LOOKUP],0)+1,MATCH(B23,SRP[#Headers],0)),IF(F23="Test Tier 1 - $0.01 USD",0.01,IF(F23="Test Tier 2 - $0.02 USD",0.02,INDEX(SRP[#All],MATCH(F23,SRP[LOOKUP],0)+1,MATCH(B23,SRP[#Headers],0))))))</f>
        <v/>
      </c>
      <c r="H23" s="207" t="s">
        <v>494</v>
      </c>
      <c r="I23" s="215" t="s">
        <v>31</v>
      </c>
    </row>
    <row r="24" spans="1:9" x14ac:dyDescent="0.25">
      <c r="A24" s="398"/>
      <c r="B24" s="207" t="s">
        <v>185</v>
      </c>
      <c r="C24" s="200" t="s">
        <v>35</v>
      </c>
      <c r="D24" s="200" t="s">
        <v>35</v>
      </c>
      <c r="E24" s="203" t="str">
        <f>IF((D24="Select_Option")+(D24=""),"",IF(D24="Test Tier 1 - $0.01 USD",0.01,IF(D24="Test Tier 2 - $0.02 USD",0.02,INDEX(WSP[#All],MATCH(D24,WSP[LOOKUP],0)+1,MATCH(B24,WSP[#Headers],0)))))</f>
        <v/>
      </c>
      <c r="F24" s="202" t="s">
        <v>35</v>
      </c>
      <c r="G24" s="203" t="str">
        <f>IF((F24="Select_Option")*(D24="Select_Option"),"",IF((F24="Select_Option")*(D24&lt;&gt;"Select_Option"),INDEX(SRP[#All],MATCH(INDEX(_reference!$J$3:$J$806,MATCH(D24,_reference!$I$3:$I$806,0)),SRP[LOOKUP],0)+1,MATCH(B24,SRP[#Headers],0)),IF(F24="Test Tier 1 - $0.01 USD",0.01,IF(F24="Test Tier 2 - $0.02 USD",0.02,INDEX(SRP[#All],MATCH(F24,SRP[LOOKUP],0)+1,MATCH(B24,SRP[#Headers],0))))))</f>
        <v/>
      </c>
      <c r="H24" s="207" t="s">
        <v>498</v>
      </c>
      <c r="I24" s="215" t="s">
        <v>31</v>
      </c>
    </row>
    <row r="25" spans="1:9" x14ac:dyDescent="0.25">
      <c r="A25" s="398"/>
      <c r="B25" s="207" t="s">
        <v>190</v>
      </c>
      <c r="C25" s="200" t="s">
        <v>35</v>
      </c>
      <c r="D25" s="200" t="s">
        <v>35</v>
      </c>
      <c r="E25" s="203" t="str">
        <f>IF((D25="Select_Option")+(D25=""),"",IF(D25="Test Tier 1 - $0.01 USD",0.01,IF(D25="Test Tier 2 - $0.02 USD",0.02,INDEX(WSP[#All],MATCH(D25,WSP[LOOKUP],0)+1,MATCH(B25,WSP[#Headers],0)))))</f>
        <v/>
      </c>
      <c r="F25" s="202" t="s">
        <v>35</v>
      </c>
      <c r="G25" s="203" t="str">
        <f>IF((F25="Select_Option")*(D25="Select_Option"),"",IF((F25="Select_Option")*(D25&lt;&gt;"Select_Option"),INDEX(SRP[#All],MATCH(INDEX(_reference!$J$3:$J$806,MATCH(D25,_reference!$I$3:$I$806,0)),SRP[LOOKUP],0)+1,MATCH(B25,SRP[#Headers],0)),IF(F25="Test Tier 1 - $0.01 USD",0.01,IF(F25="Test Tier 2 - $0.02 USD",0.02,INDEX(SRP[#All],MATCH(F25,SRP[LOOKUP],0)+1,MATCH(B25,SRP[#Headers],0))))))</f>
        <v/>
      </c>
      <c r="H25" s="207" t="s">
        <v>499</v>
      </c>
      <c r="I25" s="215" t="s">
        <v>31</v>
      </c>
    </row>
    <row r="26" spans="1:9" x14ac:dyDescent="0.25">
      <c r="A26" s="398"/>
      <c r="B26" s="207" t="s">
        <v>8</v>
      </c>
      <c r="C26" s="200" t="s">
        <v>35</v>
      </c>
      <c r="D26" s="200" t="s">
        <v>35</v>
      </c>
      <c r="E26" s="203" t="str">
        <f>IF((D26="Select_Option")+(D26=""),"",IF(D26="Test Tier 1 - $0.01 USD",0.01,IF(D26="Test Tier 2 - $0.02 USD",0.02,INDEX(WSP[#All],MATCH(D26,WSP[LOOKUP],0)+1,MATCH(B26,WSP[#Headers],0)))))</f>
        <v/>
      </c>
      <c r="F26" s="202" t="s">
        <v>35</v>
      </c>
      <c r="G26" s="203" t="str">
        <f>IF((F26="Select_Option")*(D26="Select_Option"),"",IF((F26="Select_Option")*(D26&lt;&gt;"Select_Option"),INDEX(SRP[#All],MATCH(INDEX(_reference!$J$3:$J$806,MATCH(D26,_reference!$I$3:$I$806,0)),SRP[LOOKUP],0)+1,MATCH(B26,SRP[#Headers],0)),IF(F26="Test Tier 1 - $0.01 USD",0.01,IF(F26="Test Tier 2 - $0.02 USD",0.02,INDEX(SRP[#All],MATCH(F26,SRP[LOOKUP],0)+1,MATCH(B26,SRP[#Headers],0))))))</f>
        <v/>
      </c>
      <c r="H26" s="207" t="s">
        <v>492</v>
      </c>
      <c r="I26" s="215" t="s">
        <v>31</v>
      </c>
    </row>
    <row r="27" spans="1:9" x14ac:dyDescent="0.25">
      <c r="A27" s="398"/>
      <c r="B27" s="207" t="s">
        <v>199</v>
      </c>
      <c r="C27" s="200" t="s">
        <v>35</v>
      </c>
      <c r="D27" s="200" t="s">
        <v>35</v>
      </c>
      <c r="E27" s="203" t="str">
        <f>IF((D27="Select_Option")+(D27=""),"",IF(D27="Test Tier 1 - $0.01 USD",0.01,IF(D27="Test Tier 2 - $0.02 USD",0.02,INDEX(WSP[#All],MATCH(D27,WSP[LOOKUP],0)+1,MATCH(B27,WSP[#Headers],0)))))</f>
        <v/>
      </c>
      <c r="F27" s="202" t="s">
        <v>35</v>
      </c>
      <c r="G27" s="203" t="str">
        <f>IF((F27="Select_Option")*(D27="Select_Option"),"",IF((F27="Select_Option")*(D27&lt;&gt;"Select_Option"),INDEX(SRP[#All],MATCH(INDEX(_reference!$J$3:$J$806,MATCH(D27,_reference!$I$3:$I$806,0)),SRP[LOOKUP],0)+1,MATCH(B27,SRP[#Headers],0)),IF(F27="Test Tier 1 - $0.01 USD",0.01,IF(F27="Test Tier 2 - $0.02 USD",0.02,INDEX(SRP[#All],MATCH(F27,SRP[LOOKUP],0)+1,MATCH(B27,SRP[#Headers],0))))))</f>
        <v/>
      </c>
      <c r="H27" s="207" t="s">
        <v>500</v>
      </c>
      <c r="I27" s="215" t="s">
        <v>31</v>
      </c>
    </row>
    <row r="28" spans="1:9" x14ac:dyDescent="0.25">
      <c r="A28" s="398"/>
      <c r="B28" s="207" t="s">
        <v>200</v>
      </c>
      <c r="C28" s="200" t="s">
        <v>35</v>
      </c>
      <c r="D28" s="200" t="s">
        <v>35</v>
      </c>
      <c r="E28" s="203" t="str">
        <f>IF((D28="Select_Option")+(D28=""),"",IF(D28="Test Tier 1 - $0.01 USD",0.01,IF(D28="Test Tier 2 - $0.02 USD",0.02,INDEX(WSP[#All],MATCH(D28,WSP[LOOKUP],0)+1,MATCH(B28,WSP[#Headers],0)))))</f>
        <v/>
      </c>
      <c r="F28" s="202" t="s">
        <v>35</v>
      </c>
      <c r="G28" s="203" t="str">
        <f>IF((F28="Select_Option")*(D28="Select_Option"),"",IF((F28="Select_Option")*(D28&lt;&gt;"Select_Option"),INDEX(SRP[#All],MATCH(INDEX(_reference!$J$3:$J$806,MATCH(D28,_reference!$I$3:$I$806,0)),SRP[LOOKUP],0)+1,MATCH(B28,SRP[#Headers],0)),IF(F28="Test Tier 1 - $0.01 USD",0.01,IF(F28="Test Tier 2 - $0.02 USD",0.02,INDEX(SRP[#All],MATCH(F28,SRP[LOOKUP],0)+1,MATCH(B28,SRP[#Headers],0))))))</f>
        <v/>
      </c>
      <c r="H28" s="207" t="s">
        <v>493</v>
      </c>
      <c r="I28" s="215" t="s">
        <v>31</v>
      </c>
    </row>
    <row r="29" spans="1:9" x14ac:dyDescent="0.25">
      <c r="A29" s="398"/>
      <c r="B29" s="208" t="s">
        <v>469</v>
      </c>
      <c r="C29" s="218" t="str">
        <f>Con1\Avail\Switzerland</f>
        <v>Select_Option</v>
      </c>
      <c r="D29" s="218" t="str">
        <f>Con1\WSP\Switzerland</f>
        <v>Select_Option</v>
      </c>
      <c r="E29" s="216" t="str">
        <f>E28</f>
        <v/>
      </c>
      <c r="F29" s="217"/>
      <c r="G29" s="216" t="str">
        <f>G28</f>
        <v/>
      </c>
      <c r="H29" s="208" t="s">
        <v>491</v>
      </c>
      <c r="I29" s="215" t="s">
        <v>31</v>
      </c>
    </row>
    <row r="30" spans="1:9" x14ac:dyDescent="0.25">
      <c r="A30" s="398"/>
      <c r="B30" s="207" t="s">
        <v>9</v>
      </c>
      <c r="C30" s="200" t="s">
        <v>35</v>
      </c>
      <c r="D30" s="200" t="s">
        <v>35</v>
      </c>
      <c r="E30" s="203" t="str">
        <f>IF((D30="Select_Option")+(D30=""),"",IF(D30="Test Tier 1 - $0.01 USD",0.01,IF(D30="Test Tier 2 - $0.02 USD",0.02,INDEX(WSP[#All],MATCH(D30,WSP[LOOKUP],0)+1,MATCH(B30,WSP[#Headers],0)))))</f>
        <v/>
      </c>
      <c r="F30" s="202" t="s">
        <v>35</v>
      </c>
      <c r="G30" s="203" t="str">
        <f>IF((F30="Select_Option")*(D30="Select_Option"),"",IF((F30="Select_Option")*(D30&lt;&gt;"Select_Option"),INDEX(SRP[#All],MATCH(INDEX(_reference!$J$3:$J$806,MATCH(D30,_reference!$I$3:$I$806,0)),SRP[LOOKUP],0)+1,MATCH(B30,SRP[#Headers],0)),IF(F30="Test Tier 1 - $0.01 USD",0.01,IF(F30="Test Tier 2 - $0.02 USD",0.02,INDEX(SRP[#All],MATCH(F30,SRP[LOOKUP],0)+1,MATCH(B30,SRP[#Headers],0))))))</f>
        <v/>
      </c>
      <c r="H30" s="207" t="s">
        <v>490</v>
      </c>
      <c r="I30" s="215" t="s">
        <v>31</v>
      </c>
    </row>
    <row r="31" spans="1:9" x14ac:dyDescent="0.25">
      <c r="A31" s="397" t="s">
        <v>265</v>
      </c>
      <c r="B31" s="207" t="s">
        <v>163</v>
      </c>
      <c r="C31" s="200" t="s">
        <v>35</v>
      </c>
      <c r="D31" s="200" t="s">
        <v>35</v>
      </c>
      <c r="E31" s="203" t="str">
        <f>IF((D31="Select_Option")+(D31=""),"",IF(D31="Test Tier 1 - $0.01 USD",0.01,IF(D31="Test Tier 2 - $0.02 USD",0.02,INDEX(WSP[#All],MATCH(D31,WSP[LOOKUP],0)+1,MATCH(B31,WSP[#Headers],0)))))</f>
        <v/>
      </c>
      <c r="F31" s="202" t="s">
        <v>35</v>
      </c>
      <c r="G31" s="203" t="str">
        <f>IF((F31="Select_Option")*(D31="Select_Option"),"",IF((F31="Select_Option")*(D31&lt;&gt;"Select_Option"),INDEX(SRP[#All],MATCH(INDEX(_reference!$J$3:$J$806,MATCH(D31,_reference!$I$3:$I$806,0)),SRP[LOOKUP],0)+1,MATCH(B31,SRP[#Headers],0)),IF(F31="Test Tier 1 - $0.01 USD",0.01,IF(F31="Test Tier 2 - $0.02 USD",0.02,INDEX(SRP[#All],MATCH(F31,SRP[LOOKUP],0)+1,MATCH(B31,SRP[#Headers],0))))))</f>
        <v/>
      </c>
      <c r="H31" s="207" t="s">
        <v>490</v>
      </c>
      <c r="I31" s="215" t="s">
        <v>31</v>
      </c>
    </row>
    <row r="32" spans="1:9" x14ac:dyDescent="0.25">
      <c r="A32" s="397"/>
      <c r="B32" s="207" t="s">
        <v>168</v>
      </c>
      <c r="C32" s="200" t="s">
        <v>35</v>
      </c>
      <c r="D32" s="200" t="s">
        <v>35</v>
      </c>
      <c r="E32" s="203" t="str">
        <f>IF((D32="Select_Option")+(D32=""),"",IF(D32="Test Tier 1 - $0.01 USD",0.01,IF(D32="Test Tier 2 - $0.02 USD",0.02,INDEX(WSP[#All],MATCH(D32,WSP[LOOKUP],0)+1,MATCH(B32,WSP[#Headers],0)))))</f>
        <v/>
      </c>
      <c r="F32" s="202" t="s">
        <v>35</v>
      </c>
      <c r="G32" s="203" t="str">
        <f>IF((F32="Select_Option")*(D32="Select_Option"),"",IF((F32="Select_Option")*(D32&lt;&gt;"Select_Option"),INDEX(SRP[#All],MATCH(INDEX(_reference!$J$3:$J$806,MATCH(D32,_reference!$I$3:$I$806,0)),SRP[LOOKUP],0)+1,MATCH(B32,SRP[#Headers],0)),IF(F32="Test Tier 1 - $0.01 USD",0.01,IF(F32="Test Tier 2 - $0.02 USD",0.02,INDEX(SRP[#All],MATCH(F32,SRP[LOOKUP],0)+1,MATCH(B32,SRP[#Headers],0))))))</f>
        <v/>
      </c>
      <c r="H32" s="207" t="s">
        <v>490</v>
      </c>
      <c r="I32" s="215" t="s">
        <v>31</v>
      </c>
    </row>
    <row r="33" spans="1:9" x14ac:dyDescent="0.25">
      <c r="A33" s="397"/>
      <c r="B33" s="207" t="s">
        <v>170</v>
      </c>
      <c r="C33" s="200" t="s">
        <v>35</v>
      </c>
      <c r="D33" s="200" t="s">
        <v>35</v>
      </c>
      <c r="E33" s="203" t="str">
        <f>IF((D33="Select_Option")+(D33=""),"",IF(D33="Test Tier 1 - $0.01 USD",0.01,IF(D33="Test Tier 2 - $0.02 USD",0.02,INDEX(WSP[#All],MATCH(D33,WSP[LOOKUP],0)+1,MATCH(B33,WSP[#Headers],0)))))</f>
        <v/>
      </c>
      <c r="F33" s="202" t="s">
        <v>35</v>
      </c>
      <c r="G33" s="203" t="str">
        <f>IF((F33="Select_Option")*(D33="Select_Option"),"",IF((F33="Select_Option")*(D33&lt;&gt;"Select_Option"),INDEX(SRP[#All],MATCH(INDEX(_reference!$J$3:$J$806,MATCH(D33,_reference!$I$3:$I$806,0)),SRP[LOOKUP],0)+1,MATCH(B33,SRP[#Headers],0)),IF(F33="Test Tier 1 - $0.01 USD",0.01,IF(F33="Test Tier 2 - $0.02 USD",0.02,INDEX(SRP[#All],MATCH(F33,SRP[LOOKUP],0)+1,MATCH(B33,SRP[#Headers],0))))))</f>
        <v/>
      </c>
      <c r="H33" s="207" t="s">
        <v>490</v>
      </c>
      <c r="I33" s="215" t="s">
        <v>31</v>
      </c>
    </row>
    <row r="34" spans="1:9" x14ac:dyDescent="0.25">
      <c r="A34" s="397"/>
      <c r="B34" s="207" t="s">
        <v>189</v>
      </c>
      <c r="C34" s="200" t="s">
        <v>35</v>
      </c>
      <c r="D34" s="200" t="s">
        <v>35</v>
      </c>
      <c r="E34" s="203" t="str">
        <f>IF((D34="Select_Option")+(D34=""),"",IF(D34="Test Tier 1 - $0.01 USD",0.01,IF(D34="Test Tier 2 - $0.02 USD",0.02,INDEX(WSP[#All],MATCH(D34,WSP[LOOKUP],0)+1,MATCH(B34,WSP[#Headers],0)))))</f>
        <v/>
      </c>
      <c r="F34" s="202" t="s">
        <v>35</v>
      </c>
      <c r="G34" s="203" t="str">
        <f>IF((F34="Select_Option")*(D34="Select_Option"),"",IF((F34="Select_Option")*(D34&lt;&gt;"Select_Option"),INDEX(SRP[#All],MATCH(INDEX(_reference!$J$3:$J$806,MATCH(D34,_reference!$I$3:$I$806,0)),SRP[LOOKUP],0)+1,MATCH(B34,SRP[#Headers],0)),IF(F34="Test Tier 1 - $0.01 USD",0.01,IF(F34="Test Tier 2 - $0.02 USD",0.02,INDEX(SRP[#All],MATCH(F34,SRP[LOOKUP],0)+1,MATCH(B34,SRP[#Headers],0))))))</f>
        <v/>
      </c>
      <c r="H34" s="207" t="s">
        <v>501</v>
      </c>
      <c r="I34" s="215" t="s">
        <v>31</v>
      </c>
    </row>
    <row r="35" spans="1:9" x14ac:dyDescent="0.25">
      <c r="A35" s="397"/>
      <c r="B35" s="207" t="s">
        <v>193</v>
      </c>
      <c r="C35" s="200" t="s">
        <v>35</v>
      </c>
      <c r="D35" s="200" t="s">
        <v>35</v>
      </c>
      <c r="E35" s="203" t="str">
        <f>IF((D35="Select_Option")+(D35=""),"",IF(D35="Test Tier 1 - $0.01 USD",0.01,IF(D35="Test Tier 2 - $0.02 USD",0.02,INDEX(WSP[#All],MATCH(D35,WSP[LOOKUP],0)+1,MATCH(B35,WSP[#Headers],0)))))</f>
        <v/>
      </c>
      <c r="F35" s="202" t="s">
        <v>35</v>
      </c>
      <c r="G35" s="203" t="str">
        <f>IF((F35="Select_Option")*(D35="Select_Option"),"",IF((F35="Select_Option")*(D35&lt;&gt;"Select_Option"),INDEX(SRP[#All],MATCH(INDEX(_reference!$J$3:$J$806,MATCH(D35,_reference!$I$3:$I$806,0)),SRP[LOOKUP],0)+1,MATCH(B35,SRP[#Headers],0)),IF(F35="Test Tier 1 - $0.01 USD",0.01,IF(F35="Test Tier 2 - $0.02 USD",0.02,INDEX(SRP[#All],MATCH(F35,SRP[LOOKUP],0)+1,MATCH(B35,SRP[#Headers],0))))))</f>
        <v/>
      </c>
      <c r="H35" s="207" t="s">
        <v>502</v>
      </c>
      <c r="I35" s="215" t="s">
        <v>31</v>
      </c>
    </row>
    <row r="36" spans="1:9" x14ac:dyDescent="0.25">
      <c r="A36" s="397"/>
      <c r="B36" s="207" t="s">
        <v>196</v>
      </c>
      <c r="C36" s="200" t="s">
        <v>35</v>
      </c>
      <c r="D36" s="200" t="s">
        <v>35</v>
      </c>
      <c r="E36" s="203" t="str">
        <f>IF((D36="Select_Option")+(D36=""),"",IF(D36="Test Tier 1 - $0.01 USD",0.01,IF(D36="Test Tier 2 - $0.02 USD",0.02,INDEX(WSP[#All],MATCH(D36,WSP[LOOKUP],0)+1,MATCH(B36,WSP[#Headers],0)))))</f>
        <v/>
      </c>
      <c r="F36" s="202" t="s">
        <v>35</v>
      </c>
      <c r="G36" s="203" t="str">
        <f>IF((F36="Select_Option")*(D36="Select_Option"),"",IF((F36="Select_Option")*(D36&lt;&gt;"Select_Option"),INDEX(SRP[#All],MATCH(INDEX(_reference!$J$3:$J$806,MATCH(D36,_reference!$I$3:$I$806,0)),SRP[LOOKUP],0)+1,MATCH(B36,SRP[#Headers],0)),IF(F36="Test Tier 1 - $0.01 USD",0.01,IF(F36="Test Tier 2 - $0.02 USD",0.02,INDEX(SRP[#All],MATCH(F36,SRP[LOOKUP],0)+1,MATCH(B36,SRP[#Headers],0))))))</f>
        <v/>
      </c>
      <c r="H36" s="207" t="s">
        <v>490</v>
      </c>
      <c r="I36" s="215" t="s">
        <v>31</v>
      </c>
    </row>
    <row r="37" spans="1:9" x14ac:dyDescent="0.25">
      <c r="A37" s="397" t="s">
        <v>435</v>
      </c>
      <c r="B37" s="207" t="s">
        <v>10</v>
      </c>
      <c r="C37" s="200" t="s">
        <v>35</v>
      </c>
      <c r="D37" s="200" t="s">
        <v>35</v>
      </c>
      <c r="E37" s="203" t="str">
        <f>IF((D37="Select_Option")+(D37=""),"",IF(D37="Test Tier 1 - $0.01 USD",0.01,IF(D37="Test Tier 2 - $0.02 USD",0.02,INDEX(WSP[#All],MATCH(D37,WSP[LOOKUP],0)+1,MATCH(B37,WSP[#Headers],0)))))</f>
        <v/>
      </c>
      <c r="F37" s="202" t="s">
        <v>35</v>
      </c>
      <c r="G37" s="203" t="str">
        <f>IF((F37="Select_Option")*(D37="Select_Option"),"",IF((F37="Select_Option")*(D37&lt;&gt;"Select_Option"),INDEX(SRP[#All],MATCH(INDEX(_reference!$J$3:$J$806,MATCH(D37,_reference!$I$3:$I$806,0)),SRP[LOOKUP],0)+1,MATCH(B37,SRP[#Headers],0)),IF(F37="Test Tier 1 - $0.01 USD",0.01,IF(F37="Test Tier 2 - $0.02 USD",0.02,INDEX(SRP[#All],MATCH(F37,SRP[LOOKUP],0)+1,MATCH(B37,SRP[#Headers],0))))))</f>
        <v/>
      </c>
      <c r="H37" s="207" t="s">
        <v>490</v>
      </c>
      <c r="I37" s="215" t="s">
        <v>31</v>
      </c>
    </row>
    <row r="38" spans="1:9" x14ac:dyDescent="0.25">
      <c r="A38" s="398"/>
      <c r="B38" s="207" t="s">
        <v>11</v>
      </c>
      <c r="C38" s="200" t="s">
        <v>35</v>
      </c>
      <c r="D38" s="200" t="s">
        <v>35</v>
      </c>
      <c r="E38" s="203" t="str">
        <f>IF((D38="Select_Option")+(D38=""),"",IF(D38="Test Tier 1 - $0.01 USD",0.01,IF(D38="Test Tier 2 - $0.02 USD",0.02,INDEX(WSP[#All],MATCH(D38,WSP[LOOKUP],0)+1,MATCH(B38,WSP[#Headers],0)))))</f>
        <v/>
      </c>
      <c r="F38" s="202" t="s">
        <v>35</v>
      </c>
      <c r="G38" s="203" t="str">
        <f>IF((F38="Select_Option")*(D38="Select_Option"),"",IF((F38="Select_Option")*(D38&lt;&gt;"Select_Option"),INDEX(SRP[#All],MATCH(INDEX(_reference!$J$3:$J$806,MATCH(D38,_reference!$I$3:$I$806,0)),SRP[LOOKUP],0)+1,MATCH(B38,SRP[#Headers],0)),IF(F38="Test Tier 1 - $0.01 USD",0.01,IF(F38="Test Tier 2 - $0.02 USD",0.02,INDEX(SRP[#All],MATCH(F38,SRP[LOOKUP],0)+1,MATCH(B38,SRP[#Headers],0))))))</f>
        <v/>
      </c>
      <c r="H38" s="207" t="s">
        <v>490</v>
      </c>
      <c r="I38" s="215" t="s">
        <v>31</v>
      </c>
    </row>
    <row r="39" spans="1:9" x14ac:dyDescent="0.25">
      <c r="A39" s="397" t="s">
        <v>267</v>
      </c>
      <c r="B39" s="207" t="s">
        <v>154</v>
      </c>
      <c r="C39" s="200" t="s">
        <v>35</v>
      </c>
      <c r="D39" s="200" t="s">
        <v>35</v>
      </c>
      <c r="E39" s="203" t="str">
        <f>IF((D39="Select_Option")+(D39=""),"",IF(D39="Test Tier 1 - $0.01 USD",0.01,IF(D39="Test Tier 2 - $0.02 USD",0.02,INDEX(WSP[#All],MATCH(D39,WSP[LOOKUP],0)+1,MATCH(B39,WSP[#Headers],0)))))</f>
        <v/>
      </c>
      <c r="F39" s="202" t="s">
        <v>35</v>
      </c>
      <c r="G39" s="203" t="str">
        <f>IF((F39="Select_Option")*(D39="Select_Option"),"",IF((F39="Select_Option")*(D39&lt;&gt;"Select_Option"),INDEX(SRP[#All],MATCH(INDEX(_reference!$J$3:$J$806,MATCH(D39,_reference!$I$3:$I$806,0)),SRP[LOOKUP],0)+1,MATCH(B39,SRP[#Headers],0)),IF(F39="Test Tier 1 - $0.01 USD",0.01,IF(F39="Test Tier 2 - $0.02 USD",0.02,INDEX(SRP[#All],MATCH(F39,SRP[LOOKUP],0)+1,MATCH(B39,SRP[#Headers],0))))))</f>
        <v/>
      </c>
      <c r="H39" s="207" t="s">
        <v>492</v>
      </c>
      <c r="I39" s="215" t="s">
        <v>31</v>
      </c>
    </row>
    <row r="40" spans="1:9" x14ac:dyDescent="0.25">
      <c r="A40" s="398"/>
      <c r="B40" s="207" t="s">
        <v>13</v>
      </c>
      <c r="C40" s="200" t="s">
        <v>35</v>
      </c>
      <c r="D40" s="200" t="s">
        <v>35</v>
      </c>
      <c r="E40" s="203" t="str">
        <f>IF((D40="Select_Option")+(D40=""),"",IF(D40="Test Tier 1 - $0.01 USD",0.01,IF(D40="Test Tier 2 - $0.02 USD",0.02,INDEX(WSP[#All],MATCH(D40,WSP[LOOKUP],0)+1,MATCH(B40,WSP[#Headers],0)))))</f>
        <v/>
      </c>
      <c r="F40" s="202" t="s">
        <v>35</v>
      </c>
      <c r="G40" s="203" t="str">
        <f>IF((F40="Select_Option")*(D40="Select_Option"),"",IF((F40="Select_Option")*(D40&lt;&gt;"Select_Option"),INDEX(SRP[#All],MATCH(INDEX(_reference!$J$3:$J$806,MATCH(D40,_reference!$I$3:$I$806,0)),SRP[LOOKUP],0)+1,MATCH(B40,SRP[#Headers],0)),IF(F40="Test Tier 1 - $0.01 USD",0.01,IF(F40="Test Tier 2 - $0.02 USD",0.02,INDEX(SRP[#All],MATCH(F40,SRP[LOOKUP],0)+1,MATCH(B40,SRP[#Headers],0))))))</f>
        <v/>
      </c>
      <c r="H40" s="207" t="s">
        <v>499</v>
      </c>
      <c r="I40" s="215" t="s">
        <v>31</v>
      </c>
    </row>
    <row r="41" spans="1:9" x14ac:dyDescent="0.25">
      <c r="A41" s="398"/>
      <c r="B41" s="207" t="s">
        <v>158</v>
      </c>
      <c r="C41" s="200" t="s">
        <v>35</v>
      </c>
      <c r="D41" s="200" t="s">
        <v>35</v>
      </c>
      <c r="E41" s="203" t="str">
        <f>IF((D41="Select_Option")+(D41=""),"",IF(D41="Test Tier 1 - $0.01 USD",0.01,IF(D41="Test Tier 2 - $0.02 USD",0.02,INDEX(WSP[#All],MATCH(D41,WSP[LOOKUP],0)+1,MATCH(B41,WSP[#Headers],0)))))</f>
        <v/>
      </c>
      <c r="F41" s="202" t="s">
        <v>35</v>
      </c>
      <c r="G41" s="203" t="str">
        <f>IF((F41="Select_Option")*(D41="Select_Option"),"",IF((F41="Select_Option")*(D41&lt;&gt;"Select_Option"),INDEX(SRP[#All],MATCH(INDEX(_reference!$J$3:$J$806,MATCH(D41,_reference!$I$3:$I$806,0)),SRP[LOOKUP],0)+1,MATCH(B41,SRP[#Headers],0)),IF(F41="Test Tier 1 - $0.01 USD",0.01,IF(F41="Test Tier 2 - $0.02 USD",0.02,INDEX(SRP[#All],MATCH(F41,SRP[LOOKUP],0)+1,MATCH(B41,SRP[#Headers],0))))))</f>
        <v/>
      </c>
      <c r="H41" s="207" t="s">
        <v>492</v>
      </c>
      <c r="I41" s="215" t="s">
        <v>31</v>
      </c>
    </row>
    <row r="42" spans="1:9" x14ac:dyDescent="0.25">
      <c r="A42" s="398"/>
      <c r="B42" s="207" t="s">
        <v>159</v>
      </c>
      <c r="C42" s="200" t="s">
        <v>35</v>
      </c>
      <c r="D42" s="200" t="s">
        <v>35</v>
      </c>
      <c r="E42" s="203" t="str">
        <f>IF((D42="Select_Option")+(D42=""),"",IF(D42="Test Tier 1 - $0.01 USD",0.01,IF(D42="Test Tier 2 - $0.02 USD",0.02,INDEX(WSP[#All],MATCH(D42,WSP[LOOKUP],0)+1,MATCH(B42,WSP[#Headers],0)))))</f>
        <v/>
      </c>
      <c r="F42" s="202" t="s">
        <v>35</v>
      </c>
      <c r="G42" s="203" t="str">
        <f>IF((F42="Select_Option")*(D42="Select_Option"),"",IF((F42="Select_Option")*(D42&lt;&gt;"Select_Option"),INDEX(SRP[#All],MATCH(INDEX(_reference!$J$3:$J$806,MATCH(D42,_reference!$I$3:$I$806,0)),SRP[LOOKUP],0)+1,MATCH(B42,SRP[#Headers],0)),IF(F42="Test Tier 1 - $0.01 USD",0.01,IF(F42="Test Tier 2 - $0.02 USD",0.02,INDEX(SRP[#All],MATCH(F42,SRP[LOOKUP],0)+1,MATCH(B42,SRP[#Headers],0))))))</f>
        <v/>
      </c>
      <c r="H42" s="207" t="s">
        <v>492</v>
      </c>
      <c r="I42" s="215" t="s">
        <v>31</v>
      </c>
    </row>
    <row r="43" spans="1:9" ht="16.5" x14ac:dyDescent="0.25">
      <c r="A43" s="204" t="s">
        <v>269</v>
      </c>
      <c r="B43" s="207" t="s">
        <v>175</v>
      </c>
      <c r="C43" s="200" t="s">
        <v>35</v>
      </c>
      <c r="D43" s="200" t="s">
        <v>35</v>
      </c>
      <c r="E43" s="203" t="str">
        <f>IF((D43="Select_Option")+(D43=""),"",IF(D43="Test Tier 1 - $0.01 USD",0.01,IF(D43="Test Tier 2 - $0.02 USD",0.02,INDEX(WSP[#All],MATCH(D43,WSP[LOOKUP],0)+1,MATCH(B43,WSP[#Headers],0)))))</f>
        <v/>
      </c>
      <c r="F43" s="202" t="s">
        <v>35</v>
      </c>
      <c r="G43" s="203" t="str">
        <f>IF((F43="Select_Option")*(D43="Select_Option"),"",IF((F43="Select_Option")*(D43&lt;&gt;"Select_Option"),INDEX(SRP[#All],MATCH(INDEX(_reference!$J$3:$J$806,MATCH(D43,_reference!$I$3:$I$806,0)),SRP[LOOKUP],0)+1,MATCH(B43,SRP[#Headers],0)),IF(F43="Test Tier 1 - $0.01 USD",0.01,IF(F43="Test Tier 2 - $0.02 USD",0.02,INDEX(SRP[#All],MATCH(F43,SRP[LOOKUP],0)+1,MATCH(B43,SRP[#Headers],0))))))</f>
        <v/>
      </c>
      <c r="H43" s="207" t="s">
        <v>503</v>
      </c>
      <c r="I43" s="215" t="s">
        <v>31</v>
      </c>
    </row>
    <row r="44" spans="1:9" x14ac:dyDescent="0.25">
      <c r="A44" s="397" t="s">
        <v>270</v>
      </c>
      <c r="B44" s="207" t="s">
        <v>348</v>
      </c>
      <c r="C44" s="200" t="s">
        <v>35</v>
      </c>
      <c r="D44" s="200" t="s">
        <v>35</v>
      </c>
      <c r="E44" s="203" t="str">
        <f>IF((D44="Select_Option")+(D44=""),"",IF(D44="Test Tier 1 - $0.01 USD",0.01,IF(D44="Test Tier 2 - $0.02 USD",0.02,INDEX(WSP[#All],MATCH(D44,WSP[LOOKUP],0)+1,MATCH(B44,WSP[#Headers],0)))))</f>
        <v/>
      </c>
      <c r="F44" s="202" t="s">
        <v>35</v>
      </c>
      <c r="G44" s="203" t="str">
        <f>IF((F44="Select_Option")*(D44="Select_Option"),"",IF((F44="Select_Option")*(D44&lt;&gt;"Select_Option"),INDEX(SRP[#All],MATCH(INDEX(_reference!$J$3:$J$806,MATCH(D44,_reference!$I$3:$I$806,0)),SRP[LOOKUP],0)+1,MATCH(B44,SRP[#Headers],0)),IF(F44="Test Tier 1 - $0.01 USD",0.01,IF(F44="Test Tier 2 - $0.02 USD",0.02,INDEX(SRP[#All],MATCH(F44,SRP[LOOKUP],0)+1,MATCH(B44,SRP[#Headers],0))))))</f>
        <v/>
      </c>
      <c r="H44" s="207" t="s">
        <v>504</v>
      </c>
      <c r="I44" s="215" t="s">
        <v>31</v>
      </c>
    </row>
    <row r="45" spans="1:9" x14ac:dyDescent="0.25">
      <c r="A45" s="397"/>
      <c r="B45" s="207" t="s">
        <v>169</v>
      </c>
      <c r="C45" s="200" t="s">
        <v>35</v>
      </c>
      <c r="D45" s="200" t="s">
        <v>35</v>
      </c>
      <c r="E45" s="203" t="str">
        <f>IF((D45="Select_Option")+(D45=""),"",IF(D45="Test Tier 1 - $0.01 USD",0.01,IF(D45="Test Tier 2 - $0.02 USD",0.02,INDEX(WSP[#All],MATCH(D45,WSP[LOOKUP],0)+1,MATCH(B45,WSP[#Headers],0)))))</f>
        <v/>
      </c>
      <c r="F45" s="202" t="s">
        <v>35</v>
      </c>
      <c r="G45" s="203" t="str">
        <f>IF((F45="Select_Option")*(D45="Select_Option"),"",IF((F45="Select_Option")*(D45&lt;&gt;"Select_Option"),INDEX(SRP[#All],MATCH(INDEX(_reference!$J$3:$J$806,MATCH(D45,_reference!$I$3:$I$806,0)),SRP[LOOKUP],0)+1,MATCH(B45,SRP[#Headers],0)),IF(F45="Test Tier 1 - $0.01 USD",0.01,IF(F45="Test Tier 2 - $0.02 USD",0.02,INDEX(SRP[#All],MATCH(F45,SRP[LOOKUP],0)+1,MATCH(B45,SRP[#Headers],0))))))</f>
        <v/>
      </c>
      <c r="H45" s="207" t="s">
        <v>505</v>
      </c>
      <c r="I45" s="215" t="s">
        <v>31</v>
      </c>
    </row>
    <row r="46" spans="1:9" x14ac:dyDescent="0.25">
      <c r="A46" s="397"/>
      <c r="B46" s="208" t="s">
        <v>471</v>
      </c>
      <c r="C46" s="218" t="str">
        <f>Con1\Avail\HongKong</f>
        <v>Select_Option</v>
      </c>
      <c r="D46" s="218" t="str">
        <f>Con1\WSP\HongKong</f>
        <v>Select_Option</v>
      </c>
      <c r="E46" s="216" t="str">
        <f>E45</f>
        <v/>
      </c>
      <c r="F46" s="217"/>
      <c r="G46" s="216" t="str">
        <f>G45</f>
        <v/>
      </c>
      <c r="H46" s="208" t="s">
        <v>490</v>
      </c>
      <c r="I46" s="215" t="s">
        <v>31</v>
      </c>
    </row>
    <row r="47" spans="1:9" x14ac:dyDescent="0.25">
      <c r="A47" s="397"/>
      <c r="B47" s="207" t="s">
        <v>172</v>
      </c>
      <c r="C47" s="200" t="s">
        <v>35</v>
      </c>
      <c r="D47" s="200" t="s">
        <v>35</v>
      </c>
      <c r="E47" s="203" t="str">
        <f>IF((D47="Select_Option")+(D47=""),"",IF(D47="Test Tier 1 - $0.01 USD",0.01,IF(D47="Test Tier 2 - $0.02 USD",0.02,INDEX(WSP[#All],MATCH(D47,WSP[LOOKUP],0)+1,MATCH(B47,WSP[#Headers],0)))))</f>
        <v/>
      </c>
      <c r="F47" s="202" t="s">
        <v>35</v>
      </c>
      <c r="G47" s="203" t="str">
        <f>IF((F47="Select_Option")*(D47="Select_Option"),"",IF((F47="Select_Option")*(D47&lt;&gt;"Select_Option"),INDEX(SRP[#All],MATCH(INDEX(_reference!$J$3:$J$806,MATCH(D47,_reference!$I$3:$I$806,0)),SRP[LOOKUP],0)+1,MATCH(B47,SRP[#Headers],0)),IF(F47="Test Tier 1 - $0.01 USD",0.01,IF(F47="Test Tier 2 - $0.02 USD",0.02,INDEX(SRP[#All],MATCH(F47,SRP[LOOKUP],0)+1,MATCH(B47,SRP[#Headers],0))))))</f>
        <v/>
      </c>
      <c r="H47" s="207" t="s">
        <v>490</v>
      </c>
      <c r="I47" s="215" t="s">
        <v>31</v>
      </c>
    </row>
    <row r="48" spans="1:9" x14ac:dyDescent="0.25">
      <c r="A48" s="397"/>
      <c r="B48" s="207" t="s">
        <v>195</v>
      </c>
      <c r="C48" s="200" t="s">
        <v>35</v>
      </c>
      <c r="D48" s="200" t="s">
        <v>35</v>
      </c>
      <c r="E48" s="203" t="str">
        <f>IF((D48="Select_Option")+(D48=""),"",IF(D48="Test Tier 1 - $0.01 USD",0.01,IF(D48="Test Tier 2 - $0.02 USD",0.02,INDEX(WSP[#All],MATCH(D48,WSP[LOOKUP],0)+1,MATCH(B48,WSP[#Headers],0)))))</f>
        <v/>
      </c>
      <c r="F48" s="202" t="s">
        <v>35</v>
      </c>
      <c r="G48" s="203" t="str">
        <f>IF((F48="Select_Option")*(D48="Select_Option"),"",IF((F48="Select_Option")*(D48&lt;&gt;"Select_Option"),INDEX(SRP[#All],MATCH(INDEX(_reference!$J$3:$J$806,MATCH(D48,_reference!$I$3:$I$806,0)),SRP[LOOKUP],0)+1,MATCH(B48,SRP[#Headers],0)),IF(F48="Test Tier 1 - $0.01 USD",0.01,IF(F48="Test Tier 2 - $0.02 USD",0.02,INDEX(SRP[#All],MATCH(F48,SRP[LOOKUP],0)+1,MATCH(B48,SRP[#Headers],0))))))</f>
        <v/>
      </c>
      <c r="H48" s="207" t="s">
        <v>504</v>
      </c>
      <c r="I48" s="215" t="s">
        <v>31</v>
      </c>
    </row>
    <row r="49" spans="1:9" x14ac:dyDescent="0.25">
      <c r="A49" s="397"/>
      <c r="B49" s="208" t="s">
        <v>472</v>
      </c>
      <c r="C49" s="218" t="str">
        <f>Con1\Avail\Singapore</f>
        <v>Select_Option</v>
      </c>
      <c r="D49" s="218" t="str">
        <f>Con1\WSP\Singapore</f>
        <v>Select_Option</v>
      </c>
      <c r="E49" s="216" t="str">
        <f>E48</f>
        <v/>
      </c>
      <c r="F49" s="217"/>
      <c r="G49" s="216" t="str">
        <f>G48</f>
        <v/>
      </c>
      <c r="H49" s="208" t="s">
        <v>490</v>
      </c>
      <c r="I49" s="215" t="s">
        <v>31</v>
      </c>
    </row>
    <row r="50" spans="1:9" x14ac:dyDescent="0.25">
      <c r="A50" s="397"/>
      <c r="B50" s="207" t="s">
        <v>225</v>
      </c>
      <c r="C50" s="200" t="s">
        <v>35</v>
      </c>
      <c r="D50" s="200" t="s">
        <v>35</v>
      </c>
      <c r="E50" s="203" t="str">
        <f>IF((D50="Select_Option")+(D50=""),"",IF(D50="Test Tier 1 - $0.01 USD",0.01,IF(D50="Test Tier 2 - $0.02 USD",0.02,INDEX(WSP[#All],MATCH(D50,WSP[LOOKUP],0)+1,MATCH(B50,WSP[#Headers],0)))))</f>
        <v/>
      </c>
      <c r="F50" s="202" t="s">
        <v>35</v>
      </c>
      <c r="G50" s="203" t="str">
        <f>IF((F50="Select_Option")*(D50="Select_Option"),"",IF((F50="Select_Option")*(D50&lt;&gt;"Select_Option"),INDEX(SRP[#All],MATCH(INDEX(_reference!$J$3:$J$806,MATCH(D50,_reference!$I$3:$I$806,0)),SRP[LOOKUP],0)+1,MATCH(B50,SRP[#Headers],0)),IF(F50="Test Tier 1 - $0.01 USD",0.01,IF(F50="Test Tier 2 - $0.02 USD",0.02,INDEX(SRP[#All],MATCH(F50,SRP[LOOKUP],0)+1,MATCH(B50,SRP[#Headers],0))))))</f>
        <v/>
      </c>
      <c r="H50" s="207" t="s">
        <v>506</v>
      </c>
      <c r="I50" s="215" t="s">
        <v>31</v>
      </c>
    </row>
    <row r="51" spans="1:9" x14ac:dyDescent="0.25">
      <c r="A51" s="397"/>
      <c r="B51" s="207" t="s">
        <v>201</v>
      </c>
      <c r="C51" s="200" t="s">
        <v>35</v>
      </c>
      <c r="D51" s="200" t="s">
        <v>35</v>
      </c>
      <c r="E51" s="203" t="str">
        <f>IF((D51="Select_Option")+(D51=""),"",IF(D51="Test Tier 1 - $0.01 USD",0.01,IF(D51="Test Tier 2 - $0.02 USD",0.02,INDEX(WSP[#All],MATCH(D51,WSP[LOOKUP],0)+1,MATCH(B51,WSP[#Headers],0)))))</f>
        <v/>
      </c>
      <c r="F51" s="202" t="s">
        <v>35</v>
      </c>
      <c r="G51" s="203" t="str">
        <f>IF((F51="Select_Option")*(D51="Select_Option"),"",IF((F51="Select_Option")*(D51&lt;&gt;"Select_Option"),INDEX(SRP[#All],MATCH(INDEX(_reference!$J$3:$J$806,MATCH(D51,_reference!$I$3:$I$806,0)),SRP[LOOKUP],0)+1,MATCH(B51,SRP[#Headers],0)),IF(F51="Test Tier 1 - $0.01 USD",0.01,IF(F51="Test Tier 2 - $0.02 USD",0.02,INDEX(SRP[#All],MATCH(F51,SRP[LOOKUP],0)+1,MATCH(B51,SRP[#Headers],0))))))</f>
        <v/>
      </c>
      <c r="H51" s="207" t="s">
        <v>505</v>
      </c>
      <c r="I51" s="215" t="s">
        <v>31</v>
      </c>
    </row>
    <row r="52" spans="1:9" x14ac:dyDescent="0.25">
      <c r="A52" s="397" t="s">
        <v>266</v>
      </c>
      <c r="B52" s="207" t="s">
        <v>174</v>
      </c>
      <c r="C52" s="200" t="s">
        <v>35</v>
      </c>
      <c r="D52" s="200" t="s">
        <v>35</v>
      </c>
      <c r="E52" s="203" t="str">
        <f>IF((D52="Select_Option")+(D52=""),"",IF(D52="Test Tier 1 - $0.01 USD",0.01,IF(D52="Test Tier 2 - $0.02 USD",0.02,INDEX(WSP[#All],MATCH(D52,WSP[LOOKUP],0)+1,MATCH(B52,WSP[#Headers],0)))))</f>
        <v/>
      </c>
      <c r="F52" s="202" t="s">
        <v>35</v>
      </c>
      <c r="G52" s="203" t="str">
        <f>IF((F52="Select_Option")*(D52="Select_Option"),"",IF((F52="Select_Option")*(D52&lt;&gt;"Select_Option"),INDEX(SRP[#All],MATCH(INDEX(_reference!$J$3:$J$806,MATCH(D52,_reference!$I$3:$I$806,0)),SRP[LOOKUP],0)+1,MATCH(B52,SRP[#Headers],0)),IF(F52="Test Tier 1 - $0.01 USD",0.01,IF(F52="Test Tier 2 - $0.02 USD",0.02,INDEX(SRP[#All],MATCH(F52,SRP[LOOKUP],0)+1,MATCH(B52,SRP[#Headers],0))))))</f>
        <v/>
      </c>
      <c r="H52" s="207" t="s">
        <v>490</v>
      </c>
      <c r="I52" s="215" t="s">
        <v>31</v>
      </c>
    </row>
    <row r="53" spans="1:9" x14ac:dyDescent="0.25">
      <c r="A53" s="397"/>
      <c r="B53" s="207" t="s">
        <v>194</v>
      </c>
      <c r="C53" s="200" t="s">
        <v>35</v>
      </c>
      <c r="D53" s="200" t="s">
        <v>35</v>
      </c>
      <c r="E53" s="203" t="str">
        <f>IF((D53="Select_Option")+(D53=""),"",IF(D53="Test Tier 1 - $0.01 USD",0.01,IF(D53="Test Tier 2 - $0.02 USD",0.02,INDEX(WSP[#All],MATCH(D53,WSP[LOOKUP],0)+1,MATCH(B53,WSP[#Headers],0)))))</f>
        <v/>
      </c>
      <c r="F53" s="202" t="s">
        <v>35</v>
      </c>
      <c r="G53" s="203" t="str">
        <f>IF((F53="Select_Option")*(D53="Select_Option"),"",IF((F53="Select_Option")*(D53&lt;&gt;"Select_Option"),INDEX(SRP[#All],MATCH(INDEX(_reference!$J$3:$J$806,MATCH(D53,_reference!$I$3:$I$806,0)),SRP[LOOKUP],0)+1,MATCH(B53,SRP[#Headers],0)),IF(F53="Test Tier 1 - $0.01 USD",0.01,IF(F53="Test Tier 2 - $0.02 USD",0.02,INDEX(SRP[#All],MATCH(F53,SRP[LOOKUP],0)+1,MATCH(B53,SRP[#Headers],0))))))</f>
        <v/>
      </c>
      <c r="H53" s="207" t="s">
        <v>490</v>
      </c>
      <c r="I53" s="215" t="s">
        <v>31</v>
      </c>
    </row>
    <row r="54" spans="1:9" x14ac:dyDescent="0.25">
      <c r="A54" s="397"/>
      <c r="B54" s="207" t="s">
        <v>198</v>
      </c>
      <c r="C54" s="200" t="s">
        <v>35</v>
      </c>
      <c r="D54" s="200" t="s">
        <v>35</v>
      </c>
      <c r="E54" s="203" t="str">
        <f>IF((D54="Select_Option")+(D54=""),"",IF(D54="Test Tier 1 - $0.01 USD",0.01,IF(D54="Test Tier 2 - $0.02 USD",0.02,INDEX(WSP[#All],MATCH(D54,WSP[LOOKUP],0)+1,MATCH(B54,WSP[#Headers],0)))))</f>
        <v/>
      </c>
      <c r="F54" s="202" t="s">
        <v>35</v>
      </c>
      <c r="G54" s="203" t="str">
        <f>IF((F54="Select_Option")*(D54="Select_Option"),"",IF((F54="Select_Option")*(D54&lt;&gt;"Select_Option"),INDEX(SRP[#All],MATCH(INDEX(_reference!$J$3:$J$806,MATCH(D54,_reference!$I$3:$I$806,0)),SRP[LOOKUP],0)+1,MATCH(B54,SRP[#Headers],0)),IF(F54="Test Tier 1 - $0.01 USD",0.01,IF(F54="Test Tier 2 - $0.02 USD",0.02,INDEX(SRP[#All],MATCH(F54,SRP[LOOKUP],0)+1,MATCH(B54,SRP[#Headers],0))))))</f>
        <v/>
      </c>
      <c r="H54" s="207" t="s">
        <v>490</v>
      </c>
      <c r="I54" s="215" t="s">
        <v>31</v>
      </c>
    </row>
    <row r="55" spans="1:9" x14ac:dyDescent="0.25">
      <c r="A55" s="397"/>
      <c r="B55" s="207" t="s">
        <v>204</v>
      </c>
      <c r="C55" s="200" t="s">
        <v>35</v>
      </c>
      <c r="D55" s="200" t="s">
        <v>35</v>
      </c>
      <c r="E55" s="203" t="str">
        <f>IF((D55="Select_Option")+(D55=""),"",IF(D55="Test Tier 1 - $0.01 USD",0.01,IF(D55="Test Tier 2 - $0.02 USD",0.02,INDEX(WSP[#All],MATCH(D55,WSP[LOOKUP],0)+1,MATCH(B55,WSP[#Headers],0)))))</f>
        <v/>
      </c>
      <c r="F55" s="202" t="s">
        <v>35</v>
      </c>
      <c r="G55" s="203" t="str">
        <f>IF((F55="Select_Option")*(D55="Select_Option"),"",IF((F55="Select_Option")*(D55&lt;&gt;"Select_Option"),INDEX(SRP[#All],MATCH(INDEX(_reference!$J$3:$J$806,MATCH(D55,_reference!$I$3:$I$806,0)),SRP[LOOKUP],0)+1,MATCH(B55,SRP[#Headers],0)),IF(F55="Test Tier 1 - $0.01 USD",0.01,IF(F55="Test Tier 2 - $0.02 USD",0.02,INDEX(SRP[#All],MATCH(F55,SRP[LOOKUP],0)+1,MATCH(B55,SRP[#Headers],0))))))</f>
        <v/>
      </c>
      <c r="H55" s="207" t="s">
        <v>507</v>
      </c>
      <c r="I55" s="215" t="s">
        <v>31</v>
      </c>
    </row>
    <row r="56" spans="1:9" x14ac:dyDescent="0.25">
      <c r="A56" s="397"/>
      <c r="B56" s="207" t="s">
        <v>206</v>
      </c>
      <c r="C56" s="200" t="s">
        <v>35</v>
      </c>
      <c r="D56" s="200" t="s">
        <v>35</v>
      </c>
      <c r="E56" s="203" t="str">
        <f>IF((D56="Select_Option")+(D56=""),"",IF(D56="Test Tier 1 - $0.01 USD",0.01,IF(D56="Test Tier 2 - $0.02 USD",0.02,INDEX(WSP[#All],MATCH(D56,WSP[LOOKUP],0)+1,MATCH(B56,WSP[#Headers],0)))))</f>
        <v/>
      </c>
      <c r="F56" s="202" t="s">
        <v>35</v>
      </c>
      <c r="G56" s="203" t="str">
        <f>IF((F56="Select_Option")*(D56="Select_Option"),"",IF((F56="Select_Option")*(D56&lt;&gt;"Select_Option"),INDEX(SRP[#All],MATCH(INDEX(_reference!$J$3:$J$806,MATCH(D56,_reference!$I$3:$I$806,0)),SRP[LOOKUP],0)+1,MATCH(B56,SRP[#Headers],0)),IF(F56="Test Tier 1 - $0.01 USD",0.01,IF(F56="Test Tier 2 - $0.02 USD",0.02,INDEX(SRP[#All],MATCH(F56,SRP[LOOKUP],0)+1,MATCH(B56,SRP[#Headers],0))))))</f>
        <v/>
      </c>
      <c r="H56" s="207" t="s">
        <v>490</v>
      </c>
      <c r="I56" s="215" t="s">
        <v>31</v>
      </c>
    </row>
    <row r="59" spans="1:9" ht="37.35" customHeight="1" x14ac:dyDescent="0.3">
      <c r="A59" s="399" t="s">
        <v>485</v>
      </c>
      <c r="B59" s="400"/>
      <c r="C59" s="209" t="s">
        <v>464</v>
      </c>
      <c r="D59" s="200" t="s">
        <v>35</v>
      </c>
      <c r="E59" s="209" t="s">
        <v>479</v>
      </c>
      <c r="F59" s="212"/>
      <c r="G59" s="298" t="s">
        <v>31</v>
      </c>
      <c r="H59" s="209" t="s">
        <v>473</v>
      </c>
      <c r="I59" s="298" t="s">
        <v>31</v>
      </c>
    </row>
    <row r="60" spans="1:9" ht="34.5" x14ac:dyDescent="0.3">
      <c r="A60" s="400"/>
      <c r="B60" s="400"/>
      <c r="C60" s="209" t="s">
        <v>465</v>
      </c>
      <c r="D60" s="200" t="s">
        <v>35</v>
      </c>
      <c r="E60" s="209" t="s">
        <v>480</v>
      </c>
      <c r="F60" s="212"/>
      <c r="G60" s="298" t="s">
        <v>31</v>
      </c>
      <c r="H60" s="209" t="s">
        <v>508</v>
      </c>
      <c r="I60" s="298" t="s">
        <v>31</v>
      </c>
    </row>
    <row r="61" spans="1:9" ht="37.35" customHeight="1" x14ac:dyDescent="0.25">
      <c r="A61" s="209" t="s">
        <v>462</v>
      </c>
      <c r="B61" s="200" t="s">
        <v>31</v>
      </c>
      <c r="C61" s="403" t="s">
        <v>478</v>
      </c>
      <c r="D61" s="403"/>
      <c r="E61" s="403"/>
      <c r="F61" s="403"/>
      <c r="G61" s="403"/>
      <c r="H61" s="403"/>
      <c r="I61" s="403"/>
    </row>
    <row r="62" spans="1:9" ht="26.25" x14ac:dyDescent="0.25">
      <c r="A62" s="213"/>
      <c r="B62" s="214"/>
      <c r="C62" s="210" t="s">
        <v>70</v>
      </c>
      <c r="D62" s="210" t="s">
        <v>111</v>
      </c>
      <c r="E62" s="210" t="s">
        <v>209</v>
      </c>
      <c r="F62" s="211"/>
      <c r="G62" s="210" t="s">
        <v>210</v>
      </c>
      <c r="H62" s="404" t="s">
        <v>482</v>
      </c>
      <c r="I62" s="405"/>
    </row>
    <row r="63" spans="1:9" ht="26.25" x14ac:dyDescent="0.25">
      <c r="A63" s="205"/>
      <c r="B63" s="206"/>
      <c r="C63" s="201" t="s">
        <v>437</v>
      </c>
      <c r="D63" s="200" t="s">
        <v>35</v>
      </c>
      <c r="E63" s="201" t="s">
        <v>437</v>
      </c>
      <c r="F63" s="201"/>
      <c r="G63" s="201" t="s">
        <v>437</v>
      </c>
      <c r="H63" s="201" t="s">
        <v>232</v>
      </c>
      <c r="I63" s="201" t="s">
        <v>437</v>
      </c>
    </row>
    <row r="64" spans="1:9" ht="28.5" customHeight="1" x14ac:dyDescent="0.25">
      <c r="A64" s="401" t="s">
        <v>481</v>
      </c>
      <c r="B64" s="402"/>
      <c r="C64" s="403"/>
      <c r="D64" s="403"/>
      <c r="E64" s="403"/>
      <c r="F64" s="403"/>
      <c r="G64" s="403"/>
      <c r="H64" s="403"/>
      <c r="I64" s="403"/>
    </row>
    <row r="65" spans="1:9" ht="15" customHeight="1" x14ac:dyDescent="0.25">
      <c r="A65" s="397" t="s">
        <v>0</v>
      </c>
      <c r="B65" s="207" t="s">
        <v>152</v>
      </c>
      <c r="C65" s="200" t="s">
        <v>35</v>
      </c>
      <c r="D65" s="200" t="s">
        <v>35</v>
      </c>
      <c r="E65" s="203" t="str">
        <f>IF((D65="Select_Option")+(D65=""),"",IF(D65="Test Tier 1 - $0.01 USD",0.01,IF(D65="Test Tier 2 - $0.02 USD",0.02,INDEX(WSP[#All],MATCH(D65,WSP[LOOKUP],0)+1,MATCH(B65,WSP[#Headers],0)))))</f>
        <v/>
      </c>
      <c r="F65" s="202" t="s">
        <v>35</v>
      </c>
      <c r="G65" s="203" t="str">
        <f>IF((F65="Select_Option")*(D65="Select_Option"),"",IF((F65="Select_Option")*(D65&lt;&gt;"Select_Option"),INDEX(SRP[#All],MATCH(INDEX(_reference!$J$3:$J$806,MATCH(D65,_reference!$I$3:$I$806,0)),SRP[LOOKUP],0)+1,MATCH(B65,SRP[#Headers],0)),IF(F65="Test Tier 1 - $0.01 USD",0.01,IF(F65="Test Tier 2 - $0.02 USD",0.02,INDEX(SRP[#All],MATCH(F65,SRP[LOOKUP],0)+1,MATCH(B65,SRP[#Headers],0))))))</f>
        <v/>
      </c>
      <c r="H65" s="207" t="s">
        <v>490</v>
      </c>
      <c r="I65" s="215" t="s">
        <v>31</v>
      </c>
    </row>
    <row r="66" spans="1:9" x14ac:dyDescent="0.25">
      <c r="A66" s="398"/>
      <c r="B66" s="207" t="s">
        <v>2</v>
      </c>
      <c r="C66" s="200" t="s">
        <v>35</v>
      </c>
      <c r="D66" s="200" t="s">
        <v>35</v>
      </c>
      <c r="E66" s="203" t="str">
        <f>IF((D66="Select_Option")+(D66=""),"",IF(D66="Test Tier 1 - $0.01 USD",0.01,IF(D66="Test Tier 2 - $0.02 USD",0.02,INDEX(WSP[#All],MATCH(D66,WSP[LOOKUP],0)+1,MATCH(B66,WSP[#Headers],0)))))</f>
        <v/>
      </c>
      <c r="F66" s="202" t="s">
        <v>35</v>
      </c>
      <c r="G66" s="203" t="str">
        <f>IF((F66="Select_Option")*(D66="Select_Option"),"",IF((F66="Select_Option")*(D66&lt;&gt;"Select_Option"),INDEX(SRP[#All],MATCH(INDEX(_reference!$J$3:$J$806,MATCH(D66,_reference!$I$3:$I$806,0)),SRP[LOOKUP],0)+1,MATCH(B66,SRP[#Headers],0)),IF(F66="Test Tier 1 - $0.01 USD",0.01,IF(F66="Test Tier 2 - $0.02 USD",0.02,INDEX(SRP[#All],MATCH(F66,SRP[LOOKUP],0)+1,MATCH(B66,SRP[#Headers],0))))))</f>
        <v/>
      </c>
      <c r="H66" s="207" t="s">
        <v>490</v>
      </c>
      <c r="I66" s="215" t="s">
        <v>31</v>
      </c>
    </row>
    <row r="67" spans="1:9" x14ac:dyDescent="0.25">
      <c r="A67" s="398"/>
      <c r="B67" s="208" t="s">
        <v>466</v>
      </c>
      <c r="C67" s="218" t="str">
        <f>Con2\Avail\Canada</f>
        <v>Select_Option</v>
      </c>
      <c r="D67" s="218" t="str">
        <f>Con2\WSP\Canada</f>
        <v>Select_Option</v>
      </c>
      <c r="E67" s="216" t="str">
        <f>E66</f>
        <v/>
      </c>
      <c r="F67" s="217"/>
      <c r="G67" s="216" t="str">
        <f>G66</f>
        <v/>
      </c>
      <c r="H67" s="208" t="s">
        <v>491</v>
      </c>
      <c r="I67" s="215" t="s">
        <v>31</v>
      </c>
    </row>
    <row r="68" spans="1:9" x14ac:dyDescent="0.25">
      <c r="A68" s="398"/>
      <c r="B68" s="207" t="s">
        <v>12</v>
      </c>
      <c r="C68" s="200" t="s">
        <v>35</v>
      </c>
      <c r="D68" s="200" t="s">
        <v>35</v>
      </c>
      <c r="E68" s="203" t="str">
        <f>IF((D68="Select_Option")+(D68=""),"",IF(D68="Test Tier 1 - $0.01 USD",0.01,IF(D68="Test Tier 2 - $0.02 USD",0.02,INDEX(WSP[#All],MATCH(D68,WSP[LOOKUP],0)+1,MATCH(B68,WSP[#Headers],0)))))</f>
        <v/>
      </c>
      <c r="F68" s="202" t="s">
        <v>35</v>
      </c>
      <c r="G68" s="203" t="str">
        <f>IF((F68="Select_Option")*(D68="Select_Option"),"",IF((F68="Select_Option")*(D68&lt;&gt;"Select_Option"),INDEX(SRP[#All],MATCH(INDEX(_reference!$J$3:$J$806,MATCH(D68,_reference!$I$3:$I$806,0)),SRP[LOOKUP],0)+1,MATCH(B68,SRP[#Headers],0)),IF(F68="Test Tier 1 - $0.01 USD",0.01,IF(F68="Test Tier 2 - $0.02 USD",0.02,INDEX(SRP[#All],MATCH(F68,SRP[LOOKUP],0)+1,MATCH(B68,SRP[#Headers],0))))))</f>
        <v/>
      </c>
      <c r="H68" s="207" t="s">
        <v>492</v>
      </c>
      <c r="I68" s="215" t="s">
        <v>31</v>
      </c>
    </row>
    <row r="69" spans="1:9" ht="15" customHeight="1" x14ac:dyDescent="0.25">
      <c r="A69" s="397" t="s">
        <v>264</v>
      </c>
      <c r="B69" s="207" t="s">
        <v>3</v>
      </c>
      <c r="C69" s="200" t="s">
        <v>35</v>
      </c>
      <c r="D69" s="200" t="s">
        <v>35</v>
      </c>
      <c r="E69" s="203" t="str">
        <f>IF((D69="Select_Option")+(D69=""),"",IF(D69="Test Tier 1 - $0.01 USD",0.01,IF(D69="Test Tier 2 - $0.02 USD",0.02,INDEX(WSP[#All],MATCH(D69,WSP[LOOKUP],0)+1,MATCH(B69,WSP[#Headers],0)))))</f>
        <v/>
      </c>
      <c r="F69" s="202" t="s">
        <v>35</v>
      </c>
      <c r="G69" s="203" t="str">
        <f>IF((F69="Select_Option")*(D69="Select_Option"),"",IF((F69="Select_Option")*(D69&lt;&gt;"Select_Option"),INDEX(SRP[#All],MATCH(INDEX(_reference!$J$3:$J$806,MATCH(D69,_reference!$I$3:$I$806,0)),SRP[LOOKUP],0)+1,MATCH(B69,SRP[#Headers],0)),IF(F69="Test Tier 1 - $0.01 USD",0.01,IF(F69="Test Tier 2 - $0.02 USD",0.02,INDEX(SRP[#All],MATCH(F69,SRP[LOOKUP],0)+1,MATCH(B69,SRP[#Headers],0))))))</f>
        <v/>
      </c>
      <c r="H69" s="207" t="s">
        <v>493</v>
      </c>
      <c r="I69" s="215" t="s">
        <v>31</v>
      </c>
    </row>
    <row r="70" spans="1:9" x14ac:dyDescent="0.25">
      <c r="A70" s="398"/>
      <c r="B70" s="207" t="s">
        <v>156</v>
      </c>
      <c r="C70" s="200" t="s">
        <v>35</v>
      </c>
      <c r="D70" s="200" t="s">
        <v>35</v>
      </c>
      <c r="E70" s="203" t="str">
        <f>IF((D70="Select_Option")+(D70=""),"",IF(D70="Test Tier 1 - $0.01 USD",0.01,IF(D70="Test Tier 2 - $0.02 USD",0.02,INDEX(WSP[#All],MATCH(D70,WSP[LOOKUP],0)+1,MATCH(B70,WSP[#Headers],0)))))</f>
        <v/>
      </c>
      <c r="F70" s="202" t="s">
        <v>35</v>
      </c>
      <c r="G70" s="203" t="str">
        <f>IF((F70="Select_Option")*(D70="Select_Option"),"",IF((F70="Select_Option")*(D70&lt;&gt;"Select_Option"),INDEX(SRP[#All],MATCH(INDEX(_reference!$J$3:$J$806,MATCH(D70,_reference!$I$3:$I$806,0)),SRP[LOOKUP],0)+1,MATCH(B70,SRP[#Headers],0)),IF(F70="Test Tier 1 - $0.01 USD",0.01,IF(F70="Test Tier 2 - $0.02 USD",0.02,INDEX(SRP[#All],MATCH(F70,SRP[LOOKUP],0)+1,MATCH(B70,SRP[#Headers],0))))))</f>
        <v/>
      </c>
      <c r="H70" s="207" t="s">
        <v>491</v>
      </c>
      <c r="I70" s="215" t="s">
        <v>31</v>
      </c>
    </row>
    <row r="71" spans="1:9" x14ac:dyDescent="0.25">
      <c r="A71" s="398"/>
      <c r="B71" s="208" t="s">
        <v>468</v>
      </c>
      <c r="C71" s="218" t="str">
        <f>Con2\Avail\Belgium</f>
        <v>Select_Option</v>
      </c>
      <c r="D71" s="218" t="str">
        <f>Con2\WSP\Belgium</f>
        <v>Select_Option</v>
      </c>
      <c r="E71" s="216" t="str">
        <f>E70</f>
        <v/>
      </c>
      <c r="F71" s="217"/>
      <c r="G71" s="216" t="str">
        <f>G70</f>
        <v/>
      </c>
      <c r="H71" s="208" t="s">
        <v>494</v>
      </c>
      <c r="I71" s="215" t="s">
        <v>31</v>
      </c>
    </row>
    <row r="72" spans="1:9" x14ac:dyDescent="0.25">
      <c r="A72" s="398"/>
      <c r="B72" s="207" t="s">
        <v>164</v>
      </c>
      <c r="C72" s="200" t="s">
        <v>35</v>
      </c>
      <c r="D72" s="200" t="s">
        <v>35</v>
      </c>
      <c r="E72" s="203" t="str">
        <f>IF((D72="Select_Option")+(D72=""),"",IF(D72="Test Tier 1 - $0.01 USD",0.01,IF(D72="Test Tier 2 - $0.02 USD",0.02,INDEX(WSP[#All],MATCH(D72,WSP[LOOKUP],0)+1,MATCH(B72,WSP[#Headers],0)))))</f>
        <v/>
      </c>
      <c r="F72" s="202" t="s">
        <v>35</v>
      </c>
      <c r="G72" s="203" t="str">
        <f>IF((F72="Select_Option")*(D72="Select_Option"),"",IF((F72="Select_Option")*(D72&lt;&gt;"Select_Option"),INDEX(SRP[#All],MATCH(INDEX(_reference!$J$3:$J$806,MATCH(D72,_reference!$I$3:$I$806,0)),SRP[LOOKUP],0)+1,MATCH(B72,SRP[#Headers],0)),IF(F72="Test Tier 1 - $0.01 USD",0.01,IF(F72="Test Tier 2 - $0.02 USD",0.02,INDEX(SRP[#All],MATCH(F72,SRP[LOOKUP],0)+1,MATCH(B72,SRP[#Headers],0))))))</f>
        <v/>
      </c>
      <c r="H72" s="207" t="s">
        <v>495</v>
      </c>
      <c r="I72" s="215" t="s">
        <v>31</v>
      </c>
    </row>
    <row r="73" spans="1:9" x14ac:dyDescent="0.25">
      <c r="A73" s="398"/>
      <c r="B73" s="207" t="s">
        <v>167</v>
      </c>
      <c r="C73" s="200" t="s">
        <v>35</v>
      </c>
      <c r="D73" s="200" t="s">
        <v>35</v>
      </c>
      <c r="E73" s="203" t="str">
        <f>IF((D73="Select_Option")+(D73=""),"",IF(D73="Test Tier 1 - $0.01 USD",0.01,IF(D73="Test Tier 2 - $0.02 USD",0.02,INDEX(WSP[#All],MATCH(D73,WSP[LOOKUP],0)+1,MATCH(B73,WSP[#Headers],0)))))</f>
        <v/>
      </c>
      <c r="F73" s="202" t="s">
        <v>35</v>
      </c>
      <c r="G73" s="203" t="str">
        <f>IF((F73="Select_Option")*(D73="Select_Option"),"",IF((F73="Select_Option")*(D73&lt;&gt;"Select_Option"),INDEX(SRP[#All],MATCH(INDEX(_reference!$J$3:$J$806,MATCH(D73,_reference!$I$3:$I$806,0)),SRP[LOOKUP],0)+1,MATCH(B73,SRP[#Headers],0)),IF(F73="Test Tier 1 - $0.01 USD",0.01,IF(F73="Test Tier 2 - $0.02 USD",0.02,INDEX(SRP[#All],MATCH(F73,SRP[LOOKUP],0)+1,MATCH(B73,SRP[#Headers],0))))))</f>
        <v/>
      </c>
      <c r="H73" s="207" t="s">
        <v>496</v>
      </c>
      <c r="I73" s="215" t="s">
        <v>31</v>
      </c>
    </row>
    <row r="74" spans="1:9" x14ac:dyDescent="0.25">
      <c r="A74" s="398"/>
      <c r="B74" s="207" t="s">
        <v>4</v>
      </c>
      <c r="C74" s="200" t="s">
        <v>35</v>
      </c>
      <c r="D74" s="200" t="s">
        <v>35</v>
      </c>
      <c r="E74" s="203" t="str">
        <f>IF((D74="Select_Option")+(D74=""),"",IF(D74="Test Tier 1 - $0.01 USD",0.01,IF(D74="Test Tier 2 - $0.02 USD",0.02,INDEX(WSP[#All],MATCH(D74,WSP[LOOKUP],0)+1,MATCH(B74,WSP[#Headers],0)))))</f>
        <v/>
      </c>
      <c r="F74" s="202" t="s">
        <v>35</v>
      </c>
      <c r="G74" s="203" t="str">
        <f>IF((F74="Select_Option")*(D74="Select_Option"),"",IF((F74="Select_Option")*(D74&lt;&gt;"Select_Option"),INDEX(SRP[#All],MATCH(INDEX(_reference!$J$3:$J$806,MATCH(D74,_reference!$I$3:$I$806,0)),SRP[LOOKUP],0)+1,MATCH(B74,SRP[#Headers],0)),IF(F74="Test Tier 1 - $0.01 USD",0.01,IF(F74="Test Tier 2 - $0.02 USD",0.02,INDEX(SRP[#All],MATCH(F74,SRP[LOOKUP],0)+1,MATCH(B74,SRP[#Headers],0))))))</f>
        <v/>
      </c>
      <c r="H74" s="207" t="s">
        <v>491</v>
      </c>
      <c r="I74" s="215" t="s">
        <v>31</v>
      </c>
    </row>
    <row r="75" spans="1:9" x14ac:dyDescent="0.25">
      <c r="A75" s="398"/>
      <c r="B75" s="207" t="s">
        <v>5</v>
      </c>
      <c r="C75" s="200" t="s">
        <v>35</v>
      </c>
      <c r="D75" s="200" t="s">
        <v>35</v>
      </c>
      <c r="E75" s="203" t="str">
        <f>IF((D75="Select_Option")+(D75=""),"",IF(D75="Test Tier 1 - $0.01 USD",0.01,IF(D75="Test Tier 2 - $0.02 USD",0.02,INDEX(WSP[#All],MATCH(D75,WSP[LOOKUP],0)+1,MATCH(B75,WSP[#Headers],0)))))</f>
        <v/>
      </c>
      <c r="F75" s="202" t="s">
        <v>35</v>
      </c>
      <c r="G75" s="203" t="str">
        <f>IF((F75="Select_Option")*(D75="Select_Option"),"",IF((F75="Select_Option")*(D75&lt;&gt;"Select_Option"),INDEX(SRP[#All],MATCH(INDEX(_reference!$J$3:$J$806,MATCH(D75,_reference!$I$3:$I$806,0)),SRP[LOOKUP],0)+1,MATCH(B75,SRP[#Headers],0)),IF(F75="Test Tier 1 - $0.01 USD",0.01,IF(F75="Test Tier 2 - $0.02 USD",0.02,INDEX(SRP[#All],MATCH(F75,SRP[LOOKUP],0)+1,MATCH(B75,SRP[#Headers],0))))))</f>
        <v/>
      </c>
      <c r="H75" s="207" t="s">
        <v>493</v>
      </c>
      <c r="I75" s="215" t="s">
        <v>31</v>
      </c>
    </row>
    <row r="76" spans="1:9" x14ac:dyDescent="0.25">
      <c r="A76" s="398"/>
      <c r="B76" s="207" t="s">
        <v>6</v>
      </c>
      <c r="C76" s="200" t="s">
        <v>35</v>
      </c>
      <c r="D76" s="200" t="s">
        <v>35</v>
      </c>
      <c r="E76" s="203" t="str">
        <f>IF((D76="Select_Option")+(D76=""),"",IF(D76="Test Tier 1 - $0.01 USD",0.01,IF(D76="Test Tier 2 - $0.02 USD",0.02,INDEX(WSP[#All],MATCH(D76,WSP[LOOKUP],0)+1,MATCH(B76,WSP[#Headers],0)))))</f>
        <v/>
      </c>
      <c r="F76" s="202" t="s">
        <v>35</v>
      </c>
      <c r="G76" s="203" t="str">
        <f>IF((F76="Select_Option")*(D76="Select_Option"),"",IF((F76="Select_Option")*(D76&lt;&gt;"Select_Option"),INDEX(SRP[#All],MATCH(INDEX(_reference!$J$3:$J$806,MATCH(D76,_reference!$I$3:$I$806,0)),SRP[LOOKUP],0)+1,MATCH(B76,SRP[#Headers],0)),IF(F76="Test Tier 1 - $0.01 USD",0.01,IF(F76="Test Tier 2 - $0.02 USD",0.02,INDEX(SRP[#All],MATCH(F76,SRP[LOOKUP],0)+1,MATCH(B76,SRP[#Headers],0))))))</f>
        <v/>
      </c>
      <c r="H76" s="207" t="s">
        <v>490</v>
      </c>
      <c r="I76" s="215" t="s">
        <v>31</v>
      </c>
    </row>
    <row r="77" spans="1:9" x14ac:dyDescent="0.25">
      <c r="A77" s="398"/>
      <c r="B77" s="207" t="s">
        <v>7</v>
      </c>
      <c r="C77" s="200" t="s">
        <v>35</v>
      </c>
      <c r="D77" s="200" t="s">
        <v>35</v>
      </c>
      <c r="E77" s="203" t="str">
        <f>IF((D77="Select_Option")+(D77=""),"",IF(D77="Test Tier 1 - $0.01 USD",0.01,IF(D77="Test Tier 2 - $0.02 USD",0.02,INDEX(WSP[#All],MATCH(D77,WSP[LOOKUP],0)+1,MATCH(B77,WSP[#Headers],0)))))</f>
        <v/>
      </c>
      <c r="F77" s="202" t="s">
        <v>35</v>
      </c>
      <c r="G77" s="203" t="str">
        <f>IF((F77="Select_Option")*(D77="Select_Option"),"",IF((F77="Select_Option")*(D77&lt;&gt;"Select_Option"),INDEX(SRP[#All],MATCH(INDEX(_reference!$J$3:$J$806,MATCH(D77,_reference!$I$3:$I$806,0)),SRP[LOOKUP],0)+1,MATCH(B77,SRP[#Headers],0)),IF(F77="Test Tier 1 - $0.01 USD",0.01,IF(F77="Test Tier 2 - $0.02 USD",0.02,INDEX(SRP[#All],MATCH(F77,SRP[LOOKUP],0)+1,MATCH(B77,SRP[#Headers],0))))))</f>
        <v/>
      </c>
      <c r="H77" s="207" t="s">
        <v>497</v>
      </c>
      <c r="I77" s="215" t="s">
        <v>31</v>
      </c>
    </row>
    <row r="78" spans="1:9" x14ac:dyDescent="0.25">
      <c r="A78" s="398"/>
      <c r="B78" s="207" t="s">
        <v>184</v>
      </c>
      <c r="C78" s="200" t="s">
        <v>35</v>
      </c>
      <c r="D78" s="200" t="s">
        <v>35</v>
      </c>
      <c r="E78" s="203" t="str">
        <f>IF((D78="Select_Option")+(D78=""),"",IF(D78="Test Tier 1 - $0.01 USD",0.01,IF(D78="Test Tier 2 - $0.02 USD",0.02,INDEX(WSP[#All],MATCH(D78,WSP[LOOKUP],0)+1,MATCH(B78,WSP[#Headers],0)))))</f>
        <v/>
      </c>
      <c r="F78" s="202" t="s">
        <v>35</v>
      </c>
      <c r="G78" s="203" t="str">
        <f>IF((F78="Select_Option")*(D78="Select_Option"),"",IF((F78="Select_Option")*(D78&lt;&gt;"Select_Option"),INDEX(SRP[#All],MATCH(INDEX(_reference!$J$3:$J$806,MATCH(D78,_reference!$I$3:$I$806,0)),SRP[LOOKUP],0)+1,MATCH(B78,SRP[#Headers],0)),IF(F78="Test Tier 1 - $0.01 USD",0.01,IF(F78="Test Tier 2 - $0.02 USD",0.02,INDEX(SRP[#All],MATCH(F78,SRP[LOOKUP],0)+1,MATCH(B78,SRP[#Headers],0))))))</f>
        <v/>
      </c>
      <c r="H78" s="207" t="s">
        <v>494</v>
      </c>
      <c r="I78" s="215" t="s">
        <v>31</v>
      </c>
    </row>
    <row r="79" spans="1:9" x14ac:dyDescent="0.25">
      <c r="A79" s="398"/>
      <c r="B79" s="207" t="s">
        <v>185</v>
      </c>
      <c r="C79" s="200" t="s">
        <v>35</v>
      </c>
      <c r="D79" s="200" t="s">
        <v>35</v>
      </c>
      <c r="E79" s="203" t="str">
        <f>IF((D79="Select_Option")+(D79=""),"",IF(D79="Test Tier 1 - $0.01 USD",0.01,IF(D79="Test Tier 2 - $0.02 USD",0.02,INDEX(WSP[#All],MATCH(D79,WSP[LOOKUP],0)+1,MATCH(B79,WSP[#Headers],0)))))</f>
        <v/>
      </c>
      <c r="F79" s="202" t="s">
        <v>35</v>
      </c>
      <c r="G79" s="203" t="str">
        <f>IF((F79="Select_Option")*(D79="Select_Option"),"",IF((F79="Select_Option")*(D79&lt;&gt;"Select_Option"),INDEX(SRP[#All],MATCH(INDEX(_reference!$J$3:$J$806,MATCH(D79,_reference!$I$3:$I$806,0)),SRP[LOOKUP],0)+1,MATCH(B79,SRP[#Headers],0)),IF(F79="Test Tier 1 - $0.01 USD",0.01,IF(F79="Test Tier 2 - $0.02 USD",0.02,INDEX(SRP[#All],MATCH(F79,SRP[LOOKUP],0)+1,MATCH(B79,SRP[#Headers],0))))))</f>
        <v/>
      </c>
      <c r="H79" s="207" t="s">
        <v>498</v>
      </c>
      <c r="I79" s="215" t="s">
        <v>31</v>
      </c>
    </row>
    <row r="80" spans="1:9" x14ac:dyDescent="0.25">
      <c r="A80" s="398"/>
      <c r="B80" s="207" t="s">
        <v>190</v>
      </c>
      <c r="C80" s="200" t="s">
        <v>35</v>
      </c>
      <c r="D80" s="200" t="s">
        <v>35</v>
      </c>
      <c r="E80" s="203" t="str">
        <f>IF((D80="Select_Option")+(D80=""),"",IF(D80="Test Tier 1 - $0.01 USD",0.01,IF(D80="Test Tier 2 - $0.02 USD",0.02,INDEX(WSP[#All],MATCH(D80,WSP[LOOKUP],0)+1,MATCH(B80,WSP[#Headers],0)))))</f>
        <v/>
      </c>
      <c r="F80" s="202" t="s">
        <v>35</v>
      </c>
      <c r="G80" s="203" t="str">
        <f>IF((F80="Select_Option")*(D80="Select_Option"),"",IF((F80="Select_Option")*(D80&lt;&gt;"Select_Option"),INDEX(SRP[#All],MATCH(INDEX(_reference!$J$3:$J$806,MATCH(D80,_reference!$I$3:$I$806,0)),SRP[LOOKUP],0)+1,MATCH(B80,SRP[#Headers],0)),IF(F80="Test Tier 1 - $0.01 USD",0.01,IF(F80="Test Tier 2 - $0.02 USD",0.02,INDEX(SRP[#All],MATCH(F80,SRP[LOOKUP],0)+1,MATCH(B80,SRP[#Headers],0))))))</f>
        <v/>
      </c>
      <c r="H80" s="207" t="s">
        <v>499</v>
      </c>
      <c r="I80" s="215" t="s">
        <v>31</v>
      </c>
    </row>
    <row r="81" spans="1:9" x14ac:dyDescent="0.25">
      <c r="A81" s="398"/>
      <c r="B81" s="207" t="s">
        <v>8</v>
      </c>
      <c r="C81" s="200" t="s">
        <v>35</v>
      </c>
      <c r="D81" s="200" t="s">
        <v>35</v>
      </c>
      <c r="E81" s="203" t="str">
        <f>IF((D81="Select_Option")+(D81=""),"",IF(D81="Test Tier 1 - $0.01 USD",0.01,IF(D81="Test Tier 2 - $0.02 USD",0.02,INDEX(WSP[#All],MATCH(D81,WSP[LOOKUP],0)+1,MATCH(B81,WSP[#Headers],0)))))</f>
        <v/>
      </c>
      <c r="F81" s="202" t="s">
        <v>35</v>
      </c>
      <c r="G81" s="203" t="str">
        <f>IF((F81="Select_Option")*(D81="Select_Option"),"",IF((F81="Select_Option")*(D81&lt;&gt;"Select_Option"),INDEX(SRP[#All],MATCH(INDEX(_reference!$J$3:$J$806,MATCH(D81,_reference!$I$3:$I$806,0)),SRP[LOOKUP],0)+1,MATCH(B81,SRP[#Headers],0)),IF(F81="Test Tier 1 - $0.01 USD",0.01,IF(F81="Test Tier 2 - $0.02 USD",0.02,INDEX(SRP[#All],MATCH(F81,SRP[LOOKUP],0)+1,MATCH(B81,SRP[#Headers],0))))))</f>
        <v/>
      </c>
      <c r="H81" s="207" t="s">
        <v>492</v>
      </c>
      <c r="I81" s="215" t="s">
        <v>31</v>
      </c>
    </row>
    <row r="82" spans="1:9" x14ac:dyDescent="0.25">
      <c r="A82" s="398"/>
      <c r="B82" s="207" t="s">
        <v>199</v>
      </c>
      <c r="C82" s="200" t="s">
        <v>35</v>
      </c>
      <c r="D82" s="200" t="s">
        <v>35</v>
      </c>
      <c r="E82" s="203" t="str">
        <f>IF((D82="Select_Option")+(D82=""),"",IF(D82="Test Tier 1 - $0.01 USD",0.01,IF(D82="Test Tier 2 - $0.02 USD",0.02,INDEX(WSP[#All],MATCH(D82,WSP[LOOKUP],0)+1,MATCH(B82,WSP[#Headers],0)))))</f>
        <v/>
      </c>
      <c r="F82" s="202" t="s">
        <v>35</v>
      </c>
      <c r="G82" s="203" t="str">
        <f>IF((F82="Select_Option")*(D82="Select_Option"),"",IF((F82="Select_Option")*(D82&lt;&gt;"Select_Option"),INDEX(SRP[#All],MATCH(INDEX(_reference!$J$3:$J$806,MATCH(D82,_reference!$I$3:$I$806,0)),SRP[LOOKUP],0)+1,MATCH(B82,SRP[#Headers],0)),IF(F82="Test Tier 1 - $0.01 USD",0.01,IF(F82="Test Tier 2 - $0.02 USD",0.02,INDEX(SRP[#All],MATCH(F82,SRP[LOOKUP],0)+1,MATCH(B82,SRP[#Headers],0))))))</f>
        <v/>
      </c>
      <c r="H82" s="207" t="s">
        <v>500</v>
      </c>
      <c r="I82" s="215" t="s">
        <v>31</v>
      </c>
    </row>
    <row r="83" spans="1:9" x14ac:dyDescent="0.25">
      <c r="A83" s="398"/>
      <c r="B83" s="207" t="s">
        <v>200</v>
      </c>
      <c r="C83" s="200" t="s">
        <v>35</v>
      </c>
      <c r="D83" s="200" t="s">
        <v>35</v>
      </c>
      <c r="E83" s="203" t="str">
        <f>IF((D83="Select_Option")+(D83=""),"",IF(D83="Test Tier 1 - $0.01 USD",0.01,IF(D83="Test Tier 2 - $0.02 USD",0.02,INDEX(WSP[#All],MATCH(D83,WSP[LOOKUP],0)+1,MATCH(B83,WSP[#Headers],0)))))</f>
        <v/>
      </c>
      <c r="F83" s="202" t="s">
        <v>35</v>
      </c>
      <c r="G83" s="203" t="str">
        <f>IF((F83="Select_Option")*(D83="Select_Option"),"",IF((F83="Select_Option")*(D83&lt;&gt;"Select_Option"),INDEX(SRP[#All],MATCH(INDEX(_reference!$J$3:$J$806,MATCH(D83,_reference!$I$3:$I$806,0)),SRP[LOOKUP],0)+1,MATCH(B83,SRP[#Headers],0)),IF(F83="Test Tier 1 - $0.01 USD",0.01,IF(F83="Test Tier 2 - $0.02 USD",0.02,INDEX(SRP[#All],MATCH(F83,SRP[LOOKUP],0)+1,MATCH(B83,SRP[#Headers],0))))))</f>
        <v/>
      </c>
      <c r="H83" s="207" t="s">
        <v>493</v>
      </c>
      <c r="I83" s="215" t="s">
        <v>31</v>
      </c>
    </row>
    <row r="84" spans="1:9" x14ac:dyDescent="0.25">
      <c r="A84" s="398"/>
      <c r="B84" s="208" t="s">
        <v>469</v>
      </c>
      <c r="C84" s="218" t="str">
        <f>Con2\Avail\Switzerland</f>
        <v>Select_Option</v>
      </c>
      <c r="D84" s="218" t="str">
        <f>Con2\WSP\Switzerland</f>
        <v>Select_Option</v>
      </c>
      <c r="E84" s="216" t="str">
        <f>E83</f>
        <v/>
      </c>
      <c r="F84" s="217"/>
      <c r="G84" s="216" t="str">
        <f>G83</f>
        <v/>
      </c>
      <c r="H84" s="208" t="s">
        <v>491</v>
      </c>
      <c r="I84" s="215" t="s">
        <v>31</v>
      </c>
    </row>
    <row r="85" spans="1:9" x14ac:dyDescent="0.25">
      <c r="A85" s="398"/>
      <c r="B85" s="207" t="s">
        <v>9</v>
      </c>
      <c r="C85" s="200" t="s">
        <v>35</v>
      </c>
      <c r="D85" s="200" t="s">
        <v>35</v>
      </c>
      <c r="E85" s="203" t="str">
        <f>IF((D85="Select_Option")+(D85=""),"",IF(D85="Test Tier 1 - $0.01 USD",0.01,IF(D85="Test Tier 2 - $0.02 USD",0.02,INDEX(WSP[#All],MATCH(D85,WSP[LOOKUP],0)+1,MATCH(B85,WSP[#Headers],0)))))</f>
        <v/>
      </c>
      <c r="F85" s="202" t="s">
        <v>35</v>
      </c>
      <c r="G85" s="203" t="str">
        <f>IF((F85="Select_Option")*(D85="Select_Option"),"",IF((F85="Select_Option")*(D85&lt;&gt;"Select_Option"),INDEX(SRP[#All],MATCH(INDEX(_reference!$J$3:$J$806,MATCH(D85,_reference!$I$3:$I$806,0)),SRP[LOOKUP],0)+1,MATCH(B85,SRP[#Headers],0)),IF(F85="Test Tier 1 - $0.01 USD",0.01,IF(F85="Test Tier 2 - $0.02 USD",0.02,INDEX(SRP[#All],MATCH(F85,SRP[LOOKUP],0)+1,MATCH(B85,SRP[#Headers],0))))))</f>
        <v/>
      </c>
      <c r="H85" s="207" t="s">
        <v>490</v>
      </c>
      <c r="I85" s="215" t="s">
        <v>31</v>
      </c>
    </row>
    <row r="86" spans="1:9" ht="15" customHeight="1" x14ac:dyDescent="0.25">
      <c r="A86" s="397" t="s">
        <v>265</v>
      </c>
      <c r="B86" s="207" t="s">
        <v>163</v>
      </c>
      <c r="C86" s="200" t="s">
        <v>35</v>
      </c>
      <c r="D86" s="200" t="s">
        <v>35</v>
      </c>
      <c r="E86" s="203" t="str">
        <f>IF((D86="Select_Option")+(D86=""),"",IF(D86="Test Tier 1 - $0.01 USD",0.01,IF(D86="Test Tier 2 - $0.02 USD",0.02,INDEX(WSP[#All],MATCH(D86,WSP[LOOKUP],0)+1,MATCH(B86,WSP[#Headers],0)))))</f>
        <v/>
      </c>
      <c r="F86" s="202" t="s">
        <v>35</v>
      </c>
      <c r="G86" s="203" t="str">
        <f>IF((F86="Select_Option")*(D86="Select_Option"),"",IF((F86="Select_Option")*(D86&lt;&gt;"Select_Option"),INDEX(SRP[#All],MATCH(INDEX(_reference!$J$3:$J$806,MATCH(D86,_reference!$I$3:$I$806,0)),SRP[LOOKUP],0)+1,MATCH(B86,SRP[#Headers],0)),IF(F86="Test Tier 1 - $0.01 USD",0.01,IF(F86="Test Tier 2 - $0.02 USD",0.02,INDEX(SRP[#All],MATCH(F86,SRP[LOOKUP],0)+1,MATCH(B86,SRP[#Headers],0))))))</f>
        <v/>
      </c>
      <c r="H86" s="207" t="s">
        <v>490</v>
      </c>
      <c r="I86" s="215" t="s">
        <v>31</v>
      </c>
    </row>
    <row r="87" spans="1:9" x14ac:dyDescent="0.25">
      <c r="A87" s="397"/>
      <c r="B87" s="207" t="s">
        <v>168</v>
      </c>
      <c r="C87" s="200" t="s">
        <v>35</v>
      </c>
      <c r="D87" s="200" t="s">
        <v>35</v>
      </c>
      <c r="E87" s="203" t="str">
        <f>IF((D87="Select_Option")+(D87=""),"",IF(D87="Test Tier 1 - $0.01 USD",0.01,IF(D87="Test Tier 2 - $0.02 USD",0.02,INDEX(WSP[#All],MATCH(D87,WSP[LOOKUP],0)+1,MATCH(B87,WSP[#Headers],0)))))</f>
        <v/>
      </c>
      <c r="F87" s="202" t="s">
        <v>35</v>
      </c>
      <c r="G87" s="203" t="str">
        <f>IF((F87="Select_Option")*(D87="Select_Option"),"",IF((F87="Select_Option")*(D87&lt;&gt;"Select_Option"),INDEX(SRP[#All],MATCH(INDEX(_reference!$J$3:$J$806,MATCH(D87,_reference!$I$3:$I$806,0)),SRP[LOOKUP],0)+1,MATCH(B87,SRP[#Headers],0)),IF(F87="Test Tier 1 - $0.01 USD",0.01,IF(F87="Test Tier 2 - $0.02 USD",0.02,INDEX(SRP[#All],MATCH(F87,SRP[LOOKUP],0)+1,MATCH(B87,SRP[#Headers],0))))))</f>
        <v/>
      </c>
      <c r="H87" s="207" t="s">
        <v>490</v>
      </c>
      <c r="I87" s="215" t="s">
        <v>31</v>
      </c>
    </row>
    <row r="88" spans="1:9" x14ac:dyDescent="0.25">
      <c r="A88" s="397"/>
      <c r="B88" s="207" t="s">
        <v>170</v>
      </c>
      <c r="C88" s="200" t="s">
        <v>35</v>
      </c>
      <c r="D88" s="200" t="s">
        <v>35</v>
      </c>
      <c r="E88" s="203" t="str">
        <f>IF((D88="Select_Option")+(D88=""),"",IF(D88="Test Tier 1 - $0.01 USD",0.01,IF(D88="Test Tier 2 - $0.02 USD",0.02,INDEX(WSP[#All],MATCH(D88,WSP[LOOKUP],0)+1,MATCH(B88,WSP[#Headers],0)))))</f>
        <v/>
      </c>
      <c r="F88" s="202" t="s">
        <v>35</v>
      </c>
      <c r="G88" s="203" t="str">
        <f>IF((F88="Select_Option")*(D88="Select_Option"),"",IF((F88="Select_Option")*(D88&lt;&gt;"Select_Option"),INDEX(SRP[#All],MATCH(INDEX(_reference!$J$3:$J$806,MATCH(D88,_reference!$I$3:$I$806,0)),SRP[LOOKUP],0)+1,MATCH(B88,SRP[#Headers],0)),IF(F88="Test Tier 1 - $0.01 USD",0.01,IF(F88="Test Tier 2 - $0.02 USD",0.02,INDEX(SRP[#All],MATCH(F88,SRP[LOOKUP],0)+1,MATCH(B88,SRP[#Headers],0))))))</f>
        <v/>
      </c>
      <c r="H88" s="207" t="s">
        <v>490</v>
      </c>
      <c r="I88" s="215" t="s">
        <v>31</v>
      </c>
    </row>
    <row r="89" spans="1:9" x14ac:dyDescent="0.25">
      <c r="A89" s="397"/>
      <c r="B89" s="207" t="s">
        <v>189</v>
      </c>
      <c r="C89" s="200" t="s">
        <v>35</v>
      </c>
      <c r="D89" s="200" t="s">
        <v>35</v>
      </c>
      <c r="E89" s="203" t="str">
        <f>IF((D89="Select_Option")+(D89=""),"",IF(D89="Test Tier 1 - $0.01 USD",0.01,IF(D89="Test Tier 2 - $0.02 USD",0.02,INDEX(WSP[#All],MATCH(D89,WSP[LOOKUP],0)+1,MATCH(B89,WSP[#Headers],0)))))</f>
        <v/>
      </c>
      <c r="F89" s="202" t="s">
        <v>35</v>
      </c>
      <c r="G89" s="203" t="str">
        <f>IF((F89="Select_Option")*(D89="Select_Option"),"",IF((F89="Select_Option")*(D89&lt;&gt;"Select_Option"),INDEX(SRP[#All],MATCH(INDEX(_reference!$J$3:$J$806,MATCH(D89,_reference!$I$3:$I$806,0)),SRP[LOOKUP],0)+1,MATCH(B89,SRP[#Headers],0)),IF(F89="Test Tier 1 - $0.01 USD",0.01,IF(F89="Test Tier 2 - $0.02 USD",0.02,INDEX(SRP[#All],MATCH(F89,SRP[LOOKUP],0)+1,MATCH(B89,SRP[#Headers],0))))))</f>
        <v/>
      </c>
      <c r="H89" s="207" t="s">
        <v>501</v>
      </c>
      <c r="I89" s="215" t="s">
        <v>31</v>
      </c>
    </row>
    <row r="90" spans="1:9" x14ac:dyDescent="0.25">
      <c r="A90" s="397"/>
      <c r="B90" s="207" t="s">
        <v>193</v>
      </c>
      <c r="C90" s="200" t="s">
        <v>35</v>
      </c>
      <c r="D90" s="200" t="s">
        <v>35</v>
      </c>
      <c r="E90" s="203" t="str">
        <f>IF((D90="Select_Option")+(D90=""),"",IF(D90="Test Tier 1 - $0.01 USD",0.01,IF(D90="Test Tier 2 - $0.02 USD",0.02,INDEX(WSP[#All],MATCH(D90,WSP[LOOKUP],0)+1,MATCH(B90,WSP[#Headers],0)))))</f>
        <v/>
      </c>
      <c r="F90" s="202" t="s">
        <v>35</v>
      </c>
      <c r="G90" s="203" t="str">
        <f>IF((F90="Select_Option")*(D90="Select_Option"),"",IF((F90="Select_Option")*(D90&lt;&gt;"Select_Option"),INDEX(SRP[#All],MATCH(INDEX(_reference!$J$3:$J$806,MATCH(D90,_reference!$I$3:$I$806,0)),SRP[LOOKUP],0)+1,MATCH(B90,SRP[#Headers],0)),IF(F90="Test Tier 1 - $0.01 USD",0.01,IF(F90="Test Tier 2 - $0.02 USD",0.02,INDEX(SRP[#All],MATCH(F90,SRP[LOOKUP],0)+1,MATCH(B90,SRP[#Headers],0))))))</f>
        <v/>
      </c>
      <c r="H90" s="207" t="s">
        <v>502</v>
      </c>
      <c r="I90" s="215" t="s">
        <v>31</v>
      </c>
    </row>
    <row r="91" spans="1:9" x14ac:dyDescent="0.25">
      <c r="A91" s="397"/>
      <c r="B91" s="207" t="s">
        <v>196</v>
      </c>
      <c r="C91" s="200" t="s">
        <v>35</v>
      </c>
      <c r="D91" s="200" t="s">
        <v>35</v>
      </c>
      <c r="E91" s="203" t="str">
        <f>IF((D91="Select_Option")+(D91=""),"",IF(D91="Test Tier 1 - $0.01 USD",0.01,IF(D91="Test Tier 2 - $0.02 USD",0.02,INDEX(WSP[#All],MATCH(D91,WSP[LOOKUP],0)+1,MATCH(B91,WSP[#Headers],0)))))</f>
        <v/>
      </c>
      <c r="F91" s="202" t="s">
        <v>35</v>
      </c>
      <c r="G91" s="203" t="str">
        <f>IF((F91="Select_Option")*(D91="Select_Option"),"",IF((F91="Select_Option")*(D91&lt;&gt;"Select_Option"),INDEX(SRP[#All],MATCH(INDEX(_reference!$J$3:$J$806,MATCH(D91,_reference!$I$3:$I$806,0)),SRP[LOOKUP],0)+1,MATCH(B91,SRP[#Headers],0)),IF(F91="Test Tier 1 - $0.01 USD",0.01,IF(F91="Test Tier 2 - $0.02 USD",0.02,INDEX(SRP[#All],MATCH(F91,SRP[LOOKUP],0)+1,MATCH(B91,SRP[#Headers],0))))))</f>
        <v/>
      </c>
      <c r="H91" s="207" t="s">
        <v>490</v>
      </c>
      <c r="I91" s="215" t="s">
        <v>31</v>
      </c>
    </row>
    <row r="92" spans="1:9" ht="15" customHeight="1" x14ac:dyDescent="0.25">
      <c r="A92" s="397" t="s">
        <v>435</v>
      </c>
      <c r="B92" s="207" t="s">
        <v>10</v>
      </c>
      <c r="C92" s="200" t="s">
        <v>35</v>
      </c>
      <c r="D92" s="200" t="s">
        <v>35</v>
      </c>
      <c r="E92" s="203" t="str">
        <f>IF((D92="Select_Option")+(D92=""),"",IF(D92="Test Tier 1 - $0.01 USD",0.01,IF(D92="Test Tier 2 - $0.02 USD",0.02,INDEX(WSP[#All],MATCH(D92,WSP[LOOKUP],0)+1,MATCH(B92,WSP[#Headers],0)))))</f>
        <v/>
      </c>
      <c r="F92" s="202" t="s">
        <v>35</v>
      </c>
      <c r="G92" s="203" t="str">
        <f>IF((F92="Select_Option")*(D92="Select_Option"),"",IF((F92="Select_Option")*(D92&lt;&gt;"Select_Option"),INDEX(SRP[#All],MATCH(INDEX(_reference!$J$3:$J$806,MATCH(D92,_reference!$I$3:$I$806,0)),SRP[LOOKUP],0)+1,MATCH(B92,SRP[#Headers],0)),IF(F92="Test Tier 1 - $0.01 USD",0.01,IF(F92="Test Tier 2 - $0.02 USD",0.02,INDEX(SRP[#All],MATCH(F92,SRP[LOOKUP],0)+1,MATCH(B92,SRP[#Headers],0))))))</f>
        <v/>
      </c>
      <c r="H92" s="207" t="s">
        <v>490</v>
      </c>
      <c r="I92" s="215" t="s">
        <v>31</v>
      </c>
    </row>
    <row r="93" spans="1:9" x14ac:dyDescent="0.25">
      <c r="A93" s="398"/>
      <c r="B93" s="207" t="s">
        <v>11</v>
      </c>
      <c r="C93" s="200" t="s">
        <v>35</v>
      </c>
      <c r="D93" s="200" t="s">
        <v>35</v>
      </c>
      <c r="E93" s="203" t="str">
        <f>IF((D93="Select_Option")+(D93=""),"",IF(D93="Test Tier 1 - $0.01 USD",0.01,IF(D93="Test Tier 2 - $0.02 USD",0.02,INDEX(WSP[#All],MATCH(D93,WSP[LOOKUP],0)+1,MATCH(B93,WSP[#Headers],0)))))</f>
        <v/>
      </c>
      <c r="F93" s="202" t="s">
        <v>35</v>
      </c>
      <c r="G93" s="203" t="str">
        <f>IF((F93="Select_Option")*(D93="Select_Option"),"",IF((F93="Select_Option")*(D93&lt;&gt;"Select_Option"),INDEX(SRP[#All],MATCH(INDEX(_reference!$J$3:$J$806,MATCH(D93,_reference!$I$3:$I$806,0)),SRP[LOOKUP],0)+1,MATCH(B93,SRP[#Headers],0)),IF(F93="Test Tier 1 - $0.01 USD",0.01,IF(F93="Test Tier 2 - $0.02 USD",0.02,INDEX(SRP[#All],MATCH(F93,SRP[LOOKUP],0)+1,MATCH(B93,SRP[#Headers],0))))))</f>
        <v/>
      </c>
      <c r="H93" s="207" t="s">
        <v>490</v>
      </c>
      <c r="I93" s="215" t="s">
        <v>31</v>
      </c>
    </row>
    <row r="94" spans="1:9" ht="15" customHeight="1" x14ac:dyDescent="0.25">
      <c r="A94" s="397" t="s">
        <v>267</v>
      </c>
      <c r="B94" s="207" t="s">
        <v>154</v>
      </c>
      <c r="C94" s="200" t="s">
        <v>35</v>
      </c>
      <c r="D94" s="200" t="s">
        <v>35</v>
      </c>
      <c r="E94" s="203" t="str">
        <f>IF((D94="Select_Option")+(D94=""),"",IF(D94="Test Tier 1 - $0.01 USD",0.01,IF(D94="Test Tier 2 - $0.02 USD",0.02,INDEX(WSP[#All],MATCH(D94,WSP[LOOKUP],0)+1,MATCH(B94,WSP[#Headers],0)))))</f>
        <v/>
      </c>
      <c r="F94" s="202" t="s">
        <v>35</v>
      </c>
      <c r="G94" s="203" t="str">
        <f>IF((F94="Select_Option")*(D94="Select_Option"),"",IF((F94="Select_Option")*(D94&lt;&gt;"Select_Option"),INDEX(SRP[#All],MATCH(INDEX(_reference!$J$3:$J$806,MATCH(D94,_reference!$I$3:$I$806,0)),SRP[LOOKUP],0)+1,MATCH(B94,SRP[#Headers],0)),IF(F94="Test Tier 1 - $0.01 USD",0.01,IF(F94="Test Tier 2 - $0.02 USD",0.02,INDEX(SRP[#All],MATCH(F94,SRP[LOOKUP],0)+1,MATCH(B94,SRP[#Headers],0))))))</f>
        <v/>
      </c>
      <c r="H94" s="207" t="s">
        <v>492</v>
      </c>
      <c r="I94" s="215" t="s">
        <v>31</v>
      </c>
    </row>
    <row r="95" spans="1:9" x14ac:dyDescent="0.25">
      <c r="A95" s="398"/>
      <c r="B95" s="207" t="s">
        <v>13</v>
      </c>
      <c r="C95" s="200" t="s">
        <v>35</v>
      </c>
      <c r="D95" s="200" t="s">
        <v>35</v>
      </c>
      <c r="E95" s="203" t="str">
        <f>IF((D95="Select_Option")+(D95=""),"",IF(D95="Test Tier 1 - $0.01 USD",0.01,IF(D95="Test Tier 2 - $0.02 USD",0.02,INDEX(WSP[#All],MATCH(D95,WSP[LOOKUP],0)+1,MATCH(B95,WSP[#Headers],0)))))</f>
        <v/>
      </c>
      <c r="F95" s="202" t="s">
        <v>35</v>
      </c>
      <c r="G95" s="203" t="str">
        <f>IF((F95="Select_Option")*(D95="Select_Option"),"",IF((F95="Select_Option")*(D95&lt;&gt;"Select_Option"),INDEX(SRP[#All],MATCH(INDEX(_reference!$J$3:$J$806,MATCH(D95,_reference!$I$3:$I$806,0)),SRP[LOOKUP],0)+1,MATCH(B95,SRP[#Headers],0)),IF(F95="Test Tier 1 - $0.01 USD",0.01,IF(F95="Test Tier 2 - $0.02 USD",0.02,INDEX(SRP[#All],MATCH(F95,SRP[LOOKUP],0)+1,MATCH(B95,SRP[#Headers],0))))))</f>
        <v/>
      </c>
      <c r="H95" s="207" t="s">
        <v>499</v>
      </c>
      <c r="I95" s="215" t="s">
        <v>31</v>
      </c>
    </row>
    <row r="96" spans="1:9" x14ac:dyDescent="0.25">
      <c r="A96" s="398"/>
      <c r="B96" s="207" t="s">
        <v>158</v>
      </c>
      <c r="C96" s="200" t="s">
        <v>35</v>
      </c>
      <c r="D96" s="200" t="s">
        <v>35</v>
      </c>
      <c r="E96" s="203" t="str">
        <f>IF((D96="Select_Option")+(D96=""),"",IF(D96="Test Tier 1 - $0.01 USD",0.01,IF(D96="Test Tier 2 - $0.02 USD",0.02,INDEX(WSP[#All],MATCH(D96,WSP[LOOKUP],0)+1,MATCH(B96,WSP[#Headers],0)))))</f>
        <v/>
      </c>
      <c r="F96" s="202" t="s">
        <v>35</v>
      </c>
      <c r="G96" s="203" t="str">
        <f>IF((F96="Select_Option")*(D96="Select_Option"),"",IF((F96="Select_Option")*(D96&lt;&gt;"Select_Option"),INDEX(SRP[#All],MATCH(INDEX(_reference!$J$3:$J$806,MATCH(D96,_reference!$I$3:$I$806,0)),SRP[LOOKUP],0)+1,MATCH(B96,SRP[#Headers],0)),IF(F96="Test Tier 1 - $0.01 USD",0.01,IF(F96="Test Tier 2 - $0.02 USD",0.02,INDEX(SRP[#All],MATCH(F96,SRP[LOOKUP],0)+1,MATCH(B96,SRP[#Headers],0))))))</f>
        <v/>
      </c>
      <c r="H96" s="207" t="s">
        <v>492</v>
      </c>
      <c r="I96" s="215" t="s">
        <v>31</v>
      </c>
    </row>
    <row r="97" spans="1:9" x14ac:dyDescent="0.25">
      <c r="A97" s="398"/>
      <c r="B97" s="207" t="s">
        <v>159</v>
      </c>
      <c r="C97" s="200" t="s">
        <v>35</v>
      </c>
      <c r="D97" s="200" t="s">
        <v>35</v>
      </c>
      <c r="E97" s="203" t="str">
        <f>IF((D97="Select_Option")+(D97=""),"",IF(D97="Test Tier 1 - $0.01 USD",0.01,IF(D97="Test Tier 2 - $0.02 USD",0.02,INDEX(WSP[#All],MATCH(D97,WSP[LOOKUP],0)+1,MATCH(B97,WSP[#Headers],0)))))</f>
        <v/>
      </c>
      <c r="F97" s="202" t="s">
        <v>35</v>
      </c>
      <c r="G97" s="203" t="str">
        <f>IF((F97="Select_Option")*(D97="Select_Option"),"",IF((F97="Select_Option")*(D97&lt;&gt;"Select_Option"),INDEX(SRP[#All],MATCH(INDEX(_reference!$J$3:$J$806,MATCH(D97,_reference!$I$3:$I$806,0)),SRP[LOOKUP],0)+1,MATCH(B97,SRP[#Headers],0)),IF(F97="Test Tier 1 - $0.01 USD",0.01,IF(F97="Test Tier 2 - $0.02 USD",0.02,INDEX(SRP[#All],MATCH(F97,SRP[LOOKUP],0)+1,MATCH(B97,SRP[#Headers],0))))))</f>
        <v/>
      </c>
      <c r="H97" s="207" t="s">
        <v>492</v>
      </c>
      <c r="I97" s="215" t="s">
        <v>31</v>
      </c>
    </row>
    <row r="98" spans="1:9" ht="16.5" x14ac:dyDescent="0.25">
      <c r="A98" s="204" t="s">
        <v>269</v>
      </c>
      <c r="B98" s="207" t="s">
        <v>175</v>
      </c>
      <c r="C98" s="200" t="s">
        <v>35</v>
      </c>
      <c r="D98" s="200" t="s">
        <v>35</v>
      </c>
      <c r="E98" s="203" t="str">
        <f>IF((D98="Select_Option")+(D98=""),"",IF(D98="Test Tier 1 - $0.01 USD",0.01,IF(D98="Test Tier 2 - $0.02 USD",0.02,INDEX(WSP[#All],MATCH(D98,WSP[LOOKUP],0)+1,MATCH(B98,WSP[#Headers],0)))))</f>
        <v/>
      </c>
      <c r="F98" s="202" t="s">
        <v>35</v>
      </c>
      <c r="G98" s="203" t="str">
        <f>IF((F98="Select_Option")*(D98="Select_Option"),"",IF((F98="Select_Option")*(D98&lt;&gt;"Select_Option"),INDEX(SRP[#All],MATCH(INDEX(_reference!$J$3:$J$806,MATCH(D98,_reference!$I$3:$I$806,0)),SRP[LOOKUP],0)+1,MATCH(B98,SRP[#Headers],0)),IF(F98="Test Tier 1 - $0.01 USD",0.01,IF(F98="Test Tier 2 - $0.02 USD",0.02,INDEX(SRP[#All],MATCH(F98,SRP[LOOKUP],0)+1,MATCH(B98,SRP[#Headers],0))))))</f>
        <v/>
      </c>
      <c r="H98" s="207" t="s">
        <v>503</v>
      </c>
      <c r="I98" s="215" t="s">
        <v>31</v>
      </c>
    </row>
    <row r="99" spans="1:9" x14ac:dyDescent="0.25">
      <c r="A99" s="397" t="s">
        <v>270</v>
      </c>
      <c r="B99" s="207" t="s">
        <v>348</v>
      </c>
      <c r="C99" s="200" t="s">
        <v>35</v>
      </c>
      <c r="D99" s="200" t="s">
        <v>35</v>
      </c>
      <c r="E99" s="203" t="str">
        <f>IF((D99="Select_Option")+(D99=""),"",IF(D99="Test Tier 1 - $0.01 USD",0.01,IF(D99="Test Tier 2 - $0.02 USD",0.02,INDEX(WSP[#All],MATCH(D99,WSP[LOOKUP],0)+1,MATCH(B99,WSP[#Headers],0)))))</f>
        <v/>
      </c>
      <c r="F99" s="202" t="s">
        <v>35</v>
      </c>
      <c r="G99" s="203" t="str">
        <f>IF((F99="Select_Option")*(D99="Select_Option"),"",IF((F99="Select_Option")*(D99&lt;&gt;"Select_Option"),INDEX(SRP[#All],MATCH(INDEX(_reference!$J$3:$J$806,MATCH(D99,_reference!$I$3:$I$806,0)),SRP[LOOKUP],0)+1,MATCH(B99,SRP[#Headers],0)),IF(F99="Test Tier 1 - $0.01 USD",0.01,IF(F99="Test Tier 2 - $0.02 USD",0.02,INDEX(SRP[#All],MATCH(F99,SRP[LOOKUP],0)+1,MATCH(B99,SRP[#Headers],0))))))</f>
        <v/>
      </c>
      <c r="H99" s="207" t="s">
        <v>504</v>
      </c>
      <c r="I99" s="215" t="s">
        <v>31</v>
      </c>
    </row>
    <row r="100" spans="1:9" x14ac:dyDescent="0.25">
      <c r="A100" s="397"/>
      <c r="B100" s="207" t="s">
        <v>169</v>
      </c>
      <c r="C100" s="200" t="s">
        <v>35</v>
      </c>
      <c r="D100" s="200" t="s">
        <v>35</v>
      </c>
      <c r="E100" s="203" t="str">
        <f>IF((D100="Select_Option")+(D100=""),"",IF(D100="Test Tier 1 - $0.01 USD",0.01,IF(D100="Test Tier 2 - $0.02 USD",0.02,INDEX(WSP[#All],MATCH(D100,WSP[LOOKUP],0)+1,MATCH(B100,WSP[#Headers],0)))))</f>
        <v/>
      </c>
      <c r="F100" s="202" t="s">
        <v>35</v>
      </c>
      <c r="G100" s="203" t="str">
        <f>IF((F100="Select_Option")*(D100="Select_Option"),"",IF((F100="Select_Option")*(D100&lt;&gt;"Select_Option"),INDEX(SRP[#All],MATCH(INDEX(_reference!$J$3:$J$806,MATCH(D100,_reference!$I$3:$I$806,0)),SRP[LOOKUP],0)+1,MATCH(B100,SRP[#Headers],0)),IF(F100="Test Tier 1 - $0.01 USD",0.01,IF(F100="Test Tier 2 - $0.02 USD",0.02,INDEX(SRP[#All],MATCH(F100,SRP[LOOKUP],0)+1,MATCH(B100,SRP[#Headers],0))))))</f>
        <v/>
      </c>
      <c r="H100" s="207" t="s">
        <v>505</v>
      </c>
      <c r="I100" s="215" t="s">
        <v>31</v>
      </c>
    </row>
    <row r="101" spans="1:9" x14ac:dyDescent="0.25">
      <c r="A101" s="397"/>
      <c r="B101" s="208" t="s">
        <v>471</v>
      </c>
      <c r="C101" s="218" t="str">
        <f>Con2\Avail\HongKong</f>
        <v>Select_Option</v>
      </c>
      <c r="D101" s="218" t="str">
        <f>Con2\WSP\HongKong</f>
        <v>Select_Option</v>
      </c>
      <c r="E101" s="216" t="str">
        <f>E100</f>
        <v/>
      </c>
      <c r="F101" s="217"/>
      <c r="G101" s="216" t="str">
        <f>G100</f>
        <v/>
      </c>
      <c r="H101" s="208" t="s">
        <v>490</v>
      </c>
      <c r="I101" s="215" t="s">
        <v>31</v>
      </c>
    </row>
    <row r="102" spans="1:9" x14ac:dyDescent="0.25">
      <c r="A102" s="397"/>
      <c r="B102" s="207" t="s">
        <v>172</v>
      </c>
      <c r="C102" s="200" t="s">
        <v>35</v>
      </c>
      <c r="D102" s="200" t="s">
        <v>35</v>
      </c>
      <c r="E102" s="203" t="str">
        <f>IF((D102="Select_Option")+(D102=""),"",IF(D102="Test Tier 1 - $0.01 USD",0.01,IF(D102="Test Tier 2 - $0.02 USD",0.02,INDEX(WSP[#All],MATCH(D102,WSP[LOOKUP],0)+1,MATCH(B102,WSP[#Headers],0)))))</f>
        <v/>
      </c>
      <c r="F102" s="202" t="s">
        <v>35</v>
      </c>
      <c r="G102" s="203" t="str">
        <f>IF((F102="Select_Option")*(D102="Select_Option"),"",IF((F102="Select_Option")*(D102&lt;&gt;"Select_Option"),INDEX(SRP[#All],MATCH(INDEX(_reference!$J$3:$J$806,MATCH(D102,_reference!$I$3:$I$806,0)),SRP[LOOKUP],0)+1,MATCH(B102,SRP[#Headers],0)),IF(F102="Test Tier 1 - $0.01 USD",0.01,IF(F102="Test Tier 2 - $0.02 USD",0.02,INDEX(SRP[#All],MATCH(F102,SRP[LOOKUP],0)+1,MATCH(B102,SRP[#Headers],0))))))</f>
        <v/>
      </c>
      <c r="H102" s="207" t="s">
        <v>490</v>
      </c>
      <c r="I102" s="215" t="s">
        <v>31</v>
      </c>
    </row>
    <row r="103" spans="1:9" x14ac:dyDescent="0.25">
      <c r="A103" s="397"/>
      <c r="B103" s="207" t="s">
        <v>195</v>
      </c>
      <c r="C103" s="200" t="s">
        <v>35</v>
      </c>
      <c r="D103" s="200" t="s">
        <v>35</v>
      </c>
      <c r="E103" s="203" t="str">
        <f>IF((D103="Select_Option")+(D103=""),"",IF(D103="Test Tier 1 - $0.01 USD",0.01,IF(D103="Test Tier 2 - $0.02 USD",0.02,INDEX(WSP[#All],MATCH(D103,WSP[LOOKUP],0)+1,MATCH(B103,WSP[#Headers],0)))))</f>
        <v/>
      </c>
      <c r="F103" s="202" t="s">
        <v>35</v>
      </c>
      <c r="G103" s="203" t="str">
        <f>IF((F103="Select_Option")*(D103="Select_Option"),"",IF((F103="Select_Option")*(D103&lt;&gt;"Select_Option"),INDEX(SRP[#All],MATCH(INDEX(_reference!$J$3:$J$806,MATCH(D103,_reference!$I$3:$I$806,0)),SRP[LOOKUP],0)+1,MATCH(B103,SRP[#Headers],0)),IF(F103="Test Tier 1 - $0.01 USD",0.01,IF(F103="Test Tier 2 - $0.02 USD",0.02,INDEX(SRP[#All],MATCH(F103,SRP[LOOKUP],0)+1,MATCH(B103,SRP[#Headers],0))))))</f>
        <v/>
      </c>
      <c r="H103" s="207" t="s">
        <v>504</v>
      </c>
      <c r="I103" s="215" t="s">
        <v>31</v>
      </c>
    </row>
    <row r="104" spans="1:9" x14ac:dyDescent="0.25">
      <c r="A104" s="397"/>
      <c r="B104" s="208" t="s">
        <v>472</v>
      </c>
      <c r="C104" s="218" t="str">
        <f>Con2\Avail\Singapore</f>
        <v>Select_Option</v>
      </c>
      <c r="D104" s="218" t="str">
        <f>Con2\WSP\Singapore</f>
        <v>Select_Option</v>
      </c>
      <c r="E104" s="216" t="str">
        <f>E103</f>
        <v/>
      </c>
      <c r="F104" s="217"/>
      <c r="G104" s="216" t="str">
        <f>G103</f>
        <v/>
      </c>
      <c r="H104" s="208" t="s">
        <v>490</v>
      </c>
      <c r="I104" s="215" t="s">
        <v>31</v>
      </c>
    </row>
    <row r="105" spans="1:9" x14ac:dyDescent="0.25">
      <c r="A105" s="397"/>
      <c r="B105" s="207" t="s">
        <v>225</v>
      </c>
      <c r="C105" s="200" t="s">
        <v>35</v>
      </c>
      <c r="D105" s="200" t="s">
        <v>35</v>
      </c>
      <c r="E105" s="203" t="str">
        <f>IF((D105="Select_Option")+(D105=""),"",IF(D105="Test Tier 1 - $0.01 USD",0.01,IF(D105="Test Tier 2 - $0.02 USD",0.02,INDEX(WSP[#All],MATCH(D105,WSP[LOOKUP],0)+1,MATCH(B105,WSP[#Headers],0)))))</f>
        <v/>
      </c>
      <c r="F105" s="202" t="s">
        <v>35</v>
      </c>
      <c r="G105" s="203" t="str">
        <f>IF((F105="Select_Option")*(D105="Select_Option"),"",IF((F105="Select_Option")*(D105&lt;&gt;"Select_Option"),INDEX(SRP[#All],MATCH(INDEX(_reference!$J$3:$J$806,MATCH(D105,_reference!$I$3:$I$806,0)),SRP[LOOKUP],0)+1,MATCH(B105,SRP[#Headers],0)),IF(F105="Test Tier 1 - $0.01 USD",0.01,IF(F105="Test Tier 2 - $0.02 USD",0.02,INDEX(SRP[#All],MATCH(F105,SRP[LOOKUP],0)+1,MATCH(B105,SRP[#Headers],0))))))</f>
        <v/>
      </c>
      <c r="H105" s="207" t="s">
        <v>506</v>
      </c>
      <c r="I105" s="215" t="s">
        <v>31</v>
      </c>
    </row>
    <row r="106" spans="1:9" x14ac:dyDescent="0.25">
      <c r="A106" s="397"/>
      <c r="B106" s="207" t="s">
        <v>201</v>
      </c>
      <c r="C106" s="200" t="s">
        <v>35</v>
      </c>
      <c r="D106" s="200" t="s">
        <v>35</v>
      </c>
      <c r="E106" s="203" t="str">
        <f>IF((D106="Select_Option")+(D106=""),"",IF(D106="Test Tier 1 - $0.01 USD",0.01,IF(D106="Test Tier 2 - $0.02 USD",0.02,INDEX(WSP[#All],MATCH(D106,WSP[LOOKUP],0)+1,MATCH(B106,WSP[#Headers],0)))))</f>
        <v/>
      </c>
      <c r="F106" s="202" t="s">
        <v>35</v>
      </c>
      <c r="G106" s="203" t="str">
        <f>IF((F106="Select_Option")*(D106="Select_Option"),"",IF((F106="Select_Option")*(D106&lt;&gt;"Select_Option"),INDEX(SRP[#All],MATCH(INDEX(_reference!$J$3:$J$806,MATCH(D106,_reference!$I$3:$I$806,0)),SRP[LOOKUP],0)+1,MATCH(B106,SRP[#Headers],0)),IF(F106="Test Tier 1 - $0.01 USD",0.01,IF(F106="Test Tier 2 - $0.02 USD",0.02,INDEX(SRP[#All],MATCH(F106,SRP[LOOKUP],0)+1,MATCH(B106,SRP[#Headers],0))))))</f>
        <v/>
      </c>
      <c r="H106" s="207" t="s">
        <v>505</v>
      </c>
      <c r="I106" s="215" t="s">
        <v>31</v>
      </c>
    </row>
    <row r="107" spans="1:9" ht="15" customHeight="1" x14ac:dyDescent="0.25">
      <c r="A107" s="397" t="s">
        <v>266</v>
      </c>
      <c r="B107" s="207" t="s">
        <v>174</v>
      </c>
      <c r="C107" s="200" t="s">
        <v>35</v>
      </c>
      <c r="D107" s="200" t="s">
        <v>35</v>
      </c>
      <c r="E107" s="203" t="str">
        <f>IF((D107="Select_Option")+(D107=""),"",IF(D107="Test Tier 1 - $0.01 USD",0.01,IF(D107="Test Tier 2 - $0.02 USD",0.02,INDEX(WSP[#All],MATCH(D107,WSP[LOOKUP],0)+1,MATCH(B107,WSP[#Headers],0)))))</f>
        <v/>
      </c>
      <c r="F107" s="202" t="s">
        <v>35</v>
      </c>
      <c r="G107" s="203" t="str">
        <f>IF((F107="Select_Option")*(D107="Select_Option"),"",IF((F107="Select_Option")*(D107&lt;&gt;"Select_Option"),INDEX(SRP[#All],MATCH(INDEX(_reference!$J$3:$J$806,MATCH(D107,_reference!$I$3:$I$806,0)),SRP[LOOKUP],0)+1,MATCH(B107,SRP[#Headers],0)),IF(F107="Test Tier 1 - $0.01 USD",0.01,IF(F107="Test Tier 2 - $0.02 USD",0.02,INDEX(SRP[#All],MATCH(F107,SRP[LOOKUP],0)+1,MATCH(B107,SRP[#Headers],0))))))</f>
        <v/>
      </c>
      <c r="H107" s="207" t="s">
        <v>490</v>
      </c>
      <c r="I107" s="215" t="s">
        <v>31</v>
      </c>
    </row>
    <row r="108" spans="1:9" x14ac:dyDescent="0.25">
      <c r="A108" s="397"/>
      <c r="B108" s="207" t="s">
        <v>194</v>
      </c>
      <c r="C108" s="200" t="s">
        <v>35</v>
      </c>
      <c r="D108" s="200" t="s">
        <v>35</v>
      </c>
      <c r="E108" s="203" t="str">
        <f>IF((D108="Select_Option")+(D108=""),"",IF(D108="Test Tier 1 - $0.01 USD",0.01,IF(D108="Test Tier 2 - $0.02 USD",0.02,INDEX(WSP[#All],MATCH(D108,WSP[LOOKUP],0)+1,MATCH(B108,WSP[#Headers],0)))))</f>
        <v/>
      </c>
      <c r="F108" s="202" t="s">
        <v>35</v>
      </c>
      <c r="G108" s="203" t="str">
        <f>IF((F108="Select_Option")*(D108="Select_Option"),"",IF((F108="Select_Option")*(D108&lt;&gt;"Select_Option"),INDEX(SRP[#All],MATCH(INDEX(_reference!$J$3:$J$806,MATCH(D108,_reference!$I$3:$I$806,0)),SRP[LOOKUP],0)+1,MATCH(B108,SRP[#Headers],0)),IF(F108="Test Tier 1 - $0.01 USD",0.01,IF(F108="Test Tier 2 - $0.02 USD",0.02,INDEX(SRP[#All],MATCH(F108,SRP[LOOKUP],0)+1,MATCH(B108,SRP[#Headers],0))))))</f>
        <v/>
      </c>
      <c r="H108" s="207" t="s">
        <v>490</v>
      </c>
      <c r="I108" s="215" t="s">
        <v>31</v>
      </c>
    </row>
    <row r="109" spans="1:9" x14ac:dyDescent="0.25">
      <c r="A109" s="397"/>
      <c r="B109" s="207" t="s">
        <v>198</v>
      </c>
      <c r="C109" s="200" t="s">
        <v>35</v>
      </c>
      <c r="D109" s="200" t="s">
        <v>35</v>
      </c>
      <c r="E109" s="203" t="str">
        <f>IF((D109="Select_Option")+(D109=""),"",IF(D109="Test Tier 1 - $0.01 USD",0.01,IF(D109="Test Tier 2 - $0.02 USD",0.02,INDEX(WSP[#All],MATCH(D109,WSP[LOOKUP],0)+1,MATCH(B109,WSP[#Headers],0)))))</f>
        <v/>
      </c>
      <c r="F109" s="202" t="s">
        <v>35</v>
      </c>
      <c r="G109" s="203" t="str">
        <f>IF((F109="Select_Option")*(D109="Select_Option"),"",IF((F109="Select_Option")*(D109&lt;&gt;"Select_Option"),INDEX(SRP[#All],MATCH(INDEX(_reference!$J$3:$J$806,MATCH(D109,_reference!$I$3:$I$806,0)),SRP[LOOKUP],0)+1,MATCH(B109,SRP[#Headers],0)),IF(F109="Test Tier 1 - $0.01 USD",0.01,IF(F109="Test Tier 2 - $0.02 USD",0.02,INDEX(SRP[#All],MATCH(F109,SRP[LOOKUP],0)+1,MATCH(B109,SRP[#Headers],0))))))</f>
        <v/>
      </c>
      <c r="H109" s="207" t="s">
        <v>490</v>
      </c>
      <c r="I109" s="215" t="s">
        <v>31</v>
      </c>
    </row>
    <row r="110" spans="1:9" x14ac:dyDescent="0.25">
      <c r="A110" s="397"/>
      <c r="B110" s="207" t="s">
        <v>204</v>
      </c>
      <c r="C110" s="200" t="s">
        <v>35</v>
      </c>
      <c r="D110" s="200" t="s">
        <v>35</v>
      </c>
      <c r="E110" s="203" t="str">
        <f>IF((D110="Select_Option")+(D110=""),"",IF(D110="Test Tier 1 - $0.01 USD",0.01,IF(D110="Test Tier 2 - $0.02 USD",0.02,INDEX(WSP[#All],MATCH(D110,WSP[LOOKUP],0)+1,MATCH(B110,WSP[#Headers],0)))))</f>
        <v/>
      </c>
      <c r="F110" s="202" t="s">
        <v>35</v>
      </c>
      <c r="G110" s="203" t="str">
        <f>IF((F110="Select_Option")*(D110="Select_Option"),"",IF((F110="Select_Option")*(D110&lt;&gt;"Select_Option"),INDEX(SRP[#All],MATCH(INDEX(_reference!$J$3:$J$806,MATCH(D110,_reference!$I$3:$I$806,0)),SRP[LOOKUP],0)+1,MATCH(B110,SRP[#Headers],0)),IF(F110="Test Tier 1 - $0.01 USD",0.01,IF(F110="Test Tier 2 - $0.02 USD",0.02,INDEX(SRP[#All],MATCH(F110,SRP[LOOKUP],0)+1,MATCH(B110,SRP[#Headers],0))))))</f>
        <v/>
      </c>
      <c r="H110" s="207" t="s">
        <v>507</v>
      </c>
      <c r="I110" s="215" t="s">
        <v>31</v>
      </c>
    </row>
    <row r="111" spans="1:9" x14ac:dyDescent="0.25">
      <c r="A111" s="397"/>
      <c r="B111" s="207" t="s">
        <v>206</v>
      </c>
      <c r="C111" s="200" t="s">
        <v>35</v>
      </c>
      <c r="D111" s="200" t="s">
        <v>35</v>
      </c>
      <c r="E111" s="203" t="str">
        <f>IF((D111="Select_Option")+(D111=""),"",IF(D111="Test Tier 1 - $0.01 USD",0.01,IF(D111="Test Tier 2 - $0.02 USD",0.02,INDEX(WSP[#All],MATCH(D111,WSP[LOOKUP],0)+1,MATCH(B111,WSP[#Headers],0)))))</f>
        <v/>
      </c>
      <c r="F111" s="202" t="s">
        <v>35</v>
      </c>
      <c r="G111" s="203" t="str">
        <f>IF((F111="Select_Option")*(D111="Select_Option"),"",IF((F111="Select_Option")*(D111&lt;&gt;"Select_Option"),INDEX(SRP[#All],MATCH(INDEX(_reference!$J$3:$J$806,MATCH(D111,_reference!$I$3:$I$806,0)),SRP[LOOKUP],0)+1,MATCH(B111,SRP[#Headers],0)),IF(F111="Test Tier 1 - $0.01 USD",0.01,IF(F111="Test Tier 2 - $0.02 USD",0.02,INDEX(SRP[#All],MATCH(F111,SRP[LOOKUP],0)+1,MATCH(B111,SRP[#Headers],0))))))</f>
        <v/>
      </c>
      <c r="H111" s="207" t="s">
        <v>490</v>
      </c>
      <c r="I111" s="215" t="s">
        <v>31</v>
      </c>
    </row>
    <row r="114" spans="1:9" ht="37.35" customHeight="1" x14ac:dyDescent="0.3">
      <c r="A114" s="399" t="s">
        <v>486</v>
      </c>
      <c r="B114" s="400"/>
      <c r="C114" s="209" t="s">
        <v>464</v>
      </c>
      <c r="D114" s="200" t="s">
        <v>35</v>
      </c>
      <c r="E114" s="209" t="s">
        <v>479</v>
      </c>
      <c r="F114" s="212"/>
      <c r="G114" s="298" t="s">
        <v>31</v>
      </c>
      <c r="H114" s="209" t="s">
        <v>473</v>
      </c>
      <c r="I114" s="298" t="s">
        <v>31</v>
      </c>
    </row>
    <row r="115" spans="1:9" ht="34.5" x14ac:dyDescent="0.3">
      <c r="A115" s="400"/>
      <c r="B115" s="400"/>
      <c r="C115" s="209" t="s">
        <v>465</v>
      </c>
      <c r="D115" s="200" t="s">
        <v>35</v>
      </c>
      <c r="E115" s="209" t="s">
        <v>480</v>
      </c>
      <c r="F115" s="212"/>
      <c r="G115" s="298" t="s">
        <v>31</v>
      </c>
      <c r="H115" s="209" t="s">
        <v>508</v>
      </c>
      <c r="I115" s="298" t="s">
        <v>31</v>
      </c>
    </row>
    <row r="116" spans="1:9" ht="37.35" customHeight="1" x14ac:dyDescent="0.25">
      <c r="A116" s="209" t="s">
        <v>462</v>
      </c>
      <c r="B116" s="200" t="s">
        <v>31</v>
      </c>
      <c r="C116" s="403" t="s">
        <v>478</v>
      </c>
      <c r="D116" s="403"/>
      <c r="E116" s="403"/>
      <c r="F116" s="403"/>
      <c r="G116" s="403"/>
      <c r="H116" s="403"/>
      <c r="I116" s="403"/>
    </row>
    <row r="117" spans="1:9" ht="26.25" x14ac:dyDescent="0.25">
      <c r="A117" s="213"/>
      <c r="B117" s="214"/>
      <c r="C117" s="210" t="s">
        <v>70</v>
      </c>
      <c r="D117" s="210" t="s">
        <v>111</v>
      </c>
      <c r="E117" s="210" t="s">
        <v>209</v>
      </c>
      <c r="F117" s="211"/>
      <c r="G117" s="210" t="s">
        <v>210</v>
      </c>
      <c r="H117" s="404" t="s">
        <v>482</v>
      </c>
      <c r="I117" s="405"/>
    </row>
    <row r="118" spans="1:9" ht="26.25" x14ac:dyDescent="0.25">
      <c r="A118" s="205"/>
      <c r="B118" s="206"/>
      <c r="C118" s="201" t="s">
        <v>437</v>
      </c>
      <c r="D118" s="200" t="s">
        <v>35</v>
      </c>
      <c r="E118" s="201" t="s">
        <v>437</v>
      </c>
      <c r="F118" s="201"/>
      <c r="G118" s="201" t="s">
        <v>437</v>
      </c>
      <c r="H118" s="201" t="s">
        <v>232</v>
      </c>
      <c r="I118" s="201" t="s">
        <v>437</v>
      </c>
    </row>
    <row r="119" spans="1:9" ht="28.5" customHeight="1" x14ac:dyDescent="0.25">
      <c r="A119" s="401" t="s">
        <v>481</v>
      </c>
      <c r="B119" s="402"/>
      <c r="C119" s="403"/>
      <c r="D119" s="403"/>
      <c r="E119" s="403"/>
      <c r="F119" s="403"/>
      <c r="G119" s="403"/>
      <c r="H119" s="403"/>
      <c r="I119" s="403"/>
    </row>
    <row r="120" spans="1:9" ht="15" customHeight="1" x14ac:dyDescent="0.25">
      <c r="A120" s="397" t="s">
        <v>0</v>
      </c>
      <c r="B120" s="207" t="s">
        <v>152</v>
      </c>
      <c r="C120" s="200" t="s">
        <v>35</v>
      </c>
      <c r="D120" s="200" t="s">
        <v>35</v>
      </c>
      <c r="E120" s="203" t="str">
        <f>IF((D120="Select_Option")+(D120=""),"",IF(D120="Test Tier 1 - $0.01 USD",0.01,IF(D120="Test Tier 2 - $0.02 USD",0.02,INDEX(WSP[#All],MATCH(D120,WSP[LOOKUP],0)+1,MATCH(B120,WSP[#Headers],0)))))</f>
        <v/>
      </c>
      <c r="F120" s="202" t="s">
        <v>35</v>
      </c>
      <c r="G120" s="203" t="str">
        <f>IF((F120="Select_Option")*(D120="Select_Option"),"",IF((F120="Select_Option")*(D120&lt;&gt;"Select_Option"),INDEX(SRP[#All],MATCH(INDEX(_reference!$J$3:$J$806,MATCH(D120,_reference!$I$3:$I$806,0)),SRP[LOOKUP],0)+1,MATCH(B120,SRP[#Headers],0)),IF(F120="Test Tier 1 - $0.01 USD",0.01,IF(F120="Test Tier 2 - $0.02 USD",0.02,INDEX(SRP[#All],MATCH(F120,SRP[LOOKUP],0)+1,MATCH(B120,SRP[#Headers],0))))))</f>
        <v/>
      </c>
      <c r="H120" s="207" t="s">
        <v>490</v>
      </c>
      <c r="I120" s="215" t="s">
        <v>31</v>
      </c>
    </row>
    <row r="121" spans="1:9" x14ac:dyDescent="0.25">
      <c r="A121" s="398"/>
      <c r="B121" s="207" t="s">
        <v>2</v>
      </c>
      <c r="C121" s="200" t="s">
        <v>35</v>
      </c>
      <c r="D121" s="200" t="s">
        <v>35</v>
      </c>
      <c r="E121" s="203" t="str">
        <f>IF((D121="Select_Option")+(D121=""),"",IF(D121="Test Tier 1 - $0.01 USD",0.01,IF(D121="Test Tier 2 - $0.02 USD",0.02,INDEX(WSP[#All],MATCH(D121,WSP[LOOKUP],0)+1,MATCH(B121,WSP[#Headers],0)))))</f>
        <v/>
      </c>
      <c r="F121" s="202" t="s">
        <v>35</v>
      </c>
      <c r="G121" s="203" t="str">
        <f>IF((F121="Select_Option")*(D121="Select_Option"),"",IF((F121="Select_Option")*(D121&lt;&gt;"Select_Option"),INDEX(SRP[#All],MATCH(INDEX(_reference!$J$3:$J$806,MATCH(D121,_reference!$I$3:$I$806,0)),SRP[LOOKUP],0)+1,MATCH(B121,SRP[#Headers],0)),IF(F121="Test Tier 1 - $0.01 USD",0.01,IF(F121="Test Tier 2 - $0.02 USD",0.02,INDEX(SRP[#All],MATCH(F121,SRP[LOOKUP],0)+1,MATCH(B121,SRP[#Headers],0))))))</f>
        <v/>
      </c>
      <c r="H121" s="207" t="s">
        <v>490</v>
      </c>
      <c r="I121" s="215" t="s">
        <v>31</v>
      </c>
    </row>
    <row r="122" spans="1:9" x14ac:dyDescent="0.25">
      <c r="A122" s="398"/>
      <c r="B122" s="208" t="s">
        <v>466</v>
      </c>
      <c r="C122" s="218" t="str">
        <f>Con3\Avail\Canada</f>
        <v>Select_Option</v>
      </c>
      <c r="D122" s="218" t="str">
        <f>Con3\WSP\Canada</f>
        <v>Select_Option</v>
      </c>
      <c r="E122" s="216" t="str">
        <f>E121</f>
        <v/>
      </c>
      <c r="F122" s="217"/>
      <c r="G122" s="216" t="str">
        <f>G121</f>
        <v/>
      </c>
      <c r="H122" s="208" t="s">
        <v>491</v>
      </c>
      <c r="I122" s="215" t="s">
        <v>31</v>
      </c>
    </row>
    <row r="123" spans="1:9" x14ac:dyDescent="0.25">
      <c r="A123" s="398"/>
      <c r="B123" s="207" t="s">
        <v>12</v>
      </c>
      <c r="C123" s="200" t="s">
        <v>35</v>
      </c>
      <c r="D123" s="200" t="s">
        <v>35</v>
      </c>
      <c r="E123" s="203" t="str">
        <f>IF((D123="Select_Option")+(D123=""),"",IF(D123="Test Tier 1 - $0.01 USD",0.01,IF(D123="Test Tier 2 - $0.02 USD",0.02,INDEX(WSP[#All],MATCH(D123,WSP[LOOKUP],0)+1,MATCH(B123,WSP[#Headers],0)))))</f>
        <v/>
      </c>
      <c r="F123" s="202" t="s">
        <v>35</v>
      </c>
      <c r="G123" s="203" t="str">
        <f>IF((F123="Select_Option")*(D123="Select_Option"),"",IF((F123="Select_Option")*(D123&lt;&gt;"Select_Option"),INDEX(SRP[#All],MATCH(INDEX(_reference!$J$3:$J$806,MATCH(D123,_reference!$I$3:$I$806,0)),SRP[LOOKUP],0)+1,MATCH(B123,SRP[#Headers],0)),IF(F123="Test Tier 1 - $0.01 USD",0.01,IF(F123="Test Tier 2 - $0.02 USD",0.02,INDEX(SRP[#All],MATCH(F123,SRP[LOOKUP],0)+1,MATCH(B123,SRP[#Headers],0))))))</f>
        <v/>
      </c>
      <c r="H123" s="207" t="s">
        <v>492</v>
      </c>
      <c r="I123" s="215" t="s">
        <v>31</v>
      </c>
    </row>
    <row r="124" spans="1:9" ht="15" customHeight="1" x14ac:dyDescent="0.25">
      <c r="A124" s="397" t="s">
        <v>264</v>
      </c>
      <c r="B124" s="207" t="s">
        <v>3</v>
      </c>
      <c r="C124" s="200" t="s">
        <v>35</v>
      </c>
      <c r="D124" s="200" t="s">
        <v>35</v>
      </c>
      <c r="E124" s="203" t="str">
        <f>IF((D124="Select_Option")+(D124=""),"",IF(D124="Test Tier 1 - $0.01 USD",0.01,IF(D124="Test Tier 2 - $0.02 USD",0.02,INDEX(WSP[#All],MATCH(D124,WSP[LOOKUP],0)+1,MATCH(B124,WSP[#Headers],0)))))</f>
        <v/>
      </c>
      <c r="F124" s="202" t="s">
        <v>35</v>
      </c>
      <c r="G124" s="203" t="str">
        <f>IF((F124="Select_Option")*(D124="Select_Option"),"",IF((F124="Select_Option")*(D124&lt;&gt;"Select_Option"),INDEX(SRP[#All],MATCH(INDEX(_reference!$J$3:$J$806,MATCH(D124,_reference!$I$3:$I$806,0)),SRP[LOOKUP],0)+1,MATCH(B124,SRP[#Headers],0)),IF(F124="Test Tier 1 - $0.01 USD",0.01,IF(F124="Test Tier 2 - $0.02 USD",0.02,INDEX(SRP[#All],MATCH(F124,SRP[LOOKUP],0)+1,MATCH(B124,SRP[#Headers],0))))))</f>
        <v/>
      </c>
      <c r="H124" s="207" t="s">
        <v>493</v>
      </c>
      <c r="I124" s="215" t="s">
        <v>31</v>
      </c>
    </row>
    <row r="125" spans="1:9" x14ac:dyDescent="0.25">
      <c r="A125" s="398"/>
      <c r="B125" s="207" t="s">
        <v>156</v>
      </c>
      <c r="C125" s="200" t="s">
        <v>35</v>
      </c>
      <c r="D125" s="200" t="s">
        <v>35</v>
      </c>
      <c r="E125" s="203" t="str">
        <f>IF((D125="Select_Option")+(D125=""),"",IF(D125="Test Tier 1 - $0.01 USD",0.01,IF(D125="Test Tier 2 - $0.02 USD",0.02,INDEX(WSP[#All],MATCH(D125,WSP[LOOKUP],0)+1,MATCH(B125,WSP[#Headers],0)))))</f>
        <v/>
      </c>
      <c r="F125" s="202" t="s">
        <v>35</v>
      </c>
      <c r="G125" s="203" t="str">
        <f>IF((F125="Select_Option")*(D125="Select_Option"),"",IF((F125="Select_Option")*(D125&lt;&gt;"Select_Option"),INDEX(SRP[#All],MATCH(INDEX(_reference!$J$3:$J$806,MATCH(D125,_reference!$I$3:$I$806,0)),SRP[LOOKUP],0)+1,MATCH(B125,SRP[#Headers],0)),IF(F125="Test Tier 1 - $0.01 USD",0.01,IF(F125="Test Tier 2 - $0.02 USD",0.02,INDEX(SRP[#All],MATCH(F125,SRP[LOOKUP],0)+1,MATCH(B125,SRP[#Headers],0))))))</f>
        <v/>
      </c>
      <c r="H125" s="207" t="s">
        <v>491</v>
      </c>
      <c r="I125" s="215" t="s">
        <v>31</v>
      </c>
    </row>
    <row r="126" spans="1:9" x14ac:dyDescent="0.25">
      <c r="A126" s="398"/>
      <c r="B126" s="208" t="s">
        <v>468</v>
      </c>
      <c r="C126" s="218" t="str">
        <f>Con3\Avail\Belgium</f>
        <v>Select_Option</v>
      </c>
      <c r="D126" s="218" t="str">
        <f>Con3\WSP\Belgium</f>
        <v>Select_Option</v>
      </c>
      <c r="E126" s="216" t="str">
        <f>E125</f>
        <v/>
      </c>
      <c r="F126" s="217"/>
      <c r="G126" s="216" t="str">
        <f>G125</f>
        <v/>
      </c>
      <c r="H126" s="208" t="s">
        <v>494</v>
      </c>
      <c r="I126" s="215" t="s">
        <v>31</v>
      </c>
    </row>
    <row r="127" spans="1:9" x14ac:dyDescent="0.25">
      <c r="A127" s="398"/>
      <c r="B127" s="207" t="s">
        <v>164</v>
      </c>
      <c r="C127" s="200" t="s">
        <v>35</v>
      </c>
      <c r="D127" s="200" t="s">
        <v>35</v>
      </c>
      <c r="E127" s="203" t="str">
        <f>IF((D127="Select_Option")+(D127=""),"",IF(D127="Test Tier 1 - $0.01 USD",0.01,IF(D127="Test Tier 2 - $0.02 USD",0.02,INDEX(WSP[#All],MATCH(D127,WSP[LOOKUP],0)+1,MATCH(B127,WSP[#Headers],0)))))</f>
        <v/>
      </c>
      <c r="F127" s="202" t="s">
        <v>35</v>
      </c>
      <c r="G127" s="203" t="str">
        <f>IF((F127="Select_Option")*(D127="Select_Option"),"",IF((F127="Select_Option")*(D127&lt;&gt;"Select_Option"),INDEX(SRP[#All],MATCH(INDEX(_reference!$J$3:$J$806,MATCH(D127,_reference!$I$3:$I$806,0)),SRP[LOOKUP],0)+1,MATCH(B127,SRP[#Headers],0)),IF(F127="Test Tier 1 - $0.01 USD",0.01,IF(F127="Test Tier 2 - $0.02 USD",0.02,INDEX(SRP[#All],MATCH(F127,SRP[LOOKUP],0)+1,MATCH(B127,SRP[#Headers],0))))))</f>
        <v/>
      </c>
      <c r="H127" s="207" t="s">
        <v>495</v>
      </c>
      <c r="I127" s="215" t="s">
        <v>31</v>
      </c>
    </row>
    <row r="128" spans="1:9" x14ac:dyDescent="0.25">
      <c r="A128" s="398"/>
      <c r="B128" s="207" t="s">
        <v>167</v>
      </c>
      <c r="C128" s="200" t="s">
        <v>35</v>
      </c>
      <c r="D128" s="200" t="s">
        <v>35</v>
      </c>
      <c r="E128" s="203" t="str">
        <f>IF((D128="Select_Option")+(D128=""),"",IF(D128="Test Tier 1 - $0.01 USD",0.01,IF(D128="Test Tier 2 - $0.02 USD",0.02,INDEX(WSP[#All],MATCH(D128,WSP[LOOKUP],0)+1,MATCH(B128,WSP[#Headers],0)))))</f>
        <v/>
      </c>
      <c r="F128" s="202" t="s">
        <v>35</v>
      </c>
      <c r="G128" s="203" t="str">
        <f>IF((F128="Select_Option")*(D128="Select_Option"),"",IF((F128="Select_Option")*(D128&lt;&gt;"Select_Option"),INDEX(SRP[#All],MATCH(INDEX(_reference!$J$3:$J$806,MATCH(D128,_reference!$I$3:$I$806,0)),SRP[LOOKUP],0)+1,MATCH(B128,SRP[#Headers],0)),IF(F128="Test Tier 1 - $0.01 USD",0.01,IF(F128="Test Tier 2 - $0.02 USD",0.02,INDEX(SRP[#All],MATCH(F128,SRP[LOOKUP],0)+1,MATCH(B128,SRP[#Headers],0))))))</f>
        <v/>
      </c>
      <c r="H128" s="207" t="s">
        <v>496</v>
      </c>
      <c r="I128" s="215" t="s">
        <v>31</v>
      </c>
    </row>
    <row r="129" spans="1:9" x14ac:dyDescent="0.25">
      <c r="A129" s="398"/>
      <c r="B129" s="207" t="s">
        <v>4</v>
      </c>
      <c r="C129" s="200" t="s">
        <v>35</v>
      </c>
      <c r="D129" s="200" t="s">
        <v>35</v>
      </c>
      <c r="E129" s="203" t="str">
        <f>IF((D129="Select_Option")+(D129=""),"",IF(D129="Test Tier 1 - $0.01 USD",0.01,IF(D129="Test Tier 2 - $0.02 USD",0.02,INDEX(WSP[#All],MATCH(D129,WSP[LOOKUP],0)+1,MATCH(B129,WSP[#Headers],0)))))</f>
        <v/>
      </c>
      <c r="F129" s="202" t="s">
        <v>35</v>
      </c>
      <c r="G129" s="203" t="str">
        <f>IF((F129="Select_Option")*(D129="Select_Option"),"",IF((F129="Select_Option")*(D129&lt;&gt;"Select_Option"),INDEX(SRP[#All],MATCH(INDEX(_reference!$J$3:$J$806,MATCH(D129,_reference!$I$3:$I$806,0)),SRP[LOOKUP],0)+1,MATCH(B129,SRP[#Headers],0)),IF(F129="Test Tier 1 - $0.01 USD",0.01,IF(F129="Test Tier 2 - $0.02 USD",0.02,INDEX(SRP[#All],MATCH(F129,SRP[LOOKUP],0)+1,MATCH(B129,SRP[#Headers],0))))))</f>
        <v/>
      </c>
      <c r="H129" s="207" t="s">
        <v>491</v>
      </c>
      <c r="I129" s="215" t="s">
        <v>31</v>
      </c>
    </row>
    <row r="130" spans="1:9" x14ac:dyDescent="0.25">
      <c r="A130" s="398"/>
      <c r="B130" s="207" t="s">
        <v>5</v>
      </c>
      <c r="C130" s="200" t="s">
        <v>35</v>
      </c>
      <c r="D130" s="200" t="s">
        <v>35</v>
      </c>
      <c r="E130" s="203" t="str">
        <f>IF((D130="Select_Option")+(D130=""),"",IF(D130="Test Tier 1 - $0.01 USD",0.01,IF(D130="Test Tier 2 - $0.02 USD",0.02,INDEX(WSP[#All],MATCH(D130,WSP[LOOKUP],0)+1,MATCH(B130,WSP[#Headers],0)))))</f>
        <v/>
      </c>
      <c r="F130" s="202" t="s">
        <v>35</v>
      </c>
      <c r="G130" s="203" t="str">
        <f>IF((F130="Select_Option")*(D130="Select_Option"),"",IF((F130="Select_Option")*(D130&lt;&gt;"Select_Option"),INDEX(SRP[#All],MATCH(INDEX(_reference!$J$3:$J$806,MATCH(D130,_reference!$I$3:$I$806,0)),SRP[LOOKUP],0)+1,MATCH(B130,SRP[#Headers],0)),IF(F130="Test Tier 1 - $0.01 USD",0.01,IF(F130="Test Tier 2 - $0.02 USD",0.02,INDEX(SRP[#All],MATCH(F130,SRP[LOOKUP],0)+1,MATCH(B130,SRP[#Headers],0))))))</f>
        <v/>
      </c>
      <c r="H130" s="207" t="s">
        <v>493</v>
      </c>
      <c r="I130" s="215" t="s">
        <v>31</v>
      </c>
    </row>
    <row r="131" spans="1:9" x14ac:dyDescent="0.25">
      <c r="A131" s="398"/>
      <c r="B131" s="207" t="s">
        <v>6</v>
      </c>
      <c r="C131" s="200" t="s">
        <v>35</v>
      </c>
      <c r="D131" s="200" t="s">
        <v>35</v>
      </c>
      <c r="E131" s="203" t="str">
        <f>IF((D131="Select_Option")+(D131=""),"",IF(D131="Test Tier 1 - $0.01 USD",0.01,IF(D131="Test Tier 2 - $0.02 USD",0.02,INDEX(WSP[#All],MATCH(D131,WSP[LOOKUP],0)+1,MATCH(B131,WSP[#Headers],0)))))</f>
        <v/>
      </c>
      <c r="F131" s="202" t="s">
        <v>35</v>
      </c>
      <c r="G131" s="203" t="str">
        <f>IF((F131="Select_Option")*(D131="Select_Option"),"",IF((F131="Select_Option")*(D131&lt;&gt;"Select_Option"),INDEX(SRP[#All],MATCH(INDEX(_reference!$J$3:$J$806,MATCH(D131,_reference!$I$3:$I$806,0)),SRP[LOOKUP],0)+1,MATCH(B131,SRP[#Headers],0)),IF(F131="Test Tier 1 - $0.01 USD",0.01,IF(F131="Test Tier 2 - $0.02 USD",0.02,INDEX(SRP[#All],MATCH(F131,SRP[LOOKUP],0)+1,MATCH(B131,SRP[#Headers],0))))))</f>
        <v/>
      </c>
      <c r="H131" s="207" t="s">
        <v>490</v>
      </c>
      <c r="I131" s="215" t="s">
        <v>31</v>
      </c>
    </row>
    <row r="132" spans="1:9" x14ac:dyDescent="0.25">
      <c r="A132" s="398"/>
      <c r="B132" s="207" t="s">
        <v>7</v>
      </c>
      <c r="C132" s="200" t="s">
        <v>35</v>
      </c>
      <c r="D132" s="200" t="s">
        <v>35</v>
      </c>
      <c r="E132" s="203" t="str">
        <f>IF((D132="Select_Option")+(D132=""),"",IF(D132="Test Tier 1 - $0.01 USD",0.01,IF(D132="Test Tier 2 - $0.02 USD",0.02,INDEX(WSP[#All],MATCH(D132,WSP[LOOKUP],0)+1,MATCH(B132,WSP[#Headers],0)))))</f>
        <v/>
      </c>
      <c r="F132" s="202" t="s">
        <v>35</v>
      </c>
      <c r="G132" s="203" t="str">
        <f>IF((F132="Select_Option")*(D132="Select_Option"),"",IF((F132="Select_Option")*(D132&lt;&gt;"Select_Option"),INDEX(SRP[#All],MATCH(INDEX(_reference!$J$3:$J$806,MATCH(D132,_reference!$I$3:$I$806,0)),SRP[LOOKUP],0)+1,MATCH(B132,SRP[#Headers],0)),IF(F132="Test Tier 1 - $0.01 USD",0.01,IF(F132="Test Tier 2 - $0.02 USD",0.02,INDEX(SRP[#All],MATCH(F132,SRP[LOOKUP],0)+1,MATCH(B132,SRP[#Headers],0))))))</f>
        <v/>
      </c>
      <c r="H132" s="207" t="s">
        <v>497</v>
      </c>
      <c r="I132" s="215" t="s">
        <v>31</v>
      </c>
    </row>
    <row r="133" spans="1:9" x14ac:dyDescent="0.25">
      <c r="A133" s="398"/>
      <c r="B133" s="207" t="s">
        <v>184</v>
      </c>
      <c r="C133" s="200" t="s">
        <v>35</v>
      </c>
      <c r="D133" s="200" t="s">
        <v>35</v>
      </c>
      <c r="E133" s="203" t="str">
        <f>IF((D133="Select_Option")+(D133=""),"",IF(D133="Test Tier 1 - $0.01 USD",0.01,IF(D133="Test Tier 2 - $0.02 USD",0.02,INDEX(WSP[#All],MATCH(D133,WSP[LOOKUP],0)+1,MATCH(B133,WSP[#Headers],0)))))</f>
        <v/>
      </c>
      <c r="F133" s="202" t="s">
        <v>35</v>
      </c>
      <c r="G133" s="203" t="str">
        <f>IF((F133="Select_Option")*(D133="Select_Option"),"",IF((F133="Select_Option")*(D133&lt;&gt;"Select_Option"),INDEX(SRP[#All],MATCH(INDEX(_reference!$J$3:$J$806,MATCH(D133,_reference!$I$3:$I$806,0)),SRP[LOOKUP],0)+1,MATCH(B133,SRP[#Headers],0)),IF(F133="Test Tier 1 - $0.01 USD",0.01,IF(F133="Test Tier 2 - $0.02 USD",0.02,INDEX(SRP[#All],MATCH(F133,SRP[LOOKUP],0)+1,MATCH(B133,SRP[#Headers],0))))))</f>
        <v/>
      </c>
      <c r="H133" s="207" t="s">
        <v>494</v>
      </c>
      <c r="I133" s="215" t="s">
        <v>31</v>
      </c>
    </row>
    <row r="134" spans="1:9" x14ac:dyDescent="0.25">
      <c r="A134" s="398"/>
      <c r="B134" s="207" t="s">
        <v>185</v>
      </c>
      <c r="C134" s="200" t="s">
        <v>35</v>
      </c>
      <c r="D134" s="200" t="s">
        <v>35</v>
      </c>
      <c r="E134" s="203" t="str">
        <f>IF((D134="Select_Option")+(D134=""),"",IF(D134="Test Tier 1 - $0.01 USD",0.01,IF(D134="Test Tier 2 - $0.02 USD",0.02,INDEX(WSP[#All],MATCH(D134,WSP[LOOKUP],0)+1,MATCH(B134,WSP[#Headers],0)))))</f>
        <v/>
      </c>
      <c r="F134" s="202" t="s">
        <v>35</v>
      </c>
      <c r="G134" s="203" t="str">
        <f>IF((F134="Select_Option")*(D134="Select_Option"),"",IF((F134="Select_Option")*(D134&lt;&gt;"Select_Option"),INDEX(SRP[#All],MATCH(INDEX(_reference!$J$3:$J$806,MATCH(D134,_reference!$I$3:$I$806,0)),SRP[LOOKUP],0)+1,MATCH(B134,SRP[#Headers],0)),IF(F134="Test Tier 1 - $0.01 USD",0.01,IF(F134="Test Tier 2 - $0.02 USD",0.02,INDEX(SRP[#All],MATCH(F134,SRP[LOOKUP],0)+1,MATCH(B134,SRP[#Headers],0))))))</f>
        <v/>
      </c>
      <c r="H134" s="207" t="s">
        <v>498</v>
      </c>
      <c r="I134" s="215" t="s">
        <v>31</v>
      </c>
    </row>
    <row r="135" spans="1:9" x14ac:dyDescent="0.25">
      <c r="A135" s="398"/>
      <c r="B135" s="207" t="s">
        <v>190</v>
      </c>
      <c r="C135" s="200" t="s">
        <v>35</v>
      </c>
      <c r="D135" s="200" t="s">
        <v>35</v>
      </c>
      <c r="E135" s="203" t="str">
        <f>IF((D135="Select_Option")+(D135=""),"",IF(D135="Test Tier 1 - $0.01 USD",0.01,IF(D135="Test Tier 2 - $0.02 USD",0.02,INDEX(WSP[#All],MATCH(D135,WSP[LOOKUP],0)+1,MATCH(B135,WSP[#Headers],0)))))</f>
        <v/>
      </c>
      <c r="F135" s="202" t="s">
        <v>35</v>
      </c>
      <c r="G135" s="203" t="str">
        <f>IF((F135="Select_Option")*(D135="Select_Option"),"",IF((F135="Select_Option")*(D135&lt;&gt;"Select_Option"),INDEX(SRP[#All],MATCH(INDEX(_reference!$J$3:$J$806,MATCH(D135,_reference!$I$3:$I$806,0)),SRP[LOOKUP],0)+1,MATCH(B135,SRP[#Headers],0)),IF(F135="Test Tier 1 - $0.01 USD",0.01,IF(F135="Test Tier 2 - $0.02 USD",0.02,INDEX(SRP[#All],MATCH(F135,SRP[LOOKUP],0)+1,MATCH(B135,SRP[#Headers],0))))))</f>
        <v/>
      </c>
      <c r="H135" s="207" t="s">
        <v>499</v>
      </c>
      <c r="I135" s="215" t="s">
        <v>31</v>
      </c>
    </row>
    <row r="136" spans="1:9" x14ac:dyDescent="0.25">
      <c r="A136" s="398"/>
      <c r="B136" s="207" t="s">
        <v>8</v>
      </c>
      <c r="C136" s="200" t="s">
        <v>35</v>
      </c>
      <c r="D136" s="200" t="s">
        <v>35</v>
      </c>
      <c r="E136" s="203" t="str">
        <f>IF((D136="Select_Option")+(D136=""),"",IF(D136="Test Tier 1 - $0.01 USD",0.01,IF(D136="Test Tier 2 - $0.02 USD",0.02,INDEX(WSP[#All],MATCH(D136,WSP[LOOKUP],0)+1,MATCH(B136,WSP[#Headers],0)))))</f>
        <v/>
      </c>
      <c r="F136" s="202" t="s">
        <v>35</v>
      </c>
      <c r="G136" s="203" t="str">
        <f>IF((F136="Select_Option")*(D136="Select_Option"),"",IF((F136="Select_Option")*(D136&lt;&gt;"Select_Option"),INDEX(SRP[#All],MATCH(INDEX(_reference!$J$3:$J$806,MATCH(D136,_reference!$I$3:$I$806,0)),SRP[LOOKUP],0)+1,MATCH(B136,SRP[#Headers],0)),IF(F136="Test Tier 1 - $0.01 USD",0.01,IF(F136="Test Tier 2 - $0.02 USD",0.02,INDEX(SRP[#All],MATCH(F136,SRP[LOOKUP],0)+1,MATCH(B136,SRP[#Headers],0))))))</f>
        <v/>
      </c>
      <c r="H136" s="207" t="s">
        <v>492</v>
      </c>
      <c r="I136" s="215" t="s">
        <v>31</v>
      </c>
    </row>
    <row r="137" spans="1:9" x14ac:dyDescent="0.25">
      <c r="A137" s="398"/>
      <c r="B137" s="207" t="s">
        <v>199</v>
      </c>
      <c r="C137" s="200" t="s">
        <v>35</v>
      </c>
      <c r="D137" s="200" t="s">
        <v>35</v>
      </c>
      <c r="E137" s="203" t="str">
        <f>IF((D137="Select_Option")+(D137=""),"",IF(D137="Test Tier 1 - $0.01 USD",0.01,IF(D137="Test Tier 2 - $0.02 USD",0.02,INDEX(WSP[#All],MATCH(D137,WSP[LOOKUP],0)+1,MATCH(B137,WSP[#Headers],0)))))</f>
        <v/>
      </c>
      <c r="F137" s="202" t="s">
        <v>35</v>
      </c>
      <c r="G137" s="203" t="str">
        <f>IF((F137="Select_Option")*(D137="Select_Option"),"",IF((F137="Select_Option")*(D137&lt;&gt;"Select_Option"),INDEX(SRP[#All],MATCH(INDEX(_reference!$J$3:$J$806,MATCH(D137,_reference!$I$3:$I$806,0)),SRP[LOOKUP],0)+1,MATCH(B137,SRP[#Headers],0)),IF(F137="Test Tier 1 - $0.01 USD",0.01,IF(F137="Test Tier 2 - $0.02 USD",0.02,INDEX(SRP[#All],MATCH(F137,SRP[LOOKUP],0)+1,MATCH(B137,SRP[#Headers],0))))))</f>
        <v/>
      </c>
      <c r="H137" s="207" t="s">
        <v>500</v>
      </c>
      <c r="I137" s="215" t="s">
        <v>31</v>
      </c>
    </row>
    <row r="138" spans="1:9" x14ac:dyDescent="0.25">
      <c r="A138" s="398"/>
      <c r="B138" s="207" t="s">
        <v>200</v>
      </c>
      <c r="C138" s="200" t="s">
        <v>35</v>
      </c>
      <c r="D138" s="200" t="s">
        <v>35</v>
      </c>
      <c r="E138" s="203" t="str">
        <f>IF((D138="Select_Option")+(D138=""),"",IF(D138="Test Tier 1 - $0.01 USD",0.01,IF(D138="Test Tier 2 - $0.02 USD",0.02,INDEX(WSP[#All],MATCH(D138,WSP[LOOKUP],0)+1,MATCH(B138,WSP[#Headers],0)))))</f>
        <v/>
      </c>
      <c r="F138" s="202" t="s">
        <v>35</v>
      </c>
      <c r="G138" s="203" t="str">
        <f>IF((F138="Select_Option")*(D138="Select_Option"),"",IF((F138="Select_Option")*(D138&lt;&gt;"Select_Option"),INDEX(SRP[#All],MATCH(INDEX(_reference!$J$3:$J$806,MATCH(D138,_reference!$I$3:$I$806,0)),SRP[LOOKUP],0)+1,MATCH(B138,SRP[#Headers],0)),IF(F138="Test Tier 1 - $0.01 USD",0.01,IF(F138="Test Tier 2 - $0.02 USD",0.02,INDEX(SRP[#All],MATCH(F138,SRP[LOOKUP],0)+1,MATCH(B138,SRP[#Headers],0))))))</f>
        <v/>
      </c>
      <c r="H138" s="207" t="s">
        <v>493</v>
      </c>
      <c r="I138" s="215" t="s">
        <v>31</v>
      </c>
    </row>
    <row r="139" spans="1:9" x14ac:dyDescent="0.25">
      <c r="A139" s="398"/>
      <c r="B139" s="208" t="s">
        <v>469</v>
      </c>
      <c r="C139" s="218" t="str">
        <f>Con3\Avail\Switzerland</f>
        <v>Select_Option</v>
      </c>
      <c r="D139" s="218" t="str">
        <f>Con3\WSP\Switzerland</f>
        <v>Select_Option</v>
      </c>
      <c r="E139" s="216" t="str">
        <f>E138</f>
        <v/>
      </c>
      <c r="F139" s="217"/>
      <c r="G139" s="216" t="str">
        <f>G138</f>
        <v/>
      </c>
      <c r="H139" s="208" t="s">
        <v>491</v>
      </c>
      <c r="I139" s="215" t="s">
        <v>31</v>
      </c>
    </row>
    <row r="140" spans="1:9" x14ac:dyDescent="0.25">
      <c r="A140" s="398"/>
      <c r="B140" s="207" t="s">
        <v>9</v>
      </c>
      <c r="C140" s="200" t="s">
        <v>35</v>
      </c>
      <c r="D140" s="200" t="s">
        <v>35</v>
      </c>
      <c r="E140" s="203" t="str">
        <f>IF((D140="Select_Option")+(D140=""),"",IF(D140="Test Tier 1 - $0.01 USD",0.01,IF(D140="Test Tier 2 - $0.02 USD",0.02,INDEX(WSP[#All],MATCH(D140,WSP[LOOKUP],0)+1,MATCH(B140,WSP[#Headers],0)))))</f>
        <v/>
      </c>
      <c r="F140" s="202" t="s">
        <v>35</v>
      </c>
      <c r="G140" s="203" t="str">
        <f>IF((F140="Select_Option")*(D140="Select_Option"),"",IF((F140="Select_Option")*(D140&lt;&gt;"Select_Option"),INDEX(SRP[#All],MATCH(INDEX(_reference!$J$3:$J$806,MATCH(D140,_reference!$I$3:$I$806,0)),SRP[LOOKUP],0)+1,MATCH(B140,SRP[#Headers],0)),IF(F140="Test Tier 1 - $0.01 USD",0.01,IF(F140="Test Tier 2 - $0.02 USD",0.02,INDEX(SRP[#All],MATCH(F140,SRP[LOOKUP],0)+1,MATCH(B140,SRP[#Headers],0))))))</f>
        <v/>
      </c>
      <c r="H140" s="207" t="s">
        <v>490</v>
      </c>
      <c r="I140" s="215" t="s">
        <v>31</v>
      </c>
    </row>
    <row r="141" spans="1:9" ht="15" customHeight="1" x14ac:dyDescent="0.25">
      <c r="A141" s="397" t="s">
        <v>265</v>
      </c>
      <c r="B141" s="207" t="s">
        <v>163</v>
      </c>
      <c r="C141" s="200" t="s">
        <v>35</v>
      </c>
      <c r="D141" s="200" t="s">
        <v>35</v>
      </c>
      <c r="E141" s="203" t="str">
        <f>IF((D141="Select_Option")+(D141=""),"",IF(D141="Test Tier 1 - $0.01 USD",0.01,IF(D141="Test Tier 2 - $0.02 USD",0.02,INDEX(WSP[#All],MATCH(D141,WSP[LOOKUP],0)+1,MATCH(B141,WSP[#Headers],0)))))</f>
        <v/>
      </c>
      <c r="F141" s="202" t="s">
        <v>35</v>
      </c>
      <c r="G141" s="203" t="str">
        <f>IF((F141="Select_Option")*(D141="Select_Option"),"",IF((F141="Select_Option")*(D141&lt;&gt;"Select_Option"),INDEX(SRP[#All],MATCH(INDEX(_reference!$J$3:$J$806,MATCH(D141,_reference!$I$3:$I$806,0)),SRP[LOOKUP],0)+1,MATCH(B141,SRP[#Headers],0)),IF(F141="Test Tier 1 - $0.01 USD",0.01,IF(F141="Test Tier 2 - $0.02 USD",0.02,INDEX(SRP[#All],MATCH(F141,SRP[LOOKUP],0)+1,MATCH(B141,SRP[#Headers],0))))))</f>
        <v/>
      </c>
      <c r="H141" s="207" t="s">
        <v>490</v>
      </c>
      <c r="I141" s="215" t="s">
        <v>31</v>
      </c>
    </row>
    <row r="142" spans="1:9" x14ac:dyDescent="0.25">
      <c r="A142" s="397"/>
      <c r="B142" s="207" t="s">
        <v>168</v>
      </c>
      <c r="C142" s="200" t="s">
        <v>35</v>
      </c>
      <c r="D142" s="200" t="s">
        <v>35</v>
      </c>
      <c r="E142" s="203" t="str">
        <f>IF((D142="Select_Option")+(D142=""),"",IF(D142="Test Tier 1 - $0.01 USD",0.01,IF(D142="Test Tier 2 - $0.02 USD",0.02,INDEX(WSP[#All],MATCH(D142,WSP[LOOKUP],0)+1,MATCH(B142,WSP[#Headers],0)))))</f>
        <v/>
      </c>
      <c r="F142" s="202" t="s">
        <v>35</v>
      </c>
      <c r="G142" s="203" t="str">
        <f>IF((F142="Select_Option")*(D142="Select_Option"),"",IF((F142="Select_Option")*(D142&lt;&gt;"Select_Option"),INDEX(SRP[#All],MATCH(INDEX(_reference!$J$3:$J$806,MATCH(D142,_reference!$I$3:$I$806,0)),SRP[LOOKUP],0)+1,MATCH(B142,SRP[#Headers],0)),IF(F142="Test Tier 1 - $0.01 USD",0.01,IF(F142="Test Tier 2 - $0.02 USD",0.02,INDEX(SRP[#All],MATCH(F142,SRP[LOOKUP],0)+1,MATCH(B142,SRP[#Headers],0))))))</f>
        <v/>
      </c>
      <c r="H142" s="207" t="s">
        <v>490</v>
      </c>
      <c r="I142" s="215" t="s">
        <v>31</v>
      </c>
    </row>
    <row r="143" spans="1:9" x14ac:dyDescent="0.25">
      <c r="A143" s="397"/>
      <c r="B143" s="207" t="s">
        <v>170</v>
      </c>
      <c r="C143" s="200" t="s">
        <v>35</v>
      </c>
      <c r="D143" s="200" t="s">
        <v>35</v>
      </c>
      <c r="E143" s="203" t="str">
        <f>IF((D143="Select_Option")+(D143=""),"",IF(D143="Test Tier 1 - $0.01 USD",0.01,IF(D143="Test Tier 2 - $0.02 USD",0.02,INDEX(WSP[#All],MATCH(D143,WSP[LOOKUP],0)+1,MATCH(B143,WSP[#Headers],0)))))</f>
        <v/>
      </c>
      <c r="F143" s="202" t="s">
        <v>35</v>
      </c>
      <c r="G143" s="203" t="str">
        <f>IF((F143="Select_Option")*(D143="Select_Option"),"",IF((F143="Select_Option")*(D143&lt;&gt;"Select_Option"),INDEX(SRP[#All],MATCH(INDEX(_reference!$J$3:$J$806,MATCH(D143,_reference!$I$3:$I$806,0)),SRP[LOOKUP],0)+1,MATCH(B143,SRP[#Headers],0)),IF(F143="Test Tier 1 - $0.01 USD",0.01,IF(F143="Test Tier 2 - $0.02 USD",0.02,INDEX(SRP[#All],MATCH(F143,SRP[LOOKUP],0)+1,MATCH(B143,SRP[#Headers],0))))))</f>
        <v/>
      </c>
      <c r="H143" s="207" t="s">
        <v>490</v>
      </c>
      <c r="I143" s="215" t="s">
        <v>31</v>
      </c>
    </row>
    <row r="144" spans="1:9" x14ac:dyDescent="0.25">
      <c r="A144" s="397"/>
      <c r="B144" s="207" t="s">
        <v>189</v>
      </c>
      <c r="C144" s="200" t="s">
        <v>35</v>
      </c>
      <c r="D144" s="200" t="s">
        <v>35</v>
      </c>
      <c r="E144" s="203" t="str">
        <f>IF((D144="Select_Option")+(D144=""),"",IF(D144="Test Tier 1 - $0.01 USD",0.01,IF(D144="Test Tier 2 - $0.02 USD",0.02,INDEX(WSP[#All],MATCH(D144,WSP[LOOKUP],0)+1,MATCH(B144,WSP[#Headers],0)))))</f>
        <v/>
      </c>
      <c r="F144" s="202" t="s">
        <v>35</v>
      </c>
      <c r="G144" s="203" t="str">
        <f>IF((F144="Select_Option")*(D144="Select_Option"),"",IF((F144="Select_Option")*(D144&lt;&gt;"Select_Option"),INDEX(SRP[#All],MATCH(INDEX(_reference!$J$3:$J$806,MATCH(D144,_reference!$I$3:$I$806,0)),SRP[LOOKUP],0)+1,MATCH(B144,SRP[#Headers],0)),IF(F144="Test Tier 1 - $0.01 USD",0.01,IF(F144="Test Tier 2 - $0.02 USD",0.02,INDEX(SRP[#All],MATCH(F144,SRP[LOOKUP],0)+1,MATCH(B144,SRP[#Headers],0))))))</f>
        <v/>
      </c>
      <c r="H144" s="207" t="s">
        <v>501</v>
      </c>
      <c r="I144" s="215" t="s">
        <v>31</v>
      </c>
    </row>
    <row r="145" spans="1:9" x14ac:dyDescent="0.25">
      <c r="A145" s="397"/>
      <c r="B145" s="207" t="s">
        <v>193</v>
      </c>
      <c r="C145" s="200" t="s">
        <v>35</v>
      </c>
      <c r="D145" s="200" t="s">
        <v>35</v>
      </c>
      <c r="E145" s="203" t="str">
        <f>IF((D145="Select_Option")+(D145=""),"",IF(D145="Test Tier 1 - $0.01 USD",0.01,IF(D145="Test Tier 2 - $0.02 USD",0.02,INDEX(WSP[#All],MATCH(D145,WSP[LOOKUP],0)+1,MATCH(B145,WSP[#Headers],0)))))</f>
        <v/>
      </c>
      <c r="F145" s="202" t="s">
        <v>35</v>
      </c>
      <c r="G145" s="203" t="str">
        <f>IF((F145="Select_Option")*(D145="Select_Option"),"",IF((F145="Select_Option")*(D145&lt;&gt;"Select_Option"),INDEX(SRP[#All],MATCH(INDEX(_reference!$J$3:$J$806,MATCH(D145,_reference!$I$3:$I$806,0)),SRP[LOOKUP],0)+1,MATCH(B145,SRP[#Headers],0)),IF(F145="Test Tier 1 - $0.01 USD",0.01,IF(F145="Test Tier 2 - $0.02 USD",0.02,INDEX(SRP[#All],MATCH(F145,SRP[LOOKUP],0)+1,MATCH(B145,SRP[#Headers],0))))))</f>
        <v/>
      </c>
      <c r="H145" s="207" t="s">
        <v>502</v>
      </c>
      <c r="I145" s="215" t="s">
        <v>31</v>
      </c>
    </row>
    <row r="146" spans="1:9" x14ac:dyDescent="0.25">
      <c r="A146" s="397"/>
      <c r="B146" s="207" t="s">
        <v>196</v>
      </c>
      <c r="C146" s="200" t="s">
        <v>35</v>
      </c>
      <c r="D146" s="200" t="s">
        <v>35</v>
      </c>
      <c r="E146" s="203" t="str">
        <f>IF((D146="Select_Option")+(D146=""),"",IF(D146="Test Tier 1 - $0.01 USD",0.01,IF(D146="Test Tier 2 - $0.02 USD",0.02,INDEX(WSP[#All],MATCH(D146,WSP[LOOKUP],0)+1,MATCH(B146,WSP[#Headers],0)))))</f>
        <v/>
      </c>
      <c r="F146" s="202" t="s">
        <v>35</v>
      </c>
      <c r="G146" s="203" t="str">
        <f>IF((F146="Select_Option")*(D146="Select_Option"),"",IF((F146="Select_Option")*(D146&lt;&gt;"Select_Option"),INDEX(SRP[#All],MATCH(INDEX(_reference!$J$3:$J$806,MATCH(D146,_reference!$I$3:$I$806,0)),SRP[LOOKUP],0)+1,MATCH(B146,SRP[#Headers],0)),IF(F146="Test Tier 1 - $0.01 USD",0.01,IF(F146="Test Tier 2 - $0.02 USD",0.02,INDEX(SRP[#All],MATCH(F146,SRP[LOOKUP],0)+1,MATCH(B146,SRP[#Headers],0))))))</f>
        <v/>
      </c>
      <c r="H146" s="207" t="s">
        <v>490</v>
      </c>
      <c r="I146" s="215" t="s">
        <v>31</v>
      </c>
    </row>
    <row r="147" spans="1:9" ht="15" customHeight="1" x14ac:dyDescent="0.25">
      <c r="A147" s="397" t="s">
        <v>435</v>
      </c>
      <c r="B147" s="207" t="s">
        <v>10</v>
      </c>
      <c r="C147" s="200" t="s">
        <v>35</v>
      </c>
      <c r="D147" s="200" t="s">
        <v>35</v>
      </c>
      <c r="E147" s="203" t="str">
        <f>IF((D147="Select_Option")+(D147=""),"",IF(D147="Test Tier 1 - $0.01 USD",0.01,IF(D147="Test Tier 2 - $0.02 USD",0.02,INDEX(WSP[#All],MATCH(D147,WSP[LOOKUP],0)+1,MATCH(B147,WSP[#Headers],0)))))</f>
        <v/>
      </c>
      <c r="F147" s="202" t="s">
        <v>35</v>
      </c>
      <c r="G147" s="203" t="str">
        <f>IF((F147="Select_Option")*(D147="Select_Option"),"",IF((F147="Select_Option")*(D147&lt;&gt;"Select_Option"),INDEX(SRP[#All],MATCH(INDEX(_reference!$J$3:$J$806,MATCH(D147,_reference!$I$3:$I$806,0)),SRP[LOOKUP],0)+1,MATCH(B147,SRP[#Headers],0)),IF(F147="Test Tier 1 - $0.01 USD",0.01,IF(F147="Test Tier 2 - $0.02 USD",0.02,INDEX(SRP[#All],MATCH(F147,SRP[LOOKUP],0)+1,MATCH(B147,SRP[#Headers],0))))))</f>
        <v/>
      </c>
      <c r="H147" s="207" t="s">
        <v>490</v>
      </c>
      <c r="I147" s="215" t="s">
        <v>31</v>
      </c>
    </row>
    <row r="148" spans="1:9" x14ac:dyDescent="0.25">
      <c r="A148" s="398"/>
      <c r="B148" s="207" t="s">
        <v>11</v>
      </c>
      <c r="C148" s="200" t="s">
        <v>35</v>
      </c>
      <c r="D148" s="200" t="s">
        <v>35</v>
      </c>
      <c r="E148" s="203" t="str">
        <f>IF((D148="Select_Option")+(D148=""),"",IF(D148="Test Tier 1 - $0.01 USD",0.01,IF(D148="Test Tier 2 - $0.02 USD",0.02,INDEX(WSP[#All],MATCH(D148,WSP[LOOKUP],0)+1,MATCH(B148,WSP[#Headers],0)))))</f>
        <v/>
      </c>
      <c r="F148" s="202" t="s">
        <v>35</v>
      </c>
      <c r="G148" s="203" t="str">
        <f>IF((F148="Select_Option")*(D148="Select_Option"),"",IF((F148="Select_Option")*(D148&lt;&gt;"Select_Option"),INDEX(SRP[#All],MATCH(INDEX(_reference!$J$3:$J$806,MATCH(D148,_reference!$I$3:$I$806,0)),SRP[LOOKUP],0)+1,MATCH(B148,SRP[#Headers],0)),IF(F148="Test Tier 1 - $0.01 USD",0.01,IF(F148="Test Tier 2 - $0.02 USD",0.02,INDEX(SRP[#All],MATCH(F148,SRP[LOOKUP],0)+1,MATCH(B148,SRP[#Headers],0))))))</f>
        <v/>
      </c>
      <c r="H148" s="207" t="s">
        <v>490</v>
      </c>
      <c r="I148" s="215" t="s">
        <v>31</v>
      </c>
    </row>
    <row r="149" spans="1:9" ht="15" customHeight="1" x14ac:dyDescent="0.25">
      <c r="A149" s="397" t="s">
        <v>267</v>
      </c>
      <c r="B149" s="207" t="s">
        <v>154</v>
      </c>
      <c r="C149" s="200" t="s">
        <v>35</v>
      </c>
      <c r="D149" s="200" t="s">
        <v>35</v>
      </c>
      <c r="E149" s="203" t="str">
        <f>IF((D149="Select_Option")+(D149=""),"",IF(D149="Test Tier 1 - $0.01 USD",0.01,IF(D149="Test Tier 2 - $0.02 USD",0.02,INDEX(WSP[#All],MATCH(D149,WSP[LOOKUP],0)+1,MATCH(B149,WSP[#Headers],0)))))</f>
        <v/>
      </c>
      <c r="F149" s="202" t="s">
        <v>35</v>
      </c>
      <c r="G149" s="203" t="str">
        <f>IF((F149="Select_Option")*(D149="Select_Option"),"",IF((F149="Select_Option")*(D149&lt;&gt;"Select_Option"),INDEX(SRP[#All],MATCH(INDEX(_reference!$J$3:$J$806,MATCH(D149,_reference!$I$3:$I$806,0)),SRP[LOOKUP],0)+1,MATCH(B149,SRP[#Headers],0)),IF(F149="Test Tier 1 - $0.01 USD",0.01,IF(F149="Test Tier 2 - $0.02 USD",0.02,INDEX(SRP[#All],MATCH(F149,SRP[LOOKUP],0)+1,MATCH(B149,SRP[#Headers],0))))))</f>
        <v/>
      </c>
      <c r="H149" s="207" t="s">
        <v>492</v>
      </c>
      <c r="I149" s="215" t="s">
        <v>31</v>
      </c>
    </row>
    <row r="150" spans="1:9" x14ac:dyDescent="0.25">
      <c r="A150" s="398"/>
      <c r="B150" s="207" t="s">
        <v>13</v>
      </c>
      <c r="C150" s="200" t="s">
        <v>35</v>
      </c>
      <c r="D150" s="200" t="s">
        <v>35</v>
      </c>
      <c r="E150" s="203" t="str">
        <f>IF((D150="Select_Option")+(D150=""),"",IF(D150="Test Tier 1 - $0.01 USD",0.01,IF(D150="Test Tier 2 - $0.02 USD",0.02,INDEX(WSP[#All],MATCH(D150,WSP[LOOKUP],0)+1,MATCH(B150,WSP[#Headers],0)))))</f>
        <v/>
      </c>
      <c r="F150" s="202" t="s">
        <v>35</v>
      </c>
      <c r="G150" s="203" t="str">
        <f>IF((F150="Select_Option")*(D150="Select_Option"),"",IF((F150="Select_Option")*(D150&lt;&gt;"Select_Option"),INDEX(SRP[#All],MATCH(INDEX(_reference!$J$3:$J$806,MATCH(D150,_reference!$I$3:$I$806,0)),SRP[LOOKUP],0)+1,MATCH(B150,SRP[#Headers],0)),IF(F150="Test Tier 1 - $0.01 USD",0.01,IF(F150="Test Tier 2 - $0.02 USD",0.02,INDEX(SRP[#All],MATCH(F150,SRP[LOOKUP],0)+1,MATCH(B150,SRP[#Headers],0))))))</f>
        <v/>
      </c>
      <c r="H150" s="207" t="s">
        <v>499</v>
      </c>
      <c r="I150" s="215" t="s">
        <v>31</v>
      </c>
    </row>
    <row r="151" spans="1:9" x14ac:dyDescent="0.25">
      <c r="A151" s="398"/>
      <c r="B151" s="207" t="s">
        <v>158</v>
      </c>
      <c r="C151" s="200" t="s">
        <v>35</v>
      </c>
      <c r="D151" s="200" t="s">
        <v>35</v>
      </c>
      <c r="E151" s="203" t="str">
        <f>IF((D151="Select_Option")+(D151=""),"",IF(D151="Test Tier 1 - $0.01 USD",0.01,IF(D151="Test Tier 2 - $0.02 USD",0.02,INDEX(WSP[#All],MATCH(D151,WSP[LOOKUP],0)+1,MATCH(B151,WSP[#Headers],0)))))</f>
        <v/>
      </c>
      <c r="F151" s="202" t="s">
        <v>35</v>
      </c>
      <c r="G151" s="203" t="str">
        <f>IF((F151="Select_Option")*(D151="Select_Option"),"",IF((F151="Select_Option")*(D151&lt;&gt;"Select_Option"),INDEX(SRP[#All],MATCH(INDEX(_reference!$J$3:$J$806,MATCH(D151,_reference!$I$3:$I$806,0)),SRP[LOOKUP],0)+1,MATCH(B151,SRP[#Headers],0)),IF(F151="Test Tier 1 - $0.01 USD",0.01,IF(F151="Test Tier 2 - $0.02 USD",0.02,INDEX(SRP[#All],MATCH(F151,SRP[LOOKUP],0)+1,MATCH(B151,SRP[#Headers],0))))))</f>
        <v/>
      </c>
      <c r="H151" s="207" t="s">
        <v>492</v>
      </c>
      <c r="I151" s="215" t="s">
        <v>31</v>
      </c>
    </row>
    <row r="152" spans="1:9" x14ac:dyDescent="0.25">
      <c r="A152" s="398"/>
      <c r="B152" s="207" t="s">
        <v>159</v>
      </c>
      <c r="C152" s="200" t="s">
        <v>35</v>
      </c>
      <c r="D152" s="200" t="s">
        <v>35</v>
      </c>
      <c r="E152" s="203" t="str">
        <f>IF((D152="Select_Option")+(D152=""),"",IF(D152="Test Tier 1 - $0.01 USD",0.01,IF(D152="Test Tier 2 - $0.02 USD",0.02,INDEX(WSP[#All],MATCH(D152,WSP[LOOKUP],0)+1,MATCH(B152,WSP[#Headers],0)))))</f>
        <v/>
      </c>
      <c r="F152" s="202" t="s">
        <v>35</v>
      </c>
      <c r="G152" s="203" t="str">
        <f>IF((F152="Select_Option")*(D152="Select_Option"),"",IF((F152="Select_Option")*(D152&lt;&gt;"Select_Option"),INDEX(SRP[#All],MATCH(INDEX(_reference!$J$3:$J$806,MATCH(D152,_reference!$I$3:$I$806,0)),SRP[LOOKUP],0)+1,MATCH(B152,SRP[#Headers],0)),IF(F152="Test Tier 1 - $0.01 USD",0.01,IF(F152="Test Tier 2 - $0.02 USD",0.02,INDEX(SRP[#All],MATCH(F152,SRP[LOOKUP],0)+1,MATCH(B152,SRP[#Headers],0))))))</f>
        <v/>
      </c>
      <c r="H152" s="207" t="s">
        <v>492</v>
      </c>
      <c r="I152" s="215" t="s">
        <v>31</v>
      </c>
    </row>
    <row r="153" spans="1:9" ht="16.5" x14ac:dyDescent="0.25">
      <c r="A153" s="204" t="s">
        <v>269</v>
      </c>
      <c r="B153" s="207" t="s">
        <v>175</v>
      </c>
      <c r="C153" s="200" t="s">
        <v>35</v>
      </c>
      <c r="D153" s="200" t="s">
        <v>35</v>
      </c>
      <c r="E153" s="203" t="str">
        <f>IF((D153="Select_Option")+(D153=""),"",IF(D153="Test Tier 1 - $0.01 USD",0.01,IF(D153="Test Tier 2 - $0.02 USD",0.02,INDEX(WSP[#All],MATCH(D153,WSP[LOOKUP],0)+1,MATCH(B153,WSP[#Headers],0)))))</f>
        <v/>
      </c>
      <c r="F153" s="202" t="s">
        <v>35</v>
      </c>
      <c r="G153" s="203" t="str">
        <f>IF((F153="Select_Option")*(D153="Select_Option"),"",IF((F153="Select_Option")*(D153&lt;&gt;"Select_Option"),INDEX(SRP[#All],MATCH(INDEX(_reference!$J$3:$J$806,MATCH(D153,_reference!$I$3:$I$806,0)),SRP[LOOKUP],0)+1,MATCH(B153,SRP[#Headers],0)),IF(F153="Test Tier 1 - $0.01 USD",0.01,IF(F153="Test Tier 2 - $0.02 USD",0.02,INDEX(SRP[#All],MATCH(F153,SRP[LOOKUP],0)+1,MATCH(B153,SRP[#Headers],0))))))</f>
        <v/>
      </c>
      <c r="H153" s="207" t="s">
        <v>503</v>
      </c>
      <c r="I153" s="215" t="s">
        <v>31</v>
      </c>
    </row>
    <row r="154" spans="1:9" x14ac:dyDescent="0.25">
      <c r="A154" s="397" t="s">
        <v>270</v>
      </c>
      <c r="B154" s="207" t="s">
        <v>348</v>
      </c>
      <c r="C154" s="200" t="s">
        <v>35</v>
      </c>
      <c r="D154" s="200" t="s">
        <v>35</v>
      </c>
      <c r="E154" s="203" t="str">
        <f>IF((D154="Select_Option")+(D154=""),"",IF(D154="Test Tier 1 - $0.01 USD",0.01,IF(D154="Test Tier 2 - $0.02 USD",0.02,INDEX(WSP[#All],MATCH(D154,WSP[LOOKUP],0)+1,MATCH(B154,WSP[#Headers],0)))))</f>
        <v/>
      </c>
      <c r="F154" s="202" t="s">
        <v>35</v>
      </c>
      <c r="G154" s="203" t="str">
        <f>IF((F154="Select_Option")*(D154="Select_Option"),"",IF((F154="Select_Option")*(D154&lt;&gt;"Select_Option"),INDEX(SRP[#All],MATCH(INDEX(_reference!$J$3:$J$806,MATCH(D154,_reference!$I$3:$I$806,0)),SRP[LOOKUP],0)+1,MATCH(B154,SRP[#Headers],0)),IF(F154="Test Tier 1 - $0.01 USD",0.01,IF(F154="Test Tier 2 - $0.02 USD",0.02,INDEX(SRP[#All],MATCH(F154,SRP[LOOKUP],0)+1,MATCH(B154,SRP[#Headers],0))))))</f>
        <v/>
      </c>
      <c r="H154" s="207" t="s">
        <v>504</v>
      </c>
      <c r="I154" s="215" t="s">
        <v>31</v>
      </c>
    </row>
    <row r="155" spans="1:9" x14ac:dyDescent="0.25">
      <c r="A155" s="397"/>
      <c r="B155" s="207" t="s">
        <v>169</v>
      </c>
      <c r="C155" s="200" t="s">
        <v>35</v>
      </c>
      <c r="D155" s="200" t="s">
        <v>35</v>
      </c>
      <c r="E155" s="203" t="str">
        <f>IF((D155="Select_Option")+(D155=""),"",IF(D155="Test Tier 1 - $0.01 USD",0.01,IF(D155="Test Tier 2 - $0.02 USD",0.02,INDEX(WSP[#All],MATCH(D155,WSP[LOOKUP],0)+1,MATCH(B155,WSP[#Headers],0)))))</f>
        <v/>
      </c>
      <c r="F155" s="202" t="s">
        <v>35</v>
      </c>
      <c r="G155" s="203" t="str">
        <f>IF((F155="Select_Option")*(D155="Select_Option"),"",IF((F155="Select_Option")*(D155&lt;&gt;"Select_Option"),INDEX(SRP[#All],MATCH(INDEX(_reference!$J$3:$J$806,MATCH(D155,_reference!$I$3:$I$806,0)),SRP[LOOKUP],0)+1,MATCH(B155,SRP[#Headers],0)),IF(F155="Test Tier 1 - $0.01 USD",0.01,IF(F155="Test Tier 2 - $0.02 USD",0.02,INDEX(SRP[#All],MATCH(F155,SRP[LOOKUP],0)+1,MATCH(B155,SRP[#Headers],0))))))</f>
        <v/>
      </c>
      <c r="H155" s="207" t="s">
        <v>505</v>
      </c>
      <c r="I155" s="215" t="s">
        <v>31</v>
      </c>
    </row>
    <row r="156" spans="1:9" x14ac:dyDescent="0.25">
      <c r="A156" s="397"/>
      <c r="B156" s="208" t="s">
        <v>471</v>
      </c>
      <c r="C156" s="218" t="str">
        <f>Con3\Avail\HongKong</f>
        <v>Select_Option</v>
      </c>
      <c r="D156" s="218" t="str">
        <f>Con3\WSP\HongKong</f>
        <v>Select_Option</v>
      </c>
      <c r="E156" s="216" t="str">
        <f>E155</f>
        <v/>
      </c>
      <c r="F156" s="217"/>
      <c r="G156" s="216" t="str">
        <f>G155</f>
        <v/>
      </c>
      <c r="H156" s="208" t="s">
        <v>490</v>
      </c>
      <c r="I156" s="215" t="s">
        <v>31</v>
      </c>
    </row>
    <row r="157" spans="1:9" x14ac:dyDescent="0.25">
      <c r="A157" s="397"/>
      <c r="B157" s="207" t="s">
        <v>172</v>
      </c>
      <c r="C157" s="200" t="s">
        <v>35</v>
      </c>
      <c r="D157" s="200" t="s">
        <v>35</v>
      </c>
      <c r="E157" s="203" t="str">
        <f>IF((D157="Select_Option")+(D157=""),"",IF(D157="Test Tier 1 - $0.01 USD",0.01,IF(D157="Test Tier 2 - $0.02 USD",0.02,INDEX(WSP[#All],MATCH(D157,WSP[LOOKUP],0)+1,MATCH(B157,WSP[#Headers],0)))))</f>
        <v/>
      </c>
      <c r="F157" s="202" t="s">
        <v>35</v>
      </c>
      <c r="G157" s="203" t="str">
        <f>IF((F157="Select_Option")*(D157="Select_Option"),"",IF((F157="Select_Option")*(D157&lt;&gt;"Select_Option"),INDEX(SRP[#All],MATCH(INDEX(_reference!$J$3:$J$806,MATCH(D157,_reference!$I$3:$I$806,0)),SRP[LOOKUP],0)+1,MATCH(B157,SRP[#Headers],0)),IF(F157="Test Tier 1 - $0.01 USD",0.01,IF(F157="Test Tier 2 - $0.02 USD",0.02,INDEX(SRP[#All],MATCH(F157,SRP[LOOKUP],0)+1,MATCH(B157,SRP[#Headers],0))))))</f>
        <v/>
      </c>
      <c r="H157" s="207" t="s">
        <v>490</v>
      </c>
      <c r="I157" s="215" t="s">
        <v>31</v>
      </c>
    </row>
    <row r="158" spans="1:9" x14ac:dyDescent="0.25">
      <c r="A158" s="397"/>
      <c r="B158" s="207" t="s">
        <v>195</v>
      </c>
      <c r="C158" s="200" t="s">
        <v>35</v>
      </c>
      <c r="D158" s="200" t="s">
        <v>35</v>
      </c>
      <c r="E158" s="203" t="str">
        <f>IF((D158="Select_Option")+(D158=""),"",IF(D158="Test Tier 1 - $0.01 USD",0.01,IF(D158="Test Tier 2 - $0.02 USD",0.02,INDEX(WSP[#All],MATCH(D158,WSP[LOOKUP],0)+1,MATCH(B158,WSP[#Headers],0)))))</f>
        <v/>
      </c>
      <c r="F158" s="202" t="s">
        <v>35</v>
      </c>
      <c r="G158" s="203" t="str">
        <f>IF((F158="Select_Option")*(D158="Select_Option"),"",IF((F158="Select_Option")*(D158&lt;&gt;"Select_Option"),INDEX(SRP[#All],MATCH(INDEX(_reference!$J$3:$J$806,MATCH(D158,_reference!$I$3:$I$806,0)),SRP[LOOKUP],0)+1,MATCH(B158,SRP[#Headers],0)),IF(F158="Test Tier 1 - $0.01 USD",0.01,IF(F158="Test Tier 2 - $0.02 USD",0.02,INDEX(SRP[#All],MATCH(F158,SRP[LOOKUP],0)+1,MATCH(B158,SRP[#Headers],0))))))</f>
        <v/>
      </c>
      <c r="H158" s="207" t="s">
        <v>504</v>
      </c>
      <c r="I158" s="215" t="s">
        <v>31</v>
      </c>
    </row>
    <row r="159" spans="1:9" x14ac:dyDescent="0.25">
      <c r="A159" s="397"/>
      <c r="B159" s="208" t="s">
        <v>472</v>
      </c>
      <c r="C159" s="218" t="str">
        <f>Con3\Avail\Singapore</f>
        <v>Select_Option</v>
      </c>
      <c r="D159" s="218" t="str">
        <f>Con3\WSP\Singapore</f>
        <v>Select_Option</v>
      </c>
      <c r="E159" s="216" t="str">
        <f>E158</f>
        <v/>
      </c>
      <c r="F159" s="217"/>
      <c r="G159" s="216" t="str">
        <f>G158</f>
        <v/>
      </c>
      <c r="H159" s="208" t="s">
        <v>490</v>
      </c>
      <c r="I159" s="215" t="s">
        <v>31</v>
      </c>
    </row>
    <row r="160" spans="1:9" x14ac:dyDescent="0.25">
      <c r="A160" s="397"/>
      <c r="B160" s="207" t="s">
        <v>225</v>
      </c>
      <c r="C160" s="200" t="s">
        <v>35</v>
      </c>
      <c r="D160" s="200" t="s">
        <v>35</v>
      </c>
      <c r="E160" s="203" t="str">
        <f>IF((D160="Select_Option")+(D160=""),"",IF(D160="Test Tier 1 - $0.01 USD",0.01,IF(D160="Test Tier 2 - $0.02 USD",0.02,INDEX(WSP[#All],MATCH(D160,WSP[LOOKUP],0)+1,MATCH(B160,WSP[#Headers],0)))))</f>
        <v/>
      </c>
      <c r="F160" s="202" t="s">
        <v>35</v>
      </c>
      <c r="G160" s="203" t="str">
        <f>IF((F160="Select_Option")*(D160="Select_Option"),"",IF((F160="Select_Option")*(D160&lt;&gt;"Select_Option"),INDEX(SRP[#All],MATCH(INDEX(_reference!$J$3:$J$806,MATCH(D160,_reference!$I$3:$I$806,0)),SRP[LOOKUP],0)+1,MATCH(B160,SRP[#Headers],0)),IF(F160="Test Tier 1 - $0.01 USD",0.01,IF(F160="Test Tier 2 - $0.02 USD",0.02,INDEX(SRP[#All],MATCH(F160,SRP[LOOKUP],0)+1,MATCH(B160,SRP[#Headers],0))))))</f>
        <v/>
      </c>
      <c r="H160" s="207" t="s">
        <v>506</v>
      </c>
      <c r="I160" s="215" t="s">
        <v>31</v>
      </c>
    </row>
    <row r="161" spans="1:9" x14ac:dyDescent="0.25">
      <c r="A161" s="397"/>
      <c r="B161" s="207" t="s">
        <v>201</v>
      </c>
      <c r="C161" s="200" t="s">
        <v>35</v>
      </c>
      <c r="D161" s="200" t="s">
        <v>35</v>
      </c>
      <c r="E161" s="203" t="str">
        <f>IF((D161="Select_Option")+(D161=""),"",IF(D161="Test Tier 1 - $0.01 USD",0.01,IF(D161="Test Tier 2 - $0.02 USD",0.02,INDEX(WSP[#All],MATCH(D161,WSP[LOOKUP],0)+1,MATCH(B161,WSP[#Headers],0)))))</f>
        <v/>
      </c>
      <c r="F161" s="202" t="s">
        <v>35</v>
      </c>
      <c r="G161" s="203" t="str">
        <f>IF((F161="Select_Option")*(D161="Select_Option"),"",IF((F161="Select_Option")*(D161&lt;&gt;"Select_Option"),INDEX(SRP[#All],MATCH(INDEX(_reference!$J$3:$J$806,MATCH(D161,_reference!$I$3:$I$806,0)),SRP[LOOKUP],0)+1,MATCH(B161,SRP[#Headers],0)),IF(F161="Test Tier 1 - $0.01 USD",0.01,IF(F161="Test Tier 2 - $0.02 USD",0.02,INDEX(SRP[#All],MATCH(F161,SRP[LOOKUP],0)+1,MATCH(B161,SRP[#Headers],0))))))</f>
        <v/>
      </c>
      <c r="H161" s="207" t="s">
        <v>505</v>
      </c>
      <c r="I161" s="215" t="s">
        <v>31</v>
      </c>
    </row>
    <row r="162" spans="1:9" ht="15" customHeight="1" x14ac:dyDescent="0.25">
      <c r="A162" s="397" t="s">
        <v>266</v>
      </c>
      <c r="B162" s="207" t="s">
        <v>174</v>
      </c>
      <c r="C162" s="200" t="s">
        <v>35</v>
      </c>
      <c r="D162" s="200" t="s">
        <v>35</v>
      </c>
      <c r="E162" s="203" t="str">
        <f>IF((D162="Select_Option")+(D162=""),"",IF(D162="Test Tier 1 - $0.01 USD",0.01,IF(D162="Test Tier 2 - $0.02 USD",0.02,INDEX(WSP[#All],MATCH(D162,WSP[LOOKUP],0)+1,MATCH(B162,WSP[#Headers],0)))))</f>
        <v/>
      </c>
      <c r="F162" s="202" t="s">
        <v>35</v>
      </c>
      <c r="G162" s="203" t="str">
        <f>IF((F162="Select_Option")*(D162="Select_Option"),"",IF((F162="Select_Option")*(D162&lt;&gt;"Select_Option"),INDEX(SRP[#All],MATCH(INDEX(_reference!$J$3:$J$806,MATCH(D162,_reference!$I$3:$I$806,0)),SRP[LOOKUP],0)+1,MATCH(B162,SRP[#Headers],0)),IF(F162="Test Tier 1 - $0.01 USD",0.01,IF(F162="Test Tier 2 - $0.02 USD",0.02,INDEX(SRP[#All],MATCH(F162,SRP[LOOKUP],0)+1,MATCH(B162,SRP[#Headers],0))))))</f>
        <v/>
      </c>
      <c r="H162" s="207" t="s">
        <v>490</v>
      </c>
      <c r="I162" s="215" t="s">
        <v>31</v>
      </c>
    </row>
    <row r="163" spans="1:9" x14ac:dyDescent="0.25">
      <c r="A163" s="397"/>
      <c r="B163" s="207" t="s">
        <v>194</v>
      </c>
      <c r="C163" s="200" t="s">
        <v>35</v>
      </c>
      <c r="D163" s="200" t="s">
        <v>35</v>
      </c>
      <c r="E163" s="203" t="str">
        <f>IF((D163="Select_Option")+(D163=""),"",IF(D163="Test Tier 1 - $0.01 USD",0.01,IF(D163="Test Tier 2 - $0.02 USD",0.02,INDEX(WSP[#All],MATCH(D163,WSP[LOOKUP],0)+1,MATCH(B163,WSP[#Headers],0)))))</f>
        <v/>
      </c>
      <c r="F163" s="202" t="s">
        <v>35</v>
      </c>
      <c r="G163" s="203" t="str">
        <f>IF((F163="Select_Option")*(D163="Select_Option"),"",IF((F163="Select_Option")*(D163&lt;&gt;"Select_Option"),INDEX(SRP[#All],MATCH(INDEX(_reference!$J$3:$J$806,MATCH(D163,_reference!$I$3:$I$806,0)),SRP[LOOKUP],0)+1,MATCH(B163,SRP[#Headers],0)),IF(F163="Test Tier 1 - $0.01 USD",0.01,IF(F163="Test Tier 2 - $0.02 USD",0.02,INDEX(SRP[#All],MATCH(F163,SRP[LOOKUP],0)+1,MATCH(B163,SRP[#Headers],0))))))</f>
        <v/>
      </c>
      <c r="H163" s="207" t="s">
        <v>490</v>
      </c>
      <c r="I163" s="215" t="s">
        <v>31</v>
      </c>
    </row>
    <row r="164" spans="1:9" x14ac:dyDescent="0.25">
      <c r="A164" s="397"/>
      <c r="B164" s="207" t="s">
        <v>198</v>
      </c>
      <c r="C164" s="200" t="s">
        <v>35</v>
      </c>
      <c r="D164" s="200" t="s">
        <v>35</v>
      </c>
      <c r="E164" s="203" t="str">
        <f>IF((D164="Select_Option")+(D164=""),"",IF(D164="Test Tier 1 - $0.01 USD",0.01,IF(D164="Test Tier 2 - $0.02 USD",0.02,INDEX(WSP[#All],MATCH(D164,WSP[LOOKUP],0)+1,MATCH(B164,WSP[#Headers],0)))))</f>
        <v/>
      </c>
      <c r="F164" s="202" t="s">
        <v>35</v>
      </c>
      <c r="G164" s="203" t="str">
        <f>IF((F164="Select_Option")*(D164="Select_Option"),"",IF((F164="Select_Option")*(D164&lt;&gt;"Select_Option"),INDEX(SRP[#All],MATCH(INDEX(_reference!$J$3:$J$806,MATCH(D164,_reference!$I$3:$I$806,0)),SRP[LOOKUP],0)+1,MATCH(B164,SRP[#Headers],0)),IF(F164="Test Tier 1 - $0.01 USD",0.01,IF(F164="Test Tier 2 - $0.02 USD",0.02,INDEX(SRP[#All],MATCH(F164,SRP[LOOKUP],0)+1,MATCH(B164,SRP[#Headers],0))))))</f>
        <v/>
      </c>
      <c r="H164" s="207" t="s">
        <v>490</v>
      </c>
      <c r="I164" s="215" t="s">
        <v>31</v>
      </c>
    </row>
    <row r="165" spans="1:9" x14ac:dyDescent="0.25">
      <c r="A165" s="397"/>
      <c r="B165" s="207" t="s">
        <v>204</v>
      </c>
      <c r="C165" s="200" t="s">
        <v>35</v>
      </c>
      <c r="D165" s="200" t="s">
        <v>35</v>
      </c>
      <c r="E165" s="203" t="str">
        <f>IF((D165="Select_Option")+(D165=""),"",IF(D165="Test Tier 1 - $0.01 USD",0.01,IF(D165="Test Tier 2 - $0.02 USD",0.02,INDEX(WSP[#All],MATCH(D165,WSP[LOOKUP],0)+1,MATCH(B165,WSP[#Headers],0)))))</f>
        <v/>
      </c>
      <c r="F165" s="202" t="s">
        <v>35</v>
      </c>
      <c r="G165" s="203" t="str">
        <f>IF((F165="Select_Option")*(D165="Select_Option"),"",IF((F165="Select_Option")*(D165&lt;&gt;"Select_Option"),INDEX(SRP[#All],MATCH(INDEX(_reference!$J$3:$J$806,MATCH(D165,_reference!$I$3:$I$806,0)),SRP[LOOKUP],0)+1,MATCH(B165,SRP[#Headers],0)),IF(F165="Test Tier 1 - $0.01 USD",0.01,IF(F165="Test Tier 2 - $0.02 USD",0.02,INDEX(SRP[#All],MATCH(F165,SRP[LOOKUP],0)+1,MATCH(B165,SRP[#Headers],0))))))</f>
        <v/>
      </c>
      <c r="H165" s="207" t="s">
        <v>507</v>
      </c>
      <c r="I165" s="215" t="s">
        <v>31</v>
      </c>
    </row>
    <row r="166" spans="1:9" x14ac:dyDescent="0.25">
      <c r="A166" s="397"/>
      <c r="B166" s="207" t="s">
        <v>206</v>
      </c>
      <c r="C166" s="200" t="s">
        <v>35</v>
      </c>
      <c r="D166" s="200" t="s">
        <v>35</v>
      </c>
      <c r="E166" s="203" t="str">
        <f>IF((D166="Select_Option")+(D166=""),"",IF(D166="Test Tier 1 - $0.01 USD",0.01,IF(D166="Test Tier 2 - $0.02 USD",0.02,INDEX(WSP[#All],MATCH(D166,WSP[LOOKUP],0)+1,MATCH(B166,WSP[#Headers],0)))))</f>
        <v/>
      </c>
      <c r="F166" s="202" t="s">
        <v>35</v>
      </c>
      <c r="G166" s="203" t="str">
        <f>IF((F166="Select_Option")*(D166="Select_Option"),"",IF((F166="Select_Option")*(D166&lt;&gt;"Select_Option"),INDEX(SRP[#All],MATCH(INDEX(_reference!$J$3:$J$806,MATCH(D166,_reference!$I$3:$I$806,0)),SRP[LOOKUP],0)+1,MATCH(B166,SRP[#Headers],0)),IF(F166="Test Tier 1 - $0.01 USD",0.01,IF(F166="Test Tier 2 - $0.02 USD",0.02,INDEX(SRP[#All],MATCH(F166,SRP[LOOKUP],0)+1,MATCH(B166,SRP[#Headers],0))))))</f>
        <v/>
      </c>
      <c r="H166" s="207" t="s">
        <v>490</v>
      </c>
      <c r="I166" s="215" t="s">
        <v>31</v>
      </c>
    </row>
    <row r="169" spans="1:9" ht="37.35" customHeight="1" x14ac:dyDescent="0.3">
      <c r="A169" s="399" t="s">
        <v>487</v>
      </c>
      <c r="B169" s="400"/>
      <c r="C169" s="209" t="s">
        <v>464</v>
      </c>
      <c r="D169" s="200" t="s">
        <v>35</v>
      </c>
      <c r="E169" s="209" t="s">
        <v>479</v>
      </c>
      <c r="F169" s="212"/>
      <c r="G169" s="298" t="s">
        <v>31</v>
      </c>
      <c r="H169" s="209" t="s">
        <v>473</v>
      </c>
      <c r="I169" s="298" t="s">
        <v>31</v>
      </c>
    </row>
    <row r="170" spans="1:9" ht="34.5" x14ac:dyDescent="0.3">
      <c r="A170" s="400"/>
      <c r="B170" s="400"/>
      <c r="C170" s="209" t="s">
        <v>465</v>
      </c>
      <c r="D170" s="200" t="s">
        <v>35</v>
      </c>
      <c r="E170" s="209" t="s">
        <v>480</v>
      </c>
      <c r="F170" s="212"/>
      <c r="G170" s="298" t="s">
        <v>31</v>
      </c>
      <c r="H170" s="209" t="s">
        <v>508</v>
      </c>
      <c r="I170" s="298" t="s">
        <v>31</v>
      </c>
    </row>
    <row r="171" spans="1:9" ht="37.35" customHeight="1" x14ac:dyDescent="0.25">
      <c r="A171" s="209" t="s">
        <v>462</v>
      </c>
      <c r="B171" s="200" t="s">
        <v>31</v>
      </c>
      <c r="C171" s="403" t="s">
        <v>478</v>
      </c>
      <c r="D171" s="403"/>
      <c r="E171" s="403"/>
      <c r="F171" s="403"/>
      <c r="G171" s="403"/>
      <c r="H171" s="403"/>
      <c r="I171" s="403"/>
    </row>
    <row r="172" spans="1:9" ht="26.25" x14ac:dyDescent="0.25">
      <c r="A172" s="213"/>
      <c r="B172" s="214"/>
      <c r="C172" s="210" t="s">
        <v>70</v>
      </c>
      <c r="D172" s="210" t="s">
        <v>111</v>
      </c>
      <c r="E172" s="210" t="s">
        <v>209</v>
      </c>
      <c r="F172" s="211"/>
      <c r="G172" s="210" t="s">
        <v>210</v>
      </c>
      <c r="H172" s="404" t="s">
        <v>482</v>
      </c>
      <c r="I172" s="405"/>
    </row>
    <row r="173" spans="1:9" ht="26.25" x14ac:dyDescent="0.25">
      <c r="A173" s="205"/>
      <c r="B173" s="206"/>
      <c r="C173" s="201" t="s">
        <v>437</v>
      </c>
      <c r="D173" s="200" t="s">
        <v>35</v>
      </c>
      <c r="E173" s="201" t="s">
        <v>437</v>
      </c>
      <c r="F173" s="201"/>
      <c r="G173" s="201" t="s">
        <v>437</v>
      </c>
      <c r="H173" s="201" t="s">
        <v>232</v>
      </c>
      <c r="I173" s="201" t="s">
        <v>437</v>
      </c>
    </row>
    <row r="174" spans="1:9" ht="28.5" customHeight="1" x14ac:dyDescent="0.25">
      <c r="A174" s="401" t="s">
        <v>481</v>
      </c>
      <c r="B174" s="402"/>
      <c r="C174" s="403"/>
      <c r="D174" s="403"/>
      <c r="E174" s="403"/>
      <c r="F174" s="403"/>
      <c r="G174" s="403"/>
      <c r="H174" s="403"/>
      <c r="I174" s="403"/>
    </row>
    <row r="175" spans="1:9" ht="15" customHeight="1" x14ac:dyDescent="0.25">
      <c r="A175" s="397" t="s">
        <v>0</v>
      </c>
      <c r="B175" s="207" t="s">
        <v>152</v>
      </c>
      <c r="C175" s="200" t="s">
        <v>35</v>
      </c>
      <c r="D175" s="200" t="s">
        <v>35</v>
      </c>
      <c r="E175" s="203" t="str">
        <f>IF((D175="Select_Option")+(D175=""),"",IF(D175="Test Tier 1 - $0.01 USD",0.01,IF(D175="Test Tier 2 - $0.02 USD",0.02,INDEX(WSP[#All],MATCH(D175,WSP[LOOKUP],0)+1,MATCH(B175,WSP[#Headers],0)))))</f>
        <v/>
      </c>
      <c r="F175" s="202" t="s">
        <v>35</v>
      </c>
      <c r="G175" s="203" t="str">
        <f>IF((F175="Select_Option")*(D175="Select_Option"),"",IF((F175="Select_Option")*(D175&lt;&gt;"Select_Option"),INDEX(SRP[#All],MATCH(INDEX(_reference!$J$3:$J$806,MATCH(D175,_reference!$I$3:$I$806,0)),SRP[LOOKUP],0)+1,MATCH(B175,SRP[#Headers],0)),IF(F175="Test Tier 1 - $0.01 USD",0.01,IF(F175="Test Tier 2 - $0.02 USD",0.02,INDEX(SRP[#All],MATCH(F175,SRP[LOOKUP],0)+1,MATCH(B175,SRP[#Headers],0))))))</f>
        <v/>
      </c>
      <c r="H175" s="207" t="s">
        <v>490</v>
      </c>
      <c r="I175" s="215" t="s">
        <v>31</v>
      </c>
    </row>
    <row r="176" spans="1:9" x14ac:dyDescent="0.25">
      <c r="A176" s="398"/>
      <c r="B176" s="207" t="s">
        <v>2</v>
      </c>
      <c r="C176" s="200" t="s">
        <v>35</v>
      </c>
      <c r="D176" s="200" t="s">
        <v>35</v>
      </c>
      <c r="E176" s="203" t="str">
        <f>IF((D176="Select_Option")+(D176=""),"",IF(D176="Test Tier 1 - $0.01 USD",0.01,IF(D176="Test Tier 2 - $0.02 USD",0.02,INDEX(WSP[#All],MATCH(D176,WSP[LOOKUP],0)+1,MATCH(B176,WSP[#Headers],0)))))</f>
        <v/>
      </c>
      <c r="F176" s="202" t="s">
        <v>35</v>
      </c>
      <c r="G176" s="203" t="str">
        <f>IF((F176="Select_Option")*(D176="Select_Option"),"",IF((F176="Select_Option")*(D176&lt;&gt;"Select_Option"),INDEX(SRP[#All],MATCH(INDEX(_reference!$J$3:$J$806,MATCH(D176,_reference!$I$3:$I$806,0)),SRP[LOOKUP],0)+1,MATCH(B176,SRP[#Headers],0)),IF(F176="Test Tier 1 - $0.01 USD",0.01,IF(F176="Test Tier 2 - $0.02 USD",0.02,INDEX(SRP[#All],MATCH(F176,SRP[LOOKUP],0)+1,MATCH(B176,SRP[#Headers],0))))))</f>
        <v/>
      </c>
      <c r="H176" s="207" t="s">
        <v>490</v>
      </c>
      <c r="I176" s="215" t="s">
        <v>31</v>
      </c>
    </row>
    <row r="177" spans="1:9" x14ac:dyDescent="0.25">
      <c r="A177" s="398"/>
      <c r="B177" s="208" t="s">
        <v>466</v>
      </c>
      <c r="C177" s="218" t="str">
        <f>Con4\Avail\Canada</f>
        <v>Select_Option</v>
      </c>
      <c r="D177" s="218" t="str">
        <f>Con4\WSP\Canada</f>
        <v>Select_Option</v>
      </c>
      <c r="E177" s="216" t="str">
        <f>E176</f>
        <v/>
      </c>
      <c r="F177" s="217"/>
      <c r="G177" s="216" t="str">
        <f>G176</f>
        <v/>
      </c>
      <c r="H177" s="208" t="s">
        <v>491</v>
      </c>
      <c r="I177" s="215" t="s">
        <v>31</v>
      </c>
    </row>
    <row r="178" spans="1:9" x14ac:dyDescent="0.25">
      <c r="A178" s="398"/>
      <c r="B178" s="207" t="s">
        <v>12</v>
      </c>
      <c r="C178" s="200" t="s">
        <v>35</v>
      </c>
      <c r="D178" s="200" t="s">
        <v>35</v>
      </c>
      <c r="E178" s="203" t="str">
        <f>IF((D178="Select_Option")+(D178=""),"",IF(D178="Test Tier 1 - $0.01 USD",0.01,IF(D178="Test Tier 2 - $0.02 USD",0.02,INDEX(WSP[#All],MATCH(D178,WSP[LOOKUP],0)+1,MATCH(B178,WSP[#Headers],0)))))</f>
        <v/>
      </c>
      <c r="F178" s="202" t="s">
        <v>35</v>
      </c>
      <c r="G178" s="203" t="str">
        <f>IF((F178="Select_Option")*(D178="Select_Option"),"",IF((F178="Select_Option")*(D178&lt;&gt;"Select_Option"),INDEX(SRP[#All],MATCH(INDEX(_reference!$J$3:$J$806,MATCH(D178,_reference!$I$3:$I$806,0)),SRP[LOOKUP],0)+1,MATCH(B178,SRP[#Headers],0)),IF(F178="Test Tier 1 - $0.01 USD",0.01,IF(F178="Test Tier 2 - $0.02 USD",0.02,INDEX(SRP[#All],MATCH(F178,SRP[LOOKUP],0)+1,MATCH(B178,SRP[#Headers],0))))))</f>
        <v/>
      </c>
      <c r="H178" s="207" t="s">
        <v>492</v>
      </c>
      <c r="I178" s="215" t="s">
        <v>31</v>
      </c>
    </row>
    <row r="179" spans="1:9" ht="15" customHeight="1" x14ac:dyDescent="0.25">
      <c r="A179" s="397" t="s">
        <v>264</v>
      </c>
      <c r="B179" s="207" t="s">
        <v>3</v>
      </c>
      <c r="C179" s="200" t="s">
        <v>35</v>
      </c>
      <c r="D179" s="200" t="s">
        <v>35</v>
      </c>
      <c r="E179" s="203" t="str">
        <f>IF((D179="Select_Option")+(D179=""),"",IF(D179="Test Tier 1 - $0.01 USD",0.01,IF(D179="Test Tier 2 - $0.02 USD",0.02,INDEX(WSP[#All],MATCH(D179,WSP[LOOKUP],0)+1,MATCH(B179,WSP[#Headers],0)))))</f>
        <v/>
      </c>
      <c r="F179" s="202" t="s">
        <v>35</v>
      </c>
      <c r="G179" s="203" t="str">
        <f>IF((F179="Select_Option")*(D179="Select_Option"),"",IF((F179="Select_Option")*(D179&lt;&gt;"Select_Option"),INDEX(SRP[#All],MATCH(INDEX(_reference!$J$3:$J$806,MATCH(D179,_reference!$I$3:$I$806,0)),SRP[LOOKUP],0)+1,MATCH(B179,SRP[#Headers],0)),IF(F179="Test Tier 1 - $0.01 USD",0.01,IF(F179="Test Tier 2 - $0.02 USD",0.02,INDEX(SRP[#All],MATCH(F179,SRP[LOOKUP],0)+1,MATCH(B179,SRP[#Headers],0))))))</f>
        <v/>
      </c>
      <c r="H179" s="207" t="s">
        <v>493</v>
      </c>
      <c r="I179" s="215" t="s">
        <v>31</v>
      </c>
    </row>
    <row r="180" spans="1:9" x14ac:dyDescent="0.25">
      <c r="A180" s="398"/>
      <c r="B180" s="207" t="s">
        <v>156</v>
      </c>
      <c r="C180" s="200" t="s">
        <v>35</v>
      </c>
      <c r="D180" s="200" t="s">
        <v>35</v>
      </c>
      <c r="E180" s="203" t="str">
        <f>IF((D180="Select_Option")+(D180=""),"",IF(D180="Test Tier 1 - $0.01 USD",0.01,IF(D180="Test Tier 2 - $0.02 USD",0.02,INDEX(WSP[#All],MATCH(D180,WSP[LOOKUP],0)+1,MATCH(B180,WSP[#Headers],0)))))</f>
        <v/>
      </c>
      <c r="F180" s="202" t="s">
        <v>35</v>
      </c>
      <c r="G180" s="203" t="str">
        <f>IF((F180="Select_Option")*(D180="Select_Option"),"",IF((F180="Select_Option")*(D180&lt;&gt;"Select_Option"),INDEX(SRP[#All],MATCH(INDEX(_reference!$J$3:$J$806,MATCH(D180,_reference!$I$3:$I$806,0)),SRP[LOOKUP],0)+1,MATCH(B180,SRP[#Headers],0)),IF(F180="Test Tier 1 - $0.01 USD",0.01,IF(F180="Test Tier 2 - $0.02 USD",0.02,INDEX(SRP[#All],MATCH(F180,SRP[LOOKUP],0)+1,MATCH(B180,SRP[#Headers],0))))))</f>
        <v/>
      </c>
      <c r="H180" s="207" t="s">
        <v>491</v>
      </c>
      <c r="I180" s="215" t="s">
        <v>31</v>
      </c>
    </row>
    <row r="181" spans="1:9" x14ac:dyDescent="0.25">
      <c r="A181" s="398"/>
      <c r="B181" s="208" t="s">
        <v>468</v>
      </c>
      <c r="C181" s="218" t="str">
        <f>Con4\Avail\Belgium</f>
        <v>Select_Option</v>
      </c>
      <c r="D181" s="218" t="str">
        <f>Con4\WSP\Belgium</f>
        <v>Select_Option</v>
      </c>
      <c r="E181" s="216" t="str">
        <f>E180</f>
        <v/>
      </c>
      <c r="F181" s="217"/>
      <c r="G181" s="216" t="str">
        <f>G180</f>
        <v/>
      </c>
      <c r="H181" s="208" t="s">
        <v>494</v>
      </c>
      <c r="I181" s="215" t="s">
        <v>31</v>
      </c>
    </row>
    <row r="182" spans="1:9" x14ac:dyDescent="0.25">
      <c r="A182" s="398"/>
      <c r="B182" s="207" t="s">
        <v>164</v>
      </c>
      <c r="C182" s="200" t="s">
        <v>35</v>
      </c>
      <c r="D182" s="200" t="s">
        <v>35</v>
      </c>
      <c r="E182" s="203" t="str">
        <f>IF((D182="Select_Option")+(D182=""),"",IF(D182="Test Tier 1 - $0.01 USD",0.01,IF(D182="Test Tier 2 - $0.02 USD",0.02,INDEX(WSP[#All],MATCH(D182,WSP[LOOKUP],0)+1,MATCH(B182,WSP[#Headers],0)))))</f>
        <v/>
      </c>
      <c r="F182" s="202" t="s">
        <v>35</v>
      </c>
      <c r="G182" s="203" t="str">
        <f>IF((F182="Select_Option")*(D182="Select_Option"),"",IF((F182="Select_Option")*(D182&lt;&gt;"Select_Option"),INDEX(SRP[#All],MATCH(INDEX(_reference!$J$3:$J$806,MATCH(D182,_reference!$I$3:$I$806,0)),SRP[LOOKUP],0)+1,MATCH(B182,SRP[#Headers],0)),IF(F182="Test Tier 1 - $0.01 USD",0.01,IF(F182="Test Tier 2 - $0.02 USD",0.02,INDEX(SRP[#All],MATCH(F182,SRP[LOOKUP],0)+1,MATCH(B182,SRP[#Headers],0))))))</f>
        <v/>
      </c>
      <c r="H182" s="207" t="s">
        <v>495</v>
      </c>
      <c r="I182" s="215" t="s">
        <v>31</v>
      </c>
    </row>
    <row r="183" spans="1:9" x14ac:dyDescent="0.25">
      <c r="A183" s="398"/>
      <c r="B183" s="207" t="s">
        <v>167</v>
      </c>
      <c r="C183" s="200" t="s">
        <v>35</v>
      </c>
      <c r="D183" s="200" t="s">
        <v>35</v>
      </c>
      <c r="E183" s="203" t="str">
        <f>IF((D183="Select_Option")+(D183=""),"",IF(D183="Test Tier 1 - $0.01 USD",0.01,IF(D183="Test Tier 2 - $0.02 USD",0.02,INDEX(WSP[#All],MATCH(D183,WSP[LOOKUP],0)+1,MATCH(B183,WSP[#Headers],0)))))</f>
        <v/>
      </c>
      <c r="F183" s="202" t="s">
        <v>35</v>
      </c>
      <c r="G183" s="203" t="str">
        <f>IF((F183="Select_Option")*(D183="Select_Option"),"",IF((F183="Select_Option")*(D183&lt;&gt;"Select_Option"),INDEX(SRP[#All],MATCH(INDEX(_reference!$J$3:$J$806,MATCH(D183,_reference!$I$3:$I$806,0)),SRP[LOOKUP],0)+1,MATCH(B183,SRP[#Headers],0)),IF(F183="Test Tier 1 - $0.01 USD",0.01,IF(F183="Test Tier 2 - $0.02 USD",0.02,INDEX(SRP[#All],MATCH(F183,SRP[LOOKUP],0)+1,MATCH(B183,SRP[#Headers],0))))))</f>
        <v/>
      </c>
      <c r="H183" s="207" t="s">
        <v>496</v>
      </c>
      <c r="I183" s="215" t="s">
        <v>31</v>
      </c>
    </row>
    <row r="184" spans="1:9" x14ac:dyDescent="0.25">
      <c r="A184" s="398"/>
      <c r="B184" s="207" t="s">
        <v>4</v>
      </c>
      <c r="C184" s="200" t="s">
        <v>35</v>
      </c>
      <c r="D184" s="200" t="s">
        <v>35</v>
      </c>
      <c r="E184" s="203" t="str">
        <f>IF((D184="Select_Option")+(D184=""),"",IF(D184="Test Tier 1 - $0.01 USD",0.01,IF(D184="Test Tier 2 - $0.02 USD",0.02,INDEX(WSP[#All],MATCH(D184,WSP[LOOKUP],0)+1,MATCH(B184,WSP[#Headers],0)))))</f>
        <v/>
      </c>
      <c r="F184" s="202" t="s">
        <v>35</v>
      </c>
      <c r="G184" s="203" t="str">
        <f>IF((F184="Select_Option")*(D184="Select_Option"),"",IF((F184="Select_Option")*(D184&lt;&gt;"Select_Option"),INDEX(SRP[#All],MATCH(INDEX(_reference!$J$3:$J$806,MATCH(D184,_reference!$I$3:$I$806,0)),SRP[LOOKUP],0)+1,MATCH(B184,SRP[#Headers],0)),IF(F184="Test Tier 1 - $0.01 USD",0.01,IF(F184="Test Tier 2 - $0.02 USD",0.02,INDEX(SRP[#All],MATCH(F184,SRP[LOOKUP],0)+1,MATCH(B184,SRP[#Headers],0))))))</f>
        <v/>
      </c>
      <c r="H184" s="207" t="s">
        <v>491</v>
      </c>
      <c r="I184" s="215" t="s">
        <v>31</v>
      </c>
    </row>
    <row r="185" spans="1:9" x14ac:dyDescent="0.25">
      <c r="A185" s="398"/>
      <c r="B185" s="207" t="s">
        <v>5</v>
      </c>
      <c r="C185" s="200" t="s">
        <v>35</v>
      </c>
      <c r="D185" s="200" t="s">
        <v>35</v>
      </c>
      <c r="E185" s="203" t="str">
        <f>IF((D185="Select_Option")+(D185=""),"",IF(D185="Test Tier 1 - $0.01 USD",0.01,IF(D185="Test Tier 2 - $0.02 USD",0.02,INDEX(WSP[#All],MATCH(D185,WSP[LOOKUP],0)+1,MATCH(B185,WSP[#Headers],0)))))</f>
        <v/>
      </c>
      <c r="F185" s="202" t="s">
        <v>35</v>
      </c>
      <c r="G185" s="203" t="str">
        <f>IF((F185="Select_Option")*(D185="Select_Option"),"",IF((F185="Select_Option")*(D185&lt;&gt;"Select_Option"),INDEX(SRP[#All],MATCH(INDEX(_reference!$J$3:$J$806,MATCH(D185,_reference!$I$3:$I$806,0)),SRP[LOOKUP],0)+1,MATCH(B185,SRP[#Headers],0)),IF(F185="Test Tier 1 - $0.01 USD",0.01,IF(F185="Test Tier 2 - $0.02 USD",0.02,INDEX(SRP[#All],MATCH(F185,SRP[LOOKUP],0)+1,MATCH(B185,SRP[#Headers],0))))))</f>
        <v/>
      </c>
      <c r="H185" s="207" t="s">
        <v>493</v>
      </c>
      <c r="I185" s="215" t="s">
        <v>31</v>
      </c>
    </row>
    <row r="186" spans="1:9" x14ac:dyDescent="0.25">
      <c r="A186" s="398"/>
      <c r="B186" s="207" t="s">
        <v>6</v>
      </c>
      <c r="C186" s="200" t="s">
        <v>35</v>
      </c>
      <c r="D186" s="200" t="s">
        <v>35</v>
      </c>
      <c r="E186" s="203" t="str">
        <f>IF((D186="Select_Option")+(D186=""),"",IF(D186="Test Tier 1 - $0.01 USD",0.01,IF(D186="Test Tier 2 - $0.02 USD",0.02,INDEX(WSP[#All],MATCH(D186,WSP[LOOKUP],0)+1,MATCH(B186,WSP[#Headers],0)))))</f>
        <v/>
      </c>
      <c r="F186" s="202" t="s">
        <v>35</v>
      </c>
      <c r="G186" s="203" t="str">
        <f>IF((F186="Select_Option")*(D186="Select_Option"),"",IF((F186="Select_Option")*(D186&lt;&gt;"Select_Option"),INDEX(SRP[#All],MATCH(INDEX(_reference!$J$3:$J$806,MATCH(D186,_reference!$I$3:$I$806,0)),SRP[LOOKUP],0)+1,MATCH(B186,SRP[#Headers],0)),IF(F186="Test Tier 1 - $0.01 USD",0.01,IF(F186="Test Tier 2 - $0.02 USD",0.02,INDEX(SRP[#All],MATCH(F186,SRP[LOOKUP],0)+1,MATCH(B186,SRP[#Headers],0))))))</f>
        <v/>
      </c>
      <c r="H186" s="207" t="s">
        <v>490</v>
      </c>
      <c r="I186" s="215" t="s">
        <v>31</v>
      </c>
    </row>
    <row r="187" spans="1:9" x14ac:dyDescent="0.25">
      <c r="A187" s="398"/>
      <c r="B187" s="207" t="s">
        <v>7</v>
      </c>
      <c r="C187" s="200" t="s">
        <v>35</v>
      </c>
      <c r="D187" s="200" t="s">
        <v>35</v>
      </c>
      <c r="E187" s="203" t="str">
        <f>IF((D187="Select_Option")+(D187=""),"",IF(D187="Test Tier 1 - $0.01 USD",0.01,IF(D187="Test Tier 2 - $0.02 USD",0.02,INDEX(WSP[#All],MATCH(D187,WSP[LOOKUP],0)+1,MATCH(B187,WSP[#Headers],0)))))</f>
        <v/>
      </c>
      <c r="F187" s="202" t="s">
        <v>35</v>
      </c>
      <c r="G187" s="203" t="str">
        <f>IF((F187="Select_Option")*(D187="Select_Option"),"",IF((F187="Select_Option")*(D187&lt;&gt;"Select_Option"),INDEX(SRP[#All],MATCH(INDEX(_reference!$J$3:$J$806,MATCH(D187,_reference!$I$3:$I$806,0)),SRP[LOOKUP],0)+1,MATCH(B187,SRP[#Headers],0)),IF(F187="Test Tier 1 - $0.01 USD",0.01,IF(F187="Test Tier 2 - $0.02 USD",0.02,INDEX(SRP[#All],MATCH(F187,SRP[LOOKUP],0)+1,MATCH(B187,SRP[#Headers],0))))))</f>
        <v/>
      </c>
      <c r="H187" s="207" t="s">
        <v>497</v>
      </c>
      <c r="I187" s="215" t="s">
        <v>31</v>
      </c>
    </row>
    <row r="188" spans="1:9" x14ac:dyDescent="0.25">
      <c r="A188" s="398"/>
      <c r="B188" s="207" t="s">
        <v>184</v>
      </c>
      <c r="C188" s="200" t="s">
        <v>35</v>
      </c>
      <c r="D188" s="200" t="s">
        <v>35</v>
      </c>
      <c r="E188" s="203" t="str">
        <f>IF((D188="Select_Option")+(D188=""),"",IF(D188="Test Tier 1 - $0.01 USD",0.01,IF(D188="Test Tier 2 - $0.02 USD",0.02,INDEX(WSP[#All],MATCH(D188,WSP[LOOKUP],0)+1,MATCH(B188,WSP[#Headers],0)))))</f>
        <v/>
      </c>
      <c r="F188" s="202" t="s">
        <v>35</v>
      </c>
      <c r="G188" s="203" t="str">
        <f>IF((F188="Select_Option")*(D188="Select_Option"),"",IF((F188="Select_Option")*(D188&lt;&gt;"Select_Option"),INDEX(SRP[#All],MATCH(INDEX(_reference!$J$3:$J$806,MATCH(D188,_reference!$I$3:$I$806,0)),SRP[LOOKUP],0)+1,MATCH(B188,SRP[#Headers],0)),IF(F188="Test Tier 1 - $0.01 USD",0.01,IF(F188="Test Tier 2 - $0.02 USD",0.02,INDEX(SRP[#All],MATCH(F188,SRP[LOOKUP],0)+1,MATCH(B188,SRP[#Headers],0))))))</f>
        <v/>
      </c>
      <c r="H188" s="207" t="s">
        <v>494</v>
      </c>
      <c r="I188" s="215" t="s">
        <v>31</v>
      </c>
    </row>
    <row r="189" spans="1:9" x14ac:dyDescent="0.25">
      <c r="A189" s="398"/>
      <c r="B189" s="207" t="s">
        <v>185</v>
      </c>
      <c r="C189" s="200" t="s">
        <v>35</v>
      </c>
      <c r="D189" s="200" t="s">
        <v>35</v>
      </c>
      <c r="E189" s="203" t="str">
        <f>IF((D189="Select_Option")+(D189=""),"",IF(D189="Test Tier 1 - $0.01 USD",0.01,IF(D189="Test Tier 2 - $0.02 USD",0.02,INDEX(WSP[#All],MATCH(D189,WSP[LOOKUP],0)+1,MATCH(B189,WSP[#Headers],0)))))</f>
        <v/>
      </c>
      <c r="F189" s="202" t="s">
        <v>35</v>
      </c>
      <c r="G189" s="203" t="str">
        <f>IF((F189="Select_Option")*(D189="Select_Option"),"",IF((F189="Select_Option")*(D189&lt;&gt;"Select_Option"),INDEX(SRP[#All],MATCH(INDEX(_reference!$J$3:$J$806,MATCH(D189,_reference!$I$3:$I$806,0)),SRP[LOOKUP],0)+1,MATCH(B189,SRP[#Headers],0)),IF(F189="Test Tier 1 - $0.01 USD",0.01,IF(F189="Test Tier 2 - $0.02 USD",0.02,INDEX(SRP[#All],MATCH(F189,SRP[LOOKUP],0)+1,MATCH(B189,SRP[#Headers],0))))))</f>
        <v/>
      </c>
      <c r="H189" s="207" t="s">
        <v>498</v>
      </c>
      <c r="I189" s="215" t="s">
        <v>31</v>
      </c>
    </row>
    <row r="190" spans="1:9" x14ac:dyDescent="0.25">
      <c r="A190" s="398"/>
      <c r="B190" s="207" t="s">
        <v>190</v>
      </c>
      <c r="C190" s="200" t="s">
        <v>35</v>
      </c>
      <c r="D190" s="200" t="s">
        <v>35</v>
      </c>
      <c r="E190" s="203" t="str">
        <f>IF((D190="Select_Option")+(D190=""),"",IF(D190="Test Tier 1 - $0.01 USD",0.01,IF(D190="Test Tier 2 - $0.02 USD",0.02,INDEX(WSP[#All],MATCH(D190,WSP[LOOKUP],0)+1,MATCH(B190,WSP[#Headers],0)))))</f>
        <v/>
      </c>
      <c r="F190" s="202" t="s">
        <v>35</v>
      </c>
      <c r="G190" s="203" t="str">
        <f>IF((F190="Select_Option")*(D190="Select_Option"),"",IF((F190="Select_Option")*(D190&lt;&gt;"Select_Option"),INDEX(SRP[#All],MATCH(INDEX(_reference!$J$3:$J$806,MATCH(D190,_reference!$I$3:$I$806,0)),SRP[LOOKUP],0)+1,MATCH(B190,SRP[#Headers],0)),IF(F190="Test Tier 1 - $0.01 USD",0.01,IF(F190="Test Tier 2 - $0.02 USD",0.02,INDEX(SRP[#All],MATCH(F190,SRP[LOOKUP],0)+1,MATCH(B190,SRP[#Headers],0))))))</f>
        <v/>
      </c>
      <c r="H190" s="207" t="s">
        <v>499</v>
      </c>
      <c r="I190" s="215" t="s">
        <v>31</v>
      </c>
    </row>
    <row r="191" spans="1:9" x14ac:dyDescent="0.25">
      <c r="A191" s="398"/>
      <c r="B191" s="207" t="s">
        <v>8</v>
      </c>
      <c r="C191" s="200" t="s">
        <v>35</v>
      </c>
      <c r="D191" s="200" t="s">
        <v>35</v>
      </c>
      <c r="E191" s="203" t="str">
        <f>IF((D191="Select_Option")+(D191=""),"",IF(D191="Test Tier 1 - $0.01 USD",0.01,IF(D191="Test Tier 2 - $0.02 USD",0.02,INDEX(WSP[#All],MATCH(D191,WSP[LOOKUP],0)+1,MATCH(B191,WSP[#Headers],0)))))</f>
        <v/>
      </c>
      <c r="F191" s="202" t="s">
        <v>35</v>
      </c>
      <c r="G191" s="203" t="str">
        <f>IF((F191="Select_Option")*(D191="Select_Option"),"",IF((F191="Select_Option")*(D191&lt;&gt;"Select_Option"),INDEX(SRP[#All],MATCH(INDEX(_reference!$J$3:$J$806,MATCH(D191,_reference!$I$3:$I$806,0)),SRP[LOOKUP],0)+1,MATCH(B191,SRP[#Headers],0)),IF(F191="Test Tier 1 - $0.01 USD",0.01,IF(F191="Test Tier 2 - $0.02 USD",0.02,INDEX(SRP[#All],MATCH(F191,SRP[LOOKUP],0)+1,MATCH(B191,SRP[#Headers],0))))))</f>
        <v/>
      </c>
      <c r="H191" s="207" t="s">
        <v>492</v>
      </c>
      <c r="I191" s="215" t="s">
        <v>31</v>
      </c>
    </row>
    <row r="192" spans="1:9" x14ac:dyDescent="0.25">
      <c r="A192" s="398"/>
      <c r="B192" s="207" t="s">
        <v>199</v>
      </c>
      <c r="C192" s="200" t="s">
        <v>35</v>
      </c>
      <c r="D192" s="200" t="s">
        <v>35</v>
      </c>
      <c r="E192" s="203" t="str">
        <f>IF((D192="Select_Option")+(D192=""),"",IF(D192="Test Tier 1 - $0.01 USD",0.01,IF(D192="Test Tier 2 - $0.02 USD",0.02,INDEX(WSP[#All],MATCH(D192,WSP[LOOKUP],0)+1,MATCH(B192,WSP[#Headers],0)))))</f>
        <v/>
      </c>
      <c r="F192" s="202" t="s">
        <v>35</v>
      </c>
      <c r="G192" s="203" t="str">
        <f>IF((F192="Select_Option")*(D192="Select_Option"),"",IF((F192="Select_Option")*(D192&lt;&gt;"Select_Option"),INDEX(SRP[#All],MATCH(INDEX(_reference!$J$3:$J$806,MATCH(D192,_reference!$I$3:$I$806,0)),SRP[LOOKUP],0)+1,MATCH(B192,SRP[#Headers],0)),IF(F192="Test Tier 1 - $0.01 USD",0.01,IF(F192="Test Tier 2 - $0.02 USD",0.02,INDEX(SRP[#All],MATCH(F192,SRP[LOOKUP],0)+1,MATCH(B192,SRP[#Headers],0))))))</f>
        <v/>
      </c>
      <c r="H192" s="207" t="s">
        <v>500</v>
      </c>
      <c r="I192" s="215" t="s">
        <v>31</v>
      </c>
    </row>
    <row r="193" spans="1:9" x14ac:dyDescent="0.25">
      <c r="A193" s="398"/>
      <c r="B193" s="207" t="s">
        <v>200</v>
      </c>
      <c r="C193" s="200" t="s">
        <v>35</v>
      </c>
      <c r="D193" s="200" t="s">
        <v>35</v>
      </c>
      <c r="E193" s="203" t="str">
        <f>IF((D193="Select_Option")+(D193=""),"",IF(D193="Test Tier 1 - $0.01 USD",0.01,IF(D193="Test Tier 2 - $0.02 USD",0.02,INDEX(WSP[#All],MATCH(D193,WSP[LOOKUP],0)+1,MATCH(B193,WSP[#Headers],0)))))</f>
        <v/>
      </c>
      <c r="F193" s="202" t="s">
        <v>35</v>
      </c>
      <c r="G193" s="203" t="str">
        <f>IF((F193="Select_Option")*(D193="Select_Option"),"",IF((F193="Select_Option")*(D193&lt;&gt;"Select_Option"),INDEX(SRP[#All],MATCH(INDEX(_reference!$J$3:$J$806,MATCH(D193,_reference!$I$3:$I$806,0)),SRP[LOOKUP],0)+1,MATCH(B193,SRP[#Headers],0)),IF(F193="Test Tier 1 - $0.01 USD",0.01,IF(F193="Test Tier 2 - $0.02 USD",0.02,INDEX(SRP[#All],MATCH(F193,SRP[LOOKUP],0)+1,MATCH(B193,SRP[#Headers],0))))))</f>
        <v/>
      </c>
      <c r="H193" s="207" t="s">
        <v>493</v>
      </c>
      <c r="I193" s="215" t="s">
        <v>31</v>
      </c>
    </row>
    <row r="194" spans="1:9" x14ac:dyDescent="0.25">
      <c r="A194" s="398"/>
      <c r="B194" s="208" t="s">
        <v>469</v>
      </c>
      <c r="C194" s="218" t="str">
        <f>Con4\Avail\Switzerland</f>
        <v>Select_Option</v>
      </c>
      <c r="D194" s="218" t="str">
        <f>Con4\WSP\Switzerland</f>
        <v>Select_Option</v>
      </c>
      <c r="E194" s="216" t="str">
        <f>E193</f>
        <v/>
      </c>
      <c r="F194" s="217"/>
      <c r="G194" s="216" t="str">
        <f>G193</f>
        <v/>
      </c>
      <c r="H194" s="208" t="s">
        <v>491</v>
      </c>
      <c r="I194" s="215" t="s">
        <v>31</v>
      </c>
    </row>
    <row r="195" spans="1:9" x14ac:dyDescent="0.25">
      <c r="A195" s="398"/>
      <c r="B195" s="207" t="s">
        <v>9</v>
      </c>
      <c r="C195" s="200" t="s">
        <v>35</v>
      </c>
      <c r="D195" s="200" t="s">
        <v>35</v>
      </c>
      <c r="E195" s="203" t="str">
        <f>IF((D195="Select_Option")+(D195=""),"",IF(D195="Test Tier 1 - $0.01 USD",0.01,IF(D195="Test Tier 2 - $0.02 USD",0.02,INDEX(WSP[#All],MATCH(D195,WSP[LOOKUP],0)+1,MATCH(B195,WSP[#Headers],0)))))</f>
        <v/>
      </c>
      <c r="F195" s="202" t="s">
        <v>35</v>
      </c>
      <c r="G195" s="203" t="str">
        <f>IF((F195="Select_Option")*(D195="Select_Option"),"",IF((F195="Select_Option")*(D195&lt;&gt;"Select_Option"),INDEX(SRP[#All],MATCH(INDEX(_reference!$J$3:$J$806,MATCH(D195,_reference!$I$3:$I$806,0)),SRP[LOOKUP],0)+1,MATCH(B195,SRP[#Headers],0)),IF(F195="Test Tier 1 - $0.01 USD",0.01,IF(F195="Test Tier 2 - $0.02 USD",0.02,INDEX(SRP[#All],MATCH(F195,SRP[LOOKUP],0)+1,MATCH(B195,SRP[#Headers],0))))))</f>
        <v/>
      </c>
      <c r="H195" s="207" t="s">
        <v>490</v>
      </c>
      <c r="I195" s="215" t="s">
        <v>31</v>
      </c>
    </row>
    <row r="196" spans="1:9" ht="15" customHeight="1" x14ac:dyDescent="0.25">
      <c r="A196" s="397" t="s">
        <v>265</v>
      </c>
      <c r="B196" s="207" t="s">
        <v>163</v>
      </c>
      <c r="C196" s="200" t="s">
        <v>35</v>
      </c>
      <c r="D196" s="200" t="s">
        <v>35</v>
      </c>
      <c r="E196" s="203" t="str">
        <f>IF((D196="Select_Option")+(D196=""),"",IF(D196="Test Tier 1 - $0.01 USD",0.01,IF(D196="Test Tier 2 - $0.02 USD",0.02,INDEX(WSP[#All],MATCH(D196,WSP[LOOKUP],0)+1,MATCH(B196,WSP[#Headers],0)))))</f>
        <v/>
      </c>
      <c r="F196" s="202" t="s">
        <v>35</v>
      </c>
      <c r="G196" s="203" t="str">
        <f>IF((F196="Select_Option")*(D196="Select_Option"),"",IF((F196="Select_Option")*(D196&lt;&gt;"Select_Option"),INDEX(SRP[#All],MATCH(INDEX(_reference!$J$3:$J$806,MATCH(D196,_reference!$I$3:$I$806,0)),SRP[LOOKUP],0)+1,MATCH(B196,SRP[#Headers],0)),IF(F196="Test Tier 1 - $0.01 USD",0.01,IF(F196="Test Tier 2 - $0.02 USD",0.02,INDEX(SRP[#All],MATCH(F196,SRP[LOOKUP],0)+1,MATCH(B196,SRP[#Headers],0))))))</f>
        <v/>
      </c>
      <c r="H196" s="207" t="s">
        <v>490</v>
      </c>
      <c r="I196" s="215" t="s">
        <v>31</v>
      </c>
    </row>
    <row r="197" spans="1:9" x14ac:dyDescent="0.25">
      <c r="A197" s="397"/>
      <c r="B197" s="207" t="s">
        <v>168</v>
      </c>
      <c r="C197" s="200" t="s">
        <v>35</v>
      </c>
      <c r="D197" s="200" t="s">
        <v>35</v>
      </c>
      <c r="E197" s="203" t="str">
        <f>IF((D197="Select_Option")+(D197=""),"",IF(D197="Test Tier 1 - $0.01 USD",0.01,IF(D197="Test Tier 2 - $0.02 USD",0.02,INDEX(WSP[#All],MATCH(D197,WSP[LOOKUP],0)+1,MATCH(B197,WSP[#Headers],0)))))</f>
        <v/>
      </c>
      <c r="F197" s="202" t="s">
        <v>35</v>
      </c>
      <c r="G197" s="203" t="str">
        <f>IF((F197="Select_Option")*(D197="Select_Option"),"",IF((F197="Select_Option")*(D197&lt;&gt;"Select_Option"),INDEX(SRP[#All],MATCH(INDEX(_reference!$J$3:$J$806,MATCH(D197,_reference!$I$3:$I$806,0)),SRP[LOOKUP],0)+1,MATCH(B197,SRP[#Headers],0)),IF(F197="Test Tier 1 - $0.01 USD",0.01,IF(F197="Test Tier 2 - $0.02 USD",0.02,INDEX(SRP[#All],MATCH(F197,SRP[LOOKUP],0)+1,MATCH(B197,SRP[#Headers],0))))))</f>
        <v/>
      </c>
      <c r="H197" s="207" t="s">
        <v>490</v>
      </c>
      <c r="I197" s="215" t="s">
        <v>31</v>
      </c>
    </row>
    <row r="198" spans="1:9" x14ac:dyDescent="0.25">
      <c r="A198" s="397"/>
      <c r="B198" s="207" t="s">
        <v>170</v>
      </c>
      <c r="C198" s="200" t="s">
        <v>35</v>
      </c>
      <c r="D198" s="200" t="s">
        <v>35</v>
      </c>
      <c r="E198" s="203" t="str">
        <f>IF((D198="Select_Option")+(D198=""),"",IF(D198="Test Tier 1 - $0.01 USD",0.01,IF(D198="Test Tier 2 - $0.02 USD",0.02,INDEX(WSP[#All],MATCH(D198,WSP[LOOKUP],0)+1,MATCH(B198,WSP[#Headers],0)))))</f>
        <v/>
      </c>
      <c r="F198" s="202" t="s">
        <v>35</v>
      </c>
      <c r="G198" s="203" t="str">
        <f>IF((F198="Select_Option")*(D198="Select_Option"),"",IF((F198="Select_Option")*(D198&lt;&gt;"Select_Option"),INDEX(SRP[#All],MATCH(INDEX(_reference!$J$3:$J$806,MATCH(D198,_reference!$I$3:$I$806,0)),SRP[LOOKUP],0)+1,MATCH(B198,SRP[#Headers],0)),IF(F198="Test Tier 1 - $0.01 USD",0.01,IF(F198="Test Tier 2 - $0.02 USD",0.02,INDEX(SRP[#All],MATCH(F198,SRP[LOOKUP],0)+1,MATCH(B198,SRP[#Headers],0))))))</f>
        <v/>
      </c>
      <c r="H198" s="207" t="s">
        <v>490</v>
      </c>
      <c r="I198" s="215" t="s">
        <v>31</v>
      </c>
    </row>
    <row r="199" spans="1:9" x14ac:dyDescent="0.25">
      <c r="A199" s="397"/>
      <c r="B199" s="207" t="s">
        <v>189</v>
      </c>
      <c r="C199" s="200" t="s">
        <v>35</v>
      </c>
      <c r="D199" s="200" t="s">
        <v>35</v>
      </c>
      <c r="E199" s="203" t="str">
        <f>IF((D199="Select_Option")+(D199=""),"",IF(D199="Test Tier 1 - $0.01 USD",0.01,IF(D199="Test Tier 2 - $0.02 USD",0.02,INDEX(WSP[#All],MATCH(D199,WSP[LOOKUP],0)+1,MATCH(B199,WSP[#Headers],0)))))</f>
        <v/>
      </c>
      <c r="F199" s="202" t="s">
        <v>35</v>
      </c>
      <c r="G199" s="203" t="str">
        <f>IF((F199="Select_Option")*(D199="Select_Option"),"",IF((F199="Select_Option")*(D199&lt;&gt;"Select_Option"),INDEX(SRP[#All],MATCH(INDEX(_reference!$J$3:$J$806,MATCH(D199,_reference!$I$3:$I$806,0)),SRP[LOOKUP],0)+1,MATCH(B199,SRP[#Headers],0)),IF(F199="Test Tier 1 - $0.01 USD",0.01,IF(F199="Test Tier 2 - $0.02 USD",0.02,INDEX(SRP[#All],MATCH(F199,SRP[LOOKUP],0)+1,MATCH(B199,SRP[#Headers],0))))))</f>
        <v/>
      </c>
      <c r="H199" s="207" t="s">
        <v>501</v>
      </c>
      <c r="I199" s="215" t="s">
        <v>31</v>
      </c>
    </row>
    <row r="200" spans="1:9" x14ac:dyDescent="0.25">
      <c r="A200" s="397"/>
      <c r="B200" s="207" t="s">
        <v>193</v>
      </c>
      <c r="C200" s="200" t="s">
        <v>35</v>
      </c>
      <c r="D200" s="200" t="s">
        <v>35</v>
      </c>
      <c r="E200" s="203" t="str">
        <f>IF((D200="Select_Option")+(D200=""),"",IF(D200="Test Tier 1 - $0.01 USD",0.01,IF(D200="Test Tier 2 - $0.02 USD",0.02,INDEX(WSP[#All],MATCH(D200,WSP[LOOKUP],0)+1,MATCH(B200,WSP[#Headers],0)))))</f>
        <v/>
      </c>
      <c r="F200" s="202" t="s">
        <v>35</v>
      </c>
      <c r="G200" s="203" t="str">
        <f>IF((F200="Select_Option")*(D200="Select_Option"),"",IF((F200="Select_Option")*(D200&lt;&gt;"Select_Option"),INDEX(SRP[#All],MATCH(INDEX(_reference!$J$3:$J$806,MATCH(D200,_reference!$I$3:$I$806,0)),SRP[LOOKUP],0)+1,MATCH(B200,SRP[#Headers],0)),IF(F200="Test Tier 1 - $0.01 USD",0.01,IF(F200="Test Tier 2 - $0.02 USD",0.02,INDEX(SRP[#All],MATCH(F200,SRP[LOOKUP],0)+1,MATCH(B200,SRP[#Headers],0))))))</f>
        <v/>
      </c>
      <c r="H200" s="207" t="s">
        <v>502</v>
      </c>
      <c r="I200" s="215" t="s">
        <v>31</v>
      </c>
    </row>
    <row r="201" spans="1:9" x14ac:dyDescent="0.25">
      <c r="A201" s="397"/>
      <c r="B201" s="207" t="s">
        <v>196</v>
      </c>
      <c r="C201" s="200" t="s">
        <v>35</v>
      </c>
      <c r="D201" s="200" t="s">
        <v>35</v>
      </c>
      <c r="E201" s="203" t="str">
        <f>IF((D201="Select_Option")+(D201=""),"",IF(D201="Test Tier 1 - $0.01 USD",0.01,IF(D201="Test Tier 2 - $0.02 USD",0.02,INDEX(WSP[#All],MATCH(D201,WSP[LOOKUP],0)+1,MATCH(B201,WSP[#Headers],0)))))</f>
        <v/>
      </c>
      <c r="F201" s="202" t="s">
        <v>35</v>
      </c>
      <c r="G201" s="203" t="str">
        <f>IF((F201="Select_Option")*(D201="Select_Option"),"",IF((F201="Select_Option")*(D201&lt;&gt;"Select_Option"),INDEX(SRP[#All],MATCH(INDEX(_reference!$J$3:$J$806,MATCH(D201,_reference!$I$3:$I$806,0)),SRP[LOOKUP],0)+1,MATCH(B201,SRP[#Headers],0)),IF(F201="Test Tier 1 - $0.01 USD",0.01,IF(F201="Test Tier 2 - $0.02 USD",0.02,INDEX(SRP[#All],MATCH(F201,SRP[LOOKUP],0)+1,MATCH(B201,SRP[#Headers],0))))))</f>
        <v/>
      </c>
      <c r="H201" s="207" t="s">
        <v>490</v>
      </c>
      <c r="I201" s="215" t="s">
        <v>31</v>
      </c>
    </row>
    <row r="202" spans="1:9" ht="15" customHeight="1" x14ac:dyDescent="0.25">
      <c r="A202" s="397" t="s">
        <v>435</v>
      </c>
      <c r="B202" s="207" t="s">
        <v>10</v>
      </c>
      <c r="C202" s="200" t="s">
        <v>35</v>
      </c>
      <c r="D202" s="200" t="s">
        <v>35</v>
      </c>
      <c r="E202" s="203" t="str">
        <f>IF((D202="Select_Option")+(D202=""),"",IF(D202="Test Tier 1 - $0.01 USD",0.01,IF(D202="Test Tier 2 - $0.02 USD",0.02,INDEX(WSP[#All],MATCH(D202,WSP[LOOKUP],0)+1,MATCH(B202,WSP[#Headers],0)))))</f>
        <v/>
      </c>
      <c r="F202" s="202" t="s">
        <v>35</v>
      </c>
      <c r="G202" s="203" t="str">
        <f>IF((F202="Select_Option")*(D202="Select_Option"),"",IF((F202="Select_Option")*(D202&lt;&gt;"Select_Option"),INDEX(SRP[#All],MATCH(INDEX(_reference!$J$3:$J$806,MATCH(D202,_reference!$I$3:$I$806,0)),SRP[LOOKUP],0)+1,MATCH(B202,SRP[#Headers],0)),IF(F202="Test Tier 1 - $0.01 USD",0.01,IF(F202="Test Tier 2 - $0.02 USD",0.02,INDEX(SRP[#All],MATCH(F202,SRP[LOOKUP],0)+1,MATCH(B202,SRP[#Headers],0))))))</f>
        <v/>
      </c>
      <c r="H202" s="207" t="s">
        <v>490</v>
      </c>
      <c r="I202" s="215" t="s">
        <v>31</v>
      </c>
    </row>
    <row r="203" spans="1:9" x14ac:dyDescent="0.25">
      <c r="A203" s="398"/>
      <c r="B203" s="207" t="s">
        <v>11</v>
      </c>
      <c r="C203" s="200" t="s">
        <v>35</v>
      </c>
      <c r="D203" s="200" t="s">
        <v>35</v>
      </c>
      <c r="E203" s="203" t="str">
        <f>IF((D203="Select_Option")+(D203=""),"",IF(D203="Test Tier 1 - $0.01 USD",0.01,IF(D203="Test Tier 2 - $0.02 USD",0.02,INDEX(WSP[#All],MATCH(D203,WSP[LOOKUP],0)+1,MATCH(B203,WSP[#Headers],0)))))</f>
        <v/>
      </c>
      <c r="F203" s="202" t="s">
        <v>35</v>
      </c>
      <c r="G203" s="203" t="str">
        <f>IF((F203="Select_Option")*(D203="Select_Option"),"",IF((F203="Select_Option")*(D203&lt;&gt;"Select_Option"),INDEX(SRP[#All],MATCH(INDEX(_reference!$J$3:$J$806,MATCH(D203,_reference!$I$3:$I$806,0)),SRP[LOOKUP],0)+1,MATCH(B203,SRP[#Headers],0)),IF(F203="Test Tier 1 - $0.01 USD",0.01,IF(F203="Test Tier 2 - $0.02 USD",0.02,INDEX(SRP[#All],MATCH(F203,SRP[LOOKUP],0)+1,MATCH(B203,SRP[#Headers],0))))))</f>
        <v/>
      </c>
      <c r="H203" s="207" t="s">
        <v>490</v>
      </c>
      <c r="I203" s="215" t="s">
        <v>31</v>
      </c>
    </row>
    <row r="204" spans="1:9" ht="15" customHeight="1" x14ac:dyDescent="0.25">
      <c r="A204" s="397" t="s">
        <v>267</v>
      </c>
      <c r="B204" s="207" t="s">
        <v>154</v>
      </c>
      <c r="C204" s="200" t="s">
        <v>35</v>
      </c>
      <c r="D204" s="200" t="s">
        <v>35</v>
      </c>
      <c r="E204" s="203" t="str">
        <f>IF((D204="Select_Option")+(D204=""),"",IF(D204="Test Tier 1 - $0.01 USD",0.01,IF(D204="Test Tier 2 - $0.02 USD",0.02,INDEX(WSP[#All],MATCH(D204,WSP[LOOKUP],0)+1,MATCH(B204,WSP[#Headers],0)))))</f>
        <v/>
      </c>
      <c r="F204" s="202" t="s">
        <v>35</v>
      </c>
      <c r="G204" s="203" t="str">
        <f>IF((F204="Select_Option")*(D204="Select_Option"),"",IF((F204="Select_Option")*(D204&lt;&gt;"Select_Option"),INDEX(SRP[#All],MATCH(INDEX(_reference!$J$3:$J$806,MATCH(D204,_reference!$I$3:$I$806,0)),SRP[LOOKUP],0)+1,MATCH(B204,SRP[#Headers],0)),IF(F204="Test Tier 1 - $0.01 USD",0.01,IF(F204="Test Tier 2 - $0.02 USD",0.02,INDEX(SRP[#All],MATCH(F204,SRP[LOOKUP],0)+1,MATCH(B204,SRP[#Headers],0))))))</f>
        <v/>
      </c>
      <c r="H204" s="207" t="s">
        <v>492</v>
      </c>
      <c r="I204" s="215" t="s">
        <v>31</v>
      </c>
    </row>
    <row r="205" spans="1:9" x14ac:dyDescent="0.25">
      <c r="A205" s="398"/>
      <c r="B205" s="207" t="s">
        <v>13</v>
      </c>
      <c r="C205" s="200" t="s">
        <v>35</v>
      </c>
      <c r="D205" s="200" t="s">
        <v>35</v>
      </c>
      <c r="E205" s="203" t="str">
        <f>IF((D205="Select_Option")+(D205=""),"",IF(D205="Test Tier 1 - $0.01 USD",0.01,IF(D205="Test Tier 2 - $0.02 USD",0.02,INDEX(WSP[#All],MATCH(D205,WSP[LOOKUP],0)+1,MATCH(B205,WSP[#Headers],0)))))</f>
        <v/>
      </c>
      <c r="F205" s="202" t="s">
        <v>35</v>
      </c>
      <c r="G205" s="203" t="str">
        <f>IF((F205="Select_Option")*(D205="Select_Option"),"",IF((F205="Select_Option")*(D205&lt;&gt;"Select_Option"),INDEX(SRP[#All],MATCH(INDEX(_reference!$J$3:$J$806,MATCH(D205,_reference!$I$3:$I$806,0)),SRP[LOOKUP],0)+1,MATCH(B205,SRP[#Headers],0)),IF(F205="Test Tier 1 - $0.01 USD",0.01,IF(F205="Test Tier 2 - $0.02 USD",0.02,INDEX(SRP[#All],MATCH(F205,SRP[LOOKUP],0)+1,MATCH(B205,SRP[#Headers],0))))))</f>
        <v/>
      </c>
      <c r="H205" s="207" t="s">
        <v>499</v>
      </c>
      <c r="I205" s="215" t="s">
        <v>31</v>
      </c>
    </row>
    <row r="206" spans="1:9" x14ac:dyDescent="0.25">
      <c r="A206" s="398"/>
      <c r="B206" s="207" t="s">
        <v>158</v>
      </c>
      <c r="C206" s="200" t="s">
        <v>35</v>
      </c>
      <c r="D206" s="200" t="s">
        <v>35</v>
      </c>
      <c r="E206" s="203" t="str">
        <f>IF((D206="Select_Option")+(D206=""),"",IF(D206="Test Tier 1 - $0.01 USD",0.01,IF(D206="Test Tier 2 - $0.02 USD",0.02,INDEX(WSP[#All],MATCH(D206,WSP[LOOKUP],0)+1,MATCH(B206,WSP[#Headers],0)))))</f>
        <v/>
      </c>
      <c r="F206" s="202" t="s">
        <v>35</v>
      </c>
      <c r="G206" s="203" t="str">
        <f>IF((F206="Select_Option")*(D206="Select_Option"),"",IF((F206="Select_Option")*(D206&lt;&gt;"Select_Option"),INDEX(SRP[#All],MATCH(INDEX(_reference!$J$3:$J$806,MATCH(D206,_reference!$I$3:$I$806,0)),SRP[LOOKUP],0)+1,MATCH(B206,SRP[#Headers],0)),IF(F206="Test Tier 1 - $0.01 USD",0.01,IF(F206="Test Tier 2 - $0.02 USD",0.02,INDEX(SRP[#All],MATCH(F206,SRP[LOOKUP],0)+1,MATCH(B206,SRP[#Headers],0))))))</f>
        <v/>
      </c>
      <c r="H206" s="207" t="s">
        <v>492</v>
      </c>
      <c r="I206" s="215" t="s">
        <v>31</v>
      </c>
    </row>
    <row r="207" spans="1:9" x14ac:dyDescent="0.25">
      <c r="A207" s="398"/>
      <c r="B207" s="207" t="s">
        <v>159</v>
      </c>
      <c r="C207" s="200" t="s">
        <v>35</v>
      </c>
      <c r="D207" s="200" t="s">
        <v>35</v>
      </c>
      <c r="E207" s="203" t="str">
        <f>IF((D207="Select_Option")+(D207=""),"",IF(D207="Test Tier 1 - $0.01 USD",0.01,IF(D207="Test Tier 2 - $0.02 USD",0.02,INDEX(WSP[#All],MATCH(D207,WSP[LOOKUP],0)+1,MATCH(B207,WSP[#Headers],0)))))</f>
        <v/>
      </c>
      <c r="F207" s="202" t="s">
        <v>35</v>
      </c>
      <c r="G207" s="203" t="str">
        <f>IF((F207="Select_Option")*(D207="Select_Option"),"",IF((F207="Select_Option")*(D207&lt;&gt;"Select_Option"),INDEX(SRP[#All],MATCH(INDEX(_reference!$J$3:$J$806,MATCH(D207,_reference!$I$3:$I$806,0)),SRP[LOOKUP],0)+1,MATCH(B207,SRP[#Headers],0)),IF(F207="Test Tier 1 - $0.01 USD",0.01,IF(F207="Test Tier 2 - $0.02 USD",0.02,INDEX(SRP[#All],MATCH(F207,SRP[LOOKUP],0)+1,MATCH(B207,SRP[#Headers],0))))))</f>
        <v/>
      </c>
      <c r="H207" s="207" t="s">
        <v>492</v>
      </c>
      <c r="I207" s="215" t="s">
        <v>31</v>
      </c>
    </row>
    <row r="208" spans="1:9" ht="16.5" x14ac:dyDescent="0.25">
      <c r="A208" s="204" t="s">
        <v>269</v>
      </c>
      <c r="B208" s="207" t="s">
        <v>175</v>
      </c>
      <c r="C208" s="200" t="s">
        <v>35</v>
      </c>
      <c r="D208" s="200" t="s">
        <v>35</v>
      </c>
      <c r="E208" s="203" t="str">
        <f>IF((D208="Select_Option")+(D208=""),"",IF(D208="Test Tier 1 - $0.01 USD",0.01,IF(D208="Test Tier 2 - $0.02 USD",0.02,INDEX(WSP[#All],MATCH(D208,WSP[LOOKUP],0)+1,MATCH(B208,WSP[#Headers],0)))))</f>
        <v/>
      </c>
      <c r="F208" s="202" t="s">
        <v>35</v>
      </c>
      <c r="G208" s="203" t="str">
        <f>IF((F208="Select_Option")*(D208="Select_Option"),"",IF((F208="Select_Option")*(D208&lt;&gt;"Select_Option"),INDEX(SRP[#All],MATCH(INDEX(_reference!$J$3:$J$806,MATCH(D208,_reference!$I$3:$I$806,0)),SRP[LOOKUP],0)+1,MATCH(B208,SRP[#Headers],0)),IF(F208="Test Tier 1 - $0.01 USD",0.01,IF(F208="Test Tier 2 - $0.02 USD",0.02,INDEX(SRP[#All],MATCH(F208,SRP[LOOKUP],0)+1,MATCH(B208,SRP[#Headers],0))))))</f>
        <v/>
      </c>
      <c r="H208" s="207" t="s">
        <v>503</v>
      </c>
      <c r="I208" s="215" t="s">
        <v>31</v>
      </c>
    </row>
    <row r="209" spans="1:9" x14ac:dyDescent="0.25">
      <c r="A209" s="397" t="s">
        <v>270</v>
      </c>
      <c r="B209" s="207" t="s">
        <v>348</v>
      </c>
      <c r="C209" s="200" t="s">
        <v>35</v>
      </c>
      <c r="D209" s="200" t="s">
        <v>35</v>
      </c>
      <c r="E209" s="203" t="str">
        <f>IF((D209="Select_Option")+(D209=""),"",IF(D209="Test Tier 1 - $0.01 USD",0.01,IF(D209="Test Tier 2 - $0.02 USD",0.02,INDEX(WSP[#All],MATCH(D209,WSP[LOOKUP],0)+1,MATCH(B209,WSP[#Headers],0)))))</f>
        <v/>
      </c>
      <c r="F209" s="202" t="s">
        <v>35</v>
      </c>
      <c r="G209" s="203" t="str">
        <f>IF((F209="Select_Option")*(D209="Select_Option"),"",IF((F209="Select_Option")*(D209&lt;&gt;"Select_Option"),INDEX(SRP[#All],MATCH(INDEX(_reference!$J$3:$J$806,MATCH(D209,_reference!$I$3:$I$806,0)),SRP[LOOKUP],0)+1,MATCH(B209,SRP[#Headers],0)),IF(F209="Test Tier 1 - $0.01 USD",0.01,IF(F209="Test Tier 2 - $0.02 USD",0.02,INDEX(SRP[#All],MATCH(F209,SRP[LOOKUP],0)+1,MATCH(B209,SRP[#Headers],0))))))</f>
        <v/>
      </c>
      <c r="H209" s="207" t="s">
        <v>504</v>
      </c>
      <c r="I209" s="215" t="s">
        <v>31</v>
      </c>
    </row>
    <row r="210" spans="1:9" x14ac:dyDescent="0.25">
      <c r="A210" s="397"/>
      <c r="B210" s="207" t="s">
        <v>169</v>
      </c>
      <c r="C210" s="200" t="s">
        <v>35</v>
      </c>
      <c r="D210" s="200" t="s">
        <v>35</v>
      </c>
      <c r="E210" s="203" t="str">
        <f>IF((D210="Select_Option")+(D210=""),"",IF(D210="Test Tier 1 - $0.01 USD",0.01,IF(D210="Test Tier 2 - $0.02 USD",0.02,INDEX(WSP[#All],MATCH(D210,WSP[LOOKUP],0)+1,MATCH(B210,WSP[#Headers],0)))))</f>
        <v/>
      </c>
      <c r="F210" s="202" t="s">
        <v>35</v>
      </c>
      <c r="G210" s="203" t="str">
        <f>IF((F210="Select_Option")*(D210="Select_Option"),"",IF((F210="Select_Option")*(D210&lt;&gt;"Select_Option"),INDEX(SRP[#All],MATCH(INDEX(_reference!$J$3:$J$806,MATCH(D210,_reference!$I$3:$I$806,0)),SRP[LOOKUP],0)+1,MATCH(B210,SRP[#Headers],0)),IF(F210="Test Tier 1 - $0.01 USD",0.01,IF(F210="Test Tier 2 - $0.02 USD",0.02,INDEX(SRP[#All],MATCH(F210,SRP[LOOKUP],0)+1,MATCH(B210,SRP[#Headers],0))))))</f>
        <v/>
      </c>
      <c r="H210" s="207" t="s">
        <v>505</v>
      </c>
      <c r="I210" s="215" t="s">
        <v>31</v>
      </c>
    </row>
    <row r="211" spans="1:9" x14ac:dyDescent="0.25">
      <c r="A211" s="397"/>
      <c r="B211" s="208" t="s">
        <v>471</v>
      </c>
      <c r="C211" s="218" t="str">
        <f>Con4\Avail\HongKong</f>
        <v>Select_Option</v>
      </c>
      <c r="D211" s="218" t="str">
        <f>Con4\WSP\HongKong</f>
        <v>Select_Option</v>
      </c>
      <c r="E211" s="216" t="str">
        <f>E210</f>
        <v/>
      </c>
      <c r="F211" s="217"/>
      <c r="G211" s="216" t="str">
        <f>G210</f>
        <v/>
      </c>
      <c r="H211" s="208" t="s">
        <v>490</v>
      </c>
      <c r="I211" s="215" t="s">
        <v>31</v>
      </c>
    </row>
    <row r="212" spans="1:9" x14ac:dyDescent="0.25">
      <c r="A212" s="397"/>
      <c r="B212" s="207" t="s">
        <v>172</v>
      </c>
      <c r="C212" s="200" t="s">
        <v>35</v>
      </c>
      <c r="D212" s="200" t="s">
        <v>35</v>
      </c>
      <c r="E212" s="203" t="str">
        <f>IF((D212="Select_Option")+(D212=""),"",IF(D212="Test Tier 1 - $0.01 USD",0.01,IF(D212="Test Tier 2 - $0.02 USD",0.02,INDEX(WSP[#All],MATCH(D212,WSP[LOOKUP],0)+1,MATCH(B212,WSP[#Headers],0)))))</f>
        <v/>
      </c>
      <c r="F212" s="202" t="s">
        <v>35</v>
      </c>
      <c r="G212" s="203" t="str">
        <f>IF((F212="Select_Option")*(D212="Select_Option"),"",IF((F212="Select_Option")*(D212&lt;&gt;"Select_Option"),INDEX(SRP[#All],MATCH(INDEX(_reference!$J$3:$J$806,MATCH(D212,_reference!$I$3:$I$806,0)),SRP[LOOKUP],0)+1,MATCH(B212,SRP[#Headers],0)),IF(F212="Test Tier 1 - $0.01 USD",0.01,IF(F212="Test Tier 2 - $0.02 USD",0.02,INDEX(SRP[#All],MATCH(F212,SRP[LOOKUP],0)+1,MATCH(B212,SRP[#Headers],0))))))</f>
        <v/>
      </c>
      <c r="H212" s="207" t="s">
        <v>490</v>
      </c>
      <c r="I212" s="215" t="s">
        <v>31</v>
      </c>
    </row>
    <row r="213" spans="1:9" x14ac:dyDescent="0.25">
      <c r="A213" s="397"/>
      <c r="B213" s="207" t="s">
        <v>195</v>
      </c>
      <c r="C213" s="200" t="s">
        <v>35</v>
      </c>
      <c r="D213" s="200" t="s">
        <v>35</v>
      </c>
      <c r="E213" s="203" t="str">
        <f>IF((D213="Select_Option")+(D213=""),"",IF(D213="Test Tier 1 - $0.01 USD",0.01,IF(D213="Test Tier 2 - $0.02 USD",0.02,INDEX(WSP[#All],MATCH(D213,WSP[LOOKUP],0)+1,MATCH(B213,WSP[#Headers],0)))))</f>
        <v/>
      </c>
      <c r="F213" s="202" t="s">
        <v>35</v>
      </c>
      <c r="G213" s="203" t="str">
        <f>IF((F213="Select_Option")*(D213="Select_Option"),"",IF((F213="Select_Option")*(D213&lt;&gt;"Select_Option"),INDEX(SRP[#All],MATCH(INDEX(_reference!$J$3:$J$806,MATCH(D213,_reference!$I$3:$I$806,0)),SRP[LOOKUP],0)+1,MATCH(B213,SRP[#Headers],0)),IF(F213="Test Tier 1 - $0.01 USD",0.01,IF(F213="Test Tier 2 - $0.02 USD",0.02,INDEX(SRP[#All],MATCH(F213,SRP[LOOKUP],0)+1,MATCH(B213,SRP[#Headers],0))))))</f>
        <v/>
      </c>
      <c r="H213" s="207" t="s">
        <v>504</v>
      </c>
      <c r="I213" s="215" t="s">
        <v>31</v>
      </c>
    </row>
    <row r="214" spans="1:9" x14ac:dyDescent="0.25">
      <c r="A214" s="397"/>
      <c r="B214" s="208" t="s">
        <v>472</v>
      </c>
      <c r="C214" s="218" t="str">
        <f>Con4\Avail\Singapore</f>
        <v>Select_Option</v>
      </c>
      <c r="D214" s="218" t="str">
        <f>Con4\WSP\Singapore</f>
        <v>Select_Option</v>
      </c>
      <c r="E214" s="216" t="str">
        <f>E213</f>
        <v/>
      </c>
      <c r="F214" s="217"/>
      <c r="G214" s="216" t="str">
        <f>G213</f>
        <v/>
      </c>
      <c r="H214" s="208" t="s">
        <v>490</v>
      </c>
      <c r="I214" s="215" t="s">
        <v>31</v>
      </c>
    </row>
    <row r="215" spans="1:9" x14ac:dyDescent="0.25">
      <c r="A215" s="397"/>
      <c r="B215" s="207" t="s">
        <v>225</v>
      </c>
      <c r="C215" s="200" t="s">
        <v>35</v>
      </c>
      <c r="D215" s="200" t="s">
        <v>35</v>
      </c>
      <c r="E215" s="203" t="str">
        <f>IF((D215="Select_Option")+(D215=""),"",IF(D215="Test Tier 1 - $0.01 USD",0.01,IF(D215="Test Tier 2 - $0.02 USD",0.02,INDEX(WSP[#All],MATCH(D215,WSP[LOOKUP],0)+1,MATCH(B215,WSP[#Headers],0)))))</f>
        <v/>
      </c>
      <c r="F215" s="202" t="s">
        <v>35</v>
      </c>
      <c r="G215" s="203" t="str">
        <f>IF((F215="Select_Option")*(D215="Select_Option"),"",IF((F215="Select_Option")*(D215&lt;&gt;"Select_Option"),INDEX(SRP[#All],MATCH(INDEX(_reference!$J$3:$J$806,MATCH(D215,_reference!$I$3:$I$806,0)),SRP[LOOKUP],0)+1,MATCH(B215,SRP[#Headers],0)),IF(F215="Test Tier 1 - $0.01 USD",0.01,IF(F215="Test Tier 2 - $0.02 USD",0.02,INDEX(SRP[#All],MATCH(F215,SRP[LOOKUP],0)+1,MATCH(B215,SRP[#Headers],0))))))</f>
        <v/>
      </c>
      <c r="H215" s="207" t="s">
        <v>506</v>
      </c>
      <c r="I215" s="215" t="s">
        <v>31</v>
      </c>
    </row>
    <row r="216" spans="1:9" x14ac:dyDescent="0.25">
      <c r="A216" s="397"/>
      <c r="B216" s="207" t="s">
        <v>201</v>
      </c>
      <c r="C216" s="200" t="s">
        <v>35</v>
      </c>
      <c r="D216" s="200" t="s">
        <v>35</v>
      </c>
      <c r="E216" s="203" t="str">
        <f>IF((D216="Select_Option")+(D216=""),"",IF(D216="Test Tier 1 - $0.01 USD",0.01,IF(D216="Test Tier 2 - $0.02 USD",0.02,INDEX(WSP[#All],MATCH(D216,WSP[LOOKUP],0)+1,MATCH(B216,WSP[#Headers],0)))))</f>
        <v/>
      </c>
      <c r="F216" s="202" t="s">
        <v>35</v>
      </c>
      <c r="G216" s="203" t="str">
        <f>IF((F216="Select_Option")*(D216="Select_Option"),"",IF((F216="Select_Option")*(D216&lt;&gt;"Select_Option"),INDEX(SRP[#All],MATCH(INDEX(_reference!$J$3:$J$806,MATCH(D216,_reference!$I$3:$I$806,0)),SRP[LOOKUP],0)+1,MATCH(B216,SRP[#Headers],0)),IF(F216="Test Tier 1 - $0.01 USD",0.01,IF(F216="Test Tier 2 - $0.02 USD",0.02,INDEX(SRP[#All],MATCH(F216,SRP[LOOKUP],0)+1,MATCH(B216,SRP[#Headers],0))))))</f>
        <v/>
      </c>
      <c r="H216" s="207" t="s">
        <v>505</v>
      </c>
      <c r="I216" s="215" t="s">
        <v>31</v>
      </c>
    </row>
    <row r="217" spans="1:9" ht="15" customHeight="1" x14ac:dyDescent="0.25">
      <c r="A217" s="397" t="s">
        <v>266</v>
      </c>
      <c r="B217" s="207" t="s">
        <v>174</v>
      </c>
      <c r="C217" s="200" t="s">
        <v>35</v>
      </c>
      <c r="D217" s="200" t="s">
        <v>35</v>
      </c>
      <c r="E217" s="203" t="str">
        <f>IF((D217="Select_Option")+(D217=""),"",IF(D217="Test Tier 1 - $0.01 USD",0.01,IF(D217="Test Tier 2 - $0.02 USD",0.02,INDEX(WSP[#All],MATCH(D217,WSP[LOOKUP],0)+1,MATCH(B217,WSP[#Headers],0)))))</f>
        <v/>
      </c>
      <c r="F217" s="202" t="s">
        <v>35</v>
      </c>
      <c r="G217" s="203" t="str">
        <f>IF((F217="Select_Option")*(D217="Select_Option"),"",IF((F217="Select_Option")*(D217&lt;&gt;"Select_Option"),INDEX(SRP[#All],MATCH(INDEX(_reference!$J$3:$J$806,MATCH(D217,_reference!$I$3:$I$806,0)),SRP[LOOKUP],0)+1,MATCH(B217,SRP[#Headers],0)),IF(F217="Test Tier 1 - $0.01 USD",0.01,IF(F217="Test Tier 2 - $0.02 USD",0.02,INDEX(SRP[#All],MATCH(F217,SRP[LOOKUP],0)+1,MATCH(B217,SRP[#Headers],0))))))</f>
        <v/>
      </c>
      <c r="H217" s="207" t="s">
        <v>490</v>
      </c>
      <c r="I217" s="215" t="s">
        <v>31</v>
      </c>
    </row>
    <row r="218" spans="1:9" x14ac:dyDescent="0.25">
      <c r="A218" s="397"/>
      <c r="B218" s="207" t="s">
        <v>194</v>
      </c>
      <c r="C218" s="200" t="s">
        <v>35</v>
      </c>
      <c r="D218" s="200" t="s">
        <v>35</v>
      </c>
      <c r="E218" s="203" t="str">
        <f>IF((D218="Select_Option")+(D218=""),"",IF(D218="Test Tier 1 - $0.01 USD",0.01,IF(D218="Test Tier 2 - $0.02 USD",0.02,INDEX(WSP[#All],MATCH(D218,WSP[LOOKUP],0)+1,MATCH(B218,WSP[#Headers],0)))))</f>
        <v/>
      </c>
      <c r="F218" s="202" t="s">
        <v>35</v>
      </c>
      <c r="G218" s="203" t="str">
        <f>IF((F218="Select_Option")*(D218="Select_Option"),"",IF((F218="Select_Option")*(D218&lt;&gt;"Select_Option"),INDEX(SRP[#All],MATCH(INDEX(_reference!$J$3:$J$806,MATCH(D218,_reference!$I$3:$I$806,0)),SRP[LOOKUP],0)+1,MATCH(B218,SRP[#Headers],0)),IF(F218="Test Tier 1 - $0.01 USD",0.01,IF(F218="Test Tier 2 - $0.02 USD",0.02,INDEX(SRP[#All],MATCH(F218,SRP[LOOKUP],0)+1,MATCH(B218,SRP[#Headers],0))))))</f>
        <v/>
      </c>
      <c r="H218" s="207" t="s">
        <v>490</v>
      </c>
      <c r="I218" s="215" t="s">
        <v>31</v>
      </c>
    </row>
    <row r="219" spans="1:9" x14ac:dyDescent="0.25">
      <c r="A219" s="397"/>
      <c r="B219" s="207" t="s">
        <v>198</v>
      </c>
      <c r="C219" s="200" t="s">
        <v>35</v>
      </c>
      <c r="D219" s="200" t="s">
        <v>35</v>
      </c>
      <c r="E219" s="203" t="str">
        <f>IF((D219="Select_Option")+(D219=""),"",IF(D219="Test Tier 1 - $0.01 USD",0.01,IF(D219="Test Tier 2 - $0.02 USD",0.02,INDEX(WSP[#All],MATCH(D219,WSP[LOOKUP],0)+1,MATCH(B219,WSP[#Headers],0)))))</f>
        <v/>
      </c>
      <c r="F219" s="202" t="s">
        <v>35</v>
      </c>
      <c r="G219" s="203" t="str">
        <f>IF((F219="Select_Option")*(D219="Select_Option"),"",IF((F219="Select_Option")*(D219&lt;&gt;"Select_Option"),INDEX(SRP[#All],MATCH(INDEX(_reference!$J$3:$J$806,MATCH(D219,_reference!$I$3:$I$806,0)),SRP[LOOKUP],0)+1,MATCH(B219,SRP[#Headers],0)),IF(F219="Test Tier 1 - $0.01 USD",0.01,IF(F219="Test Tier 2 - $0.02 USD",0.02,INDEX(SRP[#All],MATCH(F219,SRP[LOOKUP],0)+1,MATCH(B219,SRP[#Headers],0))))))</f>
        <v/>
      </c>
      <c r="H219" s="207" t="s">
        <v>490</v>
      </c>
      <c r="I219" s="215" t="s">
        <v>31</v>
      </c>
    </row>
    <row r="220" spans="1:9" x14ac:dyDescent="0.25">
      <c r="A220" s="397"/>
      <c r="B220" s="207" t="s">
        <v>204</v>
      </c>
      <c r="C220" s="200" t="s">
        <v>35</v>
      </c>
      <c r="D220" s="200" t="s">
        <v>35</v>
      </c>
      <c r="E220" s="203" t="str">
        <f>IF((D220="Select_Option")+(D220=""),"",IF(D220="Test Tier 1 - $0.01 USD",0.01,IF(D220="Test Tier 2 - $0.02 USD",0.02,INDEX(WSP[#All],MATCH(D220,WSP[LOOKUP],0)+1,MATCH(B220,WSP[#Headers],0)))))</f>
        <v/>
      </c>
      <c r="F220" s="202" t="s">
        <v>35</v>
      </c>
      <c r="G220" s="203" t="str">
        <f>IF((F220="Select_Option")*(D220="Select_Option"),"",IF((F220="Select_Option")*(D220&lt;&gt;"Select_Option"),INDEX(SRP[#All],MATCH(INDEX(_reference!$J$3:$J$806,MATCH(D220,_reference!$I$3:$I$806,0)),SRP[LOOKUP],0)+1,MATCH(B220,SRP[#Headers],0)),IF(F220="Test Tier 1 - $0.01 USD",0.01,IF(F220="Test Tier 2 - $0.02 USD",0.02,INDEX(SRP[#All],MATCH(F220,SRP[LOOKUP],0)+1,MATCH(B220,SRP[#Headers],0))))))</f>
        <v/>
      </c>
      <c r="H220" s="207" t="s">
        <v>507</v>
      </c>
      <c r="I220" s="215" t="s">
        <v>31</v>
      </c>
    </row>
    <row r="221" spans="1:9" x14ac:dyDescent="0.25">
      <c r="A221" s="397"/>
      <c r="B221" s="207" t="s">
        <v>206</v>
      </c>
      <c r="C221" s="200" t="s">
        <v>35</v>
      </c>
      <c r="D221" s="200" t="s">
        <v>35</v>
      </c>
      <c r="E221" s="203" t="str">
        <f>IF((D221="Select_Option")+(D221=""),"",IF(D221="Test Tier 1 - $0.01 USD",0.01,IF(D221="Test Tier 2 - $0.02 USD",0.02,INDEX(WSP[#All],MATCH(D221,WSP[LOOKUP],0)+1,MATCH(B221,WSP[#Headers],0)))))</f>
        <v/>
      </c>
      <c r="F221" s="202" t="s">
        <v>35</v>
      </c>
      <c r="G221" s="203" t="str">
        <f>IF((F221="Select_Option")*(D221="Select_Option"),"",IF((F221="Select_Option")*(D221&lt;&gt;"Select_Option"),INDEX(SRP[#All],MATCH(INDEX(_reference!$J$3:$J$806,MATCH(D221,_reference!$I$3:$I$806,0)),SRP[LOOKUP],0)+1,MATCH(B221,SRP[#Headers],0)),IF(F221="Test Tier 1 - $0.01 USD",0.01,IF(F221="Test Tier 2 - $0.02 USD",0.02,INDEX(SRP[#All],MATCH(F221,SRP[LOOKUP],0)+1,MATCH(B221,SRP[#Headers],0))))))</f>
        <v/>
      </c>
      <c r="H221" s="207" t="s">
        <v>490</v>
      </c>
      <c r="I221" s="215" t="s">
        <v>31</v>
      </c>
    </row>
    <row r="224" spans="1:9" ht="37.35" customHeight="1" x14ac:dyDescent="0.3">
      <c r="A224" s="399" t="s">
        <v>488</v>
      </c>
      <c r="B224" s="400"/>
      <c r="C224" s="209" t="s">
        <v>464</v>
      </c>
      <c r="D224" s="200" t="s">
        <v>35</v>
      </c>
      <c r="E224" s="209" t="s">
        <v>479</v>
      </c>
      <c r="F224" s="212"/>
      <c r="G224" s="298" t="s">
        <v>31</v>
      </c>
      <c r="H224" s="209" t="s">
        <v>473</v>
      </c>
      <c r="I224" s="298" t="s">
        <v>31</v>
      </c>
    </row>
    <row r="225" spans="1:9" ht="34.5" x14ac:dyDescent="0.3">
      <c r="A225" s="400"/>
      <c r="B225" s="400"/>
      <c r="C225" s="209" t="s">
        <v>465</v>
      </c>
      <c r="D225" s="200" t="s">
        <v>35</v>
      </c>
      <c r="E225" s="209" t="s">
        <v>480</v>
      </c>
      <c r="F225" s="212"/>
      <c r="G225" s="298" t="s">
        <v>31</v>
      </c>
      <c r="H225" s="209" t="s">
        <v>508</v>
      </c>
      <c r="I225" s="298" t="s">
        <v>31</v>
      </c>
    </row>
    <row r="226" spans="1:9" ht="37.35" customHeight="1" x14ac:dyDescent="0.25">
      <c r="A226" s="209" t="s">
        <v>462</v>
      </c>
      <c r="B226" s="200" t="s">
        <v>31</v>
      </c>
      <c r="C226" s="403" t="s">
        <v>478</v>
      </c>
      <c r="D226" s="403"/>
      <c r="E226" s="403"/>
      <c r="F226" s="403"/>
      <c r="G226" s="403"/>
      <c r="H226" s="403"/>
      <c r="I226" s="403"/>
    </row>
    <row r="227" spans="1:9" ht="26.25" x14ac:dyDescent="0.25">
      <c r="A227" s="213"/>
      <c r="B227" s="214"/>
      <c r="C227" s="210" t="s">
        <v>70</v>
      </c>
      <c r="D227" s="210" t="s">
        <v>111</v>
      </c>
      <c r="E227" s="210" t="s">
        <v>209</v>
      </c>
      <c r="F227" s="211"/>
      <c r="G227" s="210" t="s">
        <v>210</v>
      </c>
      <c r="H227" s="404" t="s">
        <v>482</v>
      </c>
      <c r="I227" s="405"/>
    </row>
    <row r="228" spans="1:9" ht="26.25" x14ac:dyDescent="0.25">
      <c r="A228" s="205"/>
      <c r="B228" s="206"/>
      <c r="C228" s="201" t="s">
        <v>437</v>
      </c>
      <c r="D228" s="200" t="s">
        <v>35</v>
      </c>
      <c r="E228" s="201" t="s">
        <v>437</v>
      </c>
      <c r="F228" s="201"/>
      <c r="G228" s="201" t="s">
        <v>437</v>
      </c>
      <c r="H228" s="201" t="s">
        <v>232</v>
      </c>
      <c r="I228" s="201" t="s">
        <v>437</v>
      </c>
    </row>
    <row r="229" spans="1:9" ht="28.5" customHeight="1" x14ac:dyDescent="0.25">
      <c r="A229" s="401" t="s">
        <v>481</v>
      </c>
      <c r="B229" s="402"/>
      <c r="C229" s="403"/>
      <c r="D229" s="403"/>
      <c r="E229" s="403"/>
      <c r="F229" s="403"/>
      <c r="G229" s="403"/>
      <c r="H229" s="403"/>
      <c r="I229" s="403"/>
    </row>
    <row r="230" spans="1:9" ht="15" customHeight="1" x14ac:dyDescent="0.25">
      <c r="A230" s="397" t="s">
        <v>0</v>
      </c>
      <c r="B230" s="207" t="s">
        <v>152</v>
      </c>
      <c r="C230" s="200" t="s">
        <v>35</v>
      </c>
      <c r="D230" s="200" t="s">
        <v>35</v>
      </c>
      <c r="E230" s="203" t="str">
        <f>IF((D230="Select_Option")+(D230=""),"",IF(D230="Test Tier 1 - $0.01 USD",0.01,IF(D230="Test Tier 2 - $0.02 USD",0.02,INDEX(WSP[#All],MATCH(D230,WSP[LOOKUP],0)+1,MATCH(B230,WSP[#Headers],0)))))</f>
        <v/>
      </c>
      <c r="F230" s="202" t="s">
        <v>35</v>
      </c>
      <c r="G230" s="203" t="str">
        <f>IF((F230="Select_Option")*(D230="Select_Option"),"",IF((F230="Select_Option")*(D230&lt;&gt;"Select_Option"),INDEX(SRP[#All],MATCH(INDEX(_reference!$J$3:$J$806,MATCH(D230,_reference!$I$3:$I$806,0)),SRP[LOOKUP],0)+1,MATCH(B230,SRP[#Headers],0)),IF(F230="Test Tier 1 - $0.01 USD",0.01,IF(F230="Test Tier 2 - $0.02 USD",0.02,INDEX(SRP[#All],MATCH(F230,SRP[LOOKUP],0)+1,MATCH(B230,SRP[#Headers],0))))))</f>
        <v/>
      </c>
      <c r="H230" s="207" t="s">
        <v>490</v>
      </c>
      <c r="I230" s="215" t="s">
        <v>31</v>
      </c>
    </row>
    <row r="231" spans="1:9" x14ac:dyDescent="0.25">
      <c r="A231" s="398"/>
      <c r="B231" s="207" t="s">
        <v>2</v>
      </c>
      <c r="C231" s="200" t="s">
        <v>35</v>
      </c>
      <c r="D231" s="200" t="s">
        <v>35</v>
      </c>
      <c r="E231" s="203" t="str">
        <f>IF((D231="Select_Option")+(D231=""),"",IF(D231="Test Tier 1 - $0.01 USD",0.01,IF(D231="Test Tier 2 - $0.02 USD",0.02,INDEX(WSP[#All],MATCH(D231,WSP[LOOKUP],0)+1,MATCH(B231,WSP[#Headers],0)))))</f>
        <v/>
      </c>
      <c r="F231" s="202" t="s">
        <v>35</v>
      </c>
      <c r="G231" s="203" t="str">
        <f>IF((F231="Select_Option")*(D231="Select_Option"),"",IF((F231="Select_Option")*(D231&lt;&gt;"Select_Option"),INDEX(SRP[#All],MATCH(INDEX(_reference!$J$3:$J$806,MATCH(D231,_reference!$I$3:$I$806,0)),SRP[LOOKUP],0)+1,MATCH(B231,SRP[#Headers],0)),IF(F231="Test Tier 1 - $0.01 USD",0.01,IF(F231="Test Tier 2 - $0.02 USD",0.02,INDEX(SRP[#All],MATCH(F231,SRP[LOOKUP],0)+1,MATCH(B231,SRP[#Headers],0))))))</f>
        <v/>
      </c>
      <c r="H231" s="207" t="s">
        <v>490</v>
      </c>
      <c r="I231" s="215" t="s">
        <v>31</v>
      </c>
    </row>
    <row r="232" spans="1:9" x14ac:dyDescent="0.25">
      <c r="A232" s="398"/>
      <c r="B232" s="208" t="s">
        <v>466</v>
      </c>
      <c r="C232" s="218" t="str">
        <f>Con5\Avail\Canada</f>
        <v>Select_Option</v>
      </c>
      <c r="D232" s="218" t="str">
        <f>Con5\WSP\Canada</f>
        <v>Select_Option</v>
      </c>
      <c r="E232" s="216" t="str">
        <f>E231</f>
        <v/>
      </c>
      <c r="F232" s="217"/>
      <c r="G232" s="216" t="str">
        <f>G231</f>
        <v/>
      </c>
      <c r="H232" s="208" t="s">
        <v>491</v>
      </c>
      <c r="I232" s="215" t="s">
        <v>31</v>
      </c>
    </row>
    <row r="233" spans="1:9" x14ac:dyDescent="0.25">
      <c r="A233" s="398"/>
      <c r="B233" s="207" t="s">
        <v>12</v>
      </c>
      <c r="C233" s="200" t="s">
        <v>35</v>
      </c>
      <c r="D233" s="200" t="s">
        <v>35</v>
      </c>
      <c r="E233" s="203" t="str">
        <f>IF((D233="Select_Option")+(D233=""),"",IF(D233="Test Tier 1 - $0.01 USD",0.01,IF(D233="Test Tier 2 - $0.02 USD",0.02,INDEX(WSP[#All],MATCH(D233,WSP[LOOKUP],0)+1,MATCH(B233,WSP[#Headers],0)))))</f>
        <v/>
      </c>
      <c r="F233" s="202" t="s">
        <v>35</v>
      </c>
      <c r="G233" s="203" t="str">
        <f>IF((F233="Select_Option")*(D233="Select_Option"),"",IF((F233="Select_Option")*(D233&lt;&gt;"Select_Option"),INDEX(SRP[#All],MATCH(INDEX(_reference!$J$3:$J$806,MATCH(D233,_reference!$I$3:$I$806,0)),SRP[LOOKUP],0)+1,MATCH(B233,SRP[#Headers],0)),IF(F233="Test Tier 1 - $0.01 USD",0.01,IF(F233="Test Tier 2 - $0.02 USD",0.02,INDEX(SRP[#All],MATCH(F233,SRP[LOOKUP],0)+1,MATCH(B233,SRP[#Headers],0))))))</f>
        <v/>
      </c>
      <c r="H233" s="207" t="s">
        <v>492</v>
      </c>
      <c r="I233" s="215" t="s">
        <v>31</v>
      </c>
    </row>
    <row r="234" spans="1:9" ht="15" customHeight="1" x14ac:dyDescent="0.25">
      <c r="A234" s="397" t="s">
        <v>264</v>
      </c>
      <c r="B234" s="207" t="s">
        <v>3</v>
      </c>
      <c r="C234" s="200" t="s">
        <v>35</v>
      </c>
      <c r="D234" s="200" t="s">
        <v>35</v>
      </c>
      <c r="E234" s="203" t="str">
        <f>IF((D234="Select_Option")+(D234=""),"",IF(D234="Test Tier 1 - $0.01 USD",0.01,IF(D234="Test Tier 2 - $0.02 USD",0.02,INDEX(WSP[#All],MATCH(D234,WSP[LOOKUP],0)+1,MATCH(B234,WSP[#Headers],0)))))</f>
        <v/>
      </c>
      <c r="F234" s="202" t="s">
        <v>35</v>
      </c>
      <c r="G234" s="203" t="str">
        <f>IF((F234="Select_Option")*(D234="Select_Option"),"",IF((F234="Select_Option")*(D234&lt;&gt;"Select_Option"),INDEX(SRP[#All],MATCH(INDEX(_reference!$J$3:$J$806,MATCH(D234,_reference!$I$3:$I$806,0)),SRP[LOOKUP],0)+1,MATCH(B234,SRP[#Headers],0)),IF(F234="Test Tier 1 - $0.01 USD",0.01,IF(F234="Test Tier 2 - $0.02 USD",0.02,INDEX(SRP[#All],MATCH(F234,SRP[LOOKUP],0)+1,MATCH(B234,SRP[#Headers],0))))))</f>
        <v/>
      </c>
      <c r="H234" s="207" t="s">
        <v>493</v>
      </c>
      <c r="I234" s="215" t="s">
        <v>31</v>
      </c>
    </row>
    <row r="235" spans="1:9" x14ac:dyDescent="0.25">
      <c r="A235" s="398"/>
      <c r="B235" s="207" t="s">
        <v>156</v>
      </c>
      <c r="C235" s="200" t="s">
        <v>35</v>
      </c>
      <c r="D235" s="200" t="s">
        <v>35</v>
      </c>
      <c r="E235" s="203" t="str">
        <f>IF((D235="Select_Option")+(D235=""),"",IF(D235="Test Tier 1 - $0.01 USD",0.01,IF(D235="Test Tier 2 - $0.02 USD",0.02,INDEX(WSP[#All],MATCH(D235,WSP[LOOKUP],0)+1,MATCH(B235,WSP[#Headers],0)))))</f>
        <v/>
      </c>
      <c r="F235" s="202" t="s">
        <v>35</v>
      </c>
      <c r="G235" s="203" t="str">
        <f>IF((F235="Select_Option")*(D235="Select_Option"),"",IF((F235="Select_Option")*(D235&lt;&gt;"Select_Option"),INDEX(SRP[#All],MATCH(INDEX(_reference!$J$3:$J$806,MATCH(D235,_reference!$I$3:$I$806,0)),SRP[LOOKUP],0)+1,MATCH(B235,SRP[#Headers],0)),IF(F235="Test Tier 1 - $0.01 USD",0.01,IF(F235="Test Tier 2 - $0.02 USD",0.02,INDEX(SRP[#All],MATCH(F235,SRP[LOOKUP],0)+1,MATCH(B235,SRP[#Headers],0))))))</f>
        <v/>
      </c>
      <c r="H235" s="207" t="s">
        <v>491</v>
      </c>
      <c r="I235" s="215" t="s">
        <v>31</v>
      </c>
    </row>
    <row r="236" spans="1:9" x14ac:dyDescent="0.25">
      <c r="A236" s="398"/>
      <c r="B236" s="208" t="s">
        <v>468</v>
      </c>
      <c r="C236" s="218" t="str">
        <f>Con5\Avail\Belgium</f>
        <v>Select_Option</v>
      </c>
      <c r="D236" s="218" t="str">
        <f>Con5\WSP\Belgium</f>
        <v>Select_Option</v>
      </c>
      <c r="E236" s="216" t="str">
        <f>E235</f>
        <v/>
      </c>
      <c r="F236" s="217"/>
      <c r="G236" s="216" t="str">
        <f>G235</f>
        <v/>
      </c>
      <c r="H236" s="208" t="s">
        <v>494</v>
      </c>
      <c r="I236" s="215" t="s">
        <v>31</v>
      </c>
    </row>
    <row r="237" spans="1:9" x14ac:dyDescent="0.25">
      <c r="A237" s="398"/>
      <c r="B237" s="207" t="s">
        <v>164</v>
      </c>
      <c r="C237" s="200" t="s">
        <v>35</v>
      </c>
      <c r="D237" s="200" t="s">
        <v>35</v>
      </c>
      <c r="E237" s="203" t="str">
        <f>IF((D237="Select_Option")+(D237=""),"",IF(D237="Test Tier 1 - $0.01 USD",0.01,IF(D237="Test Tier 2 - $0.02 USD",0.02,INDEX(WSP[#All],MATCH(D237,WSP[LOOKUP],0)+1,MATCH(B237,WSP[#Headers],0)))))</f>
        <v/>
      </c>
      <c r="F237" s="202" t="s">
        <v>35</v>
      </c>
      <c r="G237" s="203" t="str">
        <f>IF((F237="Select_Option")*(D237="Select_Option"),"",IF((F237="Select_Option")*(D237&lt;&gt;"Select_Option"),INDEX(SRP[#All],MATCH(INDEX(_reference!$J$3:$J$806,MATCH(D237,_reference!$I$3:$I$806,0)),SRP[LOOKUP],0)+1,MATCH(B237,SRP[#Headers],0)),IF(F237="Test Tier 1 - $0.01 USD",0.01,IF(F237="Test Tier 2 - $0.02 USD",0.02,INDEX(SRP[#All],MATCH(F237,SRP[LOOKUP],0)+1,MATCH(B237,SRP[#Headers],0))))))</f>
        <v/>
      </c>
      <c r="H237" s="207" t="s">
        <v>495</v>
      </c>
      <c r="I237" s="215" t="s">
        <v>31</v>
      </c>
    </row>
    <row r="238" spans="1:9" x14ac:dyDescent="0.25">
      <c r="A238" s="398"/>
      <c r="B238" s="207" t="s">
        <v>167</v>
      </c>
      <c r="C238" s="200" t="s">
        <v>35</v>
      </c>
      <c r="D238" s="200" t="s">
        <v>35</v>
      </c>
      <c r="E238" s="203" t="str">
        <f>IF((D238="Select_Option")+(D238=""),"",IF(D238="Test Tier 1 - $0.01 USD",0.01,IF(D238="Test Tier 2 - $0.02 USD",0.02,INDEX(WSP[#All],MATCH(D238,WSP[LOOKUP],0)+1,MATCH(B238,WSP[#Headers],0)))))</f>
        <v/>
      </c>
      <c r="F238" s="202" t="s">
        <v>35</v>
      </c>
      <c r="G238" s="203" t="str">
        <f>IF((F238="Select_Option")*(D238="Select_Option"),"",IF((F238="Select_Option")*(D238&lt;&gt;"Select_Option"),INDEX(SRP[#All],MATCH(INDEX(_reference!$J$3:$J$806,MATCH(D238,_reference!$I$3:$I$806,0)),SRP[LOOKUP],0)+1,MATCH(B238,SRP[#Headers],0)),IF(F238="Test Tier 1 - $0.01 USD",0.01,IF(F238="Test Tier 2 - $0.02 USD",0.02,INDEX(SRP[#All],MATCH(F238,SRP[LOOKUP],0)+1,MATCH(B238,SRP[#Headers],0))))))</f>
        <v/>
      </c>
      <c r="H238" s="207" t="s">
        <v>496</v>
      </c>
      <c r="I238" s="215" t="s">
        <v>31</v>
      </c>
    </row>
    <row r="239" spans="1:9" x14ac:dyDescent="0.25">
      <c r="A239" s="398"/>
      <c r="B239" s="207" t="s">
        <v>4</v>
      </c>
      <c r="C239" s="200" t="s">
        <v>35</v>
      </c>
      <c r="D239" s="200" t="s">
        <v>35</v>
      </c>
      <c r="E239" s="203" t="str">
        <f>IF((D239="Select_Option")+(D239=""),"",IF(D239="Test Tier 1 - $0.01 USD",0.01,IF(D239="Test Tier 2 - $0.02 USD",0.02,INDEX(WSP[#All],MATCH(D239,WSP[LOOKUP],0)+1,MATCH(B239,WSP[#Headers],0)))))</f>
        <v/>
      </c>
      <c r="F239" s="202" t="s">
        <v>35</v>
      </c>
      <c r="G239" s="203" t="str">
        <f>IF((F239="Select_Option")*(D239="Select_Option"),"",IF((F239="Select_Option")*(D239&lt;&gt;"Select_Option"),INDEX(SRP[#All],MATCH(INDEX(_reference!$J$3:$J$806,MATCH(D239,_reference!$I$3:$I$806,0)),SRP[LOOKUP],0)+1,MATCH(B239,SRP[#Headers],0)),IF(F239="Test Tier 1 - $0.01 USD",0.01,IF(F239="Test Tier 2 - $0.02 USD",0.02,INDEX(SRP[#All],MATCH(F239,SRP[LOOKUP],0)+1,MATCH(B239,SRP[#Headers],0))))))</f>
        <v/>
      </c>
      <c r="H239" s="207" t="s">
        <v>491</v>
      </c>
      <c r="I239" s="215" t="s">
        <v>31</v>
      </c>
    </row>
    <row r="240" spans="1:9" x14ac:dyDescent="0.25">
      <c r="A240" s="398"/>
      <c r="B240" s="207" t="s">
        <v>5</v>
      </c>
      <c r="C240" s="200" t="s">
        <v>35</v>
      </c>
      <c r="D240" s="200" t="s">
        <v>35</v>
      </c>
      <c r="E240" s="203" t="str">
        <f>IF((D240="Select_Option")+(D240=""),"",IF(D240="Test Tier 1 - $0.01 USD",0.01,IF(D240="Test Tier 2 - $0.02 USD",0.02,INDEX(WSP[#All],MATCH(D240,WSP[LOOKUP],0)+1,MATCH(B240,WSP[#Headers],0)))))</f>
        <v/>
      </c>
      <c r="F240" s="202" t="s">
        <v>35</v>
      </c>
      <c r="G240" s="203" t="str">
        <f>IF((F240="Select_Option")*(D240="Select_Option"),"",IF((F240="Select_Option")*(D240&lt;&gt;"Select_Option"),INDEX(SRP[#All],MATCH(INDEX(_reference!$J$3:$J$806,MATCH(D240,_reference!$I$3:$I$806,0)),SRP[LOOKUP],0)+1,MATCH(B240,SRP[#Headers],0)),IF(F240="Test Tier 1 - $0.01 USD",0.01,IF(F240="Test Tier 2 - $0.02 USD",0.02,INDEX(SRP[#All],MATCH(F240,SRP[LOOKUP],0)+1,MATCH(B240,SRP[#Headers],0))))))</f>
        <v/>
      </c>
      <c r="H240" s="207" t="s">
        <v>493</v>
      </c>
      <c r="I240" s="215" t="s">
        <v>31</v>
      </c>
    </row>
    <row r="241" spans="1:9" x14ac:dyDescent="0.25">
      <c r="A241" s="398"/>
      <c r="B241" s="207" t="s">
        <v>6</v>
      </c>
      <c r="C241" s="200" t="s">
        <v>35</v>
      </c>
      <c r="D241" s="200" t="s">
        <v>35</v>
      </c>
      <c r="E241" s="203" t="str">
        <f>IF((D241="Select_Option")+(D241=""),"",IF(D241="Test Tier 1 - $0.01 USD",0.01,IF(D241="Test Tier 2 - $0.02 USD",0.02,INDEX(WSP[#All],MATCH(D241,WSP[LOOKUP],0)+1,MATCH(B241,WSP[#Headers],0)))))</f>
        <v/>
      </c>
      <c r="F241" s="202" t="s">
        <v>35</v>
      </c>
      <c r="G241" s="203" t="str">
        <f>IF((F241="Select_Option")*(D241="Select_Option"),"",IF((F241="Select_Option")*(D241&lt;&gt;"Select_Option"),INDEX(SRP[#All],MATCH(INDEX(_reference!$J$3:$J$806,MATCH(D241,_reference!$I$3:$I$806,0)),SRP[LOOKUP],0)+1,MATCH(B241,SRP[#Headers],0)),IF(F241="Test Tier 1 - $0.01 USD",0.01,IF(F241="Test Tier 2 - $0.02 USD",0.02,INDEX(SRP[#All],MATCH(F241,SRP[LOOKUP],0)+1,MATCH(B241,SRP[#Headers],0))))))</f>
        <v/>
      </c>
      <c r="H241" s="207" t="s">
        <v>490</v>
      </c>
      <c r="I241" s="215" t="s">
        <v>31</v>
      </c>
    </row>
    <row r="242" spans="1:9" x14ac:dyDescent="0.25">
      <c r="A242" s="398"/>
      <c r="B242" s="207" t="s">
        <v>7</v>
      </c>
      <c r="C242" s="200" t="s">
        <v>35</v>
      </c>
      <c r="D242" s="200" t="s">
        <v>35</v>
      </c>
      <c r="E242" s="203" t="str">
        <f>IF((D242="Select_Option")+(D242=""),"",IF(D242="Test Tier 1 - $0.01 USD",0.01,IF(D242="Test Tier 2 - $0.02 USD",0.02,INDEX(WSP[#All],MATCH(D242,WSP[LOOKUP],0)+1,MATCH(B242,WSP[#Headers],0)))))</f>
        <v/>
      </c>
      <c r="F242" s="202" t="s">
        <v>35</v>
      </c>
      <c r="G242" s="203" t="str">
        <f>IF((F242="Select_Option")*(D242="Select_Option"),"",IF((F242="Select_Option")*(D242&lt;&gt;"Select_Option"),INDEX(SRP[#All],MATCH(INDEX(_reference!$J$3:$J$806,MATCH(D242,_reference!$I$3:$I$806,0)),SRP[LOOKUP],0)+1,MATCH(B242,SRP[#Headers],0)),IF(F242="Test Tier 1 - $0.01 USD",0.01,IF(F242="Test Tier 2 - $0.02 USD",0.02,INDEX(SRP[#All],MATCH(F242,SRP[LOOKUP],0)+1,MATCH(B242,SRP[#Headers],0))))))</f>
        <v/>
      </c>
      <c r="H242" s="207" t="s">
        <v>497</v>
      </c>
      <c r="I242" s="215" t="s">
        <v>31</v>
      </c>
    </row>
    <row r="243" spans="1:9" x14ac:dyDescent="0.25">
      <c r="A243" s="398"/>
      <c r="B243" s="207" t="s">
        <v>184</v>
      </c>
      <c r="C243" s="200" t="s">
        <v>35</v>
      </c>
      <c r="D243" s="200" t="s">
        <v>35</v>
      </c>
      <c r="E243" s="203" t="str">
        <f>IF((D243="Select_Option")+(D243=""),"",IF(D243="Test Tier 1 - $0.01 USD",0.01,IF(D243="Test Tier 2 - $0.02 USD",0.02,INDEX(WSP[#All],MATCH(D243,WSP[LOOKUP],0)+1,MATCH(B243,WSP[#Headers],0)))))</f>
        <v/>
      </c>
      <c r="F243" s="202" t="s">
        <v>35</v>
      </c>
      <c r="G243" s="203" t="str">
        <f>IF((F243="Select_Option")*(D243="Select_Option"),"",IF((F243="Select_Option")*(D243&lt;&gt;"Select_Option"),INDEX(SRP[#All],MATCH(INDEX(_reference!$J$3:$J$806,MATCH(D243,_reference!$I$3:$I$806,0)),SRP[LOOKUP],0)+1,MATCH(B243,SRP[#Headers],0)),IF(F243="Test Tier 1 - $0.01 USD",0.01,IF(F243="Test Tier 2 - $0.02 USD",0.02,INDEX(SRP[#All],MATCH(F243,SRP[LOOKUP],0)+1,MATCH(B243,SRP[#Headers],0))))))</f>
        <v/>
      </c>
      <c r="H243" s="207" t="s">
        <v>494</v>
      </c>
      <c r="I243" s="215" t="s">
        <v>31</v>
      </c>
    </row>
    <row r="244" spans="1:9" x14ac:dyDescent="0.25">
      <c r="A244" s="398"/>
      <c r="B244" s="207" t="s">
        <v>185</v>
      </c>
      <c r="C244" s="200" t="s">
        <v>35</v>
      </c>
      <c r="D244" s="200" t="s">
        <v>35</v>
      </c>
      <c r="E244" s="203" t="str">
        <f>IF((D244="Select_Option")+(D244=""),"",IF(D244="Test Tier 1 - $0.01 USD",0.01,IF(D244="Test Tier 2 - $0.02 USD",0.02,INDEX(WSP[#All],MATCH(D244,WSP[LOOKUP],0)+1,MATCH(B244,WSP[#Headers],0)))))</f>
        <v/>
      </c>
      <c r="F244" s="202" t="s">
        <v>35</v>
      </c>
      <c r="G244" s="203" t="str">
        <f>IF((F244="Select_Option")*(D244="Select_Option"),"",IF((F244="Select_Option")*(D244&lt;&gt;"Select_Option"),INDEX(SRP[#All],MATCH(INDEX(_reference!$J$3:$J$806,MATCH(D244,_reference!$I$3:$I$806,0)),SRP[LOOKUP],0)+1,MATCH(B244,SRP[#Headers],0)),IF(F244="Test Tier 1 - $0.01 USD",0.01,IF(F244="Test Tier 2 - $0.02 USD",0.02,INDEX(SRP[#All],MATCH(F244,SRP[LOOKUP],0)+1,MATCH(B244,SRP[#Headers],0))))))</f>
        <v/>
      </c>
      <c r="H244" s="207" t="s">
        <v>498</v>
      </c>
      <c r="I244" s="215" t="s">
        <v>31</v>
      </c>
    </row>
    <row r="245" spans="1:9" x14ac:dyDescent="0.25">
      <c r="A245" s="398"/>
      <c r="B245" s="207" t="s">
        <v>190</v>
      </c>
      <c r="C245" s="200" t="s">
        <v>35</v>
      </c>
      <c r="D245" s="200" t="s">
        <v>35</v>
      </c>
      <c r="E245" s="203" t="str">
        <f>IF((D245="Select_Option")+(D245=""),"",IF(D245="Test Tier 1 - $0.01 USD",0.01,IF(D245="Test Tier 2 - $0.02 USD",0.02,INDEX(WSP[#All],MATCH(D245,WSP[LOOKUP],0)+1,MATCH(B245,WSP[#Headers],0)))))</f>
        <v/>
      </c>
      <c r="F245" s="202" t="s">
        <v>35</v>
      </c>
      <c r="G245" s="203" t="str">
        <f>IF((F245="Select_Option")*(D245="Select_Option"),"",IF((F245="Select_Option")*(D245&lt;&gt;"Select_Option"),INDEX(SRP[#All],MATCH(INDEX(_reference!$J$3:$J$806,MATCH(D245,_reference!$I$3:$I$806,0)),SRP[LOOKUP],0)+1,MATCH(B245,SRP[#Headers],0)),IF(F245="Test Tier 1 - $0.01 USD",0.01,IF(F245="Test Tier 2 - $0.02 USD",0.02,INDEX(SRP[#All],MATCH(F245,SRP[LOOKUP],0)+1,MATCH(B245,SRP[#Headers],0))))))</f>
        <v/>
      </c>
      <c r="H245" s="207" t="s">
        <v>499</v>
      </c>
      <c r="I245" s="215" t="s">
        <v>31</v>
      </c>
    </row>
    <row r="246" spans="1:9" x14ac:dyDescent="0.25">
      <c r="A246" s="398"/>
      <c r="B246" s="207" t="s">
        <v>8</v>
      </c>
      <c r="C246" s="200" t="s">
        <v>35</v>
      </c>
      <c r="D246" s="200" t="s">
        <v>35</v>
      </c>
      <c r="E246" s="203" t="str">
        <f>IF((D246="Select_Option")+(D246=""),"",IF(D246="Test Tier 1 - $0.01 USD",0.01,IF(D246="Test Tier 2 - $0.02 USD",0.02,INDEX(WSP[#All],MATCH(D246,WSP[LOOKUP],0)+1,MATCH(B246,WSP[#Headers],0)))))</f>
        <v/>
      </c>
      <c r="F246" s="202" t="s">
        <v>35</v>
      </c>
      <c r="G246" s="203" t="str">
        <f>IF((F246="Select_Option")*(D246="Select_Option"),"",IF((F246="Select_Option")*(D246&lt;&gt;"Select_Option"),INDEX(SRP[#All],MATCH(INDEX(_reference!$J$3:$J$806,MATCH(D246,_reference!$I$3:$I$806,0)),SRP[LOOKUP],0)+1,MATCH(B246,SRP[#Headers],0)),IF(F246="Test Tier 1 - $0.01 USD",0.01,IF(F246="Test Tier 2 - $0.02 USD",0.02,INDEX(SRP[#All],MATCH(F246,SRP[LOOKUP],0)+1,MATCH(B246,SRP[#Headers],0))))))</f>
        <v/>
      </c>
      <c r="H246" s="207" t="s">
        <v>492</v>
      </c>
      <c r="I246" s="215" t="s">
        <v>31</v>
      </c>
    </row>
    <row r="247" spans="1:9" x14ac:dyDescent="0.25">
      <c r="A247" s="398"/>
      <c r="B247" s="207" t="s">
        <v>199</v>
      </c>
      <c r="C247" s="200" t="s">
        <v>35</v>
      </c>
      <c r="D247" s="200" t="s">
        <v>35</v>
      </c>
      <c r="E247" s="203" t="str">
        <f>IF((D247="Select_Option")+(D247=""),"",IF(D247="Test Tier 1 - $0.01 USD",0.01,IF(D247="Test Tier 2 - $0.02 USD",0.02,INDEX(WSP[#All],MATCH(D247,WSP[LOOKUP],0)+1,MATCH(B247,WSP[#Headers],0)))))</f>
        <v/>
      </c>
      <c r="F247" s="202" t="s">
        <v>35</v>
      </c>
      <c r="G247" s="203" t="str">
        <f>IF((F247="Select_Option")*(D247="Select_Option"),"",IF((F247="Select_Option")*(D247&lt;&gt;"Select_Option"),INDEX(SRP[#All],MATCH(INDEX(_reference!$J$3:$J$806,MATCH(D247,_reference!$I$3:$I$806,0)),SRP[LOOKUP],0)+1,MATCH(B247,SRP[#Headers],0)),IF(F247="Test Tier 1 - $0.01 USD",0.01,IF(F247="Test Tier 2 - $0.02 USD",0.02,INDEX(SRP[#All],MATCH(F247,SRP[LOOKUP],0)+1,MATCH(B247,SRP[#Headers],0))))))</f>
        <v/>
      </c>
      <c r="H247" s="207" t="s">
        <v>500</v>
      </c>
      <c r="I247" s="215" t="s">
        <v>31</v>
      </c>
    </row>
    <row r="248" spans="1:9" x14ac:dyDescent="0.25">
      <c r="A248" s="398"/>
      <c r="B248" s="207" t="s">
        <v>200</v>
      </c>
      <c r="C248" s="200" t="s">
        <v>35</v>
      </c>
      <c r="D248" s="200" t="s">
        <v>35</v>
      </c>
      <c r="E248" s="203" t="str">
        <f>IF((D248="Select_Option")+(D248=""),"",IF(D248="Test Tier 1 - $0.01 USD",0.01,IF(D248="Test Tier 2 - $0.02 USD",0.02,INDEX(WSP[#All],MATCH(D248,WSP[LOOKUP],0)+1,MATCH(B248,WSP[#Headers],0)))))</f>
        <v/>
      </c>
      <c r="F248" s="202" t="s">
        <v>35</v>
      </c>
      <c r="G248" s="203" t="str">
        <f>IF((F248="Select_Option")*(D248="Select_Option"),"",IF((F248="Select_Option")*(D248&lt;&gt;"Select_Option"),INDEX(SRP[#All],MATCH(INDEX(_reference!$J$3:$J$806,MATCH(D248,_reference!$I$3:$I$806,0)),SRP[LOOKUP],0)+1,MATCH(B248,SRP[#Headers],0)),IF(F248="Test Tier 1 - $0.01 USD",0.01,IF(F248="Test Tier 2 - $0.02 USD",0.02,INDEX(SRP[#All],MATCH(F248,SRP[LOOKUP],0)+1,MATCH(B248,SRP[#Headers],0))))))</f>
        <v/>
      </c>
      <c r="H248" s="207" t="s">
        <v>493</v>
      </c>
      <c r="I248" s="215" t="s">
        <v>31</v>
      </c>
    </row>
    <row r="249" spans="1:9" x14ac:dyDescent="0.25">
      <c r="A249" s="398"/>
      <c r="B249" s="208" t="s">
        <v>469</v>
      </c>
      <c r="C249" s="218" t="str">
        <f>Con5\Avail\Switzerland</f>
        <v>Select_Option</v>
      </c>
      <c r="D249" s="218" t="str">
        <f>Con5\WSP\Switzerland</f>
        <v>Select_Option</v>
      </c>
      <c r="E249" s="216" t="str">
        <f>E248</f>
        <v/>
      </c>
      <c r="F249" s="217"/>
      <c r="G249" s="216" t="str">
        <f>G248</f>
        <v/>
      </c>
      <c r="H249" s="208" t="s">
        <v>491</v>
      </c>
      <c r="I249" s="215" t="s">
        <v>31</v>
      </c>
    </row>
    <row r="250" spans="1:9" x14ac:dyDescent="0.25">
      <c r="A250" s="398"/>
      <c r="B250" s="207" t="s">
        <v>9</v>
      </c>
      <c r="C250" s="200" t="s">
        <v>35</v>
      </c>
      <c r="D250" s="200" t="s">
        <v>35</v>
      </c>
      <c r="E250" s="203" t="str">
        <f>IF((D250="Select_Option")+(D250=""),"",IF(D250="Test Tier 1 - $0.01 USD",0.01,IF(D250="Test Tier 2 - $0.02 USD",0.02,INDEX(WSP[#All],MATCH(D250,WSP[LOOKUP],0)+1,MATCH(B250,WSP[#Headers],0)))))</f>
        <v/>
      </c>
      <c r="F250" s="202" t="s">
        <v>35</v>
      </c>
      <c r="G250" s="203" t="str">
        <f>IF((F250="Select_Option")*(D250="Select_Option"),"",IF((F250="Select_Option")*(D250&lt;&gt;"Select_Option"),INDEX(SRP[#All],MATCH(INDEX(_reference!$J$3:$J$806,MATCH(D250,_reference!$I$3:$I$806,0)),SRP[LOOKUP],0)+1,MATCH(B250,SRP[#Headers],0)),IF(F250="Test Tier 1 - $0.01 USD",0.01,IF(F250="Test Tier 2 - $0.02 USD",0.02,INDEX(SRP[#All],MATCH(F250,SRP[LOOKUP],0)+1,MATCH(B250,SRP[#Headers],0))))))</f>
        <v/>
      </c>
      <c r="H250" s="207" t="s">
        <v>490</v>
      </c>
      <c r="I250" s="215" t="s">
        <v>31</v>
      </c>
    </row>
    <row r="251" spans="1:9" ht="15" customHeight="1" x14ac:dyDescent="0.25">
      <c r="A251" s="397" t="s">
        <v>265</v>
      </c>
      <c r="B251" s="207" t="s">
        <v>163</v>
      </c>
      <c r="C251" s="200" t="s">
        <v>35</v>
      </c>
      <c r="D251" s="200" t="s">
        <v>35</v>
      </c>
      <c r="E251" s="203" t="str">
        <f>IF((D251="Select_Option")+(D251=""),"",IF(D251="Test Tier 1 - $0.01 USD",0.01,IF(D251="Test Tier 2 - $0.02 USD",0.02,INDEX(WSP[#All],MATCH(D251,WSP[LOOKUP],0)+1,MATCH(B251,WSP[#Headers],0)))))</f>
        <v/>
      </c>
      <c r="F251" s="202" t="s">
        <v>35</v>
      </c>
      <c r="G251" s="203" t="str">
        <f>IF((F251="Select_Option")*(D251="Select_Option"),"",IF((F251="Select_Option")*(D251&lt;&gt;"Select_Option"),INDEX(SRP[#All],MATCH(INDEX(_reference!$J$3:$J$806,MATCH(D251,_reference!$I$3:$I$806,0)),SRP[LOOKUP],0)+1,MATCH(B251,SRP[#Headers],0)),IF(F251="Test Tier 1 - $0.01 USD",0.01,IF(F251="Test Tier 2 - $0.02 USD",0.02,INDEX(SRP[#All],MATCH(F251,SRP[LOOKUP],0)+1,MATCH(B251,SRP[#Headers],0))))))</f>
        <v/>
      </c>
      <c r="H251" s="207" t="s">
        <v>490</v>
      </c>
      <c r="I251" s="215" t="s">
        <v>31</v>
      </c>
    </row>
    <row r="252" spans="1:9" x14ac:dyDescent="0.25">
      <c r="A252" s="397"/>
      <c r="B252" s="207" t="s">
        <v>168</v>
      </c>
      <c r="C252" s="200" t="s">
        <v>35</v>
      </c>
      <c r="D252" s="200" t="s">
        <v>35</v>
      </c>
      <c r="E252" s="203" t="str">
        <f>IF((D252="Select_Option")+(D252=""),"",IF(D252="Test Tier 1 - $0.01 USD",0.01,IF(D252="Test Tier 2 - $0.02 USD",0.02,INDEX(WSP[#All],MATCH(D252,WSP[LOOKUP],0)+1,MATCH(B252,WSP[#Headers],0)))))</f>
        <v/>
      </c>
      <c r="F252" s="202" t="s">
        <v>35</v>
      </c>
      <c r="G252" s="203" t="str">
        <f>IF((F252="Select_Option")*(D252="Select_Option"),"",IF((F252="Select_Option")*(D252&lt;&gt;"Select_Option"),INDEX(SRP[#All],MATCH(INDEX(_reference!$J$3:$J$806,MATCH(D252,_reference!$I$3:$I$806,0)),SRP[LOOKUP],0)+1,MATCH(B252,SRP[#Headers],0)),IF(F252="Test Tier 1 - $0.01 USD",0.01,IF(F252="Test Tier 2 - $0.02 USD",0.02,INDEX(SRP[#All],MATCH(F252,SRP[LOOKUP],0)+1,MATCH(B252,SRP[#Headers],0))))))</f>
        <v/>
      </c>
      <c r="H252" s="207" t="s">
        <v>490</v>
      </c>
      <c r="I252" s="215" t="s">
        <v>31</v>
      </c>
    </row>
    <row r="253" spans="1:9" x14ac:dyDescent="0.25">
      <c r="A253" s="397"/>
      <c r="B253" s="207" t="s">
        <v>170</v>
      </c>
      <c r="C253" s="200" t="s">
        <v>35</v>
      </c>
      <c r="D253" s="200" t="s">
        <v>35</v>
      </c>
      <c r="E253" s="203" t="str">
        <f>IF((D253="Select_Option")+(D253=""),"",IF(D253="Test Tier 1 - $0.01 USD",0.01,IF(D253="Test Tier 2 - $0.02 USD",0.02,INDEX(WSP[#All],MATCH(D253,WSP[LOOKUP],0)+1,MATCH(B253,WSP[#Headers],0)))))</f>
        <v/>
      </c>
      <c r="F253" s="202" t="s">
        <v>35</v>
      </c>
      <c r="G253" s="203" t="str">
        <f>IF((F253="Select_Option")*(D253="Select_Option"),"",IF((F253="Select_Option")*(D253&lt;&gt;"Select_Option"),INDEX(SRP[#All],MATCH(INDEX(_reference!$J$3:$J$806,MATCH(D253,_reference!$I$3:$I$806,0)),SRP[LOOKUP],0)+1,MATCH(B253,SRP[#Headers],0)),IF(F253="Test Tier 1 - $0.01 USD",0.01,IF(F253="Test Tier 2 - $0.02 USD",0.02,INDEX(SRP[#All],MATCH(F253,SRP[LOOKUP],0)+1,MATCH(B253,SRP[#Headers],0))))))</f>
        <v/>
      </c>
      <c r="H253" s="207" t="s">
        <v>490</v>
      </c>
      <c r="I253" s="215" t="s">
        <v>31</v>
      </c>
    </row>
    <row r="254" spans="1:9" x14ac:dyDescent="0.25">
      <c r="A254" s="397"/>
      <c r="B254" s="207" t="s">
        <v>189</v>
      </c>
      <c r="C254" s="200" t="s">
        <v>35</v>
      </c>
      <c r="D254" s="200" t="s">
        <v>35</v>
      </c>
      <c r="E254" s="203" t="str">
        <f>IF((D254="Select_Option")+(D254=""),"",IF(D254="Test Tier 1 - $0.01 USD",0.01,IF(D254="Test Tier 2 - $0.02 USD",0.02,INDEX(WSP[#All],MATCH(D254,WSP[LOOKUP],0)+1,MATCH(B254,WSP[#Headers],0)))))</f>
        <v/>
      </c>
      <c r="F254" s="202" t="s">
        <v>35</v>
      </c>
      <c r="G254" s="203" t="str">
        <f>IF((F254="Select_Option")*(D254="Select_Option"),"",IF((F254="Select_Option")*(D254&lt;&gt;"Select_Option"),INDEX(SRP[#All],MATCH(INDEX(_reference!$J$3:$J$806,MATCH(D254,_reference!$I$3:$I$806,0)),SRP[LOOKUP],0)+1,MATCH(B254,SRP[#Headers],0)),IF(F254="Test Tier 1 - $0.01 USD",0.01,IF(F254="Test Tier 2 - $0.02 USD",0.02,INDEX(SRP[#All],MATCH(F254,SRP[LOOKUP],0)+1,MATCH(B254,SRP[#Headers],0))))))</f>
        <v/>
      </c>
      <c r="H254" s="207" t="s">
        <v>501</v>
      </c>
      <c r="I254" s="215" t="s">
        <v>31</v>
      </c>
    </row>
    <row r="255" spans="1:9" x14ac:dyDescent="0.25">
      <c r="A255" s="397"/>
      <c r="B255" s="207" t="s">
        <v>193</v>
      </c>
      <c r="C255" s="200" t="s">
        <v>35</v>
      </c>
      <c r="D255" s="200" t="s">
        <v>35</v>
      </c>
      <c r="E255" s="203" t="str">
        <f>IF((D255="Select_Option")+(D255=""),"",IF(D255="Test Tier 1 - $0.01 USD",0.01,IF(D255="Test Tier 2 - $0.02 USD",0.02,INDEX(WSP[#All],MATCH(D255,WSP[LOOKUP],0)+1,MATCH(B255,WSP[#Headers],0)))))</f>
        <v/>
      </c>
      <c r="F255" s="202" t="s">
        <v>35</v>
      </c>
      <c r="G255" s="203" t="str">
        <f>IF((F255="Select_Option")*(D255="Select_Option"),"",IF((F255="Select_Option")*(D255&lt;&gt;"Select_Option"),INDEX(SRP[#All],MATCH(INDEX(_reference!$J$3:$J$806,MATCH(D255,_reference!$I$3:$I$806,0)),SRP[LOOKUP],0)+1,MATCH(B255,SRP[#Headers],0)),IF(F255="Test Tier 1 - $0.01 USD",0.01,IF(F255="Test Tier 2 - $0.02 USD",0.02,INDEX(SRP[#All],MATCH(F255,SRP[LOOKUP],0)+1,MATCH(B255,SRP[#Headers],0))))))</f>
        <v/>
      </c>
      <c r="H255" s="207" t="s">
        <v>502</v>
      </c>
      <c r="I255" s="215" t="s">
        <v>31</v>
      </c>
    </row>
    <row r="256" spans="1:9" x14ac:dyDescent="0.25">
      <c r="A256" s="397"/>
      <c r="B256" s="207" t="s">
        <v>196</v>
      </c>
      <c r="C256" s="200" t="s">
        <v>35</v>
      </c>
      <c r="D256" s="200" t="s">
        <v>35</v>
      </c>
      <c r="E256" s="203" t="str">
        <f>IF((D256="Select_Option")+(D256=""),"",IF(D256="Test Tier 1 - $0.01 USD",0.01,IF(D256="Test Tier 2 - $0.02 USD",0.02,INDEX(WSP[#All],MATCH(D256,WSP[LOOKUP],0)+1,MATCH(B256,WSP[#Headers],0)))))</f>
        <v/>
      </c>
      <c r="F256" s="202" t="s">
        <v>35</v>
      </c>
      <c r="G256" s="203" t="str">
        <f>IF((F256="Select_Option")*(D256="Select_Option"),"",IF((F256="Select_Option")*(D256&lt;&gt;"Select_Option"),INDEX(SRP[#All],MATCH(INDEX(_reference!$J$3:$J$806,MATCH(D256,_reference!$I$3:$I$806,0)),SRP[LOOKUP],0)+1,MATCH(B256,SRP[#Headers],0)),IF(F256="Test Tier 1 - $0.01 USD",0.01,IF(F256="Test Tier 2 - $0.02 USD",0.02,INDEX(SRP[#All],MATCH(F256,SRP[LOOKUP],0)+1,MATCH(B256,SRP[#Headers],0))))))</f>
        <v/>
      </c>
      <c r="H256" s="207" t="s">
        <v>490</v>
      </c>
      <c r="I256" s="215" t="s">
        <v>31</v>
      </c>
    </row>
    <row r="257" spans="1:9" ht="15" customHeight="1" x14ac:dyDescent="0.25">
      <c r="A257" s="397" t="s">
        <v>435</v>
      </c>
      <c r="B257" s="207" t="s">
        <v>10</v>
      </c>
      <c r="C257" s="200" t="s">
        <v>35</v>
      </c>
      <c r="D257" s="200" t="s">
        <v>35</v>
      </c>
      <c r="E257" s="203" t="str">
        <f>IF((D257="Select_Option")+(D257=""),"",IF(D257="Test Tier 1 - $0.01 USD",0.01,IF(D257="Test Tier 2 - $0.02 USD",0.02,INDEX(WSP[#All],MATCH(D257,WSP[LOOKUP],0)+1,MATCH(B257,WSP[#Headers],0)))))</f>
        <v/>
      </c>
      <c r="F257" s="202" t="s">
        <v>35</v>
      </c>
      <c r="G257" s="203" t="str">
        <f>IF((F257="Select_Option")*(D257="Select_Option"),"",IF((F257="Select_Option")*(D257&lt;&gt;"Select_Option"),INDEX(SRP[#All],MATCH(INDEX(_reference!$J$3:$J$806,MATCH(D257,_reference!$I$3:$I$806,0)),SRP[LOOKUP],0)+1,MATCH(B257,SRP[#Headers],0)),IF(F257="Test Tier 1 - $0.01 USD",0.01,IF(F257="Test Tier 2 - $0.02 USD",0.02,INDEX(SRP[#All],MATCH(F257,SRP[LOOKUP],0)+1,MATCH(B257,SRP[#Headers],0))))))</f>
        <v/>
      </c>
      <c r="H257" s="207" t="s">
        <v>490</v>
      </c>
      <c r="I257" s="215" t="s">
        <v>31</v>
      </c>
    </row>
    <row r="258" spans="1:9" x14ac:dyDescent="0.25">
      <c r="A258" s="398"/>
      <c r="B258" s="207" t="s">
        <v>11</v>
      </c>
      <c r="C258" s="200" t="s">
        <v>35</v>
      </c>
      <c r="D258" s="200" t="s">
        <v>35</v>
      </c>
      <c r="E258" s="203" t="str">
        <f>IF((D258="Select_Option")+(D258=""),"",IF(D258="Test Tier 1 - $0.01 USD",0.01,IF(D258="Test Tier 2 - $0.02 USD",0.02,INDEX(WSP[#All],MATCH(D258,WSP[LOOKUP],0)+1,MATCH(B258,WSP[#Headers],0)))))</f>
        <v/>
      </c>
      <c r="F258" s="202" t="s">
        <v>35</v>
      </c>
      <c r="G258" s="203" t="str">
        <f>IF((F258="Select_Option")*(D258="Select_Option"),"",IF((F258="Select_Option")*(D258&lt;&gt;"Select_Option"),INDEX(SRP[#All],MATCH(INDEX(_reference!$J$3:$J$806,MATCH(D258,_reference!$I$3:$I$806,0)),SRP[LOOKUP],0)+1,MATCH(B258,SRP[#Headers],0)),IF(F258="Test Tier 1 - $0.01 USD",0.01,IF(F258="Test Tier 2 - $0.02 USD",0.02,INDEX(SRP[#All],MATCH(F258,SRP[LOOKUP],0)+1,MATCH(B258,SRP[#Headers],0))))))</f>
        <v/>
      </c>
      <c r="H258" s="207" t="s">
        <v>490</v>
      </c>
      <c r="I258" s="215" t="s">
        <v>31</v>
      </c>
    </row>
    <row r="259" spans="1:9" ht="15" customHeight="1" x14ac:dyDescent="0.25">
      <c r="A259" s="397" t="s">
        <v>267</v>
      </c>
      <c r="B259" s="207" t="s">
        <v>154</v>
      </c>
      <c r="C259" s="200" t="s">
        <v>35</v>
      </c>
      <c r="D259" s="200" t="s">
        <v>35</v>
      </c>
      <c r="E259" s="203" t="str">
        <f>IF((D259="Select_Option")+(D259=""),"",IF(D259="Test Tier 1 - $0.01 USD",0.01,IF(D259="Test Tier 2 - $0.02 USD",0.02,INDEX(WSP[#All],MATCH(D259,WSP[LOOKUP],0)+1,MATCH(B259,WSP[#Headers],0)))))</f>
        <v/>
      </c>
      <c r="F259" s="202" t="s">
        <v>35</v>
      </c>
      <c r="G259" s="203" t="str">
        <f>IF((F259="Select_Option")*(D259="Select_Option"),"",IF((F259="Select_Option")*(D259&lt;&gt;"Select_Option"),INDEX(SRP[#All],MATCH(INDEX(_reference!$J$3:$J$806,MATCH(D259,_reference!$I$3:$I$806,0)),SRP[LOOKUP],0)+1,MATCH(B259,SRP[#Headers],0)),IF(F259="Test Tier 1 - $0.01 USD",0.01,IF(F259="Test Tier 2 - $0.02 USD",0.02,INDEX(SRP[#All],MATCH(F259,SRP[LOOKUP],0)+1,MATCH(B259,SRP[#Headers],0))))))</f>
        <v/>
      </c>
      <c r="H259" s="207" t="s">
        <v>492</v>
      </c>
      <c r="I259" s="215" t="s">
        <v>31</v>
      </c>
    </row>
    <row r="260" spans="1:9" x14ac:dyDescent="0.25">
      <c r="A260" s="398"/>
      <c r="B260" s="207" t="s">
        <v>13</v>
      </c>
      <c r="C260" s="200" t="s">
        <v>35</v>
      </c>
      <c r="D260" s="200" t="s">
        <v>35</v>
      </c>
      <c r="E260" s="203" t="str">
        <f>IF((D260="Select_Option")+(D260=""),"",IF(D260="Test Tier 1 - $0.01 USD",0.01,IF(D260="Test Tier 2 - $0.02 USD",0.02,INDEX(WSP[#All],MATCH(D260,WSP[LOOKUP],0)+1,MATCH(B260,WSP[#Headers],0)))))</f>
        <v/>
      </c>
      <c r="F260" s="202" t="s">
        <v>35</v>
      </c>
      <c r="G260" s="203" t="str">
        <f>IF((F260="Select_Option")*(D260="Select_Option"),"",IF((F260="Select_Option")*(D260&lt;&gt;"Select_Option"),INDEX(SRP[#All],MATCH(INDEX(_reference!$J$3:$J$806,MATCH(D260,_reference!$I$3:$I$806,0)),SRP[LOOKUP],0)+1,MATCH(B260,SRP[#Headers],0)),IF(F260="Test Tier 1 - $0.01 USD",0.01,IF(F260="Test Tier 2 - $0.02 USD",0.02,INDEX(SRP[#All],MATCH(F260,SRP[LOOKUP],0)+1,MATCH(B260,SRP[#Headers],0))))))</f>
        <v/>
      </c>
      <c r="H260" s="207" t="s">
        <v>499</v>
      </c>
      <c r="I260" s="215" t="s">
        <v>31</v>
      </c>
    </row>
    <row r="261" spans="1:9" x14ac:dyDescent="0.25">
      <c r="A261" s="398"/>
      <c r="B261" s="207" t="s">
        <v>158</v>
      </c>
      <c r="C261" s="200" t="s">
        <v>35</v>
      </c>
      <c r="D261" s="200" t="s">
        <v>35</v>
      </c>
      <c r="E261" s="203" t="str">
        <f>IF((D261="Select_Option")+(D261=""),"",IF(D261="Test Tier 1 - $0.01 USD",0.01,IF(D261="Test Tier 2 - $0.02 USD",0.02,INDEX(WSP[#All],MATCH(D261,WSP[LOOKUP],0)+1,MATCH(B261,WSP[#Headers],0)))))</f>
        <v/>
      </c>
      <c r="F261" s="202" t="s">
        <v>35</v>
      </c>
      <c r="G261" s="203" t="str">
        <f>IF((F261="Select_Option")*(D261="Select_Option"),"",IF((F261="Select_Option")*(D261&lt;&gt;"Select_Option"),INDEX(SRP[#All],MATCH(INDEX(_reference!$J$3:$J$806,MATCH(D261,_reference!$I$3:$I$806,0)),SRP[LOOKUP],0)+1,MATCH(B261,SRP[#Headers],0)),IF(F261="Test Tier 1 - $0.01 USD",0.01,IF(F261="Test Tier 2 - $0.02 USD",0.02,INDEX(SRP[#All],MATCH(F261,SRP[LOOKUP],0)+1,MATCH(B261,SRP[#Headers],0))))))</f>
        <v/>
      </c>
      <c r="H261" s="207" t="s">
        <v>492</v>
      </c>
      <c r="I261" s="215" t="s">
        <v>31</v>
      </c>
    </row>
    <row r="262" spans="1:9" x14ac:dyDescent="0.25">
      <c r="A262" s="398"/>
      <c r="B262" s="207" t="s">
        <v>159</v>
      </c>
      <c r="C262" s="200" t="s">
        <v>35</v>
      </c>
      <c r="D262" s="200" t="s">
        <v>35</v>
      </c>
      <c r="E262" s="203" t="str">
        <f>IF((D262="Select_Option")+(D262=""),"",IF(D262="Test Tier 1 - $0.01 USD",0.01,IF(D262="Test Tier 2 - $0.02 USD",0.02,INDEX(WSP[#All],MATCH(D262,WSP[LOOKUP],0)+1,MATCH(B262,WSP[#Headers],0)))))</f>
        <v/>
      </c>
      <c r="F262" s="202" t="s">
        <v>35</v>
      </c>
      <c r="G262" s="203" t="str">
        <f>IF((F262="Select_Option")*(D262="Select_Option"),"",IF((F262="Select_Option")*(D262&lt;&gt;"Select_Option"),INDEX(SRP[#All],MATCH(INDEX(_reference!$J$3:$J$806,MATCH(D262,_reference!$I$3:$I$806,0)),SRP[LOOKUP],0)+1,MATCH(B262,SRP[#Headers],0)),IF(F262="Test Tier 1 - $0.01 USD",0.01,IF(F262="Test Tier 2 - $0.02 USD",0.02,INDEX(SRP[#All],MATCH(F262,SRP[LOOKUP],0)+1,MATCH(B262,SRP[#Headers],0))))))</f>
        <v/>
      </c>
      <c r="H262" s="207" t="s">
        <v>492</v>
      </c>
      <c r="I262" s="215" t="s">
        <v>31</v>
      </c>
    </row>
    <row r="263" spans="1:9" ht="16.5" x14ac:dyDescent="0.25">
      <c r="A263" s="204" t="s">
        <v>269</v>
      </c>
      <c r="B263" s="207" t="s">
        <v>175</v>
      </c>
      <c r="C263" s="200" t="s">
        <v>35</v>
      </c>
      <c r="D263" s="200" t="s">
        <v>35</v>
      </c>
      <c r="E263" s="203" t="str">
        <f>IF((D263="Select_Option")+(D263=""),"",IF(D263="Test Tier 1 - $0.01 USD",0.01,IF(D263="Test Tier 2 - $0.02 USD",0.02,INDEX(WSP[#All],MATCH(D263,WSP[LOOKUP],0)+1,MATCH(B263,WSP[#Headers],0)))))</f>
        <v/>
      </c>
      <c r="F263" s="202" t="s">
        <v>35</v>
      </c>
      <c r="G263" s="203" t="str">
        <f>IF((F263="Select_Option")*(D263="Select_Option"),"",IF((F263="Select_Option")*(D263&lt;&gt;"Select_Option"),INDEX(SRP[#All],MATCH(INDEX(_reference!$J$3:$J$806,MATCH(D263,_reference!$I$3:$I$806,0)),SRP[LOOKUP],0)+1,MATCH(B263,SRP[#Headers],0)),IF(F263="Test Tier 1 - $0.01 USD",0.01,IF(F263="Test Tier 2 - $0.02 USD",0.02,INDEX(SRP[#All],MATCH(F263,SRP[LOOKUP],0)+1,MATCH(B263,SRP[#Headers],0))))))</f>
        <v/>
      </c>
      <c r="H263" s="207" t="s">
        <v>503</v>
      </c>
      <c r="I263" s="215" t="s">
        <v>31</v>
      </c>
    </row>
    <row r="264" spans="1:9" x14ac:dyDescent="0.25">
      <c r="A264" s="397" t="s">
        <v>270</v>
      </c>
      <c r="B264" s="207" t="s">
        <v>348</v>
      </c>
      <c r="C264" s="200" t="s">
        <v>35</v>
      </c>
      <c r="D264" s="200" t="s">
        <v>35</v>
      </c>
      <c r="E264" s="203" t="str">
        <f>IF((D264="Select_Option")+(D264=""),"",IF(D264="Test Tier 1 - $0.01 USD",0.01,IF(D264="Test Tier 2 - $0.02 USD",0.02,INDEX(WSP[#All],MATCH(D264,WSP[LOOKUP],0)+1,MATCH(B264,WSP[#Headers],0)))))</f>
        <v/>
      </c>
      <c r="F264" s="202" t="s">
        <v>35</v>
      </c>
      <c r="G264" s="203" t="str">
        <f>IF((F264="Select_Option")*(D264="Select_Option"),"",IF((F264="Select_Option")*(D264&lt;&gt;"Select_Option"),INDEX(SRP[#All],MATCH(INDEX(_reference!$J$3:$J$806,MATCH(D264,_reference!$I$3:$I$806,0)),SRP[LOOKUP],0)+1,MATCH(B264,SRP[#Headers],0)),IF(F264="Test Tier 1 - $0.01 USD",0.01,IF(F264="Test Tier 2 - $0.02 USD",0.02,INDEX(SRP[#All],MATCH(F264,SRP[LOOKUP],0)+1,MATCH(B264,SRP[#Headers],0))))))</f>
        <v/>
      </c>
      <c r="H264" s="207" t="s">
        <v>504</v>
      </c>
      <c r="I264" s="215" t="s">
        <v>31</v>
      </c>
    </row>
    <row r="265" spans="1:9" x14ac:dyDescent="0.25">
      <c r="A265" s="397"/>
      <c r="B265" s="207" t="s">
        <v>169</v>
      </c>
      <c r="C265" s="200" t="s">
        <v>35</v>
      </c>
      <c r="D265" s="200" t="s">
        <v>35</v>
      </c>
      <c r="E265" s="203" t="str">
        <f>IF((D265="Select_Option")+(D265=""),"",IF(D265="Test Tier 1 - $0.01 USD",0.01,IF(D265="Test Tier 2 - $0.02 USD",0.02,INDEX(WSP[#All],MATCH(D265,WSP[LOOKUP],0)+1,MATCH(B265,WSP[#Headers],0)))))</f>
        <v/>
      </c>
      <c r="F265" s="202" t="s">
        <v>35</v>
      </c>
      <c r="G265" s="203" t="str">
        <f>IF((F265="Select_Option")*(D265="Select_Option"),"",IF((F265="Select_Option")*(D265&lt;&gt;"Select_Option"),INDEX(SRP[#All],MATCH(INDEX(_reference!$J$3:$J$806,MATCH(D265,_reference!$I$3:$I$806,0)),SRP[LOOKUP],0)+1,MATCH(B265,SRP[#Headers],0)),IF(F265="Test Tier 1 - $0.01 USD",0.01,IF(F265="Test Tier 2 - $0.02 USD",0.02,INDEX(SRP[#All],MATCH(F265,SRP[LOOKUP],0)+1,MATCH(B265,SRP[#Headers],0))))))</f>
        <v/>
      </c>
      <c r="H265" s="207" t="s">
        <v>505</v>
      </c>
      <c r="I265" s="215" t="s">
        <v>31</v>
      </c>
    </row>
    <row r="266" spans="1:9" x14ac:dyDescent="0.25">
      <c r="A266" s="397"/>
      <c r="B266" s="208" t="s">
        <v>471</v>
      </c>
      <c r="C266" s="218" t="str">
        <f>Con5\Avail\HongKong</f>
        <v>Select_Option</v>
      </c>
      <c r="D266" s="218" t="str">
        <f>Con5\WSP\HongKong</f>
        <v>Select_Option</v>
      </c>
      <c r="E266" s="216" t="str">
        <f>E265</f>
        <v/>
      </c>
      <c r="F266" s="217"/>
      <c r="G266" s="216" t="str">
        <f>G265</f>
        <v/>
      </c>
      <c r="H266" s="208" t="s">
        <v>490</v>
      </c>
      <c r="I266" s="215" t="s">
        <v>31</v>
      </c>
    </row>
    <row r="267" spans="1:9" x14ac:dyDescent="0.25">
      <c r="A267" s="397"/>
      <c r="B267" s="207" t="s">
        <v>172</v>
      </c>
      <c r="C267" s="200" t="s">
        <v>35</v>
      </c>
      <c r="D267" s="200" t="s">
        <v>35</v>
      </c>
      <c r="E267" s="203" t="str">
        <f>IF((D267="Select_Option")+(D267=""),"",IF(D267="Test Tier 1 - $0.01 USD",0.01,IF(D267="Test Tier 2 - $0.02 USD",0.02,INDEX(WSP[#All],MATCH(D267,WSP[LOOKUP],0)+1,MATCH(B267,WSP[#Headers],0)))))</f>
        <v/>
      </c>
      <c r="F267" s="202" t="s">
        <v>35</v>
      </c>
      <c r="G267" s="203" t="str">
        <f>IF((F267="Select_Option")*(D267="Select_Option"),"",IF((F267="Select_Option")*(D267&lt;&gt;"Select_Option"),INDEX(SRP[#All],MATCH(INDEX(_reference!$J$3:$J$806,MATCH(D267,_reference!$I$3:$I$806,0)),SRP[LOOKUP],0)+1,MATCH(B267,SRP[#Headers],0)),IF(F267="Test Tier 1 - $0.01 USD",0.01,IF(F267="Test Tier 2 - $0.02 USD",0.02,INDEX(SRP[#All],MATCH(F267,SRP[LOOKUP],0)+1,MATCH(B267,SRP[#Headers],0))))))</f>
        <v/>
      </c>
      <c r="H267" s="207" t="s">
        <v>490</v>
      </c>
      <c r="I267" s="215" t="s">
        <v>31</v>
      </c>
    </row>
    <row r="268" spans="1:9" x14ac:dyDescent="0.25">
      <c r="A268" s="397"/>
      <c r="B268" s="207" t="s">
        <v>195</v>
      </c>
      <c r="C268" s="200" t="s">
        <v>35</v>
      </c>
      <c r="D268" s="200" t="s">
        <v>35</v>
      </c>
      <c r="E268" s="203" t="str">
        <f>IF((D268="Select_Option")+(D268=""),"",IF(D268="Test Tier 1 - $0.01 USD",0.01,IF(D268="Test Tier 2 - $0.02 USD",0.02,INDEX(WSP[#All],MATCH(D268,WSP[LOOKUP],0)+1,MATCH(B268,WSP[#Headers],0)))))</f>
        <v/>
      </c>
      <c r="F268" s="202" t="s">
        <v>35</v>
      </c>
      <c r="G268" s="203" t="str">
        <f>IF((F268="Select_Option")*(D268="Select_Option"),"",IF((F268="Select_Option")*(D268&lt;&gt;"Select_Option"),INDEX(SRP[#All],MATCH(INDEX(_reference!$J$3:$J$806,MATCH(D268,_reference!$I$3:$I$806,0)),SRP[LOOKUP],0)+1,MATCH(B268,SRP[#Headers],0)),IF(F268="Test Tier 1 - $0.01 USD",0.01,IF(F268="Test Tier 2 - $0.02 USD",0.02,INDEX(SRP[#All],MATCH(F268,SRP[LOOKUP],0)+1,MATCH(B268,SRP[#Headers],0))))))</f>
        <v/>
      </c>
      <c r="H268" s="207" t="s">
        <v>504</v>
      </c>
      <c r="I268" s="215" t="s">
        <v>31</v>
      </c>
    </row>
    <row r="269" spans="1:9" x14ac:dyDescent="0.25">
      <c r="A269" s="397"/>
      <c r="B269" s="208" t="s">
        <v>472</v>
      </c>
      <c r="C269" s="218" t="str">
        <f>Con5\Avail\Singapore</f>
        <v>Select_Option</v>
      </c>
      <c r="D269" s="218" t="str">
        <f>Con5\WSP\Singapore</f>
        <v>Select_Option</v>
      </c>
      <c r="E269" s="216" t="str">
        <f>E268</f>
        <v/>
      </c>
      <c r="F269" s="217"/>
      <c r="G269" s="216" t="str">
        <f>G268</f>
        <v/>
      </c>
      <c r="H269" s="208" t="s">
        <v>490</v>
      </c>
      <c r="I269" s="215" t="s">
        <v>31</v>
      </c>
    </row>
    <row r="270" spans="1:9" x14ac:dyDescent="0.25">
      <c r="A270" s="397"/>
      <c r="B270" s="207" t="s">
        <v>225</v>
      </c>
      <c r="C270" s="200" t="s">
        <v>35</v>
      </c>
      <c r="D270" s="200" t="s">
        <v>35</v>
      </c>
      <c r="E270" s="203" t="str">
        <f>IF((D270="Select_Option")+(D270=""),"",IF(D270="Test Tier 1 - $0.01 USD",0.01,IF(D270="Test Tier 2 - $0.02 USD",0.02,INDEX(WSP[#All],MATCH(D270,WSP[LOOKUP],0)+1,MATCH(B270,WSP[#Headers],0)))))</f>
        <v/>
      </c>
      <c r="F270" s="202" t="s">
        <v>35</v>
      </c>
      <c r="G270" s="203" t="str">
        <f>IF((F270="Select_Option")*(D270="Select_Option"),"",IF((F270="Select_Option")*(D270&lt;&gt;"Select_Option"),INDEX(SRP[#All],MATCH(INDEX(_reference!$J$3:$J$806,MATCH(D270,_reference!$I$3:$I$806,0)),SRP[LOOKUP],0)+1,MATCH(B270,SRP[#Headers],0)),IF(F270="Test Tier 1 - $0.01 USD",0.01,IF(F270="Test Tier 2 - $0.02 USD",0.02,INDEX(SRP[#All],MATCH(F270,SRP[LOOKUP],0)+1,MATCH(B270,SRP[#Headers],0))))))</f>
        <v/>
      </c>
      <c r="H270" s="207" t="s">
        <v>506</v>
      </c>
      <c r="I270" s="215" t="s">
        <v>31</v>
      </c>
    </row>
    <row r="271" spans="1:9" x14ac:dyDescent="0.25">
      <c r="A271" s="397"/>
      <c r="B271" s="207" t="s">
        <v>201</v>
      </c>
      <c r="C271" s="200" t="s">
        <v>35</v>
      </c>
      <c r="D271" s="200" t="s">
        <v>35</v>
      </c>
      <c r="E271" s="203" t="str">
        <f>IF((D271="Select_Option")+(D271=""),"",IF(D271="Test Tier 1 - $0.01 USD",0.01,IF(D271="Test Tier 2 - $0.02 USD",0.02,INDEX(WSP[#All],MATCH(D271,WSP[LOOKUP],0)+1,MATCH(B271,WSP[#Headers],0)))))</f>
        <v/>
      </c>
      <c r="F271" s="202" t="s">
        <v>35</v>
      </c>
      <c r="G271" s="203" t="str">
        <f>IF((F271="Select_Option")*(D271="Select_Option"),"",IF((F271="Select_Option")*(D271&lt;&gt;"Select_Option"),INDEX(SRP[#All],MATCH(INDEX(_reference!$J$3:$J$806,MATCH(D271,_reference!$I$3:$I$806,0)),SRP[LOOKUP],0)+1,MATCH(B271,SRP[#Headers],0)),IF(F271="Test Tier 1 - $0.01 USD",0.01,IF(F271="Test Tier 2 - $0.02 USD",0.02,INDEX(SRP[#All],MATCH(F271,SRP[LOOKUP],0)+1,MATCH(B271,SRP[#Headers],0))))))</f>
        <v/>
      </c>
      <c r="H271" s="207" t="s">
        <v>505</v>
      </c>
      <c r="I271" s="215" t="s">
        <v>31</v>
      </c>
    </row>
    <row r="272" spans="1:9" ht="15" customHeight="1" x14ac:dyDescent="0.25">
      <c r="A272" s="397" t="s">
        <v>266</v>
      </c>
      <c r="B272" s="207" t="s">
        <v>174</v>
      </c>
      <c r="C272" s="200" t="s">
        <v>35</v>
      </c>
      <c r="D272" s="200" t="s">
        <v>35</v>
      </c>
      <c r="E272" s="203" t="str">
        <f>IF((D272="Select_Option")+(D272=""),"",IF(D272="Test Tier 1 - $0.01 USD",0.01,IF(D272="Test Tier 2 - $0.02 USD",0.02,INDEX(WSP[#All],MATCH(D272,WSP[LOOKUP],0)+1,MATCH(B272,WSP[#Headers],0)))))</f>
        <v/>
      </c>
      <c r="F272" s="202" t="s">
        <v>35</v>
      </c>
      <c r="G272" s="203" t="str">
        <f>IF((F272="Select_Option")*(D272="Select_Option"),"",IF((F272="Select_Option")*(D272&lt;&gt;"Select_Option"),INDEX(SRP[#All],MATCH(INDEX(_reference!$J$3:$J$806,MATCH(D272,_reference!$I$3:$I$806,0)),SRP[LOOKUP],0)+1,MATCH(B272,SRP[#Headers],0)),IF(F272="Test Tier 1 - $0.01 USD",0.01,IF(F272="Test Tier 2 - $0.02 USD",0.02,INDEX(SRP[#All],MATCH(F272,SRP[LOOKUP],0)+1,MATCH(B272,SRP[#Headers],0))))))</f>
        <v/>
      </c>
      <c r="H272" s="207" t="s">
        <v>490</v>
      </c>
      <c r="I272" s="215" t="s">
        <v>31</v>
      </c>
    </row>
    <row r="273" spans="1:9" x14ac:dyDescent="0.25">
      <c r="A273" s="397"/>
      <c r="B273" s="207" t="s">
        <v>194</v>
      </c>
      <c r="C273" s="200" t="s">
        <v>35</v>
      </c>
      <c r="D273" s="200" t="s">
        <v>35</v>
      </c>
      <c r="E273" s="203" t="str">
        <f>IF((D273="Select_Option")+(D273=""),"",IF(D273="Test Tier 1 - $0.01 USD",0.01,IF(D273="Test Tier 2 - $0.02 USD",0.02,INDEX(WSP[#All],MATCH(D273,WSP[LOOKUP],0)+1,MATCH(B273,WSP[#Headers],0)))))</f>
        <v/>
      </c>
      <c r="F273" s="202" t="s">
        <v>35</v>
      </c>
      <c r="G273" s="203" t="str">
        <f>IF((F273="Select_Option")*(D273="Select_Option"),"",IF((F273="Select_Option")*(D273&lt;&gt;"Select_Option"),INDEX(SRP[#All],MATCH(INDEX(_reference!$J$3:$J$806,MATCH(D273,_reference!$I$3:$I$806,0)),SRP[LOOKUP],0)+1,MATCH(B273,SRP[#Headers],0)),IF(F273="Test Tier 1 - $0.01 USD",0.01,IF(F273="Test Tier 2 - $0.02 USD",0.02,INDEX(SRP[#All],MATCH(F273,SRP[LOOKUP],0)+1,MATCH(B273,SRP[#Headers],0))))))</f>
        <v/>
      </c>
      <c r="H273" s="207" t="s">
        <v>490</v>
      </c>
      <c r="I273" s="215" t="s">
        <v>31</v>
      </c>
    </row>
    <row r="274" spans="1:9" x14ac:dyDescent="0.25">
      <c r="A274" s="397"/>
      <c r="B274" s="207" t="s">
        <v>198</v>
      </c>
      <c r="C274" s="200" t="s">
        <v>35</v>
      </c>
      <c r="D274" s="200" t="s">
        <v>35</v>
      </c>
      <c r="E274" s="203" t="str">
        <f>IF((D274="Select_Option")+(D274=""),"",IF(D274="Test Tier 1 - $0.01 USD",0.01,IF(D274="Test Tier 2 - $0.02 USD",0.02,INDEX(WSP[#All],MATCH(D274,WSP[LOOKUP],0)+1,MATCH(B274,WSP[#Headers],0)))))</f>
        <v/>
      </c>
      <c r="F274" s="202" t="s">
        <v>35</v>
      </c>
      <c r="G274" s="203" t="str">
        <f>IF((F274="Select_Option")*(D274="Select_Option"),"",IF((F274="Select_Option")*(D274&lt;&gt;"Select_Option"),INDEX(SRP[#All],MATCH(INDEX(_reference!$J$3:$J$806,MATCH(D274,_reference!$I$3:$I$806,0)),SRP[LOOKUP],0)+1,MATCH(B274,SRP[#Headers],0)),IF(F274="Test Tier 1 - $0.01 USD",0.01,IF(F274="Test Tier 2 - $0.02 USD",0.02,INDEX(SRP[#All],MATCH(F274,SRP[LOOKUP],0)+1,MATCH(B274,SRP[#Headers],0))))))</f>
        <v/>
      </c>
      <c r="H274" s="207" t="s">
        <v>490</v>
      </c>
      <c r="I274" s="215" t="s">
        <v>31</v>
      </c>
    </row>
    <row r="275" spans="1:9" x14ac:dyDescent="0.25">
      <c r="A275" s="397"/>
      <c r="B275" s="207" t="s">
        <v>204</v>
      </c>
      <c r="C275" s="200" t="s">
        <v>35</v>
      </c>
      <c r="D275" s="200" t="s">
        <v>35</v>
      </c>
      <c r="E275" s="203" t="str">
        <f>IF((D275="Select_Option")+(D275=""),"",IF(D275="Test Tier 1 - $0.01 USD",0.01,IF(D275="Test Tier 2 - $0.02 USD",0.02,INDEX(WSP[#All],MATCH(D275,WSP[LOOKUP],0)+1,MATCH(B275,WSP[#Headers],0)))))</f>
        <v/>
      </c>
      <c r="F275" s="202" t="s">
        <v>35</v>
      </c>
      <c r="G275" s="203" t="str">
        <f>IF((F275="Select_Option")*(D275="Select_Option"),"",IF((F275="Select_Option")*(D275&lt;&gt;"Select_Option"),INDEX(SRP[#All],MATCH(INDEX(_reference!$J$3:$J$806,MATCH(D275,_reference!$I$3:$I$806,0)),SRP[LOOKUP],0)+1,MATCH(B275,SRP[#Headers],0)),IF(F275="Test Tier 1 - $0.01 USD",0.01,IF(F275="Test Tier 2 - $0.02 USD",0.02,INDEX(SRP[#All],MATCH(F275,SRP[LOOKUP],0)+1,MATCH(B275,SRP[#Headers],0))))))</f>
        <v/>
      </c>
      <c r="H275" s="207" t="s">
        <v>507</v>
      </c>
      <c r="I275" s="215" t="s">
        <v>31</v>
      </c>
    </row>
    <row r="276" spans="1:9" x14ac:dyDescent="0.25">
      <c r="A276" s="397"/>
      <c r="B276" s="207" t="s">
        <v>206</v>
      </c>
      <c r="C276" s="200" t="s">
        <v>35</v>
      </c>
      <c r="D276" s="200" t="s">
        <v>35</v>
      </c>
      <c r="E276" s="203" t="str">
        <f>IF((D276="Select_Option")+(D276=""),"",IF(D276="Test Tier 1 - $0.01 USD",0.01,IF(D276="Test Tier 2 - $0.02 USD",0.02,INDEX(WSP[#All],MATCH(D276,WSP[LOOKUP],0)+1,MATCH(B276,WSP[#Headers],0)))))</f>
        <v/>
      </c>
      <c r="F276" s="202" t="s">
        <v>35</v>
      </c>
      <c r="G276" s="203" t="str">
        <f>IF((F276="Select_Option")*(D276="Select_Option"),"",IF((F276="Select_Option")*(D276&lt;&gt;"Select_Option"),INDEX(SRP[#All],MATCH(INDEX(_reference!$J$3:$J$806,MATCH(D276,_reference!$I$3:$I$806,0)),SRP[LOOKUP],0)+1,MATCH(B276,SRP[#Headers],0)),IF(F276="Test Tier 1 - $0.01 USD",0.01,IF(F276="Test Tier 2 - $0.02 USD",0.02,INDEX(SRP[#All],MATCH(F276,SRP[LOOKUP],0)+1,MATCH(B276,SRP[#Headers],0))))))</f>
        <v/>
      </c>
      <c r="H276" s="207" t="s">
        <v>490</v>
      </c>
      <c r="I276" s="215" t="s">
        <v>31</v>
      </c>
    </row>
    <row r="279" spans="1:9" ht="37.35" customHeight="1" x14ac:dyDescent="0.3">
      <c r="A279" s="399" t="s">
        <v>489</v>
      </c>
      <c r="B279" s="400"/>
      <c r="C279" s="209" t="s">
        <v>464</v>
      </c>
      <c r="D279" s="200" t="s">
        <v>35</v>
      </c>
      <c r="E279" s="209" t="s">
        <v>479</v>
      </c>
      <c r="F279" s="212"/>
      <c r="G279" s="298" t="s">
        <v>31</v>
      </c>
      <c r="H279" s="209" t="s">
        <v>473</v>
      </c>
      <c r="I279" s="298" t="s">
        <v>31</v>
      </c>
    </row>
    <row r="280" spans="1:9" ht="34.5" x14ac:dyDescent="0.3">
      <c r="A280" s="400"/>
      <c r="B280" s="400"/>
      <c r="C280" s="209" t="s">
        <v>465</v>
      </c>
      <c r="D280" s="200" t="s">
        <v>35</v>
      </c>
      <c r="E280" s="209" t="s">
        <v>480</v>
      </c>
      <c r="F280" s="212"/>
      <c r="G280" s="298" t="s">
        <v>31</v>
      </c>
      <c r="H280" s="209" t="s">
        <v>508</v>
      </c>
      <c r="I280" s="298" t="s">
        <v>31</v>
      </c>
    </row>
    <row r="281" spans="1:9" ht="37.35" customHeight="1" x14ac:dyDescent="0.25">
      <c r="A281" s="209" t="s">
        <v>462</v>
      </c>
      <c r="B281" s="200" t="s">
        <v>31</v>
      </c>
      <c r="C281" s="403" t="s">
        <v>478</v>
      </c>
      <c r="D281" s="403"/>
      <c r="E281" s="403"/>
      <c r="F281" s="403"/>
      <c r="G281" s="403"/>
      <c r="H281" s="403"/>
      <c r="I281" s="403"/>
    </row>
    <row r="282" spans="1:9" ht="26.25" x14ac:dyDescent="0.25">
      <c r="A282" s="213"/>
      <c r="B282" s="214"/>
      <c r="C282" s="210" t="s">
        <v>70</v>
      </c>
      <c r="D282" s="210" t="s">
        <v>111</v>
      </c>
      <c r="E282" s="210" t="s">
        <v>209</v>
      </c>
      <c r="F282" s="211"/>
      <c r="G282" s="210" t="s">
        <v>210</v>
      </c>
      <c r="H282" s="404" t="s">
        <v>482</v>
      </c>
      <c r="I282" s="405"/>
    </row>
    <row r="283" spans="1:9" ht="26.25" x14ac:dyDescent="0.25">
      <c r="A283" s="205"/>
      <c r="B283" s="206"/>
      <c r="C283" s="201" t="s">
        <v>437</v>
      </c>
      <c r="D283" s="200" t="s">
        <v>35</v>
      </c>
      <c r="E283" s="201" t="s">
        <v>437</v>
      </c>
      <c r="F283" s="201"/>
      <c r="G283" s="201" t="s">
        <v>437</v>
      </c>
      <c r="H283" s="201" t="s">
        <v>232</v>
      </c>
      <c r="I283" s="201" t="s">
        <v>437</v>
      </c>
    </row>
    <row r="284" spans="1:9" ht="28.5" customHeight="1" x14ac:dyDescent="0.25">
      <c r="A284" s="401" t="s">
        <v>481</v>
      </c>
      <c r="B284" s="402"/>
      <c r="C284" s="403"/>
      <c r="D284" s="403"/>
      <c r="E284" s="403"/>
      <c r="F284" s="403"/>
      <c r="G284" s="403"/>
      <c r="H284" s="403"/>
      <c r="I284" s="403"/>
    </row>
    <row r="285" spans="1:9" ht="15" customHeight="1" x14ac:dyDescent="0.25">
      <c r="A285" s="397" t="s">
        <v>0</v>
      </c>
      <c r="B285" s="207" t="s">
        <v>152</v>
      </c>
      <c r="C285" s="200" t="s">
        <v>35</v>
      </c>
      <c r="D285" s="200" t="s">
        <v>35</v>
      </c>
      <c r="E285" s="203" t="str">
        <f>IF((D285="Select_Option")+(D285=""),"",IF(D285="Test Tier 1 - $0.01 USD",0.01,IF(D285="Test Tier 2 - $0.02 USD",0.02,INDEX(WSP[#All],MATCH(D285,WSP[LOOKUP],0)+1,MATCH(B285,WSP[#Headers],0)))))</f>
        <v/>
      </c>
      <c r="F285" s="202" t="s">
        <v>35</v>
      </c>
      <c r="G285" s="203" t="str">
        <f>IF((F285="Select_Option")*(D285="Select_Option"),"",IF((F285="Select_Option")*(D285&lt;&gt;"Select_Option"),INDEX(SRP[#All],MATCH(INDEX(_reference!$J$3:$J$806,MATCH(D285,_reference!$I$3:$I$806,0)),SRP[LOOKUP],0)+1,MATCH(B285,SRP[#Headers],0)),IF(F285="Test Tier 1 - $0.01 USD",0.01,IF(F285="Test Tier 2 - $0.02 USD",0.02,INDEX(SRP[#All],MATCH(F285,SRP[LOOKUP],0)+1,MATCH(B285,SRP[#Headers],0))))))</f>
        <v/>
      </c>
      <c r="H285" s="207" t="s">
        <v>490</v>
      </c>
      <c r="I285" s="215" t="s">
        <v>31</v>
      </c>
    </row>
    <row r="286" spans="1:9" x14ac:dyDescent="0.25">
      <c r="A286" s="398"/>
      <c r="B286" s="207" t="s">
        <v>2</v>
      </c>
      <c r="C286" s="200" t="s">
        <v>35</v>
      </c>
      <c r="D286" s="200" t="s">
        <v>35</v>
      </c>
      <c r="E286" s="203" t="str">
        <f>IF((D286="Select_Option")+(D286=""),"",IF(D286="Test Tier 1 - $0.01 USD",0.01,IF(D286="Test Tier 2 - $0.02 USD",0.02,INDEX(WSP[#All],MATCH(D286,WSP[LOOKUP],0)+1,MATCH(B286,WSP[#Headers],0)))))</f>
        <v/>
      </c>
      <c r="F286" s="202" t="s">
        <v>35</v>
      </c>
      <c r="G286" s="203" t="str">
        <f>IF((F286="Select_Option")*(D286="Select_Option"),"",IF((F286="Select_Option")*(D286&lt;&gt;"Select_Option"),INDEX(SRP[#All],MATCH(INDEX(_reference!$J$3:$J$806,MATCH(D286,_reference!$I$3:$I$806,0)),SRP[LOOKUP],0)+1,MATCH(B286,SRP[#Headers],0)),IF(F286="Test Tier 1 - $0.01 USD",0.01,IF(F286="Test Tier 2 - $0.02 USD",0.02,INDEX(SRP[#All],MATCH(F286,SRP[LOOKUP],0)+1,MATCH(B286,SRP[#Headers],0))))))</f>
        <v/>
      </c>
      <c r="H286" s="207" t="s">
        <v>490</v>
      </c>
      <c r="I286" s="215" t="s">
        <v>31</v>
      </c>
    </row>
    <row r="287" spans="1:9" x14ac:dyDescent="0.25">
      <c r="A287" s="398"/>
      <c r="B287" s="208" t="s">
        <v>466</v>
      </c>
      <c r="C287" s="218" t="str">
        <f>Con6\Avail\Canada</f>
        <v>Select_Option</v>
      </c>
      <c r="D287" s="218" t="str">
        <f>Con6\WSP\Canada</f>
        <v>Select_Option</v>
      </c>
      <c r="E287" s="216" t="str">
        <f>E286</f>
        <v/>
      </c>
      <c r="F287" s="217"/>
      <c r="G287" s="216" t="str">
        <f>G286</f>
        <v/>
      </c>
      <c r="H287" s="208" t="s">
        <v>491</v>
      </c>
      <c r="I287" s="215" t="s">
        <v>31</v>
      </c>
    </row>
    <row r="288" spans="1:9" x14ac:dyDescent="0.25">
      <c r="A288" s="398"/>
      <c r="B288" s="207" t="s">
        <v>12</v>
      </c>
      <c r="C288" s="200" t="s">
        <v>35</v>
      </c>
      <c r="D288" s="200" t="s">
        <v>35</v>
      </c>
      <c r="E288" s="203" t="str">
        <f>IF((D288="Select_Option")+(D288=""),"",IF(D288="Test Tier 1 - $0.01 USD",0.01,IF(D288="Test Tier 2 - $0.02 USD",0.02,INDEX(WSP[#All],MATCH(D288,WSP[LOOKUP],0)+1,MATCH(B288,WSP[#Headers],0)))))</f>
        <v/>
      </c>
      <c r="F288" s="202" t="s">
        <v>35</v>
      </c>
      <c r="G288" s="203" t="str">
        <f>IF((F288="Select_Option")*(D288="Select_Option"),"",IF((F288="Select_Option")*(D288&lt;&gt;"Select_Option"),INDEX(SRP[#All],MATCH(INDEX(_reference!$J$3:$J$806,MATCH(D288,_reference!$I$3:$I$806,0)),SRP[LOOKUP],0)+1,MATCH(B288,SRP[#Headers],0)),IF(F288="Test Tier 1 - $0.01 USD",0.01,IF(F288="Test Tier 2 - $0.02 USD",0.02,INDEX(SRP[#All],MATCH(F288,SRP[LOOKUP],0)+1,MATCH(B288,SRP[#Headers],0))))))</f>
        <v/>
      </c>
      <c r="H288" s="207" t="s">
        <v>492</v>
      </c>
      <c r="I288" s="215" t="s">
        <v>31</v>
      </c>
    </row>
    <row r="289" spans="1:9" ht="15" customHeight="1" x14ac:dyDescent="0.25">
      <c r="A289" s="397" t="s">
        <v>264</v>
      </c>
      <c r="B289" s="207" t="s">
        <v>3</v>
      </c>
      <c r="C289" s="200" t="s">
        <v>35</v>
      </c>
      <c r="D289" s="200" t="s">
        <v>35</v>
      </c>
      <c r="E289" s="203" t="str">
        <f>IF((D289="Select_Option")+(D289=""),"",IF(D289="Test Tier 1 - $0.01 USD",0.01,IF(D289="Test Tier 2 - $0.02 USD",0.02,INDEX(WSP[#All],MATCH(D289,WSP[LOOKUP],0)+1,MATCH(B289,WSP[#Headers],0)))))</f>
        <v/>
      </c>
      <c r="F289" s="202" t="s">
        <v>35</v>
      </c>
      <c r="G289" s="203" t="str">
        <f>IF((F289="Select_Option")*(D289="Select_Option"),"",IF((F289="Select_Option")*(D289&lt;&gt;"Select_Option"),INDEX(SRP[#All],MATCH(INDEX(_reference!$J$3:$J$806,MATCH(D289,_reference!$I$3:$I$806,0)),SRP[LOOKUP],0)+1,MATCH(B289,SRP[#Headers],0)),IF(F289="Test Tier 1 - $0.01 USD",0.01,IF(F289="Test Tier 2 - $0.02 USD",0.02,INDEX(SRP[#All],MATCH(F289,SRP[LOOKUP],0)+1,MATCH(B289,SRP[#Headers],0))))))</f>
        <v/>
      </c>
      <c r="H289" s="207" t="s">
        <v>493</v>
      </c>
      <c r="I289" s="215" t="s">
        <v>31</v>
      </c>
    </row>
    <row r="290" spans="1:9" x14ac:dyDescent="0.25">
      <c r="A290" s="398"/>
      <c r="B290" s="207" t="s">
        <v>156</v>
      </c>
      <c r="C290" s="200" t="s">
        <v>35</v>
      </c>
      <c r="D290" s="200" t="s">
        <v>35</v>
      </c>
      <c r="E290" s="203" t="str">
        <f>IF((D290="Select_Option")+(D290=""),"",IF(D290="Test Tier 1 - $0.01 USD",0.01,IF(D290="Test Tier 2 - $0.02 USD",0.02,INDEX(WSP[#All],MATCH(D290,WSP[LOOKUP],0)+1,MATCH(B290,WSP[#Headers],0)))))</f>
        <v/>
      </c>
      <c r="F290" s="202" t="s">
        <v>35</v>
      </c>
      <c r="G290" s="203" t="str">
        <f>IF((F290="Select_Option")*(D290="Select_Option"),"",IF((F290="Select_Option")*(D290&lt;&gt;"Select_Option"),INDEX(SRP[#All],MATCH(INDEX(_reference!$J$3:$J$806,MATCH(D290,_reference!$I$3:$I$806,0)),SRP[LOOKUP],0)+1,MATCH(B290,SRP[#Headers],0)),IF(F290="Test Tier 1 - $0.01 USD",0.01,IF(F290="Test Tier 2 - $0.02 USD",0.02,INDEX(SRP[#All],MATCH(F290,SRP[LOOKUP],0)+1,MATCH(B290,SRP[#Headers],0))))))</f>
        <v/>
      </c>
      <c r="H290" s="207" t="s">
        <v>491</v>
      </c>
      <c r="I290" s="215" t="s">
        <v>31</v>
      </c>
    </row>
    <row r="291" spans="1:9" x14ac:dyDescent="0.25">
      <c r="A291" s="398"/>
      <c r="B291" s="208" t="s">
        <v>468</v>
      </c>
      <c r="C291" s="218" t="str">
        <f>Con6\Avail\Belgium</f>
        <v>Select_Option</v>
      </c>
      <c r="D291" s="218" t="str">
        <f>Con6\WSP\Belgium</f>
        <v>Select_Option</v>
      </c>
      <c r="E291" s="216" t="str">
        <f>E290</f>
        <v/>
      </c>
      <c r="F291" s="217"/>
      <c r="G291" s="216" t="str">
        <f>G290</f>
        <v/>
      </c>
      <c r="H291" s="208" t="s">
        <v>494</v>
      </c>
      <c r="I291" s="215" t="s">
        <v>31</v>
      </c>
    </row>
    <row r="292" spans="1:9" x14ac:dyDescent="0.25">
      <c r="A292" s="398"/>
      <c r="B292" s="207" t="s">
        <v>164</v>
      </c>
      <c r="C292" s="200" t="s">
        <v>35</v>
      </c>
      <c r="D292" s="200" t="s">
        <v>35</v>
      </c>
      <c r="E292" s="203" t="str">
        <f>IF((D292="Select_Option")+(D292=""),"",IF(D292="Test Tier 1 - $0.01 USD",0.01,IF(D292="Test Tier 2 - $0.02 USD",0.02,INDEX(WSP[#All],MATCH(D292,WSP[LOOKUP],0)+1,MATCH(B292,WSP[#Headers],0)))))</f>
        <v/>
      </c>
      <c r="F292" s="202" t="s">
        <v>35</v>
      </c>
      <c r="G292" s="203" t="str">
        <f>IF((F292="Select_Option")*(D292="Select_Option"),"",IF((F292="Select_Option")*(D292&lt;&gt;"Select_Option"),INDEX(SRP[#All],MATCH(INDEX(_reference!$J$3:$J$806,MATCH(D292,_reference!$I$3:$I$806,0)),SRP[LOOKUP],0)+1,MATCH(B292,SRP[#Headers],0)),IF(F292="Test Tier 1 - $0.01 USD",0.01,IF(F292="Test Tier 2 - $0.02 USD",0.02,INDEX(SRP[#All],MATCH(F292,SRP[LOOKUP],0)+1,MATCH(B292,SRP[#Headers],0))))))</f>
        <v/>
      </c>
      <c r="H292" s="207" t="s">
        <v>495</v>
      </c>
      <c r="I292" s="215" t="s">
        <v>31</v>
      </c>
    </row>
    <row r="293" spans="1:9" x14ac:dyDescent="0.25">
      <c r="A293" s="398"/>
      <c r="B293" s="207" t="s">
        <v>167</v>
      </c>
      <c r="C293" s="200" t="s">
        <v>35</v>
      </c>
      <c r="D293" s="200" t="s">
        <v>35</v>
      </c>
      <c r="E293" s="203" t="str">
        <f>IF((D293="Select_Option")+(D293=""),"",IF(D293="Test Tier 1 - $0.01 USD",0.01,IF(D293="Test Tier 2 - $0.02 USD",0.02,INDEX(WSP[#All],MATCH(D293,WSP[LOOKUP],0)+1,MATCH(B293,WSP[#Headers],0)))))</f>
        <v/>
      </c>
      <c r="F293" s="202" t="s">
        <v>35</v>
      </c>
      <c r="G293" s="203" t="str">
        <f>IF((F293="Select_Option")*(D293="Select_Option"),"",IF((F293="Select_Option")*(D293&lt;&gt;"Select_Option"),INDEX(SRP[#All],MATCH(INDEX(_reference!$J$3:$J$806,MATCH(D293,_reference!$I$3:$I$806,0)),SRP[LOOKUP],0)+1,MATCH(B293,SRP[#Headers],0)),IF(F293="Test Tier 1 - $0.01 USD",0.01,IF(F293="Test Tier 2 - $0.02 USD",0.02,INDEX(SRP[#All],MATCH(F293,SRP[LOOKUP],0)+1,MATCH(B293,SRP[#Headers],0))))))</f>
        <v/>
      </c>
      <c r="H293" s="207" t="s">
        <v>496</v>
      </c>
      <c r="I293" s="215" t="s">
        <v>31</v>
      </c>
    </row>
    <row r="294" spans="1:9" x14ac:dyDescent="0.25">
      <c r="A294" s="398"/>
      <c r="B294" s="207" t="s">
        <v>4</v>
      </c>
      <c r="C294" s="200" t="s">
        <v>35</v>
      </c>
      <c r="D294" s="200" t="s">
        <v>35</v>
      </c>
      <c r="E294" s="203" t="str">
        <f>IF((D294="Select_Option")+(D294=""),"",IF(D294="Test Tier 1 - $0.01 USD",0.01,IF(D294="Test Tier 2 - $0.02 USD",0.02,INDEX(WSP[#All],MATCH(D294,WSP[LOOKUP],0)+1,MATCH(B294,WSP[#Headers],0)))))</f>
        <v/>
      </c>
      <c r="F294" s="202" t="s">
        <v>35</v>
      </c>
      <c r="G294" s="203" t="str">
        <f>IF((F294="Select_Option")*(D294="Select_Option"),"",IF((F294="Select_Option")*(D294&lt;&gt;"Select_Option"),INDEX(SRP[#All],MATCH(INDEX(_reference!$J$3:$J$806,MATCH(D294,_reference!$I$3:$I$806,0)),SRP[LOOKUP],0)+1,MATCH(B294,SRP[#Headers],0)),IF(F294="Test Tier 1 - $0.01 USD",0.01,IF(F294="Test Tier 2 - $0.02 USD",0.02,INDEX(SRP[#All],MATCH(F294,SRP[LOOKUP],0)+1,MATCH(B294,SRP[#Headers],0))))))</f>
        <v/>
      </c>
      <c r="H294" s="207" t="s">
        <v>491</v>
      </c>
      <c r="I294" s="215" t="s">
        <v>31</v>
      </c>
    </row>
    <row r="295" spans="1:9" x14ac:dyDescent="0.25">
      <c r="A295" s="398"/>
      <c r="B295" s="207" t="s">
        <v>5</v>
      </c>
      <c r="C295" s="200" t="s">
        <v>35</v>
      </c>
      <c r="D295" s="200" t="s">
        <v>35</v>
      </c>
      <c r="E295" s="203" t="str">
        <f>IF((D295="Select_Option")+(D295=""),"",IF(D295="Test Tier 1 - $0.01 USD",0.01,IF(D295="Test Tier 2 - $0.02 USD",0.02,INDEX(WSP[#All],MATCH(D295,WSP[LOOKUP],0)+1,MATCH(B295,WSP[#Headers],0)))))</f>
        <v/>
      </c>
      <c r="F295" s="202" t="s">
        <v>35</v>
      </c>
      <c r="G295" s="203" t="str">
        <f>IF((F295="Select_Option")*(D295="Select_Option"),"",IF((F295="Select_Option")*(D295&lt;&gt;"Select_Option"),INDEX(SRP[#All],MATCH(INDEX(_reference!$J$3:$J$806,MATCH(D295,_reference!$I$3:$I$806,0)),SRP[LOOKUP],0)+1,MATCH(B295,SRP[#Headers],0)),IF(F295="Test Tier 1 - $0.01 USD",0.01,IF(F295="Test Tier 2 - $0.02 USD",0.02,INDEX(SRP[#All],MATCH(F295,SRP[LOOKUP],0)+1,MATCH(B295,SRP[#Headers],0))))))</f>
        <v/>
      </c>
      <c r="H295" s="207" t="s">
        <v>493</v>
      </c>
      <c r="I295" s="215" t="s">
        <v>31</v>
      </c>
    </row>
    <row r="296" spans="1:9" x14ac:dyDescent="0.25">
      <c r="A296" s="398"/>
      <c r="B296" s="207" t="s">
        <v>6</v>
      </c>
      <c r="C296" s="200" t="s">
        <v>35</v>
      </c>
      <c r="D296" s="200" t="s">
        <v>35</v>
      </c>
      <c r="E296" s="203" t="str">
        <f>IF((D296="Select_Option")+(D296=""),"",IF(D296="Test Tier 1 - $0.01 USD",0.01,IF(D296="Test Tier 2 - $0.02 USD",0.02,INDEX(WSP[#All],MATCH(D296,WSP[LOOKUP],0)+1,MATCH(B296,WSP[#Headers],0)))))</f>
        <v/>
      </c>
      <c r="F296" s="202" t="s">
        <v>35</v>
      </c>
      <c r="G296" s="203" t="str">
        <f>IF((F296="Select_Option")*(D296="Select_Option"),"",IF((F296="Select_Option")*(D296&lt;&gt;"Select_Option"),INDEX(SRP[#All],MATCH(INDEX(_reference!$J$3:$J$806,MATCH(D296,_reference!$I$3:$I$806,0)),SRP[LOOKUP],0)+1,MATCH(B296,SRP[#Headers],0)),IF(F296="Test Tier 1 - $0.01 USD",0.01,IF(F296="Test Tier 2 - $0.02 USD",0.02,INDEX(SRP[#All],MATCH(F296,SRP[LOOKUP],0)+1,MATCH(B296,SRP[#Headers],0))))))</f>
        <v/>
      </c>
      <c r="H296" s="207" t="s">
        <v>490</v>
      </c>
      <c r="I296" s="215" t="s">
        <v>31</v>
      </c>
    </row>
    <row r="297" spans="1:9" x14ac:dyDescent="0.25">
      <c r="A297" s="398"/>
      <c r="B297" s="207" t="s">
        <v>7</v>
      </c>
      <c r="C297" s="200" t="s">
        <v>35</v>
      </c>
      <c r="D297" s="200" t="s">
        <v>35</v>
      </c>
      <c r="E297" s="203" t="str">
        <f>IF((D297="Select_Option")+(D297=""),"",IF(D297="Test Tier 1 - $0.01 USD",0.01,IF(D297="Test Tier 2 - $0.02 USD",0.02,INDEX(WSP[#All],MATCH(D297,WSP[LOOKUP],0)+1,MATCH(B297,WSP[#Headers],0)))))</f>
        <v/>
      </c>
      <c r="F297" s="202" t="s">
        <v>35</v>
      </c>
      <c r="G297" s="203" t="str">
        <f>IF((F297="Select_Option")*(D297="Select_Option"),"",IF((F297="Select_Option")*(D297&lt;&gt;"Select_Option"),INDEX(SRP[#All],MATCH(INDEX(_reference!$J$3:$J$806,MATCH(D297,_reference!$I$3:$I$806,0)),SRP[LOOKUP],0)+1,MATCH(B297,SRP[#Headers],0)),IF(F297="Test Tier 1 - $0.01 USD",0.01,IF(F297="Test Tier 2 - $0.02 USD",0.02,INDEX(SRP[#All],MATCH(F297,SRP[LOOKUP],0)+1,MATCH(B297,SRP[#Headers],0))))))</f>
        <v/>
      </c>
      <c r="H297" s="207" t="s">
        <v>497</v>
      </c>
      <c r="I297" s="215" t="s">
        <v>31</v>
      </c>
    </row>
    <row r="298" spans="1:9" x14ac:dyDescent="0.25">
      <c r="A298" s="398"/>
      <c r="B298" s="207" t="s">
        <v>184</v>
      </c>
      <c r="C298" s="200" t="s">
        <v>35</v>
      </c>
      <c r="D298" s="200" t="s">
        <v>35</v>
      </c>
      <c r="E298" s="203" t="str">
        <f>IF((D298="Select_Option")+(D298=""),"",IF(D298="Test Tier 1 - $0.01 USD",0.01,IF(D298="Test Tier 2 - $0.02 USD",0.02,INDEX(WSP[#All],MATCH(D298,WSP[LOOKUP],0)+1,MATCH(B298,WSP[#Headers],0)))))</f>
        <v/>
      </c>
      <c r="F298" s="202" t="s">
        <v>35</v>
      </c>
      <c r="G298" s="203" t="str">
        <f>IF((F298="Select_Option")*(D298="Select_Option"),"",IF((F298="Select_Option")*(D298&lt;&gt;"Select_Option"),INDEX(SRP[#All],MATCH(INDEX(_reference!$J$3:$J$806,MATCH(D298,_reference!$I$3:$I$806,0)),SRP[LOOKUP],0)+1,MATCH(B298,SRP[#Headers],0)),IF(F298="Test Tier 1 - $0.01 USD",0.01,IF(F298="Test Tier 2 - $0.02 USD",0.02,INDEX(SRP[#All],MATCH(F298,SRP[LOOKUP],0)+1,MATCH(B298,SRP[#Headers],0))))))</f>
        <v/>
      </c>
      <c r="H298" s="207" t="s">
        <v>494</v>
      </c>
      <c r="I298" s="215" t="s">
        <v>31</v>
      </c>
    </row>
    <row r="299" spans="1:9" x14ac:dyDescent="0.25">
      <c r="A299" s="398"/>
      <c r="B299" s="207" t="s">
        <v>185</v>
      </c>
      <c r="C299" s="200" t="s">
        <v>35</v>
      </c>
      <c r="D299" s="200" t="s">
        <v>35</v>
      </c>
      <c r="E299" s="203" t="str">
        <f>IF((D299="Select_Option")+(D299=""),"",IF(D299="Test Tier 1 - $0.01 USD",0.01,IF(D299="Test Tier 2 - $0.02 USD",0.02,INDEX(WSP[#All],MATCH(D299,WSP[LOOKUP],0)+1,MATCH(B299,WSP[#Headers],0)))))</f>
        <v/>
      </c>
      <c r="F299" s="202" t="s">
        <v>35</v>
      </c>
      <c r="G299" s="203" t="str">
        <f>IF((F299="Select_Option")*(D299="Select_Option"),"",IF((F299="Select_Option")*(D299&lt;&gt;"Select_Option"),INDEX(SRP[#All],MATCH(INDEX(_reference!$J$3:$J$806,MATCH(D299,_reference!$I$3:$I$806,0)),SRP[LOOKUP],0)+1,MATCH(B299,SRP[#Headers],0)),IF(F299="Test Tier 1 - $0.01 USD",0.01,IF(F299="Test Tier 2 - $0.02 USD",0.02,INDEX(SRP[#All],MATCH(F299,SRP[LOOKUP],0)+1,MATCH(B299,SRP[#Headers],0))))))</f>
        <v/>
      </c>
      <c r="H299" s="207" t="s">
        <v>498</v>
      </c>
      <c r="I299" s="215" t="s">
        <v>31</v>
      </c>
    </row>
    <row r="300" spans="1:9" x14ac:dyDescent="0.25">
      <c r="A300" s="398"/>
      <c r="B300" s="207" t="s">
        <v>190</v>
      </c>
      <c r="C300" s="200" t="s">
        <v>35</v>
      </c>
      <c r="D300" s="200" t="s">
        <v>35</v>
      </c>
      <c r="E300" s="203" t="str">
        <f>IF((D300="Select_Option")+(D300=""),"",IF(D300="Test Tier 1 - $0.01 USD",0.01,IF(D300="Test Tier 2 - $0.02 USD",0.02,INDEX(WSP[#All],MATCH(D300,WSP[LOOKUP],0)+1,MATCH(B300,WSP[#Headers],0)))))</f>
        <v/>
      </c>
      <c r="F300" s="202" t="s">
        <v>35</v>
      </c>
      <c r="G300" s="203" t="str">
        <f>IF((F300="Select_Option")*(D300="Select_Option"),"",IF((F300="Select_Option")*(D300&lt;&gt;"Select_Option"),INDEX(SRP[#All],MATCH(INDEX(_reference!$J$3:$J$806,MATCH(D300,_reference!$I$3:$I$806,0)),SRP[LOOKUP],0)+1,MATCH(B300,SRP[#Headers],0)),IF(F300="Test Tier 1 - $0.01 USD",0.01,IF(F300="Test Tier 2 - $0.02 USD",0.02,INDEX(SRP[#All],MATCH(F300,SRP[LOOKUP],0)+1,MATCH(B300,SRP[#Headers],0))))))</f>
        <v/>
      </c>
      <c r="H300" s="207" t="s">
        <v>499</v>
      </c>
      <c r="I300" s="215" t="s">
        <v>31</v>
      </c>
    </row>
    <row r="301" spans="1:9" x14ac:dyDescent="0.25">
      <c r="A301" s="398"/>
      <c r="B301" s="207" t="s">
        <v>8</v>
      </c>
      <c r="C301" s="200" t="s">
        <v>35</v>
      </c>
      <c r="D301" s="200" t="s">
        <v>35</v>
      </c>
      <c r="E301" s="203" t="str">
        <f>IF((D301="Select_Option")+(D301=""),"",IF(D301="Test Tier 1 - $0.01 USD",0.01,IF(D301="Test Tier 2 - $0.02 USD",0.02,INDEX(WSP[#All],MATCH(D301,WSP[LOOKUP],0)+1,MATCH(B301,WSP[#Headers],0)))))</f>
        <v/>
      </c>
      <c r="F301" s="202" t="s">
        <v>35</v>
      </c>
      <c r="G301" s="203" t="str">
        <f>IF((F301="Select_Option")*(D301="Select_Option"),"",IF((F301="Select_Option")*(D301&lt;&gt;"Select_Option"),INDEX(SRP[#All],MATCH(INDEX(_reference!$J$3:$J$806,MATCH(D301,_reference!$I$3:$I$806,0)),SRP[LOOKUP],0)+1,MATCH(B301,SRP[#Headers],0)),IF(F301="Test Tier 1 - $0.01 USD",0.01,IF(F301="Test Tier 2 - $0.02 USD",0.02,INDEX(SRP[#All],MATCH(F301,SRP[LOOKUP],0)+1,MATCH(B301,SRP[#Headers],0))))))</f>
        <v/>
      </c>
      <c r="H301" s="207" t="s">
        <v>492</v>
      </c>
      <c r="I301" s="215" t="s">
        <v>31</v>
      </c>
    </row>
    <row r="302" spans="1:9" x14ac:dyDescent="0.25">
      <c r="A302" s="398"/>
      <c r="B302" s="207" t="s">
        <v>199</v>
      </c>
      <c r="C302" s="200" t="s">
        <v>35</v>
      </c>
      <c r="D302" s="200" t="s">
        <v>35</v>
      </c>
      <c r="E302" s="203" t="str">
        <f>IF((D302="Select_Option")+(D302=""),"",IF(D302="Test Tier 1 - $0.01 USD",0.01,IF(D302="Test Tier 2 - $0.02 USD",0.02,INDEX(WSP[#All],MATCH(D302,WSP[LOOKUP],0)+1,MATCH(B302,WSP[#Headers],0)))))</f>
        <v/>
      </c>
      <c r="F302" s="202" t="s">
        <v>35</v>
      </c>
      <c r="G302" s="203" t="str">
        <f>IF((F302="Select_Option")*(D302="Select_Option"),"",IF((F302="Select_Option")*(D302&lt;&gt;"Select_Option"),INDEX(SRP[#All],MATCH(INDEX(_reference!$J$3:$J$806,MATCH(D302,_reference!$I$3:$I$806,0)),SRP[LOOKUP],0)+1,MATCH(B302,SRP[#Headers],0)),IF(F302="Test Tier 1 - $0.01 USD",0.01,IF(F302="Test Tier 2 - $0.02 USD",0.02,INDEX(SRP[#All],MATCH(F302,SRP[LOOKUP],0)+1,MATCH(B302,SRP[#Headers],0))))))</f>
        <v/>
      </c>
      <c r="H302" s="207" t="s">
        <v>500</v>
      </c>
      <c r="I302" s="215" t="s">
        <v>31</v>
      </c>
    </row>
    <row r="303" spans="1:9" x14ac:dyDescent="0.25">
      <c r="A303" s="398"/>
      <c r="B303" s="207" t="s">
        <v>200</v>
      </c>
      <c r="C303" s="200" t="s">
        <v>35</v>
      </c>
      <c r="D303" s="200" t="s">
        <v>35</v>
      </c>
      <c r="E303" s="203" t="str">
        <f>IF((D303="Select_Option")+(D303=""),"",IF(D303="Test Tier 1 - $0.01 USD",0.01,IF(D303="Test Tier 2 - $0.02 USD",0.02,INDEX(WSP[#All],MATCH(D303,WSP[LOOKUP],0)+1,MATCH(B303,WSP[#Headers],0)))))</f>
        <v/>
      </c>
      <c r="F303" s="202" t="s">
        <v>35</v>
      </c>
      <c r="G303" s="203" t="str">
        <f>IF((F303="Select_Option")*(D303="Select_Option"),"",IF((F303="Select_Option")*(D303&lt;&gt;"Select_Option"),INDEX(SRP[#All],MATCH(INDEX(_reference!$J$3:$J$806,MATCH(D303,_reference!$I$3:$I$806,0)),SRP[LOOKUP],0)+1,MATCH(B303,SRP[#Headers],0)),IF(F303="Test Tier 1 - $0.01 USD",0.01,IF(F303="Test Tier 2 - $0.02 USD",0.02,INDEX(SRP[#All],MATCH(F303,SRP[LOOKUP],0)+1,MATCH(B303,SRP[#Headers],0))))))</f>
        <v/>
      </c>
      <c r="H303" s="207" t="s">
        <v>493</v>
      </c>
      <c r="I303" s="215" t="s">
        <v>31</v>
      </c>
    </row>
    <row r="304" spans="1:9" x14ac:dyDescent="0.25">
      <c r="A304" s="398"/>
      <c r="B304" s="208" t="s">
        <v>469</v>
      </c>
      <c r="C304" s="218" t="str">
        <f>Con6\Avail\Switzerland</f>
        <v>Select_Option</v>
      </c>
      <c r="D304" s="218" t="str">
        <f>Con6\WSP\Switzerland</f>
        <v>Select_Option</v>
      </c>
      <c r="E304" s="216" t="str">
        <f>E303</f>
        <v/>
      </c>
      <c r="F304" s="217"/>
      <c r="G304" s="216" t="str">
        <f>G303</f>
        <v/>
      </c>
      <c r="H304" s="208" t="s">
        <v>491</v>
      </c>
      <c r="I304" s="215" t="s">
        <v>31</v>
      </c>
    </row>
    <row r="305" spans="1:9" x14ac:dyDescent="0.25">
      <c r="A305" s="398"/>
      <c r="B305" s="207" t="s">
        <v>9</v>
      </c>
      <c r="C305" s="200" t="s">
        <v>35</v>
      </c>
      <c r="D305" s="200" t="s">
        <v>35</v>
      </c>
      <c r="E305" s="203" t="str">
        <f>IF((D305="Select_Option")+(D305=""),"",IF(D305="Test Tier 1 - $0.01 USD",0.01,IF(D305="Test Tier 2 - $0.02 USD",0.02,INDEX(WSP[#All],MATCH(D305,WSP[LOOKUP],0)+1,MATCH(B305,WSP[#Headers],0)))))</f>
        <v/>
      </c>
      <c r="F305" s="202" t="s">
        <v>35</v>
      </c>
      <c r="G305" s="203" t="str">
        <f>IF((F305="Select_Option")*(D305="Select_Option"),"",IF((F305="Select_Option")*(D305&lt;&gt;"Select_Option"),INDEX(SRP[#All],MATCH(INDEX(_reference!$J$3:$J$806,MATCH(D305,_reference!$I$3:$I$806,0)),SRP[LOOKUP],0)+1,MATCH(B305,SRP[#Headers],0)),IF(F305="Test Tier 1 - $0.01 USD",0.01,IF(F305="Test Tier 2 - $0.02 USD",0.02,INDEX(SRP[#All],MATCH(F305,SRP[LOOKUP],0)+1,MATCH(B305,SRP[#Headers],0))))))</f>
        <v/>
      </c>
      <c r="H305" s="207" t="s">
        <v>490</v>
      </c>
      <c r="I305" s="215" t="s">
        <v>31</v>
      </c>
    </row>
    <row r="306" spans="1:9" ht="15" customHeight="1" x14ac:dyDescent="0.25">
      <c r="A306" s="397" t="s">
        <v>265</v>
      </c>
      <c r="B306" s="207" t="s">
        <v>163</v>
      </c>
      <c r="C306" s="200" t="s">
        <v>35</v>
      </c>
      <c r="D306" s="200" t="s">
        <v>35</v>
      </c>
      <c r="E306" s="203" t="str">
        <f>IF((D306="Select_Option")+(D306=""),"",IF(D306="Test Tier 1 - $0.01 USD",0.01,IF(D306="Test Tier 2 - $0.02 USD",0.02,INDEX(WSP[#All],MATCH(D306,WSP[LOOKUP],0)+1,MATCH(B306,WSP[#Headers],0)))))</f>
        <v/>
      </c>
      <c r="F306" s="202" t="s">
        <v>35</v>
      </c>
      <c r="G306" s="203" t="str">
        <f>IF((F306="Select_Option")*(D306="Select_Option"),"",IF((F306="Select_Option")*(D306&lt;&gt;"Select_Option"),INDEX(SRP[#All],MATCH(INDEX(_reference!$J$3:$J$806,MATCH(D306,_reference!$I$3:$I$806,0)),SRP[LOOKUP],0)+1,MATCH(B306,SRP[#Headers],0)),IF(F306="Test Tier 1 - $0.01 USD",0.01,IF(F306="Test Tier 2 - $0.02 USD",0.02,INDEX(SRP[#All],MATCH(F306,SRP[LOOKUP],0)+1,MATCH(B306,SRP[#Headers],0))))))</f>
        <v/>
      </c>
      <c r="H306" s="207" t="s">
        <v>490</v>
      </c>
      <c r="I306" s="215" t="s">
        <v>31</v>
      </c>
    </row>
    <row r="307" spans="1:9" x14ac:dyDescent="0.25">
      <c r="A307" s="397"/>
      <c r="B307" s="207" t="s">
        <v>168</v>
      </c>
      <c r="C307" s="200" t="s">
        <v>35</v>
      </c>
      <c r="D307" s="200" t="s">
        <v>35</v>
      </c>
      <c r="E307" s="203" t="str">
        <f>IF((D307="Select_Option")+(D307=""),"",IF(D307="Test Tier 1 - $0.01 USD",0.01,IF(D307="Test Tier 2 - $0.02 USD",0.02,INDEX(WSP[#All],MATCH(D307,WSP[LOOKUP],0)+1,MATCH(B307,WSP[#Headers],0)))))</f>
        <v/>
      </c>
      <c r="F307" s="202" t="s">
        <v>35</v>
      </c>
      <c r="G307" s="203" t="str">
        <f>IF((F307="Select_Option")*(D307="Select_Option"),"",IF((F307="Select_Option")*(D307&lt;&gt;"Select_Option"),INDEX(SRP[#All],MATCH(INDEX(_reference!$J$3:$J$806,MATCH(D307,_reference!$I$3:$I$806,0)),SRP[LOOKUP],0)+1,MATCH(B307,SRP[#Headers],0)),IF(F307="Test Tier 1 - $0.01 USD",0.01,IF(F307="Test Tier 2 - $0.02 USD",0.02,INDEX(SRP[#All],MATCH(F307,SRP[LOOKUP],0)+1,MATCH(B307,SRP[#Headers],0))))))</f>
        <v/>
      </c>
      <c r="H307" s="207" t="s">
        <v>490</v>
      </c>
      <c r="I307" s="215" t="s">
        <v>31</v>
      </c>
    </row>
    <row r="308" spans="1:9" x14ac:dyDescent="0.25">
      <c r="A308" s="397"/>
      <c r="B308" s="207" t="s">
        <v>170</v>
      </c>
      <c r="C308" s="200" t="s">
        <v>35</v>
      </c>
      <c r="D308" s="200" t="s">
        <v>35</v>
      </c>
      <c r="E308" s="203" t="str">
        <f>IF((D308="Select_Option")+(D308=""),"",IF(D308="Test Tier 1 - $0.01 USD",0.01,IF(D308="Test Tier 2 - $0.02 USD",0.02,INDEX(WSP[#All],MATCH(D308,WSP[LOOKUP],0)+1,MATCH(B308,WSP[#Headers],0)))))</f>
        <v/>
      </c>
      <c r="F308" s="202" t="s">
        <v>35</v>
      </c>
      <c r="G308" s="203" t="str">
        <f>IF((F308="Select_Option")*(D308="Select_Option"),"",IF((F308="Select_Option")*(D308&lt;&gt;"Select_Option"),INDEX(SRP[#All],MATCH(INDEX(_reference!$J$3:$J$806,MATCH(D308,_reference!$I$3:$I$806,0)),SRP[LOOKUP],0)+1,MATCH(B308,SRP[#Headers],0)),IF(F308="Test Tier 1 - $0.01 USD",0.01,IF(F308="Test Tier 2 - $0.02 USD",0.02,INDEX(SRP[#All],MATCH(F308,SRP[LOOKUP],0)+1,MATCH(B308,SRP[#Headers],0))))))</f>
        <v/>
      </c>
      <c r="H308" s="207" t="s">
        <v>490</v>
      </c>
      <c r="I308" s="215" t="s">
        <v>31</v>
      </c>
    </row>
    <row r="309" spans="1:9" x14ac:dyDescent="0.25">
      <c r="A309" s="397"/>
      <c r="B309" s="207" t="s">
        <v>189</v>
      </c>
      <c r="C309" s="200" t="s">
        <v>35</v>
      </c>
      <c r="D309" s="200" t="s">
        <v>35</v>
      </c>
      <c r="E309" s="203" t="str">
        <f>IF((D309="Select_Option")+(D309=""),"",IF(D309="Test Tier 1 - $0.01 USD",0.01,IF(D309="Test Tier 2 - $0.02 USD",0.02,INDEX(WSP[#All],MATCH(D309,WSP[LOOKUP],0)+1,MATCH(B309,WSP[#Headers],0)))))</f>
        <v/>
      </c>
      <c r="F309" s="202" t="s">
        <v>35</v>
      </c>
      <c r="G309" s="203" t="str">
        <f>IF((F309="Select_Option")*(D309="Select_Option"),"",IF((F309="Select_Option")*(D309&lt;&gt;"Select_Option"),INDEX(SRP[#All],MATCH(INDEX(_reference!$J$3:$J$806,MATCH(D309,_reference!$I$3:$I$806,0)),SRP[LOOKUP],0)+1,MATCH(B309,SRP[#Headers],0)),IF(F309="Test Tier 1 - $0.01 USD",0.01,IF(F309="Test Tier 2 - $0.02 USD",0.02,INDEX(SRP[#All],MATCH(F309,SRP[LOOKUP],0)+1,MATCH(B309,SRP[#Headers],0))))))</f>
        <v/>
      </c>
      <c r="H309" s="207" t="s">
        <v>501</v>
      </c>
      <c r="I309" s="215" t="s">
        <v>31</v>
      </c>
    </row>
    <row r="310" spans="1:9" x14ac:dyDescent="0.25">
      <c r="A310" s="397"/>
      <c r="B310" s="207" t="s">
        <v>193</v>
      </c>
      <c r="C310" s="200" t="s">
        <v>35</v>
      </c>
      <c r="D310" s="200" t="s">
        <v>35</v>
      </c>
      <c r="E310" s="203" t="str">
        <f>IF((D310="Select_Option")+(D310=""),"",IF(D310="Test Tier 1 - $0.01 USD",0.01,IF(D310="Test Tier 2 - $0.02 USD",0.02,INDEX(WSP[#All],MATCH(D310,WSP[LOOKUP],0)+1,MATCH(B310,WSP[#Headers],0)))))</f>
        <v/>
      </c>
      <c r="F310" s="202" t="s">
        <v>35</v>
      </c>
      <c r="G310" s="203" t="str">
        <f>IF((F310="Select_Option")*(D310="Select_Option"),"",IF((F310="Select_Option")*(D310&lt;&gt;"Select_Option"),INDEX(SRP[#All],MATCH(INDEX(_reference!$J$3:$J$806,MATCH(D310,_reference!$I$3:$I$806,0)),SRP[LOOKUP],0)+1,MATCH(B310,SRP[#Headers],0)),IF(F310="Test Tier 1 - $0.01 USD",0.01,IF(F310="Test Tier 2 - $0.02 USD",0.02,INDEX(SRP[#All],MATCH(F310,SRP[LOOKUP],0)+1,MATCH(B310,SRP[#Headers],0))))))</f>
        <v/>
      </c>
      <c r="H310" s="207" t="s">
        <v>502</v>
      </c>
      <c r="I310" s="215" t="s">
        <v>31</v>
      </c>
    </row>
    <row r="311" spans="1:9" x14ac:dyDescent="0.25">
      <c r="A311" s="397"/>
      <c r="B311" s="207" t="s">
        <v>196</v>
      </c>
      <c r="C311" s="200" t="s">
        <v>35</v>
      </c>
      <c r="D311" s="200" t="s">
        <v>35</v>
      </c>
      <c r="E311" s="203" t="str">
        <f>IF((D311="Select_Option")+(D311=""),"",IF(D311="Test Tier 1 - $0.01 USD",0.01,IF(D311="Test Tier 2 - $0.02 USD",0.02,INDEX(WSP[#All],MATCH(D311,WSP[LOOKUP],0)+1,MATCH(B311,WSP[#Headers],0)))))</f>
        <v/>
      </c>
      <c r="F311" s="202" t="s">
        <v>35</v>
      </c>
      <c r="G311" s="203" t="str">
        <f>IF((F311="Select_Option")*(D311="Select_Option"),"",IF((F311="Select_Option")*(D311&lt;&gt;"Select_Option"),INDEX(SRP[#All],MATCH(INDEX(_reference!$J$3:$J$806,MATCH(D311,_reference!$I$3:$I$806,0)),SRP[LOOKUP],0)+1,MATCH(B311,SRP[#Headers],0)),IF(F311="Test Tier 1 - $0.01 USD",0.01,IF(F311="Test Tier 2 - $0.02 USD",0.02,INDEX(SRP[#All],MATCH(F311,SRP[LOOKUP],0)+1,MATCH(B311,SRP[#Headers],0))))))</f>
        <v/>
      </c>
      <c r="H311" s="207" t="s">
        <v>490</v>
      </c>
      <c r="I311" s="215" t="s">
        <v>31</v>
      </c>
    </row>
    <row r="312" spans="1:9" ht="15" customHeight="1" x14ac:dyDescent="0.25">
      <c r="A312" s="397" t="s">
        <v>435</v>
      </c>
      <c r="B312" s="207" t="s">
        <v>10</v>
      </c>
      <c r="C312" s="200" t="s">
        <v>35</v>
      </c>
      <c r="D312" s="200" t="s">
        <v>35</v>
      </c>
      <c r="E312" s="203" t="str">
        <f>IF((D312="Select_Option")+(D312=""),"",IF(D312="Test Tier 1 - $0.01 USD",0.01,IF(D312="Test Tier 2 - $0.02 USD",0.02,INDEX(WSP[#All],MATCH(D312,WSP[LOOKUP],0)+1,MATCH(B312,WSP[#Headers],0)))))</f>
        <v/>
      </c>
      <c r="F312" s="202" t="s">
        <v>35</v>
      </c>
      <c r="G312" s="203" t="str">
        <f>IF((F312="Select_Option")*(D312="Select_Option"),"",IF((F312="Select_Option")*(D312&lt;&gt;"Select_Option"),INDEX(SRP[#All],MATCH(INDEX(_reference!$J$3:$J$806,MATCH(D312,_reference!$I$3:$I$806,0)),SRP[LOOKUP],0)+1,MATCH(B312,SRP[#Headers],0)),IF(F312="Test Tier 1 - $0.01 USD",0.01,IF(F312="Test Tier 2 - $0.02 USD",0.02,INDEX(SRP[#All],MATCH(F312,SRP[LOOKUP],0)+1,MATCH(B312,SRP[#Headers],0))))))</f>
        <v/>
      </c>
      <c r="H312" s="207" t="s">
        <v>490</v>
      </c>
      <c r="I312" s="215" t="s">
        <v>31</v>
      </c>
    </row>
    <row r="313" spans="1:9" x14ac:dyDescent="0.25">
      <c r="A313" s="398"/>
      <c r="B313" s="207" t="s">
        <v>11</v>
      </c>
      <c r="C313" s="200" t="s">
        <v>35</v>
      </c>
      <c r="D313" s="200" t="s">
        <v>35</v>
      </c>
      <c r="E313" s="203" t="str">
        <f>IF((D313="Select_Option")+(D313=""),"",IF(D313="Test Tier 1 - $0.01 USD",0.01,IF(D313="Test Tier 2 - $0.02 USD",0.02,INDEX(WSP[#All],MATCH(D313,WSP[LOOKUP],0)+1,MATCH(B313,WSP[#Headers],0)))))</f>
        <v/>
      </c>
      <c r="F313" s="202" t="s">
        <v>35</v>
      </c>
      <c r="G313" s="203" t="str">
        <f>IF((F313="Select_Option")*(D313="Select_Option"),"",IF((F313="Select_Option")*(D313&lt;&gt;"Select_Option"),INDEX(SRP[#All],MATCH(INDEX(_reference!$J$3:$J$806,MATCH(D313,_reference!$I$3:$I$806,0)),SRP[LOOKUP],0)+1,MATCH(B313,SRP[#Headers],0)),IF(F313="Test Tier 1 - $0.01 USD",0.01,IF(F313="Test Tier 2 - $0.02 USD",0.02,INDEX(SRP[#All],MATCH(F313,SRP[LOOKUP],0)+1,MATCH(B313,SRP[#Headers],0))))))</f>
        <v/>
      </c>
      <c r="H313" s="207" t="s">
        <v>490</v>
      </c>
      <c r="I313" s="215" t="s">
        <v>31</v>
      </c>
    </row>
    <row r="314" spans="1:9" ht="15" customHeight="1" x14ac:dyDescent="0.25">
      <c r="A314" s="397" t="s">
        <v>267</v>
      </c>
      <c r="B314" s="207" t="s">
        <v>154</v>
      </c>
      <c r="C314" s="200" t="s">
        <v>35</v>
      </c>
      <c r="D314" s="200" t="s">
        <v>35</v>
      </c>
      <c r="E314" s="203" t="str">
        <f>IF((D314="Select_Option")+(D314=""),"",IF(D314="Test Tier 1 - $0.01 USD",0.01,IF(D314="Test Tier 2 - $0.02 USD",0.02,INDEX(WSP[#All],MATCH(D314,WSP[LOOKUP],0)+1,MATCH(B314,WSP[#Headers],0)))))</f>
        <v/>
      </c>
      <c r="F314" s="202" t="s">
        <v>35</v>
      </c>
      <c r="G314" s="203" t="str">
        <f>IF((F314="Select_Option")*(D314="Select_Option"),"",IF((F314="Select_Option")*(D314&lt;&gt;"Select_Option"),INDEX(SRP[#All],MATCH(INDEX(_reference!$J$3:$J$806,MATCH(D314,_reference!$I$3:$I$806,0)),SRP[LOOKUP],0)+1,MATCH(B314,SRP[#Headers],0)),IF(F314="Test Tier 1 - $0.01 USD",0.01,IF(F314="Test Tier 2 - $0.02 USD",0.02,INDEX(SRP[#All],MATCH(F314,SRP[LOOKUP],0)+1,MATCH(B314,SRP[#Headers],0))))))</f>
        <v/>
      </c>
      <c r="H314" s="207" t="s">
        <v>492</v>
      </c>
      <c r="I314" s="215" t="s">
        <v>31</v>
      </c>
    </row>
    <row r="315" spans="1:9" x14ac:dyDescent="0.25">
      <c r="A315" s="398"/>
      <c r="B315" s="207" t="s">
        <v>13</v>
      </c>
      <c r="C315" s="200" t="s">
        <v>35</v>
      </c>
      <c r="D315" s="200" t="s">
        <v>35</v>
      </c>
      <c r="E315" s="203" t="str">
        <f>IF((D315="Select_Option")+(D315=""),"",IF(D315="Test Tier 1 - $0.01 USD",0.01,IF(D315="Test Tier 2 - $0.02 USD",0.02,INDEX(WSP[#All],MATCH(D315,WSP[LOOKUP],0)+1,MATCH(B315,WSP[#Headers],0)))))</f>
        <v/>
      </c>
      <c r="F315" s="202" t="s">
        <v>35</v>
      </c>
      <c r="G315" s="203" t="str">
        <f>IF((F315="Select_Option")*(D315="Select_Option"),"",IF((F315="Select_Option")*(D315&lt;&gt;"Select_Option"),INDEX(SRP[#All],MATCH(INDEX(_reference!$J$3:$J$806,MATCH(D315,_reference!$I$3:$I$806,0)),SRP[LOOKUP],0)+1,MATCH(B315,SRP[#Headers],0)),IF(F315="Test Tier 1 - $0.01 USD",0.01,IF(F315="Test Tier 2 - $0.02 USD",0.02,INDEX(SRP[#All],MATCH(F315,SRP[LOOKUP],0)+1,MATCH(B315,SRP[#Headers],0))))))</f>
        <v/>
      </c>
      <c r="H315" s="207" t="s">
        <v>499</v>
      </c>
      <c r="I315" s="215" t="s">
        <v>31</v>
      </c>
    </row>
    <row r="316" spans="1:9" x14ac:dyDescent="0.25">
      <c r="A316" s="398"/>
      <c r="B316" s="207" t="s">
        <v>158</v>
      </c>
      <c r="C316" s="200" t="s">
        <v>35</v>
      </c>
      <c r="D316" s="200" t="s">
        <v>35</v>
      </c>
      <c r="E316" s="203" t="str">
        <f>IF((D316="Select_Option")+(D316=""),"",IF(D316="Test Tier 1 - $0.01 USD",0.01,IF(D316="Test Tier 2 - $0.02 USD",0.02,INDEX(WSP[#All],MATCH(D316,WSP[LOOKUP],0)+1,MATCH(B316,WSP[#Headers],0)))))</f>
        <v/>
      </c>
      <c r="F316" s="202" t="s">
        <v>35</v>
      </c>
      <c r="G316" s="203" t="str">
        <f>IF((F316="Select_Option")*(D316="Select_Option"),"",IF((F316="Select_Option")*(D316&lt;&gt;"Select_Option"),INDEX(SRP[#All],MATCH(INDEX(_reference!$J$3:$J$806,MATCH(D316,_reference!$I$3:$I$806,0)),SRP[LOOKUP],0)+1,MATCH(B316,SRP[#Headers],0)),IF(F316="Test Tier 1 - $0.01 USD",0.01,IF(F316="Test Tier 2 - $0.02 USD",0.02,INDEX(SRP[#All],MATCH(F316,SRP[LOOKUP],0)+1,MATCH(B316,SRP[#Headers],0))))))</f>
        <v/>
      </c>
      <c r="H316" s="207" t="s">
        <v>492</v>
      </c>
      <c r="I316" s="215" t="s">
        <v>31</v>
      </c>
    </row>
    <row r="317" spans="1:9" x14ac:dyDescent="0.25">
      <c r="A317" s="398"/>
      <c r="B317" s="207" t="s">
        <v>159</v>
      </c>
      <c r="C317" s="200" t="s">
        <v>35</v>
      </c>
      <c r="D317" s="200" t="s">
        <v>35</v>
      </c>
      <c r="E317" s="203" t="str">
        <f>IF((D317="Select_Option")+(D317=""),"",IF(D317="Test Tier 1 - $0.01 USD",0.01,IF(D317="Test Tier 2 - $0.02 USD",0.02,INDEX(WSP[#All],MATCH(D317,WSP[LOOKUP],0)+1,MATCH(B317,WSP[#Headers],0)))))</f>
        <v/>
      </c>
      <c r="F317" s="202" t="s">
        <v>35</v>
      </c>
      <c r="G317" s="203" t="str">
        <f>IF((F317="Select_Option")*(D317="Select_Option"),"",IF((F317="Select_Option")*(D317&lt;&gt;"Select_Option"),INDEX(SRP[#All],MATCH(INDEX(_reference!$J$3:$J$806,MATCH(D317,_reference!$I$3:$I$806,0)),SRP[LOOKUP],0)+1,MATCH(B317,SRP[#Headers],0)),IF(F317="Test Tier 1 - $0.01 USD",0.01,IF(F317="Test Tier 2 - $0.02 USD",0.02,INDEX(SRP[#All],MATCH(F317,SRP[LOOKUP],0)+1,MATCH(B317,SRP[#Headers],0))))))</f>
        <v/>
      </c>
      <c r="H317" s="207" t="s">
        <v>492</v>
      </c>
      <c r="I317" s="215" t="s">
        <v>31</v>
      </c>
    </row>
    <row r="318" spans="1:9" ht="16.5" x14ac:dyDescent="0.25">
      <c r="A318" s="204" t="s">
        <v>269</v>
      </c>
      <c r="B318" s="207" t="s">
        <v>175</v>
      </c>
      <c r="C318" s="200" t="s">
        <v>35</v>
      </c>
      <c r="D318" s="200" t="s">
        <v>35</v>
      </c>
      <c r="E318" s="203" t="str">
        <f>IF((D318="Select_Option")+(D318=""),"",IF(D318="Test Tier 1 - $0.01 USD",0.01,IF(D318="Test Tier 2 - $0.02 USD",0.02,INDEX(WSP[#All],MATCH(D318,WSP[LOOKUP],0)+1,MATCH(B318,WSP[#Headers],0)))))</f>
        <v/>
      </c>
      <c r="F318" s="202" t="s">
        <v>35</v>
      </c>
      <c r="G318" s="203" t="str">
        <f>IF((F318="Select_Option")*(D318="Select_Option"),"",IF((F318="Select_Option")*(D318&lt;&gt;"Select_Option"),INDEX(SRP[#All],MATCH(INDEX(_reference!$J$3:$J$806,MATCH(D318,_reference!$I$3:$I$806,0)),SRP[LOOKUP],0)+1,MATCH(B318,SRP[#Headers],0)),IF(F318="Test Tier 1 - $0.01 USD",0.01,IF(F318="Test Tier 2 - $0.02 USD",0.02,INDEX(SRP[#All],MATCH(F318,SRP[LOOKUP],0)+1,MATCH(B318,SRP[#Headers],0))))))</f>
        <v/>
      </c>
      <c r="H318" s="207" t="s">
        <v>503</v>
      </c>
      <c r="I318" s="215" t="s">
        <v>31</v>
      </c>
    </row>
    <row r="319" spans="1:9" x14ac:dyDescent="0.25">
      <c r="A319" s="397" t="s">
        <v>270</v>
      </c>
      <c r="B319" s="207" t="s">
        <v>348</v>
      </c>
      <c r="C319" s="200" t="s">
        <v>35</v>
      </c>
      <c r="D319" s="200" t="s">
        <v>35</v>
      </c>
      <c r="E319" s="203" t="str">
        <f>IF((D319="Select_Option")+(D319=""),"",IF(D319="Test Tier 1 - $0.01 USD",0.01,IF(D319="Test Tier 2 - $0.02 USD",0.02,INDEX(WSP[#All],MATCH(D319,WSP[LOOKUP],0)+1,MATCH(B319,WSP[#Headers],0)))))</f>
        <v/>
      </c>
      <c r="F319" s="202" t="s">
        <v>35</v>
      </c>
      <c r="G319" s="203" t="str">
        <f>IF((F319="Select_Option")*(D319="Select_Option"),"",IF((F319="Select_Option")*(D319&lt;&gt;"Select_Option"),INDEX(SRP[#All],MATCH(INDEX(_reference!$J$3:$J$806,MATCH(D319,_reference!$I$3:$I$806,0)),SRP[LOOKUP],0)+1,MATCH(B319,SRP[#Headers],0)),IF(F319="Test Tier 1 - $0.01 USD",0.01,IF(F319="Test Tier 2 - $0.02 USD",0.02,INDEX(SRP[#All],MATCH(F319,SRP[LOOKUP],0)+1,MATCH(B319,SRP[#Headers],0))))))</f>
        <v/>
      </c>
      <c r="H319" s="207" t="s">
        <v>504</v>
      </c>
      <c r="I319" s="215" t="s">
        <v>31</v>
      </c>
    </row>
    <row r="320" spans="1:9" x14ac:dyDescent="0.25">
      <c r="A320" s="397"/>
      <c r="B320" s="207" t="s">
        <v>169</v>
      </c>
      <c r="C320" s="200" t="s">
        <v>35</v>
      </c>
      <c r="D320" s="200" t="s">
        <v>35</v>
      </c>
      <c r="E320" s="203" t="str">
        <f>IF((D320="Select_Option")+(D320=""),"",IF(D320="Test Tier 1 - $0.01 USD",0.01,IF(D320="Test Tier 2 - $0.02 USD",0.02,INDEX(WSP[#All],MATCH(D320,WSP[LOOKUP],0)+1,MATCH(B320,WSP[#Headers],0)))))</f>
        <v/>
      </c>
      <c r="F320" s="202" t="s">
        <v>35</v>
      </c>
      <c r="G320" s="203" t="str">
        <f>IF((F320="Select_Option")*(D320="Select_Option"),"",IF((F320="Select_Option")*(D320&lt;&gt;"Select_Option"),INDEX(SRP[#All],MATCH(INDEX(_reference!$J$3:$J$806,MATCH(D320,_reference!$I$3:$I$806,0)),SRP[LOOKUP],0)+1,MATCH(B320,SRP[#Headers],0)),IF(F320="Test Tier 1 - $0.01 USD",0.01,IF(F320="Test Tier 2 - $0.02 USD",0.02,INDEX(SRP[#All],MATCH(F320,SRP[LOOKUP],0)+1,MATCH(B320,SRP[#Headers],0))))))</f>
        <v/>
      </c>
      <c r="H320" s="207" t="s">
        <v>505</v>
      </c>
      <c r="I320" s="215" t="s">
        <v>31</v>
      </c>
    </row>
    <row r="321" spans="1:9" x14ac:dyDescent="0.25">
      <c r="A321" s="397"/>
      <c r="B321" s="208" t="s">
        <v>471</v>
      </c>
      <c r="C321" s="218" t="str">
        <f>Con6\Avail\HongKong</f>
        <v>Select_Option</v>
      </c>
      <c r="D321" s="218" t="str">
        <f>Con6\WSP\HongKong</f>
        <v>Select_Option</v>
      </c>
      <c r="E321" s="216" t="str">
        <f>E320</f>
        <v/>
      </c>
      <c r="F321" s="217"/>
      <c r="G321" s="216" t="str">
        <f>G320</f>
        <v/>
      </c>
      <c r="H321" s="208" t="s">
        <v>490</v>
      </c>
      <c r="I321" s="215" t="s">
        <v>31</v>
      </c>
    </row>
    <row r="322" spans="1:9" x14ac:dyDescent="0.25">
      <c r="A322" s="397"/>
      <c r="B322" s="207" t="s">
        <v>172</v>
      </c>
      <c r="C322" s="200" t="s">
        <v>35</v>
      </c>
      <c r="D322" s="200" t="s">
        <v>35</v>
      </c>
      <c r="E322" s="203" t="str">
        <f>IF((D322="Select_Option")+(D322=""),"",IF(D322="Test Tier 1 - $0.01 USD",0.01,IF(D322="Test Tier 2 - $0.02 USD",0.02,INDEX(WSP[#All],MATCH(D322,WSP[LOOKUP],0)+1,MATCH(B322,WSP[#Headers],0)))))</f>
        <v/>
      </c>
      <c r="F322" s="202" t="s">
        <v>35</v>
      </c>
      <c r="G322" s="203" t="str">
        <f>IF((F322="Select_Option")*(D322="Select_Option"),"",IF((F322="Select_Option")*(D322&lt;&gt;"Select_Option"),INDEX(SRP[#All],MATCH(INDEX(_reference!$J$3:$J$806,MATCH(D322,_reference!$I$3:$I$806,0)),SRP[LOOKUP],0)+1,MATCH(B322,SRP[#Headers],0)),IF(F322="Test Tier 1 - $0.01 USD",0.01,IF(F322="Test Tier 2 - $0.02 USD",0.02,INDEX(SRP[#All],MATCH(F322,SRP[LOOKUP],0)+1,MATCH(B322,SRP[#Headers],0))))))</f>
        <v/>
      </c>
      <c r="H322" s="207" t="s">
        <v>490</v>
      </c>
      <c r="I322" s="215" t="s">
        <v>31</v>
      </c>
    </row>
    <row r="323" spans="1:9" x14ac:dyDescent="0.25">
      <c r="A323" s="397"/>
      <c r="B323" s="207" t="s">
        <v>195</v>
      </c>
      <c r="C323" s="200" t="s">
        <v>35</v>
      </c>
      <c r="D323" s="200" t="s">
        <v>35</v>
      </c>
      <c r="E323" s="203" t="str">
        <f>IF((D323="Select_Option")+(D323=""),"",IF(D323="Test Tier 1 - $0.01 USD",0.01,IF(D323="Test Tier 2 - $0.02 USD",0.02,INDEX(WSP[#All],MATCH(D323,WSP[LOOKUP],0)+1,MATCH(B323,WSP[#Headers],0)))))</f>
        <v/>
      </c>
      <c r="F323" s="202" t="s">
        <v>35</v>
      </c>
      <c r="G323" s="203" t="str">
        <f>IF((F323="Select_Option")*(D323="Select_Option"),"",IF((F323="Select_Option")*(D323&lt;&gt;"Select_Option"),INDEX(SRP[#All],MATCH(INDEX(_reference!$J$3:$J$806,MATCH(D323,_reference!$I$3:$I$806,0)),SRP[LOOKUP],0)+1,MATCH(B323,SRP[#Headers],0)),IF(F323="Test Tier 1 - $0.01 USD",0.01,IF(F323="Test Tier 2 - $0.02 USD",0.02,INDEX(SRP[#All],MATCH(F323,SRP[LOOKUP],0)+1,MATCH(B323,SRP[#Headers],0))))))</f>
        <v/>
      </c>
      <c r="H323" s="207" t="s">
        <v>504</v>
      </c>
      <c r="I323" s="215" t="s">
        <v>31</v>
      </c>
    </row>
    <row r="324" spans="1:9" x14ac:dyDescent="0.25">
      <c r="A324" s="397"/>
      <c r="B324" s="208" t="s">
        <v>472</v>
      </c>
      <c r="C324" s="218" t="str">
        <f>Con6\Avail\Singapore</f>
        <v>Select_Option</v>
      </c>
      <c r="D324" s="218" t="str">
        <f>Con6\WSP\Singapore</f>
        <v>Select_Option</v>
      </c>
      <c r="E324" s="216" t="str">
        <f>E323</f>
        <v/>
      </c>
      <c r="F324" s="217"/>
      <c r="G324" s="216" t="str">
        <f>G323</f>
        <v/>
      </c>
      <c r="H324" s="208" t="s">
        <v>490</v>
      </c>
      <c r="I324" s="215" t="s">
        <v>31</v>
      </c>
    </row>
    <row r="325" spans="1:9" x14ac:dyDescent="0.25">
      <c r="A325" s="397"/>
      <c r="B325" s="207" t="s">
        <v>225</v>
      </c>
      <c r="C325" s="200" t="s">
        <v>35</v>
      </c>
      <c r="D325" s="200" t="s">
        <v>35</v>
      </c>
      <c r="E325" s="203" t="str">
        <f>IF((D325="Select_Option")+(D325=""),"",IF(D325="Test Tier 1 - $0.01 USD",0.01,IF(D325="Test Tier 2 - $0.02 USD",0.02,INDEX(WSP[#All],MATCH(D325,WSP[LOOKUP],0)+1,MATCH(B325,WSP[#Headers],0)))))</f>
        <v/>
      </c>
      <c r="F325" s="202" t="s">
        <v>35</v>
      </c>
      <c r="G325" s="203" t="str">
        <f>IF((F325="Select_Option")*(D325="Select_Option"),"",IF((F325="Select_Option")*(D325&lt;&gt;"Select_Option"),INDEX(SRP[#All],MATCH(INDEX(_reference!$J$3:$J$806,MATCH(D325,_reference!$I$3:$I$806,0)),SRP[LOOKUP],0)+1,MATCH(B325,SRP[#Headers],0)),IF(F325="Test Tier 1 - $0.01 USD",0.01,IF(F325="Test Tier 2 - $0.02 USD",0.02,INDEX(SRP[#All],MATCH(F325,SRP[LOOKUP],0)+1,MATCH(B325,SRP[#Headers],0))))))</f>
        <v/>
      </c>
      <c r="H325" s="207" t="s">
        <v>506</v>
      </c>
      <c r="I325" s="215" t="s">
        <v>31</v>
      </c>
    </row>
    <row r="326" spans="1:9" x14ac:dyDescent="0.25">
      <c r="A326" s="397"/>
      <c r="B326" s="207" t="s">
        <v>201</v>
      </c>
      <c r="C326" s="200" t="s">
        <v>35</v>
      </c>
      <c r="D326" s="200" t="s">
        <v>35</v>
      </c>
      <c r="E326" s="203" t="str">
        <f>IF((D326="Select_Option")+(D326=""),"",IF(D326="Test Tier 1 - $0.01 USD",0.01,IF(D326="Test Tier 2 - $0.02 USD",0.02,INDEX(WSP[#All],MATCH(D326,WSP[LOOKUP],0)+1,MATCH(B326,WSP[#Headers],0)))))</f>
        <v/>
      </c>
      <c r="F326" s="202" t="s">
        <v>35</v>
      </c>
      <c r="G326" s="203" t="str">
        <f>IF((F326="Select_Option")*(D326="Select_Option"),"",IF((F326="Select_Option")*(D326&lt;&gt;"Select_Option"),INDEX(SRP[#All],MATCH(INDEX(_reference!$J$3:$J$806,MATCH(D326,_reference!$I$3:$I$806,0)),SRP[LOOKUP],0)+1,MATCH(B326,SRP[#Headers],0)),IF(F326="Test Tier 1 - $0.01 USD",0.01,IF(F326="Test Tier 2 - $0.02 USD",0.02,INDEX(SRP[#All],MATCH(F326,SRP[LOOKUP],0)+1,MATCH(B326,SRP[#Headers],0))))))</f>
        <v/>
      </c>
      <c r="H326" s="207" t="s">
        <v>505</v>
      </c>
      <c r="I326" s="215" t="s">
        <v>31</v>
      </c>
    </row>
    <row r="327" spans="1:9" ht="15" customHeight="1" x14ac:dyDescent="0.25">
      <c r="A327" s="397" t="s">
        <v>266</v>
      </c>
      <c r="B327" s="207" t="s">
        <v>174</v>
      </c>
      <c r="C327" s="200" t="s">
        <v>35</v>
      </c>
      <c r="D327" s="200" t="s">
        <v>35</v>
      </c>
      <c r="E327" s="203" t="str">
        <f>IF((D327="Select_Option")+(D327=""),"",IF(D327="Test Tier 1 - $0.01 USD",0.01,IF(D327="Test Tier 2 - $0.02 USD",0.02,INDEX(WSP[#All],MATCH(D327,WSP[LOOKUP],0)+1,MATCH(B327,WSP[#Headers],0)))))</f>
        <v/>
      </c>
      <c r="F327" s="202" t="s">
        <v>35</v>
      </c>
      <c r="G327" s="203" t="str">
        <f>IF((F327="Select_Option")*(D327="Select_Option"),"",IF((F327="Select_Option")*(D327&lt;&gt;"Select_Option"),INDEX(SRP[#All],MATCH(INDEX(_reference!$J$3:$J$806,MATCH(D327,_reference!$I$3:$I$806,0)),SRP[LOOKUP],0)+1,MATCH(B327,SRP[#Headers],0)),IF(F327="Test Tier 1 - $0.01 USD",0.01,IF(F327="Test Tier 2 - $0.02 USD",0.02,INDEX(SRP[#All],MATCH(F327,SRP[LOOKUP],0)+1,MATCH(B327,SRP[#Headers],0))))))</f>
        <v/>
      </c>
      <c r="H327" s="207" t="s">
        <v>490</v>
      </c>
      <c r="I327" s="215" t="s">
        <v>31</v>
      </c>
    </row>
    <row r="328" spans="1:9" x14ac:dyDescent="0.25">
      <c r="A328" s="397"/>
      <c r="B328" s="207" t="s">
        <v>194</v>
      </c>
      <c r="C328" s="200" t="s">
        <v>35</v>
      </c>
      <c r="D328" s="200" t="s">
        <v>35</v>
      </c>
      <c r="E328" s="203" t="str">
        <f>IF((D328="Select_Option")+(D328=""),"",IF(D328="Test Tier 1 - $0.01 USD",0.01,IF(D328="Test Tier 2 - $0.02 USD",0.02,INDEX(WSP[#All],MATCH(D328,WSP[LOOKUP],0)+1,MATCH(B328,WSP[#Headers],0)))))</f>
        <v/>
      </c>
      <c r="F328" s="202" t="s">
        <v>35</v>
      </c>
      <c r="G328" s="203" t="str">
        <f>IF((F328="Select_Option")*(D328="Select_Option"),"",IF((F328="Select_Option")*(D328&lt;&gt;"Select_Option"),INDEX(SRP[#All],MATCH(INDEX(_reference!$J$3:$J$806,MATCH(D328,_reference!$I$3:$I$806,0)),SRP[LOOKUP],0)+1,MATCH(B328,SRP[#Headers],0)),IF(F328="Test Tier 1 - $0.01 USD",0.01,IF(F328="Test Tier 2 - $0.02 USD",0.02,INDEX(SRP[#All],MATCH(F328,SRP[LOOKUP],0)+1,MATCH(B328,SRP[#Headers],0))))))</f>
        <v/>
      </c>
      <c r="H328" s="207" t="s">
        <v>490</v>
      </c>
      <c r="I328" s="215" t="s">
        <v>31</v>
      </c>
    </row>
    <row r="329" spans="1:9" x14ac:dyDescent="0.25">
      <c r="A329" s="397"/>
      <c r="B329" s="207" t="s">
        <v>198</v>
      </c>
      <c r="C329" s="200" t="s">
        <v>35</v>
      </c>
      <c r="D329" s="200" t="s">
        <v>35</v>
      </c>
      <c r="E329" s="203" t="str">
        <f>IF((D329="Select_Option")+(D329=""),"",IF(D329="Test Tier 1 - $0.01 USD",0.01,IF(D329="Test Tier 2 - $0.02 USD",0.02,INDEX(WSP[#All],MATCH(D329,WSP[LOOKUP],0)+1,MATCH(B329,WSP[#Headers],0)))))</f>
        <v/>
      </c>
      <c r="F329" s="202" t="s">
        <v>35</v>
      </c>
      <c r="G329" s="203" t="str">
        <f>IF((F329="Select_Option")*(D329="Select_Option"),"",IF((F329="Select_Option")*(D329&lt;&gt;"Select_Option"),INDEX(SRP[#All],MATCH(INDEX(_reference!$J$3:$J$806,MATCH(D329,_reference!$I$3:$I$806,0)),SRP[LOOKUP],0)+1,MATCH(B329,SRP[#Headers],0)),IF(F329="Test Tier 1 - $0.01 USD",0.01,IF(F329="Test Tier 2 - $0.02 USD",0.02,INDEX(SRP[#All],MATCH(F329,SRP[LOOKUP],0)+1,MATCH(B329,SRP[#Headers],0))))))</f>
        <v/>
      </c>
      <c r="H329" s="207" t="s">
        <v>490</v>
      </c>
      <c r="I329" s="215" t="s">
        <v>31</v>
      </c>
    </row>
    <row r="330" spans="1:9" x14ac:dyDescent="0.25">
      <c r="A330" s="397"/>
      <c r="B330" s="207" t="s">
        <v>204</v>
      </c>
      <c r="C330" s="200" t="s">
        <v>35</v>
      </c>
      <c r="D330" s="200" t="s">
        <v>35</v>
      </c>
      <c r="E330" s="203" t="str">
        <f>IF((D330="Select_Option")+(D330=""),"",IF(D330="Test Tier 1 - $0.01 USD",0.01,IF(D330="Test Tier 2 - $0.02 USD",0.02,INDEX(WSP[#All],MATCH(D330,WSP[LOOKUP],0)+1,MATCH(B330,WSP[#Headers],0)))))</f>
        <v/>
      </c>
      <c r="F330" s="202" t="s">
        <v>35</v>
      </c>
      <c r="G330" s="203" t="str">
        <f>IF((F330="Select_Option")*(D330="Select_Option"),"",IF((F330="Select_Option")*(D330&lt;&gt;"Select_Option"),INDEX(SRP[#All],MATCH(INDEX(_reference!$J$3:$J$806,MATCH(D330,_reference!$I$3:$I$806,0)),SRP[LOOKUP],0)+1,MATCH(B330,SRP[#Headers],0)),IF(F330="Test Tier 1 - $0.01 USD",0.01,IF(F330="Test Tier 2 - $0.02 USD",0.02,INDEX(SRP[#All],MATCH(F330,SRP[LOOKUP],0)+1,MATCH(B330,SRP[#Headers],0))))))</f>
        <v/>
      </c>
      <c r="H330" s="207" t="s">
        <v>507</v>
      </c>
      <c r="I330" s="215" t="s">
        <v>31</v>
      </c>
    </row>
    <row r="331" spans="1:9" x14ac:dyDescent="0.25">
      <c r="A331" s="397"/>
      <c r="B331" s="207" t="s">
        <v>206</v>
      </c>
      <c r="C331" s="200" t="s">
        <v>35</v>
      </c>
      <c r="D331" s="200" t="s">
        <v>35</v>
      </c>
      <c r="E331" s="203" t="str">
        <f>IF((D331="Select_Option")+(D331=""),"",IF(D331="Test Tier 1 - $0.01 USD",0.01,IF(D331="Test Tier 2 - $0.02 USD",0.02,INDEX(WSP[#All],MATCH(D331,WSP[LOOKUP],0)+1,MATCH(B331,WSP[#Headers],0)))))</f>
        <v/>
      </c>
      <c r="F331" s="202" t="s">
        <v>35</v>
      </c>
      <c r="G331" s="203" t="str">
        <f>IF((F331="Select_Option")*(D331="Select_Option"),"",IF((F331="Select_Option")*(D331&lt;&gt;"Select_Option"),INDEX(SRP[#All],MATCH(INDEX(_reference!$J$3:$J$806,MATCH(D331,_reference!$I$3:$I$806,0)),SRP[LOOKUP],0)+1,MATCH(B331,SRP[#Headers],0)),IF(F331="Test Tier 1 - $0.01 USD",0.01,IF(F331="Test Tier 2 - $0.02 USD",0.02,INDEX(SRP[#All],MATCH(F331,SRP[LOOKUP],0)+1,MATCH(B331,SRP[#Headers],0))))))</f>
        <v/>
      </c>
      <c r="H331" s="207" t="s">
        <v>490</v>
      </c>
      <c r="I331" s="215" t="s">
        <v>31</v>
      </c>
    </row>
  </sheetData>
  <sheetProtection algorithmName="SHA-512" hashValue="sh942GV+P/9yU4PXHAJS3Icr5RboP+EUo7QDX6JpPBtuPqmSn4irQadi7n1qHDbiGfKECMlbEbf5+Quo9Cwfmw==" saltValue="w25vnCshLASNlhdYhSDr0A==" spinCount="100000" sheet="1" objects="1" scenarios="1"/>
  <dataConsolidate link="1"/>
  <mergeCells count="74">
    <mergeCell ref="A2:D2"/>
    <mergeCell ref="A319:A326"/>
    <mergeCell ref="A327:A331"/>
    <mergeCell ref="A285:A288"/>
    <mergeCell ref="A289:A305"/>
    <mergeCell ref="A306:A311"/>
    <mergeCell ref="A312:A313"/>
    <mergeCell ref="A314:A317"/>
    <mergeCell ref="A272:A276"/>
    <mergeCell ref="A279:B280"/>
    <mergeCell ref="C281:I281"/>
    <mergeCell ref="H282:I282"/>
    <mergeCell ref="A284:B284"/>
    <mergeCell ref="C284:I284"/>
    <mergeCell ref="A59:B60"/>
    <mergeCell ref="A65:A68"/>
    <mergeCell ref="A69:A85"/>
    <mergeCell ref="A86:A91"/>
    <mergeCell ref="A92:A93"/>
    <mergeCell ref="A147:A148"/>
    <mergeCell ref="A149:A152"/>
    <mergeCell ref="A94:A97"/>
    <mergeCell ref="A99:A106"/>
    <mergeCell ref="A107:A111"/>
    <mergeCell ref="A114:B115"/>
    <mergeCell ref="A119:B119"/>
    <mergeCell ref="A234:A250"/>
    <mergeCell ref="A251:A256"/>
    <mergeCell ref="A257:A258"/>
    <mergeCell ref="A259:A262"/>
    <mergeCell ref="A264:A271"/>
    <mergeCell ref="A224:B225"/>
    <mergeCell ref="C226:I226"/>
    <mergeCell ref="H227:I227"/>
    <mergeCell ref="A229:B229"/>
    <mergeCell ref="A230:A233"/>
    <mergeCell ref="C229:I229"/>
    <mergeCell ref="A209:A216"/>
    <mergeCell ref="A217:A221"/>
    <mergeCell ref="C171:I171"/>
    <mergeCell ref="C116:I116"/>
    <mergeCell ref="H117:I117"/>
    <mergeCell ref="C174:I174"/>
    <mergeCell ref="C119:I119"/>
    <mergeCell ref="A202:A203"/>
    <mergeCell ref="A162:A166"/>
    <mergeCell ref="A169:B170"/>
    <mergeCell ref="A154:A161"/>
    <mergeCell ref="H172:I172"/>
    <mergeCell ref="A174:B174"/>
    <mergeCell ref="A175:A178"/>
    <mergeCell ref="A179:A195"/>
    <mergeCell ref="A196:A201"/>
    <mergeCell ref="C6:I6"/>
    <mergeCell ref="H7:I7"/>
    <mergeCell ref="C9:I9"/>
    <mergeCell ref="A1:I1"/>
    <mergeCell ref="A204:A207"/>
    <mergeCell ref="C61:I61"/>
    <mergeCell ref="H62:I62"/>
    <mergeCell ref="A64:B64"/>
    <mergeCell ref="A37:A38"/>
    <mergeCell ref="A39:A42"/>
    <mergeCell ref="A44:A51"/>
    <mergeCell ref="A52:A56"/>
    <mergeCell ref="C64:I64"/>
    <mergeCell ref="A120:A123"/>
    <mergeCell ref="A124:A140"/>
    <mergeCell ref="A141:A146"/>
    <mergeCell ref="A10:A13"/>
    <mergeCell ref="A14:A30"/>
    <mergeCell ref="A31:A36"/>
    <mergeCell ref="A4:B5"/>
    <mergeCell ref="A9:B9"/>
  </mergeCells>
  <conditionalFormatting sqref="D4">
    <cfRule type="containsText" dxfId="317" priority="306" operator="containsText" text="Enter_Information_Here">
      <formula>NOT(ISERROR(SEARCH("Enter_Information_Here",D4)))</formula>
    </cfRule>
    <cfRule type="containsText" dxfId="316" priority="307" operator="containsText" text="Select_Option">
      <formula>NOT(ISERROR(SEARCH("Select_Option",D4)))</formula>
    </cfRule>
  </conditionalFormatting>
  <conditionalFormatting sqref="E2">
    <cfRule type="containsText" dxfId="315" priority="300" operator="containsText" text="Enter_Information_Here">
      <formula>NOT(ISERROR(SEARCH("Enter_Information_Here",E2)))</formula>
    </cfRule>
    <cfRule type="containsText" dxfId="314" priority="301" operator="containsText" text="Select_Option">
      <formula>NOT(ISERROR(SEARCH("Select_Option",E2)))</formula>
    </cfRule>
  </conditionalFormatting>
  <conditionalFormatting sqref="D8 B6 I4:I5 D5 G4:G5">
    <cfRule type="containsText" dxfId="313" priority="297" operator="containsText" text="Enter_Information_Here">
      <formula>NOT(ISERROR(SEARCH("Enter_Information_Here",B4)))</formula>
    </cfRule>
  </conditionalFormatting>
  <conditionalFormatting sqref="B6 I4:I5 D5 G4:G5">
    <cfRule type="containsText" dxfId="312" priority="298" operator="containsText" text="Select_Option">
      <formula>NOT(ISERROR(SEARCH("Select_Option",B4)))</formula>
    </cfRule>
  </conditionalFormatting>
  <conditionalFormatting sqref="C10:D15 C17:D28 C30:D45 C47:D48 C50:D56">
    <cfRule type="containsText" dxfId="311" priority="291" operator="containsText" text="Enter_Information_Here">
      <formula>NOT(ISERROR(SEARCH("Enter_Information_Here",C10)))</formula>
    </cfRule>
    <cfRule type="containsText" dxfId="310" priority="292" operator="containsText" text="Select_Option">
      <formula>NOT(ISERROR(SEARCH("Select_Option",C10)))</formula>
    </cfRule>
  </conditionalFormatting>
  <conditionalFormatting sqref="I10:I15 I17:I28 I30:I45 I47:I48 I50:I56">
    <cfRule type="containsText" dxfId="309" priority="288" operator="containsText" text="Enter_Information_Here">
      <formula>NOT(ISERROR(SEARCH("Enter_Information_Here",I10)))</formula>
    </cfRule>
    <cfRule type="containsText" dxfId="308" priority="289" operator="containsText" text="Select_Option">
      <formula>NOT(ISERROR(SEARCH("Select_Option",I10)))</formula>
    </cfRule>
  </conditionalFormatting>
  <conditionalFormatting sqref="C12:I12">
    <cfRule type="expression" dxfId="307" priority="286">
      <formula>INDIRECT("C"&amp;ROW()-1)="Select_Option"</formula>
    </cfRule>
  </conditionalFormatting>
  <conditionalFormatting sqref="C16:D16">
    <cfRule type="containsText" dxfId="306" priority="284" operator="containsText" text="Enter_Information_Here">
      <formula>NOT(ISERROR(SEARCH("Enter_Information_Here",C16)))</formula>
    </cfRule>
    <cfRule type="containsText" dxfId="305" priority="285" operator="containsText" text="Select_Option">
      <formula>NOT(ISERROR(SEARCH("Select_Option",C16)))</formula>
    </cfRule>
  </conditionalFormatting>
  <conditionalFormatting sqref="I16">
    <cfRule type="containsText" dxfId="304" priority="281" operator="containsText" text="Enter_Information_Here">
      <formula>NOT(ISERROR(SEARCH("Enter_Information_Here",I16)))</formula>
    </cfRule>
    <cfRule type="containsText" dxfId="303" priority="282" operator="containsText" text="Select_Option">
      <formula>NOT(ISERROR(SEARCH("Select_Option",I16)))</formula>
    </cfRule>
  </conditionalFormatting>
  <conditionalFormatting sqref="C16:D16 H16:I16">
    <cfRule type="expression" dxfId="302" priority="279">
      <formula>INDIRECT("C"&amp;ROW()-1)="Select_Option"</formula>
    </cfRule>
  </conditionalFormatting>
  <conditionalFormatting sqref="C29:D29">
    <cfRule type="containsText" dxfId="301" priority="270" operator="containsText" text="Enter_Information_Here">
      <formula>NOT(ISERROR(SEARCH("Enter_Information_Here",C29)))</formula>
    </cfRule>
    <cfRule type="containsText" dxfId="300" priority="271" operator="containsText" text="Select_Option">
      <formula>NOT(ISERROR(SEARCH("Select_Option",C29)))</formula>
    </cfRule>
  </conditionalFormatting>
  <conditionalFormatting sqref="I29">
    <cfRule type="containsText" dxfId="299" priority="267" operator="containsText" text="Enter_Information_Here">
      <formula>NOT(ISERROR(SEARCH("Enter_Information_Here",I29)))</formula>
    </cfRule>
    <cfRule type="containsText" dxfId="298" priority="268" operator="containsText" text="Select_Option">
      <formula>NOT(ISERROR(SEARCH("Select_Option",I29)))</formula>
    </cfRule>
  </conditionalFormatting>
  <conditionalFormatting sqref="C29:D29 H29:I29">
    <cfRule type="expression" dxfId="297" priority="265">
      <formula>INDIRECT("C"&amp;ROW()-1)="Select_Option"</formula>
    </cfRule>
  </conditionalFormatting>
  <conditionalFormatting sqref="C46:D46">
    <cfRule type="containsText" dxfId="296" priority="263" operator="containsText" text="Enter_Information_Here">
      <formula>NOT(ISERROR(SEARCH("Enter_Information_Here",C46)))</formula>
    </cfRule>
    <cfRule type="containsText" dxfId="295" priority="264" operator="containsText" text="Select_Option">
      <formula>NOT(ISERROR(SEARCH("Select_Option",C46)))</formula>
    </cfRule>
  </conditionalFormatting>
  <conditionalFormatting sqref="I46">
    <cfRule type="containsText" dxfId="294" priority="260" operator="containsText" text="Enter_Information_Here">
      <formula>NOT(ISERROR(SEARCH("Enter_Information_Here",I46)))</formula>
    </cfRule>
    <cfRule type="containsText" dxfId="293" priority="261" operator="containsText" text="Select_Option">
      <formula>NOT(ISERROR(SEARCH("Select_Option",I46)))</formula>
    </cfRule>
  </conditionalFormatting>
  <conditionalFormatting sqref="C46:D46 H46:I46">
    <cfRule type="expression" dxfId="292" priority="258">
      <formula>INDIRECT("C"&amp;ROW()-1)="Select_Option"</formula>
    </cfRule>
  </conditionalFormatting>
  <conditionalFormatting sqref="C49:D49">
    <cfRule type="containsText" dxfId="291" priority="256" operator="containsText" text="Enter_Information_Here">
      <formula>NOT(ISERROR(SEARCH("Enter_Information_Here",C49)))</formula>
    </cfRule>
    <cfRule type="containsText" dxfId="290" priority="257" operator="containsText" text="Select_Option">
      <formula>NOT(ISERROR(SEARCH("Select_Option",C49)))</formula>
    </cfRule>
  </conditionalFormatting>
  <conditionalFormatting sqref="I49">
    <cfRule type="containsText" dxfId="289" priority="253" operator="containsText" text="Enter_Information_Here">
      <formula>NOT(ISERROR(SEARCH("Enter_Information_Here",I49)))</formula>
    </cfRule>
    <cfRule type="containsText" dxfId="288" priority="254" operator="containsText" text="Select_Option">
      <formula>NOT(ISERROR(SEARCH("Select_Option",I49)))</formula>
    </cfRule>
  </conditionalFormatting>
  <conditionalFormatting sqref="C49:D49 H49:I49">
    <cfRule type="expression" dxfId="287" priority="251">
      <formula>INDIRECT("C"&amp;ROW()-1)="Select_Option"</formula>
    </cfRule>
  </conditionalFormatting>
  <conditionalFormatting sqref="E16:G16">
    <cfRule type="expression" dxfId="286" priority="250">
      <formula>INDIRECT("C"&amp;ROW()-1)="Select_Option"</formula>
    </cfRule>
  </conditionalFormatting>
  <conditionalFormatting sqref="E29:G29">
    <cfRule type="expression" dxfId="285" priority="249">
      <formula>INDIRECT("C"&amp;ROW()-1)="Select_Option"</formula>
    </cfRule>
  </conditionalFormatting>
  <conditionalFormatting sqref="E46:G46">
    <cfRule type="expression" dxfId="284" priority="248">
      <formula>INDIRECT("C"&amp;ROW()-1)="Select_Option"</formula>
    </cfRule>
  </conditionalFormatting>
  <conditionalFormatting sqref="E49:G49">
    <cfRule type="expression" dxfId="283" priority="247">
      <formula>INDIRECT("C"&amp;ROW()-1)="Select_Option"</formula>
    </cfRule>
  </conditionalFormatting>
  <conditionalFormatting sqref="D59">
    <cfRule type="containsText" dxfId="282" priority="245" operator="containsText" text="Enter_Information_Here">
      <formula>NOT(ISERROR(SEARCH("Enter_Information_Here",D59)))</formula>
    </cfRule>
    <cfRule type="containsText" dxfId="281" priority="246" operator="containsText" text="Select_Option">
      <formula>NOT(ISERROR(SEARCH("Select_Option",D59)))</formula>
    </cfRule>
  </conditionalFormatting>
  <conditionalFormatting sqref="D63 B61 I59:I60 D60 G59:G60">
    <cfRule type="containsText" dxfId="280" priority="242" operator="containsText" text="Enter_Information_Here">
      <formula>NOT(ISERROR(SEARCH("Enter_Information_Here",B59)))</formula>
    </cfRule>
  </conditionalFormatting>
  <conditionalFormatting sqref="B61 I59:I60 D60 G59:G60">
    <cfRule type="containsText" dxfId="279" priority="243" operator="containsText" text="Select_Option">
      <formula>NOT(ISERROR(SEARCH("Select_Option",B59)))</formula>
    </cfRule>
  </conditionalFormatting>
  <conditionalFormatting sqref="C65:D70 C72:D83 C85:D100 C102:D103 C105:D111">
    <cfRule type="containsText" dxfId="278" priority="239" operator="containsText" text="Enter_Information_Here">
      <formula>NOT(ISERROR(SEARCH("Enter_Information_Here",C65)))</formula>
    </cfRule>
    <cfRule type="containsText" dxfId="277" priority="240" operator="containsText" text="Select_Option">
      <formula>NOT(ISERROR(SEARCH("Select_Option",C65)))</formula>
    </cfRule>
  </conditionalFormatting>
  <conditionalFormatting sqref="I65:I70 I72:I83 I85:I100 I102:I103 I105:I111">
    <cfRule type="containsText" dxfId="276" priority="236" operator="containsText" text="Enter_Information_Here">
      <formula>NOT(ISERROR(SEARCH("Enter_Information_Here",I65)))</formula>
    </cfRule>
    <cfRule type="containsText" dxfId="275" priority="237" operator="containsText" text="Select_Option">
      <formula>NOT(ISERROR(SEARCH("Select_Option",I65)))</formula>
    </cfRule>
  </conditionalFormatting>
  <conditionalFormatting sqref="C67:I67">
    <cfRule type="expression" dxfId="274" priority="234">
      <formula>INDIRECT("C"&amp;ROW()-1)="Select_Option"</formula>
    </cfRule>
  </conditionalFormatting>
  <conditionalFormatting sqref="C71:D71">
    <cfRule type="containsText" dxfId="273" priority="232" operator="containsText" text="Enter_Information_Here">
      <formula>NOT(ISERROR(SEARCH("Enter_Information_Here",C71)))</formula>
    </cfRule>
    <cfRule type="containsText" dxfId="272" priority="233" operator="containsText" text="Select_Option">
      <formula>NOT(ISERROR(SEARCH("Select_Option",C71)))</formula>
    </cfRule>
  </conditionalFormatting>
  <conditionalFormatting sqref="I71">
    <cfRule type="containsText" dxfId="271" priority="229" operator="containsText" text="Enter_Information_Here">
      <formula>NOT(ISERROR(SEARCH("Enter_Information_Here",I71)))</formula>
    </cfRule>
    <cfRule type="containsText" dxfId="270" priority="230" operator="containsText" text="Select_Option">
      <formula>NOT(ISERROR(SEARCH("Select_Option",I71)))</formula>
    </cfRule>
  </conditionalFormatting>
  <conditionalFormatting sqref="C71:D71 H71:I71">
    <cfRule type="expression" dxfId="269" priority="227">
      <formula>INDIRECT("C"&amp;ROW()-1)="Select_Option"</formula>
    </cfRule>
  </conditionalFormatting>
  <conditionalFormatting sqref="C84:D84">
    <cfRule type="containsText" dxfId="268" priority="225" operator="containsText" text="Enter_Information_Here">
      <formula>NOT(ISERROR(SEARCH("Enter_Information_Here",C84)))</formula>
    </cfRule>
    <cfRule type="containsText" dxfId="267" priority="226" operator="containsText" text="Select_Option">
      <formula>NOT(ISERROR(SEARCH("Select_Option",C84)))</formula>
    </cfRule>
  </conditionalFormatting>
  <conditionalFormatting sqref="I84">
    <cfRule type="containsText" dxfId="266" priority="222" operator="containsText" text="Enter_Information_Here">
      <formula>NOT(ISERROR(SEARCH("Enter_Information_Here",I84)))</formula>
    </cfRule>
    <cfRule type="containsText" dxfId="265" priority="223" operator="containsText" text="Select_Option">
      <formula>NOT(ISERROR(SEARCH("Select_Option",I84)))</formula>
    </cfRule>
  </conditionalFormatting>
  <conditionalFormatting sqref="C84:D84 H84:I84">
    <cfRule type="expression" dxfId="264" priority="220">
      <formula>INDIRECT("C"&amp;ROW()-1)="Select_Option"</formula>
    </cfRule>
  </conditionalFormatting>
  <conditionalFormatting sqref="C101:D101">
    <cfRule type="containsText" dxfId="263" priority="218" operator="containsText" text="Enter_Information_Here">
      <formula>NOT(ISERROR(SEARCH("Enter_Information_Here",C101)))</formula>
    </cfRule>
    <cfRule type="containsText" dxfId="262" priority="219" operator="containsText" text="Select_Option">
      <formula>NOT(ISERROR(SEARCH("Select_Option",C101)))</formula>
    </cfRule>
  </conditionalFormatting>
  <conditionalFormatting sqref="I101">
    <cfRule type="containsText" dxfId="261" priority="215" operator="containsText" text="Enter_Information_Here">
      <formula>NOT(ISERROR(SEARCH("Enter_Information_Here",I101)))</formula>
    </cfRule>
    <cfRule type="containsText" dxfId="260" priority="216" operator="containsText" text="Select_Option">
      <formula>NOT(ISERROR(SEARCH("Select_Option",I101)))</formula>
    </cfRule>
  </conditionalFormatting>
  <conditionalFormatting sqref="C101:D101 H101:I101">
    <cfRule type="expression" dxfId="259" priority="213">
      <formula>INDIRECT("C"&amp;ROW()-1)="Select_Option"</formula>
    </cfRule>
  </conditionalFormatting>
  <conditionalFormatting sqref="C104:D104">
    <cfRule type="containsText" dxfId="258" priority="211" operator="containsText" text="Enter_Information_Here">
      <formula>NOT(ISERROR(SEARCH("Enter_Information_Here",C104)))</formula>
    </cfRule>
    <cfRule type="containsText" dxfId="257" priority="212" operator="containsText" text="Select_Option">
      <formula>NOT(ISERROR(SEARCH("Select_Option",C104)))</formula>
    </cfRule>
  </conditionalFormatting>
  <conditionalFormatting sqref="I104">
    <cfRule type="containsText" dxfId="256" priority="208" operator="containsText" text="Enter_Information_Here">
      <formula>NOT(ISERROR(SEARCH("Enter_Information_Here",I104)))</formula>
    </cfRule>
    <cfRule type="containsText" dxfId="255" priority="209" operator="containsText" text="Select_Option">
      <formula>NOT(ISERROR(SEARCH("Select_Option",I104)))</formula>
    </cfRule>
  </conditionalFormatting>
  <conditionalFormatting sqref="C104:D104 H104:I104">
    <cfRule type="expression" dxfId="254" priority="206">
      <formula>INDIRECT("C"&amp;ROW()-1)="Select_Option"</formula>
    </cfRule>
  </conditionalFormatting>
  <conditionalFormatting sqref="E71:G71">
    <cfRule type="expression" dxfId="253" priority="205">
      <formula>INDIRECT("C"&amp;ROW()-1)="Select_Option"</formula>
    </cfRule>
  </conditionalFormatting>
  <conditionalFormatting sqref="E84:G84">
    <cfRule type="expression" dxfId="252" priority="204">
      <formula>INDIRECT("C"&amp;ROW()-1)="Select_Option"</formula>
    </cfRule>
  </conditionalFormatting>
  <conditionalFormatting sqref="E101:G101">
    <cfRule type="expression" dxfId="251" priority="203">
      <formula>INDIRECT("C"&amp;ROW()-1)="Select_Option"</formula>
    </cfRule>
  </conditionalFormatting>
  <conditionalFormatting sqref="E104:G104">
    <cfRule type="expression" dxfId="250" priority="202">
      <formula>INDIRECT("C"&amp;ROW()-1)="Select_Option"</formula>
    </cfRule>
  </conditionalFormatting>
  <conditionalFormatting sqref="D114">
    <cfRule type="containsText" dxfId="249" priority="200" operator="containsText" text="Enter_Information_Here">
      <formula>NOT(ISERROR(SEARCH("Enter_Information_Here",D114)))</formula>
    </cfRule>
    <cfRule type="containsText" dxfId="248" priority="201" operator="containsText" text="Select_Option">
      <formula>NOT(ISERROR(SEARCH("Select_Option",D114)))</formula>
    </cfRule>
  </conditionalFormatting>
  <conditionalFormatting sqref="D118 B116 I114:I115 D115 G114:G115">
    <cfRule type="containsText" dxfId="247" priority="197" operator="containsText" text="Enter_Information_Here">
      <formula>NOT(ISERROR(SEARCH("Enter_Information_Here",B114)))</formula>
    </cfRule>
  </conditionalFormatting>
  <conditionalFormatting sqref="B116 I114:I115 D115 G114:G115">
    <cfRule type="containsText" dxfId="246" priority="198" operator="containsText" text="Select_Option">
      <formula>NOT(ISERROR(SEARCH("Select_Option",B114)))</formula>
    </cfRule>
  </conditionalFormatting>
  <conditionalFormatting sqref="C120:D125 C127:D138 C140:D155 C157:D158 C160:D166">
    <cfRule type="containsText" dxfId="245" priority="194" operator="containsText" text="Enter_Information_Here">
      <formula>NOT(ISERROR(SEARCH("Enter_Information_Here",C120)))</formula>
    </cfRule>
    <cfRule type="containsText" dxfId="244" priority="195" operator="containsText" text="Select_Option">
      <formula>NOT(ISERROR(SEARCH("Select_Option",C120)))</formula>
    </cfRule>
  </conditionalFormatting>
  <conditionalFormatting sqref="I120:I125 I127:I138 I140:I155 I157:I158 I160:I166">
    <cfRule type="containsText" dxfId="243" priority="191" operator="containsText" text="Enter_Information_Here">
      <formula>NOT(ISERROR(SEARCH("Enter_Information_Here",I120)))</formula>
    </cfRule>
    <cfRule type="containsText" dxfId="242" priority="192" operator="containsText" text="Select_Option">
      <formula>NOT(ISERROR(SEARCH("Select_Option",I120)))</formula>
    </cfRule>
  </conditionalFormatting>
  <conditionalFormatting sqref="C122:I122">
    <cfRule type="expression" dxfId="241" priority="189">
      <formula>INDIRECT("C"&amp;ROW()-1)="Select_Option"</formula>
    </cfRule>
  </conditionalFormatting>
  <conditionalFormatting sqref="C126:D126">
    <cfRule type="containsText" dxfId="240" priority="187" operator="containsText" text="Enter_Information_Here">
      <formula>NOT(ISERROR(SEARCH("Enter_Information_Here",C126)))</formula>
    </cfRule>
    <cfRule type="containsText" dxfId="239" priority="188" operator="containsText" text="Select_Option">
      <formula>NOT(ISERROR(SEARCH("Select_Option",C126)))</formula>
    </cfRule>
  </conditionalFormatting>
  <conditionalFormatting sqref="I126">
    <cfRule type="containsText" dxfId="238" priority="184" operator="containsText" text="Enter_Information_Here">
      <formula>NOT(ISERROR(SEARCH("Enter_Information_Here",I126)))</formula>
    </cfRule>
    <cfRule type="containsText" dxfId="237" priority="185" operator="containsText" text="Select_Option">
      <formula>NOT(ISERROR(SEARCH("Select_Option",I126)))</formula>
    </cfRule>
  </conditionalFormatting>
  <conditionalFormatting sqref="C126:D126 H126:I126">
    <cfRule type="expression" dxfId="236" priority="182">
      <formula>INDIRECT("C"&amp;ROW()-1)="Select_Option"</formula>
    </cfRule>
  </conditionalFormatting>
  <conditionalFormatting sqref="C139:D139">
    <cfRule type="containsText" dxfId="235" priority="180" operator="containsText" text="Enter_Information_Here">
      <formula>NOT(ISERROR(SEARCH("Enter_Information_Here",C139)))</formula>
    </cfRule>
    <cfRule type="containsText" dxfId="234" priority="181" operator="containsText" text="Select_Option">
      <formula>NOT(ISERROR(SEARCH("Select_Option",C139)))</formula>
    </cfRule>
  </conditionalFormatting>
  <conditionalFormatting sqref="I139">
    <cfRule type="containsText" dxfId="233" priority="177" operator="containsText" text="Enter_Information_Here">
      <formula>NOT(ISERROR(SEARCH("Enter_Information_Here",I139)))</formula>
    </cfRule>
    <cfRule type="containsText" dxfId="232" priority="178" operator="containsText" text="Select_Option">
      <formula>NOT(ISERROR(SEARCH("Select_Option",I139)))</formula>
    </cfRule>
  </conditionalFormatting>
  <conditionalFormatting sqref="C139:D139 H139:I139">
    <cfRule type="expression" dxfId="231" priority="175">
      <formula>INDIRECT("C"&amp;ROW()-1)="Select_Option"</formula>
    </cfRule>
  </conditionalFormatting>
  <conditionalFormatting sqref="C156:D156">
    <cfRule type="containsText" dxfId="230" priority="173" operator="containsText" text="Enter_Information_Here">
      <formula>NOT(ISERROR(SEARCH("Enter_Information_Here",C156)))</formula>
    </cfRule>
    <cfRule type="containsText" dxfId="229" priority="174" operator="containsText" text="Select_Option">
      <formula>NOT(ISERROR(SEARCH("Select_Option",C156)))</formula>
    </cfRule>
  </conditionalFormatting>
  <conditionalFormatting sqref="I156">
    <cfRule type="containsText" dxfId="228" priority="170" operator="containsText" text="Enter_Information_Here">
      <formula>NOT(ISERROR(SEARCH("Enter_Information_Here",I156)))</formula>
    </cfRule>
    <cfRule type="containsText" dxfId="227" priority="171" operator="containsText" text="Select_Option">
      <formula>NOT(ISERROR(SEARCH("Select_Option",I156)))</formula>
    </cfRule>
  </conditionalFormatting>
  <conditionalFormatting sqref="C156:D156 H156:I156">
    <cfRule type="expression" dxfId="226" priority="168">
      <formula>INDIRECT("C"&amp;ROW()-1)="Select_Option"</formula>
    </cfRule>
  </conditionalFormatting>
  <conditionalFormatting sqref="C159:D159">
    <cfRule type="containsText" dxfId="225" priority="166" operator="containsText" text="Enter_Information_Here">
      <formula>NOT(ISERROR(SEARCH("Enter_Information_Here",C159)))</formula>
    </cfRule>
    <cfRule type="containsText" dxfId="224" priority="167" operator="containsText" text="Select_Option">
      <formula>NOT(ISERROR(SEARCH("Select_Option",C159)))</formula>
    </cfRule>
  </conditionalFormatting>
  <conditionalFormatting sqref="I159">
    <cfRule type="containsText" dxfId="223" priority="163" operator="containsText" text="Enter_Information_Here">
      <formula>NOT(ISERROR(SEARCH("Enter_Information_Here",I159)))</formula>
    </cfRule>
    <cfRule type="containsText" dxfId="222" priority="164" operator="containsText" text="Select_Option">
      <formula>NOT(ISERROR(SEARCH("Select_Option",I159)))</formula>
    </cfRule>
  </conditionalFormatting>
  <conditionalFormatting sqref="C159:D159 H159:I159">
    <cfRule type="expression" dxfId="221" priority="161">
      <formula>INDIRECT("C"&amp;ROW()-1)="Select_Option"</formula>
    </cfRule>
  </conditionalFormatting>
  <conditionalFormatting sqref="E126:G126">
    <cfRule type="expression" dxfId="220" priority="160">
      <formula>INDIRECT("C"&amp;ROW()-1)="Select_Option"</formula>
    </cfRule>
  </conditionalFormatting>
  <conditionalFormatting sqref="E139:G139">
    <cfRule type="expression" dxfId="219" priority="159">
      <formula>INDIRECT("C"&amp;ROW()-1)="Select_Option"</formula>
    </cfRule>
  </conditionalFormatting>
  <conditionalFormatting sqref="E156:G156">
    <cfRule type="expression" dxfId="218" priority="158">
      <formula>INDIRECT("C"&amp;ROW()-1)="Select_Option"</formula>
    </cfRule>
  </conditionalFormatting>
  <conditionalFormatting sqref="E159:G159">
    <cfRule type="expression" dxfId="217" priority="157">
      <formula>INDIRECT("C"&amp;ROW()-1)="Select_Option"</formula>
    </cfRule>
  </conditionalFormatting>
  <conditionalFormatting sqref="D169">
    <cfRule type="containsText" dxfId="216" priority="155" operator="containsText" text="Enter_Information_Here">
      <formula>NOT(ISERROR(SEARCH("Enter_Information_Here",D169)))</formula>
    </cfRule>
    <cfRule type="containsText" dxfId="215" priority="156" operator="containsText" text="Select_Option">
      <formula>NOT(ISERROR(SEARCH("Select_Option",D169)))</formula>
    </cfRule>
  </conditionalFormatting>
  <conditionalFormatting sqref="D173 B171 I169:I170 D170 G169:G170">
    <cfRule type="containsText" dxfId="214" priority="152" operator="containsText" text="Enter_Information_Here">
      <formula>NOT(ISERROR(SEARCH("Enter_Information_Here",B169)))</formula>
    </cfRule>
  </conditionalFormatting>
  <conditionalFormatting sqref="B171 I169:I170 D170 G169:G170">
    <cfRule type="containsText" dxfId="213" priority="153" operator="containsText" text="Select_Option">
      <formula>NOT(ISERROR(SEARCH("Select_Option",B169)))</formula>
    </cfRule>
  </conditionalFormatting>
  <conditionalFormatting sqref="C175:D180 C182:D193 C195:D210 C212:D213 C215:D221">
    <cfRule type="containsText" dxfId="212" priority="149" operator="containsText" text="Enter_Information_Here">
      <formula>NOT(ISERROR(SEARCH("Enter_Information_Here",C175)))</formula>
    </cfRule>
    <cfRule type="containsText" dxfId="211" priority="150" operator="containsText" text="Select_Option">
      <formula>NOT(ISERROR(SEARCH("Select_Option",C175)))</formula>
    </cfRule>
  </conditionalFormatting>
  <conditionalFormatting sqref="I175:I180 I182:I193 I195:I210 I212:I213 I215:I221">
    <cfRule type="containsText" dxfId="210" priority="146" operator="containsText" text="Enter_Information_Here">
      <formula>NOT(ISERROR(SEARCH("Enter_Information_Here",I175)))</formula>
    </cfRule>
    <cfRule type="containsText" dxfId="209" priority="147" operator="containsText" text="Select_Option">
      <formula>NOT(ISERROR(SEARCH("Select_Option",I175)))</formula>
    </cfRule>
  </conditionalFormatting>
  <conditionalFormatting sqref="C177:I177">
    <cfRule type="expression" dxfId="208" priority="144">
      <formula>INDIRECT("C"&amp;ROW()-1)="Select_Option"</formula>
    </cfRule>
  </conditionalFormatting>
  <conditionalFormatting sqref="C181:D181">
    <cfRule type="containsText" dxfId="207" priority="142" operator="containsText" text="Enter_Information_Here">
      <formula>NOT(ISERROR(SEARCH("Enter_Information_Here",C181)))</formula>
    </cfRule>
    <cfRule type="containsText" dxfId="206" priority="143" operator="containsText" text="Select_Option">
      <formula>NOT(ISERROR(SEARCH("Select_Option",C181)))</formula>
    </cfRule>
  </conditionalFormatting>
  <conditionalFormatting sqref="I181">
    <cfRule type="containsText" dxfId="205" priority="139" operator="containsText" text="Enter_Information_Here">
      <formula>NOT(ISERROR(SEARCH("Enter_Information_Here",I181)))</formula>
    </cfRule>
    <cfRule type="containsText" dxfId="204" priority="140" operator="containsText" text="Select_Option">
      <formula>NOT(ISERROR(SEARCH("Select_Option",I181)))</formula>
    </cfRule>
  </conditionalFormatting>
  <conditionalFormatting sqref="C181:D181 H181:I181">
    <cfRule type="expression" dxfId="203" priority="137">
      <formula>INDIRECT("C"&amp;ROW()-1)="Select_Option"</formula>
    </cfRule>
  </conditionalFormatting>
  <conditionalFormatting sqref="C194:D194">
    <cfRule type="containsText" dxfId="202" priority="135" operator="containsText" text="Enter_Information_Here">
      <formula>NOT(ISERROR(SEARCH("Enter_Information_Here",C194)))</formula>
    </cfRule>
    <cfRule type="containsText" dxfId="201" priority="136" operator="containsText" text="Select_Option">
      <formula>NOT(ISERROR(SEARCH("Select_Option",C194)))</formula>
    </cfRule>
  </conditionalFormatting>
  <conditionalFormatting sqref="I194">
    <cfRule type="containsText" dxfId="200" priority="132" operator="containsText" text="Enter_Information_Here">
      <formula>NOT(ISERROR(SEARCH("Enter_Information_Here",I194)))</formula>
    </cfRule>
    <cfRule type="containsText" dxfId="199" priority="133" operator="containsText" text="Select_Option">
      <formula>NOT(ISERROR(SEARCH("Select_Option",I194)))</formula>
    </cfRule>
  </conditionalFormatting>
  <conditionalFormatting sqref="C194:D194 H194:I194">
    <cfRule type="expression" dxfId="198" priority="130">
      <formula>INDIRECT("C"&amp;ROW()-1)="Select_Option"</formula>
    </cfRule>
  </conditionalFormatting>
  <conditionalFormatting sqref="C211:D211">
    <cfRule type="containsText" dxfId="197" priority="128" operator="containsText" text="Enter_Information_Here">
      <formula>NOT(ISERROR(SEARCH("Enter_Information_Here",C211)))</formula>
    </cfRule>
    <cfRule type="containsText" dxfId="196" priority="129" operator="containsText" text="Select_Option">
      <formula>NOT(ISERROR(SEARCH("Select_Option",C211)))</formula>
    </cfRule>
  </conditionalFormatting>
  <conditionalFormatting sqref="I211">
    <cfRule type="containsText" dxfId="195" priority="125" operator="containsText" text="Enter_Information_Here">
      <formula>NOT(ISERROR(SEARCH("Enter_Information_Here",I211)))</formula>
    </cfRule>
    <cfRule type="containsText" dxfId="194" priority="126" operator="containsText" text="Select_Option">
      <formula>NOT(ISERROR(SEARCH("Select_Option",I211)))</formula>
    </cfRule>
  </conditionalFormatting>
  <conditionalFormatting sqref="C211:D211 H211:I211">
    <cfRule type="expression" dxfId="193" priority="123">
      <formula>INDIRECT("C"&amp;ROW()-1)="Select_Option"</formula>
    </cfRule>
  </conditionalFormatting>
  <conditionalFormatting sqref="C214:D214">
    <cfRule type="containsText" dxfId="192" priority="121" operator="containsText" text="Enter_Information_Here">
      <formula>NOT(ISERROR(SEARCH("Enter_Information_Here",C214)))</formula>
    </cfRule>
    <cfRule type="containsText" dxfId="191" priority="122" operator="containsText" text="Select_Option">
      <formula>NOT(ISERROR(SEARCH("Select_Option",C214)))</formula>
    </cfRule>
  </conditionalFormatting>
  <conditionalFormatting sqref="I214">
    <cfRule type="containsText" dxfId="190" priority="118" operator="containsText" text="Enter_Information_Here">
      <formula>NOT(ISERROR(SEARCH("Enter_Information_Here",I214)))</formula>
    </cfRule>
    <cfRule type="containsText" dxfId="189" priority="119" operator="containsText" text="Select_Option">
      <formula>NOT(ISERROR(SEARCH("Select_Option",I214)))</formula>
    </cfRule>
  </conditionalFormatting>
  <conditionalFormatting sqref="C214:D214 H214:I214">
    <cfRule type="expression" dxfId="188" priority="116">
      <formula>INDIRECT("C"&amp;ROW()-1)="Select_Option"</formula>
    </cfRule>
  </conditionalFormatting>
  <conditionalFormatting sqref="E181:G181">
    <cfRule type="expression" dxfId="187" priority="115">
      <formula>INDIRECT("C"&amp;ROW()-1)="Select_Option"</formula>
    </cfRule>
  </conditionalFormatting>
  <conditionalFormatting sqref="E194:G194">
    <cfRule type="expression" dxfId="186" priority="114">
      <formula>INDIRECT("C"&amp;ROW()-1)="Select_Option"</formula>
    </cfRule>
  </conditionalFormatting>
  <conditionalFormatting sqref="E211:G211">
    <cfRule type="expression" dxfId="185" priority="113">
      <formula>INDIRECT("C"&amp;ROW()-1)="Select_Option"</formula>
    </cfRule>
  </conditionalFormatting>
  <conditionalFormatting sqref="E214:G214">
    <cfRule type="expression" dxfId="184" priority="112">
      <formula>INDIRECT("C"&amp;ROW()-1)="Select_Option"</formula>
    </cfRule>
  </conditionalFormatting>
  <conditionalFormatting sqref="D224">
    <cfRule type="containsText" dxfId="183" priority="110" operator="containsText" text="Enter_Information_Here">
      <formula>NOT(ISERROR(SEARCH("Enter_Information_Here",D224)))</formula>
    </cfRule>
    <cfRule type="containsText" dxfId="182" priority="111" operator="containsText" text="Select_Option">
      <formula>NOT(ISERROR(SEARCH("Select_Option",D224)))</formula>
    </cfRule>
  </conditionalFormatting>
  <conditionalFormatting sqref="D228 B226 I224:I225 D225 G224:G225">
    <cfRule type="containsText" dxfId="181" priority="107" operator="containsText" text="Enter_Information_Here">
      <formula>NOT(ISERROR(SEARCH("Enter_Information_Here",B224)))</formula>
    </cfRule>
  </conditionalFormatting>
  <conditionalFormatting sqref="B226 I224:I225 D225 G224:G225">
    <cfRule type="containsText" dxfId="180" priority="108" operator="containsText" text="Select_Option">
      <formula>NOT(ISERROR(SEARCH("Select_Option",B224)))</formula>
    </cfRule>
  </conditionalFormatting>
  <conditionalFormatting sqref="C230:D235 C237:D248 C250:D265 C267:D268 C270:D276">
    <cfRule type="containsText" dxfId="179" priority="104" operator="containsText" text="Enter_Information_Here">
      <formula>NOT(ISERROR(SEARCH("Enter_Information_Here",C230)))</formula>
    </cfRule>
    <cfRule type="containsText" dxfId="178" priority="105" operator="containsText" text="Select_Option">
      <formula>NOT(ISERROR(SEARCH("Select_Option",C230)))</formula>
    </cfRule>
  </conditionalFormatting>
  <conditionalFormatting sqref="I230:I235 I237:I248 I250:I265 I267:I268 I270:I276">
    <cfRule type="containsText" dxfId="177" priority="101" operator="containsText" text="Enter_Information_Here">
      <formula>NOT(ISERROR(SEARCH("Enter_Information_Here",I230)))</formula>
    </cfRule>
    <cfRule type="containsText" dxfId="176" priority="102" operator="containsText" text="Select_Option">
      <formula>NOT(ISERROR(SEARCH("Select_Option",I230)))</formula>
    </cfRule>
  </conditionalFormatting>
  <conditionalFormatting sqref="C232:I232">
    <cfRule type="expression" dxfId="175" priority="99">
      <formula>INDIRECT("C"&amp;ROW()-1)="Select_Option"</formula>
    </cfRule>
  </conditionalFormatting>
  <conditionalFormatting sqref="C236:D236">
    <cfRule type="containsText" dxfId="174" priority="97" operator="containsText" text="Enter_Information_Here">
      <formula>NOT(ISERROR(SEARCH("Enter_Information_Here",C236)))</formula>
    </cfRule>
    <cfRule type="containsText" dxfId="173" priority="98" operator="containsText" text="Select_Option">
      <formula>NOT(ISERROR(SEARCH("Select_Option",C236)))</formula>
    </cfRule>
  </conditionalFormatting>
  <conditionalFormatting sqref="I236">
    <cfRule type="containsText" dxfId="172" priority="94" operator="containsText" text="Enter_Information_Here">
      <formula>NOT(ISERROR(SEARCH("Enter_Information_Here",I236)))</formula>
    </cfRule>
    <cfRule type="containsText" dxfId="171" priority="95" operator="containsText" text="Select_Option">
      <formula>NOT(ISERROR(SEARCH("Select_Option",I236)))</formula>
    </cfRule>
  </conditionalFormatting>
  <conditionalFormatting sqref="C236:D236 H236:I236">
    <cfRule type="expression" dxfId="170" priority="92">
      <formula>INDIRECT("C"&amp;ROW()-1)="Select_Option"</formula>
    </cfRule>
  </conditionalFormatting>
  <conditionalFormatting sqref="C249:D249">
    <cfRule type="containsText" dxfId="169" priority="90" operator="containsText" text="Enter_Information_Here">
      <formula>NOT(ISERROR(SEARCH("Enter_Information_Here",C249)))</formula>
    </cfRule>
    <cfRule type="containsText" dxfId="168" priority="91" operator="containsText" text="Select_Option">
      <formula>NOT(ISERROR(SEARCH("Select_Option",C249)))</formula>
    </cfRule>
  </conditionalFormatting>
  <conditionalFormatting sqref="I249">
    <cfRule type="containsText" dxfId="167" priority="87" operator="containsText" text="Enter_Information_Here">
      <formula>NOT(ISERROR(SEARCH("Enter_Information_Here",I249)))</formula>
    </cfRule>
    <cfRule type="containsText" dxfId="166" priority="88" operator="containsText" text="Select_Option">
      <formula>NOT(ISERROR(SEARCH("Select_Option",I249)))</formula>
    </cfRule>
  </conditionalFormatting>
  <conditionalFormatting sqref="C249:D249 H249:I249">
    <cfRule type="expression" dxfId="165" priority="85">
      <formula>INDIRECT("C"&amp;ROW()-1)="Select_Option"</formula>
    </cfRule>
  </conditionalFormatting>
  <conditionalFormatting sqref="C266:D266">
    <cfRule type="containsText" dxfId="164" priority="83" operator="containsText" text="Enter_Information_Here">
      <formula>NOT(ISERROR(SEARCH("Enter_Information_Here",C266)))</formula>
    </cfRule>
    <cfRule type="containsText" dxfId="163" priority="84" operator="containsText" text="Select_Option">
      <formula>NOT(ISERROR(SEARCH("Select_Option",C266)))</formula>
    </cfRule>
  </conditionalFormatting>
  <conditionalFormatting sqref="I266">
    <cfRule type="containsText" dxfId="162" priority="80" operator="containsText" text="Enter_Information_Here">
      <formula>NOT(ISERROR(SEARCH("Enter_Information_Here",I266)))</formula>
    </cfRule>
    <cfRule type="containsText" dxfId="161" priority="81" operator="containsText" text="Select_Option">
      <formula>NOT(ISERROR(SEARCH("Select_Option",I266)))</formula>
    </cfRule>
  </conditionalFormatting>
  <conditionalFormatting sqref="C266:D266 H266:I266">
    <cfRule type="expression" dxfId="160" priority="78">
      <formula>INDIRECT("C"&amp;ROW()-1)="Select_Option"</formula>
    </cfRule>
  </conditionalFormatting>
  <conditionalFormatting sqref="C269:D269">
    <cfRule type="containsText" dxfId="159" priority="76" operator="containsText" text="Enter_Information_Here">
      <formula>NOT(ISERROR(SEARCH("Enter_Information_Here",C269)))</formula>
    </cfRule>
    <cfRule type="containsText" dxfId="158" priority="77" operator="containsText" text="Select_Option">
      <formula>NOT(ISERROR(SEARCH("Select_Option",C269)))</formula>
    </cfRule>
  </conditionalFormatting>
  <conditionalFormatting sqref="I269">
    <cfRule type="containsText" dxfId="157" priority="73" operator="containsText" text="Enter_Information_Here">
      <formula>NOT(ISERROR(SEARCH("Enter_Information_Here",I269)))</formula>
    </cfRule>
    <cfRule type="containsText" dxfId="156" priority="74" operator="containsText" text="Select_Option">
      <formula>NOT(ISERROR(SEARCH("Select_Option",I269)))</formula>
    </cfRule>
  </conditionalFormatting>
  <conditionalFormatting sqref="C269:D269 H269:I269">
    <cfRule type="expression" dxfId="155" priority="71">
      <formula>INDIRECT("C"&amp;ROW()-1)="Select_Option"</formula>
    </cfRule>
  </conditionalFormatting>
  <conditionalFormatting sqref="E236:G236">
    <cfRule type="expression" dxfId="154" priority="70">
      <formula>INDIRECT("C"&amp;ROW()-1)="Select_Option"</formula>
    </cfRule>
  </conditionalFormatting>
  <conditionalFormatting sqref="E249:G249">
    <cfRule type="expression" dxfId="153" priority="69">
      <formula>INDIRECT("C"&amp;ROW()-1)="Select_Option"</formula>
    </cfRule>
  </conditionalFormatting>
  <conditionalFormatting sqref="E266:G266">
    <cfRule type="expression" dxfId="152" priority="68">
      <formula>INDIRECT("C"&amp;ROW()-1)="Select_Option"</formula>
    </cfRule>
  </conditionalFormatting>
  <conditionalFormatting sqref="E269:G269">
    <cfRule type="expression" dxfId="151" priority="67">
      <formula>INDIRECT("C"&amp;ROW()-1)="Select_Option"</formula>
    </cfRule>
  </conditionalFormatting>
  <conditionalFormatting sqref="D279">
    <cfRule type="containsText" dxfId="150" priority="65" operator="containsText" text="Enter_Information_Here">
      <formula>NOT(ISERROR(SEARCH("Enter_Information_Here",D279)))</formula>
    </cfRule>
    <cfRule type="containsText" dxfId="149" priority="66" operator="containsText" text="Select_Option">
      <formula>NOT(ISERROR(SEARCH("Select_Option",D279)))</formula>
    </cfRule>
  </conditionalFormatting>
  <conditionalFormatting sqref="D283 B281 I279:I280 D280 G279:G280">
    <cfRule type="containsText" dxfId="148" priority="62" operator="containsText" text="Enter_Information_Here">
      <formula>NOT(ISERROR(SEARCH("Enter_Information_Here",B279)))</formula>
    </cfRule>
  </conditionalFormatting>
  <conditionalFormatting sqref="B281 I279:I280 D280 G279:G280">
    <cfRule type="containsText" dxfId="147" priority="63" operator="containsText" text="Select_Option">
      <formula>NOT(ISERROR(SEARCH("Select_Option",B279)))</formula>
    </cfRule>
  </conditionalFormatting>
  <conditionalFormatting sqref="C285:D290 C292:D303 C305:D320 C322:D323 C325:D331">
    <cfRule type="containsText" dxfId="146" priority="59" operator="containsText" text="Enter_Information_Here">
      <formula>NOT(ISERROR(SEARCH("Enter_Information_Here",C285)))</formula>
    </cfRule>
    <cfRule type="containsText" dxfId="145" priority="60" operator="containsText" text="Select_Option">
      <formula>NOT(ISERROR(SEARCH("Select_Option",C285)))</formula>
    </cfRule>
  </conditionalFormatting>
  <conditionalFormatting sqref="I285:I290 I292:I303 I305:I320 I322:I323 I325:I331">
    <cfRule type="containsText" dxfId="144" priority="56" operator="containsText" text="Enter_Information_Here">
      <formula>NOT(ISERROR(SEARCH("Enter_Information_Here",I285)))</formula>
    </cfRule>
    <cfRule type="containsText" dxfId="143" priority="57" operator="containsText" text="Select_Option">
      <formula>NOT(ISERROR(SEARCH("Select_Option",I285)))</formula>
    </cfRule>
  </conditionalFormatting>
  <conditionalFormatting sqref="C287:I287">
    <cfRule type="expression" dxfId="142" priority="54">
      <formula>INDIRECT("C"&amp;ROW()-1)="Select_Option"</formula>
    </cfRule>
  </conditionalFormatting>
  <conditionalFormatting sqref="C291:D291">
    <cfRule type="containsText" dxfId="141" priority="52" operator="containsText" text="Enter_Information_Here">
      <formula>NOT(ISERROR(SEARCH("Enter_Information_Here",C291)))</formula>
    </cfRule>
    <cfRule type="containsText" dxfId="140" priority="53" operator="containsText" text="Select_Option">
      <formula>NOT(ISERROR(SEARCH("Select_Option",C291)))</formula>
    </cfRule>
  </conditionalFormatting>
  <conditionalFormatting sqref="I291">
    <cfRule type="containsText" dxfId="139" priority="49" operator="containsText" text="Enter_Information_Here">
      <formula>NOT(ISERROR(SEARCH("Enter_Information_Here",I291)))</formula>
    </cfRule>
    <cfRule type="containsText" dxfId="138" priority="50" operator="containsText" text="Select_Option">
      <formula>NOT(ISERROR(SEARCH("Select_Option",I291)))</formula>
    </cfRule>
  </conditionalFormatting>
  <conditionalFormatting sqref="C291:D291 H291:I291">
    <cfRule type="expression" dxfId="137" priority="47">
      <formula>INDIRECT("C"&amp;ROW()-1)="Select_Option"</formula>
    </cfRule>
  </conditionalFormatting>
  <conditionalFormatting sqref="C304:D304">
    <cfRule type="containsText" dxfId="136" priority="45" operator="containsText" text="Enter_Information_Here">
      <formula>NOT(ISERROR(SEARCH("Enter_Information_Here",C304)))</formula>
    </cfRule>
    <cfRule type="containsText" dxfId="135" priority="46" operator="containsText" text="Select_Option">
      <formula>NOT(ISERROR(SEARCH("Select_Option",C304)))</formula>
    </cfRule>
  </conditionalFormatting>
  <conditionalFormatting sqref="I304">
    <cfRule type="containsText" dxfId="134" priority="42" operator="containsText" text="Enter_Information_Here">
      <formula>NOT(ISERROR(SEARCH("Enter_Information_Here",I304)))</formula>
    </cfRule>
    <cfRule type="containsText" dxfId="133" priority="43" operator="containsText" text="Select_Option">
      <formula>NOT(ISERROR(SEARCH("Select_Option",I304)))</formula>
    </cfRule>
  </conditionalFormatting>
  <conditionalFormatting sqref="C304:D304 H304:I304">
    <cfRule type="expression" dxfId="132" priority="40">
      <formula>INDIRECT("C"&amp;ROW()-1)="Select_Option"</formula>
    </cfRule>
  </conditionalFormatting>
  <conditionalFormatting sqref="C321:D321">
    <cfRule type="containsText" dxfId="131" priority="38" operator="containsText" text="Enter_Information_Here">
      <formula>NOT(ISERROR(SEARCH("Enter_Information_Here",C321)))</formula>
    </cfRule>
    <cfRule type="containsText" dxfId="130" priority="39" operator="containsText" text="Select_Option">
      <formula>NOT(ISERROR(SEARCH("Select_Option",C321)))</formula>
    </cfRule>
  </conditionalFormatting>
  <conditionalFormatting sqref="I321">
    <cfRule type="containsText" dxfId="129" priority="35" operator="containsText" text="Enter_Information_Here">
      <formula>NOT(ISERROR(SEARCH("Enter_Information_Here",I321)))</formula>
    </cfRule>
    <cfRule type="containsText" dxfId="128" priority="36" operator="containsText" text="Select_Option">
      <formula>NOT(ISERROR(SEARCH("Select_Option",I321)))</formula>
    </cfRule>
  </conditionalFormatting>
  <conditionalFormatting sqref="C321:D321 H321:I321">
    <cfRule type="expression" dxfId="127" priority="33">
      <formula>INDIRECT("C"&amp;ROW()-1)="Select_Option"</formula>
    </cfRule>
  </conditionalFormatting>
  <conditionalFormatting sqref="C324:D324">
    <cfRule type="containsText" dxfId="126" priority="31" operator="containsText" text="Enter_Information_Here">
      <formula>NOT(ISERROR(SEARCH("Enter_Information_Here",C324)))</formula>
    </cfRule>
    <cfRule type="containsText" dxfId="125" priority="32" operator="containsText" text="Select_Option">
      <formula>NOT(ISERROR(SEARCH("Select_Option",C324)))</formula>
    </cfRule>
  </conditionalFormatting>
  <conditionalFormatting sqref="I324">
    <cfRule type="containsText" dxfId="124" priority="28" operator="containsText" text="Enter_Information_Here">
      <formula>NOT(ISERROR(SEARCH("Enter_Information_Here",I324)))</formula>
    </cfRule>
    <cfRule type="containsText" dxfId="123" priority="29" operator="containsText" text="Select_Option">
      <formula>NOT(ISERROR(SEARCH("Select_Option",I324)))</formula>
    </cfRule>
  </conditionalFormatting>
  <conditionalFormatting sqref="C324:D324 H324:I324">
    <cfRule type="expression" dxfId="122" priority="26">
      <formula>INDIRECT("C"&amp;ROW()-1)="Select_Option"</formula>
    </cfRule>
  </conditionalFormatting>
  <conditionalFormatting sqref="E291:G291">
    <cfRule type="expression" dxfId="121" priority="25">
      <formula>INDIRECT("C"&amp;ROW()-1)="Select_Option"</formula>
    </cfRule>
  </conditionalFormatting>
  <conditionalFormatting sqref="E304:G304">
    <cfRule type="expression" dxfId="120" priority="24">
      <formula>INDIRECT("C"&amp;ROW()-1)="Select_Option"</formula>
    </cfRule>
  </conditionalFormatting>
  <conditionalFormatting sqref="E321:G321">
    <cfRule type="expression" dxfId="119" priority="23">
      <formula>INDIRECT("C"&amp;ROW()-1)="Select_Option"</formula>
    </cfRule>
  </conditionalFormatting>
  <conditionalFormatting sqref="E324:G324">
    <cfRule type="expression" dxfId="118" priority="22">
      <formula>INDIRECT("C"&amp;ROW()-1)="Select_Option"</formula>
    </cfRule>
  </conditionalFormatting>
  <conditionalFormatting sqref="A4:I56">
    <cfRule type="expression" dxfId="117" priority="21" stopIfTrue="1">
      <formula>ISNUMBER($E$2)=FALSE</formula>
    </cfRule>
  </conditionalFormatting>
  <conditionalFormatting sqref="A59:I111">
    <cfRule type="expression" dxfId="116" priority="20" stopIfTrue="1">
      <formula>($E$2&lt;2)+($E$2="Select_Option")</formula>
    </cfRule>
  </conditionalFormatting>
  <conditionalFormatting sqref="A114:I166">
    <cfRule type="expression" dxfId="115" priority="19">
      <formula>($E$2&lt;3)+($E$2="Select_Option")</formula>
    </cfRule>
  </conditionalFormatting>
  <conditionalFormatting sqref="A169:I221">
    <cfRule type="expression" dxfId="114" priority="18">
      <formula>($E$2&lt;4)+($E$2="Select_Option")</formula>
    </cfRule>
  </conditionalFormatting>
  <conditionalFormatting sqref="A224:I276">
    <cfRule type="expression" dxfId="113" priority="17">
      <formula>($E$2&lt;5)+($E$2="Select_Option")</formula>
    </cfRule>
  </conditionalFormatting>
  <conditionalFormatting sqref="A279:I331">
    <cfRule type="expression" dxfId="112" priority="16">
      <formula>($E$2&lt;6)+($E$2="Select_Option")</formula>
    </cfRule>
  </conditionalFormatting>
  <conditionalFormatting sqref="G4 I4">
    <cfRule type="expression" priority="15" stopIfTrue="1">
      <formula>$D$4="Hidden"</formula>
    </cfRule>
  </conditionalFormatting>
  <conditionalFormatting sqref="G5 I5">
    <cfRule type="expression" priority="14" stopIfTrue="1">
      <formula>$D$5="No"</formula>
    </cfRule>
  </conditionalFormatting>
  <conditionalFormatting sqref="G59 I59">
    <cfRule type="expression" priority="13" stopIfTrue="1">
      <formula>$D$59="Hidden"</formula>
    </cfRule>
  </conditionalFormatting>
  <conditionalFormatting sqref="G60 I60">
    <cfRule type="expression" priority="12" stopIfTrue="1">
      <formula>$D$60="No"</formula>
    </cfRule>
  </conditionalFormatting>
  <conditionalFormatting sqref="G114 I114">
    <cfRule type="expression" priority="11" stopIfTrue="1">
      <formula>$D$114="Hidden"</formula>
    </cfRule>
  </conditionalFormatting>
  <conditionalFormatting sqref="G115 I115">
    <cfRule type="expression" priority="10" stopIfTrue="1">
      <formula>$D$115="No"</formula>
    </cfRule>
  </conditionalFormatting>
  <conditionalFormatting sqref="G169 I169">
    <cfRule type="expression" priority="9" stopIfTrue="1">
      <formula>$D$169="Hidden"</formula>
    </cfRule>
  </conditionalFormatting>
  <conditionalFormatting sqref="I170 G170">
    <cfRule type="expression" priority="8" stopIfTrue="1">
      <formula>$D$170="No"</formula>
    </cfRule>
  </conditionalFormatting>
  <conditionalFormatting sqref="I224 G224">
    <cfRule type="expression" priority="6" stopIfTrue="1">
      <formula>$D$224="Hidden"</formula>
    </cfRule>
  </conditionalFormatting>
  <conditionalFormatting sqref="I225 G225">
    <cfRule type="expression" priority="5" stopIfTrue="1">
      <formula>$D$225="No"</formula>
    </cfRule>
  </conditionalFormatting>
  <conditionalFormatting sqref="I279 G279">
    <cfRule type="expression" priority="4" stopIfTrue="1">
      <formula>$D$279="Hidden"</formula>
    </cfRule>
  </conditionalFormatting>
  <conditionalFormatting sqref="I280 G280">
    <cfRule type="expression" priority="3" stopIfTrue="1">
      <formula>$D$280="No"</formula>
    </cfRule>
  </conditionalFormatting>
  <conditionalFormatting sqref="D10:D56 I10:I56">
    <cfRule type="expression" dxfId="111" priority="2">
      <formula>INDIRECT("C"&amp;ROW())&lt;&gt;"Yes"</formula>
    </cfRule>
  </conditionalFormatting>
  <conditionalFormatting sqref="D65:D111 I65:I111 D120:D166 I120:I166 D175:D221 I175:I221 D230:D276 I230:I276 D285:D331 I285:I331">
    <cfRule type="expression" dxfId="110" priority="1">
      <formula>INDIRECT("C"&amp;ROW())&lt;&gt;"Yes"</formula>
    </cfRule>
  </conditionalFormatting>
  <dataValidations count="1">
    <dataValidation type="textLength" allowBlank="1" showInputMessage="1" showErrorMessage="1" sqref="I175:I221 I230:I276 I65:I111 I10:I56 I120:I166 I285:I331">
      <formula1>0</formula1>
      <formula2>255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38" r:id="rId4" name="Button 9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mc:AlternateContent xmlns:mc="http://schemas.openxmlformats.org/markup-compatibility/2006">
          <mc:Choice Requires="x14">
            <control shapeId="6278" r:id="rId5" name="Button 134">
              <controlPr defaultSize="0" print="0" autoFill="0" autoPict="0" macro="[0]!ButtonGlobal_Consumable_Avail1">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81" r:id="rId6" name="Button 137">
              <controlPr defaultSize="0" print="0" autoFill="0" autoPict="0" macro="[0]!ButtonGlobal_Consumable_Avail1">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84" r:id="rId7" name="Button 140">
              <controlPr defaultSize="0" print="0" autoFill="0" autoPict="0" macro="[0]!ButtonGlobal_Consumable_Avail1">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87" r:id="rId8" name="Button 143">
              <controlPr defaultSize="0" print="0" autoFill="0" autoPict="0" macro="[0]!ButtonGlobal_Consumable_Avail1">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0" r:id="rId9" name="Button 146">
              <controlPr defaultSize="0" print="0" autoFill="0" autoPict="0" macro="[0]!ButtonGlobal_Consumable_Avail6">
                <anchor moveWithCells="1" sizeWithCells="1">
                  <from>
                    <xdr:col>3</xdr:col>
                    <xdr:colOff>47625</xdr:colOff>
                    <xdr:row>283</xdr:row>
                    <xdr:rowOff>85725</xdr:rowOff>
                  </from>
                  <to>
                    <xdr:col>3</xdr:col>
                    <xdr:colOff>1419225</xdr:colOff>
                    <xdr:row>283</xdr:row>
                    <xdr:rowOff>314325</xdr:rowOff>
                  </to>
                </anchor>
              </controlPr>
            </control>
          </mc:Choice>
        </mc:AlternateContent>
        <mc:AlternateContent xmlns:mc="http://schemas.openxmlformats.org/markup-compatibility/2006">
          <mc:Choice Requires="x14">
            <control shapeId="6294" r:id="rId10" name="Button 150">
              <controlPr defaultSize="0" print="0" autoFill="0" autoPict="0" macro="[0]!ButtonGlobal_Consumable_Avail5">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5" r:id="rId11" name="Button 151">
              <controlPr defaultSize="0" print="0" autoFill="0" autoPict="0" macro="[0]!ButtonGlobal_Consumable_Avail4">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96" r:id="rId12" name="Button 152">
              <controlPr defaultSize="0" print="0" autoFill="0" autoPict="0" macro="[0]!ButtonGlobal_Consumable_Avail3">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97" r:id="rId13" name="Button 153">
              <controlPr defaultSize="0" print="0" autoFill="0" autoPict="0" macro="[0]!ButtonGlobal_Consumable_Avail2">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98" r:id="rId14" name="Button 15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05" stopIfTrue="1" id="{1B6AF9EC-F422-4221-A5E4-3EF6C7007ED5}">
            <xm:f>'PRODUCT DETAILS'!$E$12&lt;&gt;"Consumable"</xm:f>
            <x14:dxf>
              <font>
                <color theme="0"/>
              </font>
              <fill>
                <patternFill patternType="lightUp">
                  <fgColor theme="0" tint="-0.24994659260841701"/>
                </patternFill>
              </fill>
            </x14:dxf>
          </x14:cfRule>
          <xm:sqref>D4</xm:sqref>
        </x14:conditionalFormatting>
        <x14:conditionalFormatting xmlns:xm="http://schemas.microsoft.com/office/excel/2006/main">
          <x14:cfRule type="expression" priority="299" stopIfTrue="1" id="{2E878AAF-53DD-481E-88DF-EE9742A9C3F4}">
            <xm:f>'PRODUCT DETAILS'!$E$12&lt;&gt;"Consumable"</xm:f>
            <x14:dxf>
              <font>
                <color theme="0"/>
              </font>
              <fill>
                <patternFill patternType="lightUp">
                  <fgColor theme="0" tint="-0.24994659260841701"/>
                </patternFill>
              </fill>
            </x14:dxf>
          </x14:cfRule>
          <xm:sqref>E2</xm:sqref>
        </x14:conditionalFormatting>
        <x14:conditionalFormatting xmlns:xm="http://schemas.microsoft.com/office/excel/2006/main">
          <x14:cfRule type="expression" priority="296" stopIfTrue="1" id="{3E4BB9BC-A428-4402-ACBD-E0E5B8273EC0}">
            <xm:f>'PRODUCT DETAILS'!$E$12&lt;&gt;"Consumable"</xm:f>
            <x14:dxf>
              <font>
                <color theme="0"/>
              </font>
              <fill>
                <patternFill patternType="lightUp">
                  <fgColor theme="0" tint="-0.24994659260841701"/>
                </patternFill>
              </fill>
            </x14:dxf>
          </x14:cfRule>
          <xm:sqref>D8 B6 I4:I5 D5 G4:G5</xm:sqref>
        </x14:conditionalFormatting>
        <x14:conditionalFormatting xmlns:xm="http://schemas.microsoft.com/office/excel/2006/main">
          <x14:cfRule type="expression" priority="290" stopIfTrue="1" id="{FDDE396A-13EE-4689-AD3E-271CBF90D2A8}">
            <xm:f>'PRODUCT DETAILS'!$E$12&lt;&gt;"Consumable"</xm:f>
            <x14:dxf>
              <font>
                <color theme="0"/>
              </font>
              <fill>
                <patternFill patternType="lightUp">
                  <fgColor theme="0" tint="-0.24994659260841701"/>
                </patternFill>
              </fill>
            </x14:dxf>
          </x14:cfRule>
          <xm:sqref>C10:D15 C17:D28 C30:D45 C47:D48 C50:D56</xm:sqref>
        </x14:conditionalFormatting>
        <x14:conditionalFormatting xmlns:xm="http://schemas.microsoft.com/office/excel/2006/main">
          <x14:cfRule type="expression" priority="287" stopIfTrue="1" id="{A5E39968-C2C1-4E55-B3FE-211C0B86C4F4}">
            <xm:f>'PRODUCT DETAILS'!$E$12&lt;&gt;"Consumable"</xm:f>
            <x14:dxf>
              <font>
                <color theme="0"/>
              </font>
              <fill>
                <patternFill patternType="lightUp">
                  <fgColor theme="0" tint="-0.24994659260841701"/>
                </patternFill>
              </fill>
            </x14:dxf>
          </x14:cfRule>
          <xm:sqref>I10:I15 I17:I28 I30:I45 I47:I48 I50:I56</xm:sqref>
        </x14:conditionalFormatting>
        <x14:conditionalFormatting xmlns:xm="http://schemas.microsoft.com/office/excel/2006/main">
          <x14:cfRule type="expression" priority="283" stopIfTrue="1" id="{4612A95F-92DF-4DD3-932C-6916652D1079}">
            <xm:f>'PRODUCT DETAILS'!$E$12&lt;&gt;"Consumable"</xm:f>
            <x14:dxf>
              <font>
                <color theme="0"/>
              </font>
              <fill>
                <patternFill patternType="lightUp">
                  <fgColor theme="0" tint="-0.24994659260841701"/>
                </patternFill>
              </fill>
            </x14:dxf>
          </x14:cfRule>
          <xm:sqref>C16:D16</xm:sqref>
        </x14:conditionalFormatting>
        <x14:conditionalFormatting xmlns:xm="http://schemas.microsoft.com/office/excel/2006/main">
          <x14:cfRule type="expression" priority="280" stopIfTrue="1" id="{FF10CB42-AC84-4AF8-9E1A-CDE652A51E11}">
            <xm:f>'PRODUCT DETAILS'!$E$12&lt;&gt;"Consumable"</xm:f>
            <x14:dxf>
              <font>
                <color theme="0"/>
              </font>
              <fill>
                <patternFill patternType="lightUp">
                  <fgColor theme="0" tint="-0.24994659260841701"/>
                </patternFill>
              </fill>
            </x14:dxf>
          </x14:cfRule>
          <xm:sqref>I16</xm:sqref>
        </x14:conditionalFormatting>
        <x14:conditionalFormatting xmlns:xm="http://schemas.microsoft.com/office/excel/2006/main">
          <x14:cfRule type="expression" priority="269" stopIfTrue="1" id="{30A58610-4D42-4927-9603-E9C89D364D1A}">
            <xm:f>'PRODUCT DETAILS'!$E$12&lt;&gt;"Consumable"</xm:f>
            <x14:dxf>
              <font>
                <color theme="0"/>
              </font>
              <fill>
                <patternFill patternType="lightUp">
                  <fgColor theme="0" tint="-0.24994659260841701"/>
                </patternFill>
              </fill>
            </x14:dxf>
          </x14:cfRule>
          <xm:sqref>C29:D29</xm:sqref>
        </x14:conditionalFormatting>
        <x14:conditionalFormatting xmlns:xm="http://schemas.microsoft.com/office/excel/2006/main">
          <x14:cfRule type="expression" priority="266" stopIfTrue="1" id="{8508D4E3-3A38-4DDC-BF5C-9E47B87BA41D}">
            <xm:f>'PRODUCT DETAILS'!$E$12&lt;&gt;"Consumable"</xm:f>
            <x14:dxf>
              <font>
                <color theme="0"/>
              </font>
              <fill>
                <patternFill patternType="lightUp">
                  <fgColor theme="0" tint="-0.24994659260841701"/>
                </patternFill>
              </fill>
            </x14:dxf>
          </x14:cfRule>
          <xm:sqref>I29</xm:sqref>
        </x14:conditionalFormatting>
        <x14:conditionalFormatting xmlns:xm="http://schemas.microsoft.com/office/excel/2006/main">
          <x14:cfRule type="expression" priority="262" stopIfTrue="1" id="{F53AD278-8F8F-4CE4-921A-6DFCF0436A2B}">
            <xm:f>'PRODUCT DETAILS'!$E$12&lt;&gt;"Consumable"</xm:f>
            <x14:dxf>
              <font>
                <color theme="0"/>
              </font>
              <fill>
                <patternFill patternType="lightUp">
                  <fgColor theme="0" tint="-0.24994659260841701"/>
                </patternFill>
              </fill>
            </x14:dxf>
          </x14:cfRule>
          <xm:sqref>C46:D46</xm:sqref>
        </x14:conditionalFormatting>
        <x14:conditionalFormatting xmlns:xm="http://schemas.microsoft.com/office/excel/2006/main">
          <x14:cfRule type="expression" priority="259" stopIfTrue="1" id="{B5E19DC7-6EA2-4D57-8860-568D564221D8}">
            <xm:f>'PRODUCT DETAILS'!$E$12&lt;&gt;"Consumable"</xm:f>
            <x14:dxf>
              <font>
                <color theme="0"/>
              </font>
              <fill>
                <patternFill patternType="lightUp">
                  <fgColor theme="0" tint="-0.24994659260841701"/>
                </patternFill>
              </fill>
            </x14:dxf>
          </x14:cfRule>
          <xm:sqref>I46</xm:sqref>
        </x14:conditionalFormatting>
        <x14:conditionalFormatting xmlns:xm="http://schemas.microsoft.com/office/excel/2006/main">
          <x14:cfRule type="expression" priority="255" stopIfTrue="1" id="{11668F96-13A1-47BF-94CD-58D6E1933DCC}">
            <xm:f>'PRODUCT DETAILS'!$E$12&lt;&gt;"Consumable"</xm:f>
            <x14:dxf>
              <font>
                <color theme="0"/>
              </font>
              <fill>
                <patternFill patternType="lightUp">
                  <fgColor theme="0" tint="-0.24994659260841701"/>
                </patternFill>
              </fill>
            </x14:dxf>
          </x14:cfRule>
          <xm:sqref>C49:D49</xm:sqref>
        </x14:conditionalFormatting>
        <x14:conditionalFormatting xmlns:xm="http://schemas.microsoft.com/office/excel/2006/main">
          <x14:cfRule type="expression" priority="252" stopIfTrue="1" id="{A3197167-EBEE-4D31-842E-058990431FFB}">
            <xm:f>'PRODUCT DETAILS'!$E$12&lt;&gt;"Consumable"</xm:f>
            <x14:dxf>
              <font>
                <color theme="0"/>
              </font>
              <fill>
                <patternFill patternType="lightUp">
                  <fgColor theme="0" tint="-0.24994659260841701"/>
                </patternFill>
              </fill>
            </x14:dxf>
          </x14:cfRule>
          <xm:sqref>I49</xm:sqref>
        </x14:conditionalFormatting>
        <x14:conditionalFormatting xmlns:xm="http://schemas.microsoft.com/office/excel/2006/main">
          <x14:cfRule type="expression" priority="244" stopIfTrue="1" id="{385EDBCF-CFA8-4871-A317-6CB798DB0A24}">
            <xm:f>'PRODUCT DETAILS'!$E$12&lt;&gt;"Consumable"</xm:f>
            <x14:dxf>
              <font>
                <color theme="0"/>
              </font>
              <fill>
                <patternFill patternType="lightUp">
                  <fgColor theme="0" tint="-0.24994659260841701"/>
                </patternFill>
              </fill>
            </x14:dxf>
          </x14:cfRule>
          <xm:sqref>D59</xm:sqref>
        </x14:conditionalFormatting>
        <x14:conditionalFormatting xmlns:xm="http://schemas.microsoft.com/office/excel/2006/main">
          <x14:cfRule type="expression" priority="241" stopIfTrue="1" id="{F672EBC6-3DAA-4A59-993E-DAC6955435F6}">
            <xm:f>'PRODUCT DETAILS'!$E$12&lt;&gt;"Consumable"</xm:f>
            <x14:dxf>
              <font>
                <color theme="0"/>
              </font>
              <fill>
                <patternFill patternType="lightUp">
                  <fgColor theme="0" tint="-0.24994659260841701"/>
                </patternFill>
              </fill>
            </x14:dxf>
          </x14:cfRule>
          <xm:sqref>D63 B61 I59:I60 D60 G59:G60</xm:sqref>
        </x14:conditionalFormatting>
        <x14:conditionalFormatting xmlns:xm="http://schemas.microsoft.com/office/excel/2006/main">
          <x14:cfRule type="expression" priority="238" stopIfTrue="1" id="{4F9E4AB5-9E57-4110-B023-4B995F3B4860}">
            <xm:f>'PRODUCT DETAILS'!$E$12&lt;&gt;"Consumable"</xm:f>
            <x14:dxf>
              <font>
                <color theme="0"/>
              </font>
              <fill>
                <patternFill patternType="lightUp">
                  <fgColor theme="0" tint="-0.24994659260841701"/>
                </patternFill>
              </fill>
            </x14:dxf>
          </x14:cfRule>
          <xm:sqref>C65:D70 C72:D83 C85:D100 C102:D103 C105:D111</xm:sqref>
        </x14:conditionalFormatting>
        <x14:conditionalFormatting xmlns:xm="http://schemas.microsoft.com/office/excel/2006/main">
          <x14:cfRule type="expression" priority="235" stopIfTrue="1" id="{11846B69-7A5A-4FED-8B09-2DC98FD5C181}">
            <xm:f>'PRODUCT DETAILS'!$E$12&lt;&gt;"Consumable"</xm:f>
            <x14:dxf>
              <font>
                <color theme="0"/>
              </font>
              <fill>
                <patternFill patternType="lightUp">
                  <fgColor theme="0" tint="-0.24994659260841701"/>
                </patternFill>
              </fill>
            </x14:dxf>
          </x14:cfRule>
          <xm:sqref>I65:I70 I72:I83 I85:I100 I102:I103 I105:I111</xm:sqref>
        </x14:conditionalFormatting>
        <x14:conditionalFormatting xmlns:xm="http://schemas.microsoft.com/office/excel/2006/main">
          <x14:cfRule type="expression" priority="231" stopIfTrue="1" id="{2A70C735-DA9E-4E2A-A8D8-DB93E1A08AE2}">
            <xm:f>'PRODUCT DETAILS'!$E$12&lt;&gt;"Consumable"</xm:f>
            <x14:dxf>
              <font>
                <color theme="0"/>
              </font>
              <fill>
                <patternFill patternType="lightUp">
                  <fgColor theme="0" tint="-0.24994659260841701"/>
                </patternFill>
              </fill>
            </x14:dxf>
          </x14:cfRule>
          <xm:sqref>C71:D71</xm:sqref>
        </x14:conditionalFormatting>
        <x14:conditionalFormatting xmlns:xm="http://schemas.microsoft.com/office/excel/2006/main">
          <x14:cfRule type="expression" priority="228" stopIfTrue="1" id="{7620CC84-A35C-490A-8E6B-EB5E2F0FE584}">
            <xm:f>'PRODUCT DETAILS'!$E$12&lt;&gt;"Consumable"</xm:f>
            <x14:dxf>
              <font>
                <color theme="0"/>
              </font>
              <fill>
                <patternFill patternType="lightUp">
                  <fgColor theme="0" tint="-0.24994659260841701"/>
                </patternFill>
              </fill>
            </x14:dxf>
          </x14:cfRule>
          <xm:sqref>I71</xm:sqref>
        </x14:conditionalFormatting>
        <x14:conditionalFormatting xmlns:xm="http://schemas.microsoft.com/office/excel/2006/main">
          <x14:cfRule type="expression" priority="224" stopIfTrue="1" id="{89671740-67B6-41CA-9BBF-0E8C355836AE}">
            <xm:f>'PRODUCT DETAILS'!$E$12&lt;&gt;"Consumable"</xm:f>
            <x14:dxf>
              <font>
                <color theme="0"/>
              </font>
              <fill>
                <patternFill patternType="lightUp">
                  <fgColor theme="0" tint="-0.24994659260841701"/>
                </patternFill>
              </fill>
            </x14:dxf>
          </x14:cfRule>
          <xm:sqref>C84:D84</xm:sqref>
        </x14:conditionalFormatting>
        <x14:conditionalFormatting xmlns:xm="http://schemas.microsoft.com/office/excel/2006/main">
          <x14:cfRule type="expression" priority="221" stopIfTrue="1" id="{2EC53D53-3F64-47EE-8476-52749B9A4F7C}">
            <xm:f>'PRODUCT DETAILS'!$E$12&lt;&gt;"Consumable"</xm:f>
            <x14:dxf>
              <font>
                <color theme="0"/>
              </font>
              <fill>
                <patternFill patternType="lightUp">
                  <fgColor theme="0" tint="-0.24994659260841701"/>
                </patternFill>
              </fill>
            </x14:dxf>
          </x14:cfRule>
          <xm:sqref>I84</xm:sqref>
        </x14:conditionalFormatting>
        <x14:conditionalFormatting xmlns:xm="http://schemas.microsoft.com/office/excel/2006/main">
          <x14:cfRule type="expression" priority="217" stopIfTrue="1" id="{BF438A65-EC8C-42A3-B380-F63D7EC88530}">
            <xm:f>'PRODUCT DETAILS'!$E$12&lt;&gt;"Consumable"</xm:f>
            <x14:dxf>
              <font>
                <color theme="0"/>
              </font>
              <fill>
                <patternFill patternType="lightUp">
                  <fgColor theme="0" tint="-0.24994659260841701"/>
                </patternFill>
              </fill>
            </x14:dxf>
          </x14:cfRule>
          <xm:sqref>C101:D101</xm:sqref>
        </x14:conditionalFormatting>
        <x14:conditionalFormatting xmlns:xm="http://schemas.microsoft.com/office/excel/2006/main">
          <x14:cfRule type="expression" priority="214" stopIfTrue="1" id="{2E536107-3991-411E-BD9F-8B8723AB51BE}">
            <xm:f>'PRODUCT DETAILS'!$E$12&lt;&gt;"Consumable"</xm:f>
            <x14:dxf>
              <font>
                <color theme="0"/>
              </font>
              <fill>
                <patternFill patternType="lightUp">
                  <fgColor theme="0" tint="-0.24994659260841701"/>
                </patternFill>
              </fill>
            </x14:dxf>
          </x14:cfRule>
          <xm:sqref>I101</xm:sqref>
        </x14:conditionalFormatting>
        <x14:conditionalFormatting xmlns:xm="http://schemas.microsoft.com/office/excel/2006/main">
          <x14:cfRule type="expression" priority="210" stopIfTrue="1" id="{E2063B3A-2507-4D03-B9A1-60386A371F64}">
            <xm:f>'PRODUCT DETAILS'!$E$12&lt;&gt;"Consumable"</xm:f>
            <x14:dxf>
              <font>
                <color theme="0"/>
              </font>
              <fill>
                <patternFill patternType="lightUp">
                  <fgColor theme="0" tint="-0.24994659260841701"/>
                </patternFill>
              </fill>
            </x14:dxf>
          </x14:cfRule>
          <xm:sqref>C104:D104</xm:sqref>
        </x14:conditionalFormatting>
        <x14:conditionalFormatting xmlns:xm="http://schemas.microsoft.com/office/excel/2006/main">
          <x14:cfRule type="expression" priority="207" stopIfTrue="1" id="{7B830788-0E2D-4BBE-964E-F0BF6794F5EA}">
            <xm:f>'PRODUCT DETAILS'!$E$12&lt;&gt;"Consumable"</xm:f>
            <x14:dxf>
              <font>
                <color theme="0"/>
              </font>
              <fill>
                <patternFill patternType="lightUp">
                  <fgColor theme="0" tint="-0.24994659260841701"/>
                </patternFill>
              </fill>
            </x14:dxf>
          </x14:cfRule>
          <xm:sqref>I104</xm:sqref>
        </x14:conditionalFormatting>
        <x14:conditionalFormatting xmlns:xm="http://schemas.microsoft.com/office/excel/2006/main">
          <x14:cfRule type="expression" priority="199" stopIfTrue="1" id="{773C0846-21DC-4A6E-B25D-5B62656F40D2}">
            <xm:f>'PRODUCT DETAILS'!$E$12&lt;&gt;"Consumable"</xm:f>
            <x14:dxf>
              <font>
                <color theme="0"/>
              </font>
              <fill>
                <patternFill patternType="lightUp">
                  <fgColor theme="0" tint="-0.24994659260841701"/>
                </patternFill>
              </fill>
            </x14:dxf>
          </x14:cfRule>
          <xm:sqref>D114</xm:sqref>
        </x14:conditionalFormatting>
        <x14:conditionalFormatting xmlns:xm="http://schemas.microsoft.com/office/excel/2006/main">
          <x14:cfRule type="expression" priority="196" stopIfTrue="1" id="{B199AE7E-816F-4A40-9A01-EC3DE76BC4D7}">
            <xm:f>'PRODUCT DETAILS'!$E$12&lt;&gt;"Consumable"</xm:f>
            <x14:dxf>
              <font>
                <color theme="0"/>
              </font>
              <fill>
                <patternFill patternType="lightUp">
                  <fgColor theme="0" tint="-0.24994659260841701"/>
                </patternFill>
              </fill>
            </x14:dxf>
          </x14:cfRule>
          <xm:sqref>D118 B116 I114:I115 D115 G114:G115</xm:sqref>
        </x14:conditionalFormatting>
        <x14:conditionalFormatting xmlns:xm="http://schemas.microsoft.com/office/excel/2006/main">
          <x14:cfRule type="expression" priority="193" stopIfTrue="1" id="{4D67383C-BB1E-4FE9-BAB2-FB3335E891C8}">
            <xm:f>'PRODUCT DETAILS'!$E$12&lt;&gt;"Consumable"</xm:f>
            <x14:dxf>
              <font>
                <color theme="0"/>
              </font>
              <fill>
                <patternFill patternType="lightUp">
                  <fgColor theme="0" tint="-0.24994659260841701"/>
                </patternFill>
              </fill>
            </x14:dxf>
          </x14:cfRule>
          <xm:sqref>C120:D125 C127:D138 C140:D155 C157:D158 C160:D166</xm:sqref>
        </x14:conditionalFormatting>
        <x14:conditionalFormatting xmlns:xm="http://schemas.microsoft.com/office/excel/2006/main">
          <x14:cfRule type="expression" priority="190" stopIfTrue="1" id="{E43A1AF4-6D10-44B0-8B51-C4E305AB1CD7}">
            <xm:f>'PRODUCT DETAILS'!$E$12&lt;&gt;"Consumable"</xm:f>
            <x14:dxf>
              <font>
                <color theme="0"/>
              </font>
              <fill>
                <patternFill patternType="lightUp">
                  <fgColor theme="0" tint="-0.24994659260841701"/>
                </patternFill>
              </fill>
            </x14:dxf>
          </x14:cfRule>
          <xm:sqref>I120:I125 I127:I138 I140:I155 I157:I158 I160:I166</xm:sqref>
        </x14:conditionalFormatting>
        <x14:conditionalFormatting xmlns:xm="http://schemas.microsoft.com/office/excel/2006/main">
          <x14:cfRule type="expression" priority="186" stopIfTrue="1" id="{EF6259C7-C7E0-4ADC-8872-E35635EF48BA}">
            <xm:f>'PRODUCT DETAILS'!$E$12&lt;&gt;"Consumable"</xm:f>
            <x14:dxf>
              <font>
                <color theme="0"/>
              </font>
              <fill>
                <patternFill patternType="lightUp">
                  <fgColor theme="0" tint="-0.24994659260841701"/>
                </patternFill>
              </fill>
            </x14:dxf>
          </x14:cfRule>
          <xm:sqref>C126:D126</xm:sqref>
        </x14:conditionalFormatting>
        <x14:conditionalFormatting xmlns:xm="http://schemas.microsoft.com/office/excel/2006/main">
          <x14:cfRule type="expression" priority="183" stopIfTrue="1" id="{F4995904-A39B-4055-B7EB-83C7DA5768BB}">
            <xm:f>'PRODUCT DETAILS'!$E$12&lt;&gt;"Consumable"</xm:f>
            <x14:dxf>
              <font>
                <color theme="0"/>
              </font>
              <fill>
                <patternFill patternType="lightUp">
                  <fgColor theme="0" tint="-0.24994659260841701"/>
                </patternFill>
              </fill>
            </x14:dxf>
          </x14:cfRule>
          <xm:sqref>I126</xm:sqref>
        </x14:conditionalFormatting>
        <x14:conditionalFormatting xmlns:xm="http://schemas.microsoft.com/office/excel/2006/main">
          <x14:cfRule type="expression" priority="179" stopIfTrue="1" id="{AF55287E-96D1-4CEF-B4C2-1CB62C48E2AE}">
            <xm:f>'PRODUCT DETAILS'!$E$12&lt;&gt;"Consumable"</xm:f>
            <x14:dxf>
              <font>
                <color theme="0"/>
              </font>
              <fill>
                <patternFill patternType="lightUp">
                  <fgColor theme="0" tint="-0.24994659260841701"/>
                </patternFill>
              </fill>
            </x14:dxf>
          </x14:cfRule>
          <xm:sqref>C139:D139</xm:sqref>
        </x14:conditionalFormatting>
        <x14:conditionalFormatting xmlns:xm="http://schemas.microsoft.com/office/excel/2006/main">
          <x14:cfRule type="expression" priority="176" stopIfTrue="1" id="{EC1BB006-1A36-4761-9124-6BF9B2B39032}">
            <xm:f>'PRODUCT DETAILS'!$E$12&lt;&gt;"Consumable"</xm:f>
            <x14:dxf>
              <font>
                <color theme="0"/>
              </font>
              <fill>
                <patternFill patternType="lightUp">
                  <fgColor theme="0" tint="-0.24994659260841701"/>
                </patternFill>
              </fill>
            </x14:dxf>
          </x14:cfRule>
          <xm:sqref>I139</xm:sqref>
        </x14:conditionalFormatting>
        <x14:conditionalFormatting xmlns:xm="http://schemas.microsoft.com/office/excel/2006/main">
          <x14:cfRule type="expression" priority="172" stopIfTrue="1" id="{32A207E2-35B2-4D7B-9F0D-4B838532BECD}">
            <xm:f>'PRODUCT DETAILS'!$E$12&lt;&gt;"Consumable"</xm:f>
            <x14:dxf>
              <font>
                <color theme="0"/>
              </font>
              <fill>
                <patternFill patternType="lightUp">
                  <fgColor theme="0" tint="-0.24994659260841701"/>
                </patternFill>
              </fill>
            </x14:dxf>
          </x14:cfRule>
          <xm:sqref>C156:D156</xm:sqref>
        </x14:conditionalFormatting>
        <x14:conditionalFormatting xmlns:xm="http://schemas.microsoft.com/office/excel/2006/main">
          <x14:cfRule type="expression" priority="169" stopIfTrue="1" id="{403584B1-B5C4-4AB4-901B-22B39DB55892}">
            <xm:f>'PRODUCT DETAILS'!$E$12&lt;&gt;"Consumable"</xm:f>
            <x14:dxf>
              <font>
                <color theme="0"/>
              </font>
              <fill>
                <patternFill patternType="lightUp">
                  <fgColor theme="0" tint="-0.24994659260841701"/>
                </patternFill>
              </fill>
            </x14:dxf>
          </x14:cfRule>
          <xm:sqref>I156</xm:sqref>
        </x14:conditionalFormatting>
        <x14:conditionalFormatting xmlns:xm="http://schemas.microsoft.com/office/excel/2006/main">
          <x14:cfRule type="expression" priority="165" stopIfTrue="1" id="{A6B247B3-E160-449D-A5FC-939B762339F1}">
            <xm:f>'PRODUCT DETAILS'!$E$12&lt;&gt;"Consumable"</xm:f>
            <x14:dxf>
              <font>
                <color theme="0"/>
              </font>
              <fill>
                <patternFill patternType="lightUp">
                  <fgColor theme="0" tint="-0.24994659260841701"/>
                </patternFill>
              </fill>
            </x14:dxf>
          </x14:cfRule>
          <xm:sqref>C159:D159</xm:sqref>
        </x14:conditionalFormatting>
        <x14:conditionalFormatting xmlns:xm="http://schemas.microsoft.com/office/excel/2006/main">
          <x14:cfRule type="expression" priority="162" stopIfTrue="1" id="{EFF8A1B6-9E47-4D4B-9E85-89D08B20F2AF}">
            <xm:f>'PRODUCT DETAILS'!$E$12&lt;&gt;"Consumable"</xm:f>
            <x14:dxf>
              <font>
                <color theme="0"/>
              </font>
              <fill>
                <patternFill patternType="lightUp">
                  <fgColor theme="0" tint="-0.24994659260841701"/>
                </patternFill>
              </fill>
            </x14:dxf>
          </x14:cfRule>
          <xm:sqref>I159</xm:sqref>
        </x14:conditionalFormatting>
        <x14:conditionalFormatting xmlns:xm="http://schemas.microsoft.com/office/excel/2006/main">
          <x14:cfRule type="expression" priority="154" stopIfTrue="1" id="{1A26E8B4-2279-444D-A92C-BC28A71EB0A3}">
            <xm:f>'PRODUCT DETAILS'!$E$12&lt;&gt;"Consumable"</xm:f>
            <x14:dxf>
              <font>
                <color theme="0"/>
              </font>
              <fill>
                <patternFill patternType="lightUp">
                  <fgColor theme="0" tint="-0.24994659260841701"/>
                </patternFill>
              </fill>
            </x14:dxf>
          </x14:cfRule>
          <xm:sqref>D169</xm:sqref>
        </x14:conditionalFormatting>
        <x14:conditionalFormatting xmlns:xm="http://schemas.microsoft.com/office/excel/2006/main">
          <x14:cfRule type="expression" priority="151" stopIfTrue="1" id="{AC692AE2-7076-417D-949B-0FB8B137AB60}">
            <xm:f>'PRODUCT DETAILS'!$E$12&lt;&gt;"Consumable"</xm:f>
            <x14:dxf>
              <font>
                <color theme="0"/>
              </font>
              <fill>
                <patternFill patternType="lightUp">
                  <fgColor theme="0" tint="-0.24994659260841701"/>
                </patternFill>
              </fill>
            </x14:dxf>
          </x14:cfRule>
          <xm:sqref>D173 B171 I169:I170 D170 G169:G170</xm:sqref>
        </x14:conditionalFormatting>
        <x14:conditionalFormatting xmlns:xm="http://schemas.microsoft.com/office/excel/2006/main">
          <x14:cfRule type="expression" priority="148" stopIfTrue="1" id="{C4ADE70E-BD97-4084-B16E-D1C13FD57C17}">
            <xm:f>'PRODUCT DETAILS'!$E$12&lt;&gt;"Consumable"</xm:f>
            <x14:dxf>
              <font>
                <color theme="0"/>
              </font>
              <fill>
                <patternFill patternType="lightUp">
                  <fgColor theme="0" tint="-0.24994659260841701"/>
                </patternFill>
              </fill>
            </x14:dxf>
          </x14:cfRule>
          <xm:sqref>C175:D180 C182:D193 C195:D210 C212:D213 C215:D221</xm:sqref>
        </x14:conditionalFormatting>
        <x14:conditionalFormatting xmlns:xm="http://schemas.microsoft.com/office/excel/2006/main">
          <x14:cfRule type="expression" priority="145" stopIfTrue="1" id="{9B1D1472-5EC4-4A42-A749-6DDF7E1F9CBE}">
            <xm:f>'PRODUCT DETAILS'!$E$12&lt;&gt;"Consumable"</xm:f>
            <x14:dxf>
              <font>
                <color theme="0"/>
              </font>
              <fill>
                <patternFill patternType="lightUp">
                  <fgColor theme="0" tint="-0.24994659260841701"/>
                </patternFill>
              </fill>
            </x14:dxf>
          </x14:cfRule>
          <xm:sqref>I175:I180 I182:I193 I195:I210 I212:I213 I215:I221</xm:sqref>
        </x14:conditionalFormatting>
        <x14:conditionalFormatting xmlns:xm="http://schemas.microsoft.com/office/excel/2006/main">
          <x14:cfRule type="expression" priority="141" stopIfTrue="1" id="{65E6858E-380B-4CC7-9C42-04F71BDA8BF5}">
            <xm:f>'PRODUCT DETAILS'!$E$12&lt;&gt;"Consumable"</xm:f>
            <x14:dxf>
              <font>
                <color theme="0"/>
              </font>
              <fill>
                <patternFill patternType="lightUp">
                  <fgColor theme="0" tint="-0.24994659260841701"/>
                </patternFill>
              </fill>
            </x14:dxf>
          </x14:cfRule>
          <xm:sqref>C181:D181</xm:sqref>
        </x14:conditionalFormatting>
        <x14:conditionalFormatting xmlns:xm="http://schemas.microsoft.com/office/excel/2006/main">
          <x14:cfRule type="expression" priority="138" stopIfTrue="1" id="{E14484DC-5C06-4CB6-88C7-EE044DB43711}">
            <xm:f>'PRODUCT DETAILS'!$E$12&lt;&gt;"Consumable"</xm:f>
            <x14:dxf>
              <font>
                <color theme="0"/>
              </font>
              <fill>
                <patternFill patternType="lightUp">
                  <fgColor theme="0" tint="-0.24994659260841701"/>
                </patternFill>
              </fill>
            </x14:dxf>
          </x14:cfRule>
          <xm:sqref>I181</xm:sqref>
        </x14:conditionalFormatting>
        <x14:conditionalFormatting xmlns:xm="http://schemas.microsoft.com/office/excel/2006/main">
          <x14:cfRule type="expression" priority="134" stopIfTrue="1" id="{CEE1B58A-7B8D-438B-9EB2-FE11C2DB249A}">
            <xm:f>'PRODUCT DETAILS'!$E$12&lt;&gt;"Consumable"</xm:f>
            <x14:dxf>
              <font>
                <color theme="0"/>
              </font>
              <fill>
                <patternFill patternType="lightUp">
                  <fgColor theme="0" tint="-0.24994659260841701"/>
                </patternFill>
              </fill>
            </x14:dxf>
          </x14:cfRule>
          <xm:sqref>C194:D194</xm:sqref>
        </x14:conditionalFormatting>
        <x14:conditionalFormatting xmlns:xm="http://schemas.microsoft.com/office/excel/2006/main">
          <x14:cfRule type="expression" priority="131" stopIfTrue="1" id="{AAB4190E-2FA4-4DD4-AFEA-A8B929D21916}">
            <xm:f>'PRODUCT DETAILS'!$E$12&lt;&gt;"Consumable"</xm:f>
            <x14:dxf>
              <font>
                <color theme="0"/>
              </font>
              <fill>
                <patternFill patternType="lightUp">
                  <fgColor theme="0" tint="-0.24994659260841701"/>
                </patternFill>
              </fill>
            </x14:dxf>
          </x14:cfRule>
          <xm:sqref>I194</xm:sqref>
        </x14:conditionalFormatting>
        <x14:conditionalFormatting xmlns:xm="http://schemas.microsoft.com/office/excel/2006/main">
          <x14:cfRule type="expression" priority="127" stopIfTrue="1" id="{F6466CC5-3F82-4112-956F-B25DFA00CD40}">
            <xm:f>'PRODUCT DETAILS'!$E$12&lt;&gt;"Consumable"</xm:f>
            <x14:dxf>
              <font>
                <color theme="0"/>
              </font>
              <fill>
                <patternFill patternType="lightUp">
                  <fgColor theme="0" tint="-0.24994659260841701"/>
                </patternFill>
              </fill>
            </x14:dxf>
          </x14:cfRule>
          <xm:sqref>C211:D211</xm:sqref>
        </x14:conditionalFormatting>
        <x14:conditionalFormatting xmlns:xm="http://schemas.microsoft.com/office/excel/2006/main">
          <x14:cfRule type="expression" priority="124" stopIfTrue="1" id="{C0021CF5-D4E6-487C-A122-D82B2878F723}">
            <xm:f>'PRODUCT DETAILS'!$E$12&lt;&gt;"Consumable"</xm:f>
            <x14:dxf>
              <font>
                <color theme="0"/>
              </font>
              <fill>
                <patternFill patternType="lightUp">
                  <fgColor theme="0" tint="-0.24994659260841701"/>
                </patternFill>
              </fill>
            </x14:dxf>
          </x14:cfRule>
          <xm:sqref>I211</xm:sqref>
        </x14:conditionalFormatting>
        <x14:conditionalFormatting xmlns:xm="http://schemas.microsoft.com/office/excel/2006/main">
          <x14:cfRule type="expression" priority="120" stopIfTrue="1" id="{AA2DC09F-06FE-43C9-BFEB-D097BB940D92}">
            <xm:f>'PRODUCT DETAILS'!$E$12&lt;&gt;"Consumable"</xm:f>
            <x14:dxf>
              <font>
                <color theme="0"/>
              </font>
              <fill>
                <patternFill patternType="lightUp">
                  <fgColor theme="0" tint="-0.24994659260841701"/>
                </patternFill>
              </fill>
            </x14:dxf>
          </x14:cfRule>
          <xm:sqref>C214:D214</xm:sqref>
        </x14:conditionalFormatting>
        <x14:conditionalFormatting xmlns:xm="http://schemas.microsoft.com/office/excel/2006/main">
          <x14:cfRule type="expression" priority="117" stopIfTrue="1" id="{1D8E5CE6-0D8E-45CD-9882-CCD28CAE9CC3}">
            <xm:f>'PRODUCT DETAILS'!$E$12&lt;&gt;"Consumable"</xm:f>
            <x14:dxf>
              <font>
                <color theme="0"/>
              </font>
              <fill>
                <patternFill patternType="lightUp">
                  <fgColor theme="0" tint="-0.24994659260841701"/>
                </patternFill>
              </fill>
            </x14:dxf>
          </x14:cfRule>
          <xm:sqref>I214</xm:sqref>
        </x14:conditionalFormatting>
        <x14:conditionalFormatting xmlns:xm="http://schemas.microsoft.com/office/excel/2006/main">
          <x14:cfRule type="expression" priority="109" stopIfTrue="1" id="{23345AB3-50FD-45F6-8B4C-4172C527008F}">
            <xm:f>'PRODUCT DETAILS'!$E$12&lt;&gt;"Consumable"</xm:f>
            <x14:dxf>
              <font>
                <color theme="0"/>
              </font>
              <fill>
                <patternFill patternType="lightUp">
                  <fgColor theme="0" tint="-0.24994659260841701"/>
                </patternFill>
              </fill>
            </x14:dxf>
          </x14:cfRule>
          <xm:sqref>D224</xm:sqref>
        </x14:conditionalFormatting>
        <x14:conditionalFormatting xmlns:xm="http://schemas.microsoft.com/office/excel/2006/main">
          <x14:cfRule type="expression" priority="106" stopIfTrue="1" id="{56AC09B7-1A35-47E4-8F7D-3D1BDB3401DE}">
            <xm:f>'PRODUCT DETAILS'!$E$12&lt;&gt;"Consumable"</xm:f>
            <x14:dxf>
              <font>
                <color theme="0"/>
              </font>
              <fill>
                <patternFill patternType="lightUp">
                  <fgColor theme="0" tint="-0.24994659260841701"/>
                </patternFill>
              </fill>
            </x14:dxf>
          </x14:cfRule>
          <xm:sqref>D228 B226 I224:I225 D225 G224:G225</xm:sqref>
        </x14:conditionalFormatting>
        <x14:conditionalFormatting xmlns:xm="http://schemas.microsoft.com/office/excel/2006/main">
          <x14:cfRule type="expression" priority="103" stopIfTrue="1" id="{17831C84-8442-466E-A948-B48EA4FDED27}">
            <xm:f>'PRODUCT DETAILS'!$E$12&lt;&gt;"Consumable"</xm:f>
            <x14:dxf>
              <font>
                <color theme="0"/>
              </font>
              <fill>
                <patternFill patternType="lightUp">
                  <fgColor theme="0" tint="-0.24994659260841701"/>
                </patternFill>
              </fill>
            </x14:dxf>
          </x14:cfRule>
          <xm:sqref>C230:D235 C237:D248 C250:D265 C267:D268 C270:D276</xm:sqref>
        </x14:conditionalFormatting>
        <x14:conditionalFormatting xmlns:xm="http://schemas.microsoft.com/office/excel/2006/main">
          <x14:cfRule type="expression" priority="100" stopIfTrue="1" id="{05287677-9ACA-45F7-8AD3-ECE654EAD889}">
            <xm:f>'PRODUCT DETAILS'!$E$12&lt;&gt;"Consumable"</xm:f>
            <x14:dxf>
              <font>
                <color theme="0"/>
              </font>
              <fill>
                <patternFill patternType="lightUp">
                  <fgColor theme="0" tint="-0.24994659260841701"/>
                </patternFill>
              </fill>
            </x14:dxf>
          </x14:cfRule>
          <xm:sqref>I230:I235 I237:I248 I250:I265 I267:I268 I270:I276</xm:sqref>
        </x14:conditionalFormatting>
        <x14:conditionalFormatting xmlns:xm="http://schemas.microsoft.com/office/excel/2006/main">
          <x14:cfRule type="expression" priority="96" stopIfTrue="1" id="{466A65C6-2FCA-492F-ABFA-745C07429354}">
            <xm:f>'PRODUCT DETAILS'!$E$12&lt;&gt;"Consumable"</xm:f>
            <x14:dxf>
              <font>
                <color theme="0"/>
              </font>
              <fill>
                <patternFill patternType="lightUp">
                  <fgColor theme="0" tint="-0.24994659260841701"/>
                </patternFill>
              </fill>
            </x14:dxf>
          </x14:cfRule>
          <xm:sqref>C236:D236</xm:sqref>
        </x14:conditionalFormatting>
        <x14:conditionalFormatting xmlns:xm="http://schemas.microsoft.com/office/excel/2006/main">
          <x14:cfRule type="expression" priority="93" stopIfTrue="1" id="{5C20B046-6E02-42DC-9F21-920959FDC02E}">
            <xm:f>'PRODUCT DETAILS'!$E$12&lt;&gt;"Consumable"</xm:f>
            <x14:dxf>
              <font>
                <color theme="0"/>
              </font>
              <fill>
                <patternFill patternType="lightUp">
                  <fgColor theme="0" tint="-0.24994659260841701"/>
                </patternFill>
              </fill>
            </x14:dxf>
          </x14:cfRule>
          <xm:sqref>I236</xm:sqref>
        </x14:conditionalFormatting>
        <x14:conditionalFormatting xmlns:xm="http://schemas.microsoft.com/office/excel/2006/main">
          <x14:cfRule type="expression" priority="89" stopIfTrue="1" id="{380F81E2-4982-4747-B3D4-421B2ED643EF}">
            <xm:f>'PRODUCT DETAILS'!$E$12&lt;&gt;"Consumable"</xm:f>
            <x14:dxf>
              <font>
                <color theme="0"/>
              </font>
              <fill>
                <patternFill patternType="lightUp">
                  <fgColor theme="0" tint="-0.24994659260841701"/>
                </patternFill>
              </fill>
            </x14:dxf>
          </x14:cfRule>
          <xm:sqref>C249:D249</xm:sqref>
        </x14:conditionalFormatting>
        <x14:conditionalFormatting xmlns:xm="http://schemas.microsoft.com/office/excel/2006/main">
          <x14:cfRule type="expression" priority="86" stopIfTrue="1" id="{EBF25C57-AAE6-4E4B-A1E7-BEA3562B5EA1}">
            <xm:f>'PRODUCT DETAILS'!$E$12&lt;&gt;"Consumable"</xm:f>
            <x14:dxf>
              <font>
                <color theme="0"/>
              </font>
              <fill>
                <patternFill patternType="lightUp">
                  <fgColor theme="0" tint="-0.24994659260841701"/>
                </patternFill>
              </fill>
            </x14:dxf>
          </x14:cfRule>
          <xm:sqref>I249</xm:sqref>
        </x14:conditionalFormatting>
        <x14:conditionalFormatting xmlns:xm="http://schemas.microsoft.com/office/excel/2006/main">
          <x14:cfRule type="expression" priority="82" stopIfTrue="1" id="{FB64B2B2-09C5-445F-BF2C-3D75B8BE24F5}">
            <xm:f>'PRODUCT DETAILS'!$E$12&lt;&gt;"Consumable"</xm:f>
            <x14:dxf>
              <font>
                <color theme="0"/>
              </font>
              <fill>
                <patternFill patternType="lightUp">
                  <fgColor theme="0" tint="-0.24994659260841701"/>
                </patternFill>
              </fill>
            </x14:dxf>
          </x14:cfRule>
          <xm:sqref>C266:D266</xm:sqref>
        </x14:conditionalFormatting>
        <x14:conditionalFormatting xmlns:xm="http://schemas.microsoft.com/office/excel/2006/main">
          <x14:cfRule type="expression" priority="79" stopIfTrue="1" id="{6691FCFA-C786-423E-BAA6-96F3159888F9}">
            <xm:f>'PRODUCT DETAILS'!$E$12&lt;&gt;"Consumable"</xm:f>
            <x14:dxf>
              <font>
                <color theme="0"/>
              </font>
              <fill>
                <patternFill patternType="lightUp">
                  <fgColor theme="0" tint="-0.24994659260841701"/>
                </patternFill>
              </fill>
            </x14:dxf>
          </x14:cfRule>
          <xm:sqref>I266</xm:sqref>
        </x14:conditionalFormatting>
        <x14:conditionalFormatting xmlns:xm="http://schemas.microsoft.com/office/excel/2006/main">
          <x14:cfRule type="expression" priority="75" stopIfTrue="1" id="{D3354F8E-D5C4-4071-B186-223F72703BD2}">
            <xm:f>'PRODUCT DETAILS'!$E$12&lt;&gt;"Consumable"</xm:f>
            <x14:dxf>
              <font>
                <color theme="0"/>
              </font>
              <fill>
                <patternFill patternType="lightUp">
                  <fgColor theme="0" tint="-0.24994659260841701"/>
                </patternFill>
              </fill>
            </x14:dxf>
          </x14:cfRule>
          <xm:sqref>C269:D269</xm:sqref>
        </x14:conditionalFormatting>
        <x14:conditionalFormatting xmlns:xm="http://schemas.microsoft.com/office/excel/2006/main">
          <x14:cfRule type="expression" priority="72" stopIfTrue="1" id="{FBFF9532-ED8F-4003-9A48-AE4F4EF4497A}">
            <xm:f>'PRODUCT DETAILS'!$E$12&lt;&gt;"Consumable"</xm:f>
            <x14:dxf>
              <font>
                <color theme="0"/>
              </font>
              <fill>
                <patternFill patternType="lightUp">
                  <fgColor theme="0" tint="-0.24994659260841701"/>
                </patternFill>
              </fill>
            </x14:dxf>
          </x14:cfRule>
          <xm:sqref>I269</xm:sqref>
        </x14:conditionalFormatting>
        <x14:conditionalFormatting xmlns:xm="http://schemas.microsoft.com/office/excel/2006/main">
          <x14:cfRule type="expression" priority="64" stopIfTrue="1" id="{013A1C50-5A58-41E8-8C1B-4FC8A2631E1C}">
            <xm:f>'PRODUCT DETAILS'!$E$12&lt;&gt;"Consumable"</xm:f>
            <x14:dxf>
              <font>
                <color theme="0"/>
              </font>
              <fill>
                <patternFill patternType="lightUp">
                  <fgColor theme="0" tint="-0.24994659260841701"/>
                </patternFill>
              </fill>
            </x14:dxf>
          </x14:cfRule>
          <xm:sqref>D279</xm:sqref>
        </x14:conditionalFormatting>
        <x14:conditionalFormatting xmlns:xm="http://schemas.microsoft.com/office/excel/2006/main">
          <x14:cfRule type="expression" priority="61" stopIfTrue="1" id="{7067F1E4-CADF-4FA8-A734-D122C8FFCFD9}">
            <xm:f>'PRODUCT DETAILS'!$E$12&lt;&gt;"Consumable"</xm:f>
            <x14:dxf>
              <font>
                <color theme="0"/>
              </font>
              <fill>
                <patternFill patternType="lightUp">
                  <fgColor theme="0" tint="-0.24994659260841701"/>
                </patternFill>
              </fill>
            </x14:dxf>
          </x14:cfRule>
          <xm:sqref>D283 B281 I279:I280 D280 G279:G280</xm:sqref>
        </x14:conditionalFormatting>
        <x14:conditionalFormatting xmlns:xm="http://schemas.microsoft.com/office/excel/2006/main">
          <x14:cfRule type="expression" priority="58" stopIfTrue="1" id="{1B2EE15F-9DA2-48E1-8FA1-BEABAAE77F29}">
            <xm:f>'PRODUCT DETAILS'!$E$12&lt;&gt;"Consumable"</xm:f>
            <x14:dxf>
              <font>
                <color theme="0"/>
              </font>
              <fill>
                <patternFill patternType="lightUp">
                  <fgColor theme="0" tint="-0.24994659260841701"/>
                </patternFill>
              </fill>
            </x14:dxf>
          </x14:cfRule>
          <xm:sqref>C285:D290 C292:D303 C305:D320 C322:D323 C325:D331</xm:sqref>
        </x14:conditionalFormatting>
        <x14:conditionalFormatting xmlns:xm="http://schemas.microsoft.com/office/excel/2006/main">
          <x14:cfRule type="expression" priority="55" stopIfTrue="1" id="{D2E47BA3-CA1C-4C52-8F90-FDFCDEF9F06E}">
            <xm:f>'PRODUCT DETAILS'!$E$12&lt;&gt;"Consumable"</xm:f>
            <x14:dxf>
              <font>
                <color theme="0"/>
              </font>
              <fill>
                <patternFill patternType="lightUp">
                  <fgColor theme="0" tint="-0.24994659260841701"/>
                </patternFill>
              </fill>
            </x14:dxf>
          </x14:cfRule>
          <xm:sqref>I285:I290 I292:I303 I305:I320 I322:I323 I325:I331</xm:sqref>
        </x14:conditionalFormatting>
        <x14:conditionalFormatting xmlns:xm="http://schemas.microsoft.com/office/excel/2006/main">
          <x14:cfRule type="expression" priority="51" stopIfTrue="1" id="{3E97C095-D395-415C-BFC1-91289CF8BFF4}">
            <xm:f>'PRODUCT DETAILS'!$E$12&lt;&gt;"Consumable"</xm:f>
            <x14:dxf>
              <font>
                <color theme="0"/>
              </font>
              <fill>
                <patternFill patternType="lightUp">
                  <fgColor theme="0" tint="-0.24994659260841701"/>
                </patternFill>
              </fill>
            </x14:dxf>
          </x14:cfRule>
          <xm:sqref>C291:D291</xm:sqref>
        </x14:conditionalFormatting>
        <x14:conditionalFormatting xmlns:xm="http://schemas.microsoft.com/office/excel/2006/main">
          <x14:cfRule type="expression" priority="48" stopIfTrue="1" id="{CA9B44DF-065E-4C86-BAB6-1C4F7A03FB05}">
            <xm:f>'PRODUCT DETAILS'!$E$12&lt;&gt;"Consumable"</xm:f>
            <x14:dxf>
              <font>
                <color theme="0"/>
              </font>
              <fill>
                <patternFill patternType="lightUp">
                  <fgColor theme="0" tint="-0.24994659260841701"/>
                </patternFill>
              </fill>
            </x14:dxf>
          </x14:cfRule>
          <xm:sqref>I291</xm:sqref>
        </x14:conditionalFormatting>
        <x14:conditionalFormatting xmlns:xm="http://schemas.microsoft.com/office/excel/2006/main">
          <x14:cfRule type="expression" priority="44" stopIfTrue="1" id="{782AF156-70EF-4038-BF2C-6E4A7BB491B0}">
            <xm:f>'PRODUCT DETAILS'!$E$12&lt;&gt;"Consumable"</xm:f>
            <x14:dxf>
              <font>
                <color theme="0"/>
              </font>
              <fill>
                <patternFill patternType="lightUp">
                  <fgColor theme="0" tint="-0.24994659260841701"/>
                </patternFill>
              </fill>
            </x14:dxf>
          </x14:cfRule>
          <xm:sqref>C304:D304</xm:sqref>
        </x14:conditionalFormatting>
        <x14:conditionalFormatting xmlns:xm="http://schemas.microsoft.com/office/excel/2006/main">
          <x14:cfRule type="expression" priority="41" stopIfTrue="1" id="{95B582BF-0A93-4014-9A69-C0A7BDB58102}">
            <xm:f>'PRODUCT DETAILS'!$E$12&lt;&gt;"Consumable"</xm:f>
            <x14:dxf>
              <font>
                <color theme="0"/>
              </font>
              <fill>
                <patternFill patternType="lightUp">
                  <fgColor theme="0" tint="-0.24994659260841701"/>
                </patternFill>
              </fill>
            </x14:dxf>
          </x14:cfRule>
          <xm:sqref>I304</xm:sqref>
        </x14:conditionalFormatting>
        <x14:conditionalFormatting xmlns:xm="http://schemas.microsoft.com/office/excel/2006/main">
          <x14:cfRule type="expression" priority="37" stopIfTrue="1" id="{9B2877A3-1FAE-4B11-887F-B51944A922DA}">
            <xm:f>'PRODUCT DETAILS'!$E$12&lt;&gt;"Consumable"</xm:f>
            <x14:dxf>
              <font>
                <color theme="0"/>
              </font>
              <fill>
                <patternFill patternType="lightUp">
                  <fgColor theme="0" tint="-0.24994659260841701"/>
                </patternFill>
              </fill>
            </x14:dxf>
          </x14:cfRule>
          <xm:sqref>C321:D321</xm:sqref>
        </x14:conditionalFormatting>
        <x14:conditionalFormatting xmlns:xm="http://schemas.microsoft.com/office/excel/2006/main">
          <x14:cfRule type="expression" priority="34" stopIfTrue="1" id="{5B5CFDD6-606D-4878-A698-74D9E0B96CC6}">
            <xm:f>'PRODUCT DETAILS'!$E$12&lt;&gt;"Consumable"</xm:f>
            <x14:dxf>
              <font>
                <color theme="0"/>
              </font>
              <fill>
                <patternFill patternType="lightUp">
                  <fgColor theme="0" tint="-0.24994659260841701"/>
                </patternFill>
              </fill>
            </x14:dxf>
          </x14:cfRule>
          <xm:sqref>I321</xm:sqref>
        </x14:conditionalFormatting>
        <x14:conditionalFormatting xmlns:xm="http://schemas.microsoft.com/office/excel/2006/main">
          <x14:cfRule type="expression" priority="30" stopIfTrue="1" id="{A72AEA62-D632-496F-8283-11A2F5EAD480}">
            <xm:f>'PRODUCT DETAILS'!$E$12&lt;&gt;"Consumable"</xm:f>
            <x14:dxf>
              <font>
                <color theme="0"/>
              </font>
              <fill>
                <patternFill patternType="lightUp">
                  <fgColor theme="0" tint="-0.24994659260841701"/>
                </patternFill>
              </fill>
            </x14:dxf>
          </x14:cfRule>
          <xm:sqref>C324:D324</xm:sqref>
        </x14:conditionalFormatting>
        <x14:conditionalFormatting xmlns:xm="http://schemas.microsoft.com/office/excel/2006/main">
          <x14:cfRule type="expression" priority="27" stopIfTrue="1" id="{54893D8C-237A-4201-91CD-5ABEAD12DEEC}">
            <xm:f>'PRODUCT DETAILS'!$E$12&lt;&gt;"Consumable"</xm:f>
            <x14:dxf>
              <font>
                <color theme="0"/>
              </font>
              <fill>
                <patternFill patternType="lightUp">
                  <fgColor theme="0" tint="-0.24994659260841701"/>
                </patternFill>
              </fill>
            </x14:dxf>
          </x14:cfRule>
          <xm:sqref>I324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ErrorMessage="1">
          <x14:formula1>
            <xm:f>_reference!$C$1:$C$3</xm:f>
          </x14:formula1>
          <xm:sqref>C17:C28 C10:C11 C13:C15 C325:C331 C30:C45 C47:C48 C50:C56 C72:C83 C65:C66 C68:C70 C322:C323 C85:C100 C102:C103 C105:C111 C127:C138 C120:C121 C123:C125 C305:C320 C140:C155 C157:C158 C160:C166 C182:C193 C175:C176 C178:C180 C285:C286 C195:C210 C212:C213 C215:C221 C237:C248 C230:C231 C233:C235 C288:C290 C250:C265 C267:C268 C270:C276 C292:C303 D170 D115 D60 D5 D225 D280</xm:sqref>
        </x14:dataValidation>
        <x14:dataValidation type="list" allowBlank="1" showInputMessage="1" showErrorMessage="1">
          <x14:formula1>
            <xm:f>_reference!$I$3:$I$806</xm:f>
          </x14:formula1>
          <xm:sqref>D8 F10:F11 F13:F15 F17:F28 F325:F331 D10:D11 D13:D15 D30:D45 F30:F45 D17:D28 D47:D48 F47:F48 F50:F56 D325:D331 F65:F66 F68:F70 F72:F83 D50:D56 D65:D66 D68:D70 D102:D103 F85:F100 D72:D83 D85:D100 F102:F103 F105:F111 D63 F120:F121 F123:F125 F127:F138 D105:D111 D120:D121 D123:D125 D157:D158 F140:F155 D127:D138 D140:D155 F157:F158 F160:F166 D118 F175:F176 F178:F180 F182:F193 D160:D166 D175:D176 D178:D180 D212:D213 F195:F210 D182:D193 D195:D210 F212:F213 F215:F221 D173 F230:F231 F233:F235 F237:F248 D215:D221 D230:D231 D233:D235 D267:D268 F250:F265 D237:D248 D250:D265 F267:F268 F270:F276 D228 F285:F286 F288:F290 F292:F303 D270:D276 D285:D286 D288:D290 D322:D323 F305:F320 D292:D303 D305:D320 F322:F323 D283</xm:sqref>
        </x14:dataValidation>
        <x14:dataValidation type="list" showErrorMessage="1">
          <x14:formula1>
            <xm:f>_reference!$B$253:$B$259</xm:f>
          </x14:formula1>
          <xm:sqref>E2</xm:sqref>
        </x14:dataValidation>
        <x14:dataValidation type="list" allowBlank="1" showErrorMessage="1">
          <x14:formula1>
            <xm:f>_reference!$C$85:$C$87</xm:f>
          </x14:formula1>
          <xm:sqref>D279 D224 D169 D114 D59 D4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V802"/>
  <sheetViews>
    <sheetView topLeftCell="BF1" workbookViewId="0">
      <selection activeCell="BV2" sqref="BV2"/>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140625" bestFit="1" customWidth="1"/>
    <col min="74" max="74" width="6.140625" bestFit="1" customWidth="1"/>
  </cols>
  <sheetData>
    <row r="1" spans="1:74"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c r="BV1" t="s">
        <v>519</v>
      </c>
    </row>
    <row r="2" spans="1:74"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t="str">
        <f>SRP[[#This Row],[Tier]]&amp;" - "&amp;DOLLAR(SRP[[#This Row],[United States]],2)&amp;" USD"</f>
        <v>0 - $0.00 USD</v>
      </c>
      <c r="BV2" t="str">
        <f>WSP[[#This Row],[LOOKUP]]</f>
        <v>0 - $0.00 USD</v>
      </c>
    </row>
    <row r="3" spans="1:74" x14ac:dyDescent="0.25">
      <c r="A3">
        <v>1</v>
      </c>
      <c r="B3">
        <v>0.49</v>
      </c>
      <c r="C3">
        <v>38</v>
      </c>
      <c r="D3">
        <v>5</v>
      </c>
      <c r="E3">
        <v>0.65</v>
      </c>
      <c r="F3">
        <v>0.49</v>
      </c>
      <c r="G3">
        <v>41</v>
      </c>
      <c r="H3">
        <v>0.49</v>
      </c>
      <c r="I3">
        <v>1</v>
      </c>
      <c r="J3">
        <v>0.8</v>
      </c>
      <c r="K3">
        <v>0.49</v>
      </c>
      <c r="L3">
        <v>360</v>
      </c>
      <c r="M3">
        <v>1</v>
      </c>
      <c r="N3">
        <v>1500</v>
      </c>
      <c r="O3">
        <v>250</v>
      </c>
      <c r="P3">
        <v>3</v>
      </c>
      <c r="Q3">
        <v>0.49</v>
      </c>
      <c r="R3">
        <v>10</v>
      </c>
      <c r="S3">
        <v>4</v>
      </c>
      <c r="T3">
        <v>3</v>
      </c>
      <c r="U3">
        <v>0.49</v>
      </c>
      <c r="V3">
        <v>0.49</v>
      </c>
      <c r="W3">
        <v>0.49</v>
      </c>
      <c r="X3">
        <v>0.49</v>
      </c>
      <c r="Y3">
        <v>0.49</v>
      </c>
      <c r="Z3">
        <v>3.8</v>
      </c>
      <c r="AA3">
        <v>98</v>
      </c>
      <c r="AB3">
        <v>65</v>
      </c>
      <c r="AC3">
        <v>38</v>
      </c>
      <c r="AD3">
        <v>4800</v>
      </c>
      <c r="AE3">
        <v>0.49</v>
      </c>
      <c r="AF3">
        <v>2.25</v>
      </c>
      <c r="AG3">
        <v>0.49</v>
      </c>
      <c r="AH3">
        <v>54</v>
      </c>
      <c r="AI3">
        <v>74</v>
      </c>
      <c r="AJ3">
        <v>500</v>
      </c>
      <c r="AK3">
        <v>0.49</v>
      </c>
      <c r="AL3">
        <v>0.5</v>
      </c>
      <c r="AM3">
        <v>1.3</v>
      </c>
      <c r="AN3">
        <v>0.49</v>
      </c>
      <c r="AO3">
        <v>2</v>
      </c>
      <c r="AP3">
        <v>0.49</v>
      </c>
      <c r="AQ3">
        <v>147</v>
      </c>
      <c r="AR3">
        <v>7</v>
      </c>
      <c r="AS3">
        <v>0.49</v>
      </c>
      <c r="AT3">
        <v>0.7</v>
      </c>
      <c r="AU3">
        <v>2.95</v>
      </c>
      <c r="AV3">
        <v>46</v>
      </c>
      <c r="AW3">
        <v>1.4</v>
      </c>
      <c r="AX3">
        <v>23</v>
      </c>
      <c r="AY3">
        <v>1.8</v>
      </c>
      <c r="AZ3">
        <v>0.49</v>
      </c>
      <c r="BA3">
        <v>1.8</v>
      </c>
      <c r="BB3">
        <v>1.8</v>
      </c>
      <c r="BC3">
        <v>25</v>
      </c>
      <c r="BD3">
        <v>1.8</v>
      </c>
      <c r="BE3">
        <v>0.65</v>
      </c>
      <c r="BF3">
        <v>0.49</v>
      </c>
      <c r="BG3">
        <v>0.49</v>
      </c>
      <c r="BH3">
        <v>6.4</v>
      </c>
      <c r="BI3">
        <v>0.49</v>
      </c>
      <c r="BJ3">
        <v>5</v>
      </c>
      <c r="BK3">
        <v>0.45</v>
      </c>
      <c r="BL3">
        <v>15</v>
      </c>
      <c r="BM3">
        <v>15.8</v>
      </c>
      <c r="BN3">
        <v>3.2</v>
      </c>
      <c r="BO3">
        <v>1.2</v>
      </c>
      <c r="BP3">
        <v>4</v>
      </c>
      <c r="BQ3">
        <v>0.49</v>
      </c>
      <c r="BR3">
        <v>0.39</v>
      </c>
      <c r="BS3">
        <v>10415</v>
      </c>
      <c r="BT3">
        <v>107</v>
      </c>
      <c r="BU3" t="str">
        <f>SRP[[#This Row],[Tier]]&amp;" - "&amp;DOLLAR(SRP[[#This Row],[United States]],2)&amp;" USD"</f>
        <v>1 - $0.49 USD</v>
      </c>
      <c r="BV3" t="str">
        <f>WSP[[#This Row],[LOOKUP]]</f>
        <v>1 - $0.34 USD</v>
      </c>
    </row>
    <row r="4" spans="1:74" x14ac:dyDescent="0.25">
      <c r="A4">
        <v>2</v>
      </c>
      <c r="B4">
        <v>0.99</v>
      </c>
      <c r="C4">
        <v>76</v>
      </c>
      <c r="D4">
        <v>10</v>
      </c>
      <c r="E4">
        <v>1.35</v>
      </c>
      <c r="F4">
        <v>0.99</v>
      </c>
      <c r="G4">
        <v>82</v>
      </c>
      <c r="H4">
        <v>0.99</v>
      </c>
      <c r="I4">
        <v>2</v>
      </c>
      <c r="J4">
        <v>1.6</v>
      </c>
      <c r="K4">
        <v>0.99</v>
      </c>
      <c r="L4">
        <v>720</v>
      </c>
      <c r="M4">
        <v>3</v>
      </c>
      <c r="N4">
        <v>3000</v>
      </c>
      <c r="O4">
        <v>500</v>
      </c>
      <c r="P4">
        <v>6</v>
      </c>
      <c r="Q4">
        <v>0.99</v>
      </c>
      <c r="R4">
        <v>20</v>
      </c>
      <c r="S4">
        <v>8</v>
      </c>
      <c r="T4">
        <v>6</v>
      </c>
      <c r="U4">
        <v>0.99</v>
      </c>
      <c r="V4">
        <v>0.99</v>
      </c>
      <c r="W4">
        <v>0.99</v>
      </c>
      <c r="X4">
        <v>0.99</v>
      </c>
      <c r="Y4">
        <v>0.99</v>
      </c>
      <c r="Z4">
        <v>7.6</v>
      </c>
      <c r="AA4">
        <v>196</v>
      </c>
      <c r="AB4">
        <v>130</v>
      </c>
      <c r="AC4">
        <v>76</v>
      </c>
      <c r="AD4">
        <v>9600</v>
      </c>
      <c r="AE4">
        <v>0.99</v>
      </c>
      <c r="AF4">
        <v>4.5</v>
      </c>
      <c r="AG4">
        <v>0.99</v>
      </c>
      <c r="AH4">
        <v>108</v>
      </c>
      <c r="AI4">
        <v>148</v>
      </c>
      <c r="AJ4">
        <v>1000</v>
      </c>
      <c r="AK4">
        <v>0.99</v>
      </c>
      <c r="AL4">
        <v>1</v>
      </c>
      <c r="AM4">
        <v>2.6</v>
      </c>
      <c r="AN4">
        <v>0.99</v>
      </c>
      <c r="AO4">
        <v>3</v>
      </c>
      <c r="AP4">
        <v>0.99</v>
      </c>
      <c r="AQ4">
        <v>294</v>
      </c>
      <c r="AR4">
        <v>14</v>
      </c>
      <c r="AS4">
        <v>0.99</v>
      </c>
      <c r="AT4">
        <v>1.4</v>
      </c>
      <c r="AU4">
        <v>5.9</v>
      </c>
      <c r="AV4">
        <v>92</v>
      </c>
      <c r="AW4">
        <v>2.8</v>
      </c>
      <c r="AX4">
        <v>46</v>
      </c>
      <c r="AY4">
        <v>3.6</v>
      </c>
      <c r="AZ4">
        <v>0.99</v>
      </c>
      <c r="BA4">
        <v>3.6</v>
      </c>
      <c r="BB4">
        <v>3.6</v>
      </c>
      <c r="BC4">
        <v>50</v>
      </c>
      <c r="BD4">
        <v>3.6</v>
      </c>
      <c r="BE4">
        <v>1.3</v>
      </c>
      <c r="BF4">
        <v>0.99</v>
      </c>
      <c r="BG4">
        <v>0.99</v>
      </c>
      <c r="BH4">
        <v>12.8</v>
      </c>
      <c r="BI4">
        <v>0.99</v>
      </c>
      <c r="BJ4">
        <v>10</v>
      </c>
      <c r="BK4">
        <v>0.9</v>
      </c>
      <c r="BL4">
        <v>30</v>
      </c>
      <c r="BM4">
        <v>31.6</v>
      </c>
      <c r="BN4">
        <v>6.4</v>
      </c>
      <c r="BO4">
        <v>2.4</v>
      </c>
      <c r="BP4">
        <v>8</v>
      </c>
      <c r="BQ4">
        <v>0.99</v>
      </c>
      <c r="BR4">
        <v>0.79</v>
      </c>
      <c r="BS4">
        <v>20829</v>
      </c>
      <c r="BT4">
        <v>214</v>
      </c>
      <c r="BU4" t="str">
        <f>SRP[[#This Row],[Tier]]&amp;" - "&amp;DOLLAR(SRP[[#This Row],[United States]],2)&amp;" USD"</f>
        <v>2 - $0.99 USD</v>
      </c>
      <c r="BV4" t="str">
        <f>WSP[[#This Row],[LOOKUP]]</f>
        <v>2 - $0.69 USD</v>
      </c>
    </row>
    <row r="5" spans="1:74" x14ac:dyDescent="0.25">
      <c r="A5">
        <v>3</v>
      </c>
      <c r="B5">
        <v>1.49</v>
      </c>
      <c r="C5">
        <v>114</v>
      </c>
      <c r="D5">
        <v>15</v>
      </c>
      <c r="E5">
        <v>1.95</v>
      </c>
      <c r="F5">
        <v>1.49</v>
      </c>
      <c r="G5">
        <v>123</v>
      </c>
      <c r="H5">
        <v>1.49</v>
      </c>
      <c r="I5">
        <v>3</v>
      </c>
      <c r="J5">
        <v>2.4</v>
      </c>
      <c r="K5">
        <v>1.49</v>
      </c>
      <c r="L5">
        <v>1080</v>
      </c>
      <c r="M5">
        <v>5</v>
      </c>
      <c r="N5">
        <v>4500</v>
      </c>
      <c r="O5">
        <v>750</v>
      </c>
      <c r="P5">
        <v>9</v>
      </c>
      <c r="Q5">
        <v>1.49</v>
      </c>
      <c r="R5">
        <v>30</v>
      </c>
      <c r="S5">
        <v>12</v>
      </c>
      <c r="T5">
        <v>9</v>
      </c>
      <c r="U5">
        <v>1.49</v>
      </c>
      <c r="V5">
        <v>1.49</v>
      </c>
      <c r="W5">
        <v>1.49</v>
      </c>
      <c r="X5">
        <v>1.49</v>
      </c>
      <c r="Y5">
        <v>1.49</v>
      </c>
      <c r="Z5">
        <v>11.4</v>
      </c>
      <c r="AA5">
        <v>294</v>
      </c>
      <c r="AB5">
        <v>195</v>
      </c>
      <c r="AC5">
        <v>114</v>
      </c>
      <c r="AD5">
        <v>14400</v>
      </c>
      <c r="AE5">
        <v>1.49</v>
      </c>
      <c r="AF5">
        <v>6.75</v>
      </c>
      <c r="AG5">
        <v>1.49</v>
      </c>
      <c r="AH5">
        <v>162</v>
      </c>
      <c r="AI5">
        <v>222</v>
      </c>
      <c r="AJ5">
        <v>1500</v>
      </c>
      <c r="AK5">
        <v>1.49</v>
      </c>
      <c r="AL5">
        <v>1.5</v>
      </c>
      <c r="AM5">
        <v>3.9</v>
      </c>
      <c r="AN5">
        <v>1.49</v>
      </c>
      <c r="AO5">
        <v>5</v>
      </c>
      <c r="AP5">
        <v>1.49</v>
      </c>
      <c r="AQ5">
        <v>441</v>
      </c>
      <c r="AR5">
        <v>21</v>
      </c>
      <c r="AS5">
        <v>1.49</v>
      </c>
      <c r="AT5">
        <v>2.09</v>
      </c>
      <c r="AU5">
        <v>8.85</v>
      </c>
      <c r="AV5">
        <v>138</v>
      </c>
      <c r="AW5">
        <v>4.2</v>
      </c>
      <c r="AX5">
        <v>69</v>
      </c>
      <c r="AY5">
        <v>5.39</v>
      </c>
      <c r="AZ5">
        <v>1.49</v>
      </c>
      <c r="BA5">
        <v>5.4</v>
      </c>
      <c r="BB5">
        <v>5.4</v>
      </c>
      <c r="BC5">
        <v>75</v>
      </c>
      <c r="BD5">
        <v>5.4</v>
      </c>
      <c r="BE5">
        <v>1.95</v>
      </c>
      <c r="BF5">
        <v>1.49</v>
      </c>
      <c r="BG5">
        <v>1.49</v>
      </c>
      <c r="BH5">
        <v>19.2</v>
      </c>
      <c r="BI5">
        <v>1.49</v>
      </c>
      <c r="BJ5">
        <v>15</v>
      </c>
      <c r="BK5">
        <v>1.35</v>
      </c>
      <c r="BL5">
        <v>45</v>
      </c>
      <c r="BM5">
        <v>47.4</v>
      </c>
      <c r="BN5">
        <v>9.6</v>
      </c>
      <c r="BO5">
        <v>3.6</v>
      </c>
      <c r="BP5">
        <v>12</v>
      </c>
      <c r="BQ5">
        <v>1.49</v>
      </c>
      <c r="BR5">
        <v>1.19</v>
      </c>
      <c r="BS5">
        <v>31244</v>
      </c>
      <c r="BT5">
        <v>321</v>
      </c>
      <c r="BU5" t="str">
        <f>SRP[[#This Row],[Tier]]&amp;" - "&amp;DOLLAR(SRP[[#This Row],[United States]],2)&amp;" USD"</f>
        <v>3 - $1.49 USD</v>
      </c>
      <c r="BV5" t="str">
        <f>WSP[[#This Row],[LOOKUP]]</f>
        <v>3 - $1.04 USD</v>
      </c>
    </row>
    <row r="6" spans="1:74" x14ac:dyDescent="0.25">
      <c r="A6">
        <v>4</v>
      </c>
      <c r="B6">
        <v>1.99</v>
      </c>
      <c r="C6">
        <v>152</v>
      </c>
      <c r="D6">
        <v>20</v>
      </c>
      <c r="E6">
        <v>2.65</v>
      </c>
      <c r="F6">
        <v>1.99</v>
      </c>
      <c r="G6">
        <v>164</v>
      </c>
      <c r="H6">
        <v>1.99</v>
      </c>
      <c r="I6">
        <v>4</v>
      </c>
      <c r="J6">
        <v>3.2</v>
      </c>
      <c r="K6">
        <v>1.99</v>
      </c>
      <c r="L6">
        <v>1440</v>
      </c>
      <c r="M6">
        <v>7</v>
      </c>
      <c r="N6">
        <v>6000</v>
      </c>
      <c r="O6">
        <v>1000</v>
      </c>
      <c r="P6">
        <v>12</v>
      </c>
      <c r="Q6">
        <v>1.99</v>
      </c>
      <c r="R6">
        <v>40</v>
      </c>
      <c r="S6">
        <v>16</v>
      </c>
      <c r="T6">
        <v>12</v>
      </c>
      <c r="U6">
        <v>1.99</v>
      </c>
      <c r="V6">
        <v>1.99</v>
      </c>
      <c r="W6">
        <v>1.99</v>
      </c>
      <c r="X6">
        <v>1.99</v>
      </c>
      <c r="Y6">
        <v>1.99</v>
      </c>
      <c r="Z6">
        <v>15.2</v>
      </c>
      <c r="AA6">
        <v>392</v>
      </c>
      <c r="AB6">
        <v>260</v>
      </c>
      <c r="AC6">
        <v>152</v>
      </c>
      <c r="AD6">
        <v>19200</v>
      </c>
      <c r="AE6">
        <v>1.99</v>
      </c>
      <c r="AF6">
        <v>9</v>
      </c>
      <c r="AG6">
        <v>1.99</v>
      </c>
      <c r="AH6">
        <v>216</v>
      </c>
      <c r="AI6">
        <v>296</v>
      </c>
      <c r="AJ6">
        <v>2000</v>
      </c>
      <c r="AK6">
        <v>1.99</v>
      </c>
      <c r="AL6">
        <v>2</v>
      </c>
      <c r="AM6">
        <v>5.2</v>
      </c>
      <c r="AN6">
        <v>1.99</v>
      </c>
      <c r="AO6">
        <v>6</v>
      </c>
      <c r="AP6">
        <v>1.99</v>
      </c>
      <c r="AQ6">
        <v>588</v>
      </c>
      <c r="AR6">
        <v>28</v>
      </c>
      <c r="AS6">
        <v>1.99</v>
      </c>
      <c r="AT6">
        <v>2.79</v>
      </c>
      <c r="AU6">
        <v>11.8</v>
      </c>
      <c r="AV6">
        <v>184</v>
      </c>
      <c r="AW6">
        <v>5.6</v>
      </c>
      <c r="AX6">
        <v>92</v>
      </c>
      <c r="AY6">
        <v>7.19</v>
      </c>
      <c r="AZ6">
        <v>1.99</v>
      </c>
      <c r="BA6">
        <v>7.2</v>
      </c>
      <c r="BB6">
        <v>7.2</v>
      </c>
      <c r="BC6">
        <v>100</v>
      </c>
      <c r="BD6">
        <v>7.2</v>
      </c>
      <c r="BE6">
        <v>2.6</v>
      </c>
      <c r="BF6">
        <v>1.99</v>
      </c>
      <c r="BG6">
        <v>1.99</v>
      </c>
      <c r="BH6">
        <v>25.6</v>
      </c>
      <c r="BI6">
        <v>1.99</v>
      </c>
      <c r="BJ6">
        <v>20</v>
      </c>
      <c r="BK6">
        <v>1.8</v>
      </c>
      <c r="BL6">
        <v>60</v>
      </c>
      <c r="BM6">
        <v>63.2</v>
      </c>
      <c r="BN6">
        <v>12.8</v>
      </c>
      <c r="BO6">
        <v>4.8</v>
      </c>
      <c r="BP6">
        <v>16</v>
      </c>
      <c r="BQ6">
        <v>1.99</v>
      </c>
      <c r="BR6">
        <v>1.59</v>
      </c>
      <c r="BS6">
        <v>41658</v>
      </c>
      <c r="BT6">
        <v>428</v>
      </c>
      <c r="BU6" t="str">
        <f>SRP[[#This Row],[Tier]]&amp;" - "&amp;DOLLAR(SRP[[#This Row],[United States]],2)&amp;" USD"</f>
        <v>4 - $1.99 USD</v>
      </c>
      <c r="BV6" t="str">
        <f>WSP[[#This Row],[LOOKUP]]</f>
        <v>4 - $1.39 USD</v>
      </c>
    </row>
    <row r="7" spans="1:74" x14ac:dyDescent="0.25">
      <c r="A7">
        <v>5</v>
      </c>
      <c r="B7">
        <v>2.4900000000000002</v>
      </c>
      <c r="C7">
        <v>190</v>
      </c>
      <c r="D7">
        <v>25</v>
      </c>
      <c r="E7">
        <v>3.35</v>
      </c>
      <c r="F7">
        <v>2.4900000000000002</v>
      </c>
      <c r="G7">
        <v>205</v>
      </c>
      <c r="H7">
        <v>2.4900000000000002</v>
      </c>
      <c r="I7">
        <v>5</v>
      </c>
      <c r="J7">
        <v>4</v>
      </c>
      <c r="K7">
        <v>2.4900000000000002</v>
      </c>
      <c r="L7">
        <v>1800</v>
      </c>
      <c r="M7">
        <v>9</v>
      </c>
      <c r="N7">
        <v>7500</v>
      </c>
      <c r="O7">
        <v>1250</v>
      </c>
      <c r="P7">
        <v>15</v>
      </c>
      <c r="Q7">
        <v>2.4900000000000002</v>
      </c>
      <c r="R7">
        <v>50</v>
      </c>
      <c r="S7">
        <v>20</v>
      </c>
      <c r="T7">
        <v>15</v>
      </c>
      <c r="U7">
        <v>2.4900000000000002</v>
      </c>
      <c r="V7">
        <v>2.4900000000000002</v>
      </c>
      <c r="W7">
        <v>2.4900000000000002</v>
      </c>
      <c r="X7">
        <v>2.4900000000000002</v>
      </c>
      <c r="Y7">
        <v>2.4900000000000002</v>
      </c>
      <c r="Z7">
        <v>19</v>
      </c>
      <c r="AA7">
        <v>490</v>
      </c>
      <c r="AB7">
        <v>325</v>
      </c>
      <c r="AC7">
        <v>190</v>
      </c>
      <c r="AD7">
        <v>24000</v>
      </c>
      <c r="AE7">
        <v>2.4900000000000002</v>
      </c>
      <c r="AF7">
        <v>11.25</v>
      </c>
      <c r="AG7">
        <v>2.4900000000000002</v>
      </c>
      <c r="AH7">
        <v>270</v>
      </c>
      <c r="AI7">
        <v>370</v>
      </c>
      <c r="AJ7">
        <v>2500</v>
      </c>
      <c r="AK7">
        <v>2.4900000000000002</v>
      </c>
      <c r="AL7">
        <v>2.5</v>
      </c>
      <c r="AM7">
        <v>6.5</v>
      </c>
      <c r="AN7">
        <v>2.4900000000000002</v>
      </c>
      <c r="AO7">
        <v>8</v>
      </c>
      <c r="AP7">
        <v>2.4900000000000002</v>
      </c>
      <c r="AQ7">
        <v>735</v>
      </c>
      <c r="AR7">
        <v>35</v>
      </c>
      <c r="AS7">
        <v>2.4900000000000002</v>
      </c>
      <c r="AT7">
        <v>3.49</v>
      </c>
      <c r="AU7">
        <v>14.75</v>
      </c>
      <c r="AV7">
        <v>230</v>
      </c>
      <c r="AW7">
        <v>7</v>
      </c>
      <c r="AX7">
        <v>115</v>
      </c>
      <c r="AY7">
        <v>8.99</v>
      </c>
      <c r="AZ7">
        <v>2.4900000000000002</v>
      </c>
      <c r="BA7">
        <v>9</v>
      </c>
      <c r="BB7">
        <v>9</v>
      </c>
      <c r="BC7">
        <v>125</v>
      </c>
      <c r="BD7">
        <v>9</v>
      </c>
      <c r="BE7">
        <v>3.25</v>
      </c>
      <c r="BF7">
        <v>2.4900000000000002</v>
      </c>
      <c r="BG7">
        <v>2.4900000000000002</v>
      </c>
      <c r="BH7">
        <v>32</v>
      </c>
      <c r="BI7">
        <v>2.4900000000000002</v>
      </c>
      <c r="BJ7">
        <v>25</v>
      </c>
      <c r="BK7">
        <v>2.25</v>
      </c>
      <c r="BL7">
        <v>75</v>
      </c>
      <c r="BM7">
        <v>79</v>
      </c>
      <c r="BN7">
        <v>16</v>
      </c>
      <c r="BO7">
        <v>6</v>
      </c>
      <c r="BP7">
        <v>20</v>
      </c>
      <c r="BQ7">
        <v>2.4900000000000002</v>
      </c>
      <c r="BR7">
        <v>1.99</v>
      </c>
      <c r="BS7">
        <v>52073</v>
      </c>
      <c r="BT7">
        <v>535</v>
      </c>
      <c r="BU7" t="str">
        <f>SRP[[#This Row],[Tier]]&amp;" - "&amp;DOLLAR(SRP[[#This Row],[United States]],2)&amp;" USD"</f>
        <v>5 - $2.49 USD</v>
      </c>
      <c r="BV7" t="str">
        <f>WSP[[#This Row],[LOOKUP]]</f>
        <v>5 - $1.74 USD</v>
      </c>
    </row>
    <row r="8" spans="1:74" x14ac:dyDescent="0.25">
      <c r="A8">
        <v>6</v>
      </c>
      <c r="B8">
        <v>2.99</v>
      </c>
      <c r="C8">
        <v>230</v>
      </c>
      <c r="D8">
        <v>29</v>
      </c>
      <c r="E8">
        <v>3.95</v>
      </c>
      <c r="F8">
        <v>2.99</v>
      </c>
      <c r="G8">
        <v>275</v>
      </c>
      <c r="H8">
        <v>2.99</v>
      </c>
      <c r="I8">
        <v>6</v>
      </c>
      <c r="J8">
        <v>5</v>
      </c>
      <c r="K8">
        <v>2.99</v>
      </c>
      <c r="L8">
        <v>3300</v>
      </c>
      <c r="M8">
        <v>11</v>
      </c>
      <c r="N8">
        <v>9900</v>
      </c>
      <c r="O8">
        <v>1500</v>
      </c>
      <c r="P8">
        <v>18</v>
      </c>
      <c r="Q8">
        <v>2.99</v>
      </c>
      <c r="R8">
        <v>60</v>
      </c>
      <c r="S8">
        <v>24</v>
      </c>
      <c r="T8">
        <v>18</v>
      </c>
      <c r="U8">
        <v>2.99</v>
      </c>
      <c r="V8">
        <v>2.99</v>
      </c>
      <c r="W8">
        <v>2.99</v>
      </c>
      <c r="X8">
        <v>2.99</v>
      </c>
      <c r="Y8">
        <v>2.99</v>
      </c>
      <c r="Z8">
        <v>25</v>
      </c>
      <c r="AA8">
        <v>590</v>
      </c>
      <c r="AB8">
        <v>389</v>
      </c>
      <c r="AC8">
        <v>250</v>
      </c>
      <c r="AD8">
        <v>30000</v>
      </c>
      <c r="AE8">
        <v>2.99</v>
      </c>
      <c r="AF8">
        <v>15</v>
      </c>
      <c r="AG8">
        <v>2.99</v>
      </c>
      <c r="AH8">
        <v>324</v>
      </c>
      <c r="AI8">
        <v>490</v>
      </c>
      <c r="AJ8">
        <v>3000</v>
      </c>
      <c r="AK8">
        <v>2.99</v>
      </c>
      <c r="AL8">
        <v>3</v>
      </c>
      <c r="AM8">
        <v>8</v>
      </c>
      <c r="AN8">
        <v>2.99</v>
      </c>
      <c r="AO8">
        <v>10</v>
      </c>
      <c r="AP8">
        <v>2.99</v>
      </c>
      <c r="AQ8">
        <v>889</v>
      </c>
      <c r="AR8">
        <v>40</v>
      </c>
      <c r="AS8">
        <v>2.99</v>
      </c>
      <c r="AT8">
        <v>4.25</v>
      </c>
      <c r="AU8">
        <v>19.8</v>
      </c>
      <c r="AV8">
        <v>280</v>
      </c>
      <c r="AW8">
        <v>9</v>
      </c>
      <c r="AX8">
        <v>145</v>
      </c>
      <c r="AY8">
        <v>11.99</v>
      </c>
      <c r="AZ8">
        <v>2.99</v>
      </c>
      <c r="BA8">
        <v>12</v>
      </c>
      <c r="BB8">
        <v>12</v>
      </c>
      <c r="BC8">
        <v>165</v>
      </c>
      <c r="BD8">
        <v>13</v>
      </c>
      <c r="BE8">
        <v>3.95</v>
      </c>
      <c r="BF8">
        <v>2.99</v>
      </c>
      <c r="BG8">
        <v>2.99</v>
      </c>
      <c r="BH8">
        <v>43</v>
      </c>
      <c r="BI8">
        <v>2.99</v>
      </c>
      <c r="BJ8">
        <v>32</v>
      </c>
      <c r="BK8">
        <v>3</v>
      </c>
      <c r="BL8">
        <v>95</v>
      </c>
      <c r="BM8">
        <v>105</v>
      </c>
      <c r="BN8">
        <v>20</v>
      </c>
      <c r="BO8">
        <v>8</v>
      </c>
      <c r="BP8">
        <v>25</v>
      </c>
      <c r="BQ8">
        <v>2.99</v>
      </c>
      <c r="BR8">
        <v>2.39</v>
      </c>
      <c r="BS8">
        <v>69430</v>
      </c>
      <c r="BT8">
        <v>715</v>
      </c>
      <c r="BU8" t="str">
        <f>SRP[[#This Row],[Tier]]&amp;" - "&amp;DOLLAR(SRP[[#This Row],[United States]],2)&amp;" USD"</f>
        <v>6 - $2.99 USD</v>
      </c>
      <c r="BV8" t="str">
        <f>WSP[[#This Row],[LOOKUP]]</f>
        <v>6 - $2.09 USD</v>
      </c>
    </row>
    <row r="9" spans="1:74" x14ac:dyDescent="0.25">
      <c r="A9">
        <v>7</v>
      </c>
      <c r="B9">
        <v>3.49</v>
      </c>
      <c r="C9">
        <v>267.5</v>
      </c>
      <c r="D9">
        <v>34</v>
      </c>
      <c r="E9">
        <v>4.6500000000000004</v>
      </c>
      <c r="F9">
        <v>3.49</v>
      </c>
      <c r="G9">
        <v>308.75</v>
      </c>
      <c r="H9">
        <v>3.49</v>
      </c>
      <c r="I9">
        <v>7</v>
      </c>
      <c r="J9">
        <v>5.75</v>
      </c>
      <c r="K9">
        <v>3.49</v>
      </c>
      <c r="L9">
        <v>3400</v>
      </c>
      <c r="M9">
        <v>13</v>
      </c>
      <c r="N9">
        <v>11150</v>
      </c>
      <c r="O9">
        <v>1750</v>
      </c>
      <c r="P9">
        <v>21</v>
      </c>
      <c r="Q9">
        <v>3.49</v>
      </c>
      <c r="R9">
        <v>69.75</v>
      </c>
      <c r="S9">
        <v>28</v>
      </c>
      <c r="T9">
        <v>21</v>
      </c>
      <c r="U9">
        <v>3.49</v>
      </c>
      <c r="V9">
        <v>3.49</v>
      </c>
      <c r="W9">
        <v>3.49</v>
      </c>
      <c r="X9">
        <v>3.49</v>
      </c>
      <c r="Y9">
        <v>3.49</v>
      </c>
      <c r="Z9">
        <v>28.5</v>
      </c>
      <c r="AA9">
        <v>690</v>
      </c>
      <c r="AB9">
        <v>454</v>
      </c>
      <c r="AC9">
        <v>282.5</v>
      </c>
      <c r="AD9">
        <v>34500</v>
      </c>
      <c r="AE9">
        <v>3.49</v>
      </c>
      <c r="AF9">
        <v>16.88</v>
      </c>
      <c r="AG9">
        <v>3.49</v>
      </c>
      <c r="AH9">
        <v>410</v>
      </c>
      <c r="AI9">
        <v>552.25</v>
      </c>
      <c r="AJ9">
        <v>3500</v>
      </c>
      <c r="AK9">
        <v>3.49</v>
      </c>
      <c r="AL9">
        <v>3.5</v>
      </c>
      <c r="AM9">
        <v>9.25</v>
      </c>
      <c r="AN9">
        <v>3.49</v>
      </c>
      <c r="AO9">
        <v>11</v>
      </c>
      <c r="AP9">
        <v>3.49</v>
      </c>
      <c r="AQ9">
        <v>1029</v>
      </c>
      <c r="AR9">
        <v>46.25</v>
      </c>
      <c r="AS9">
        <v>3.49</v>
      </c>
      <c r="AT9">
        <v>5.05</v>
      </c>
      <c r="AU9">
        <v>22.23</v>
      </c>
      <c r="AV9">
        <v>326.25</v>
      </c>
      <c r="AW9">
        <v>10.25</v>
      </c>
      <c r="AX9">
        <v>162.5</v>
      </c>
      <c r="AY9">
        <v>13.49</v>
      </c>
      <c r="AZ9">
        <v>3.49</v>
      </c>
      <c r="BA9">
        <v>13.5</v>
      </c>
      <c r="BB9">
        <v>13.5</v>
      </c>
      <c r="BC9">
        <v>186</v>
      </c>
      <c r="BD9">
        <v>14.5</v>
      </c>
      <c r="BE9">
        <v>4.45</v>
      </c>
      <c r="BF9">
        <v>3.49</v>
      </c>
      <c r="BG9">
        <v>3.49</v>
      </c>
      <c r="BH9">
        <v>48.5</v>
      </c>
      <c r="BI9">
        <v>3.49</v>
      </c>
      <c r="BJ9">
        <v>36.25</v>
      </c>
      <c r="BK9">
        <v>3.38</v>
      </c>
      <c r="BL9">
        <v>108</v>
      </c>
      <c r="BM9">
        <v>118.5</v>
      </c>
      <c r="BN9">
        <v>23</v>
      </c>
      <c r="BO9">
        <v>9</v>
      </c>
      <c r="BP9">
        <v>28.75</v>
      </c>
      <c r="BQ9">
        <v>3.49</v>
      </c>
      <c r="BR9">
        <v>2.79</v>
      </c>
      <c r="BS9">
        <v>78109</v>
      </c>
      <c r="BT9">
        <v>805</v>
      </c>
      <c r="BU9" t="str">
        <f>SRP[[#This Row],[Tier]]&amp;" - "&amp;DOLLAR(SRP[[#This Row],[United States]],2)&amp;" USD"</f>
        <v>7 - $3.49 USD</v>
      </c>
      <c r="BV9" t="str">
        <f>WSP[[#This Row],[LOOKUP]]</f>
        <v>7 - $2.44 USD</v>
      </c>
    </row>
    <row r="10" spans="1:74" x14ac:dyDescent="0.25">
      <c r="A10">
        <v>8</v>
      </c>
      <c r="B10">
        <v>3.99</v>
      </c>
      <c r="C10">
        <v>305</v>
      </c>
      <c r="D10">
        <v>39</v>
      </c>
      <c r="E10">
        <v>5.35</v>
      </c>
      <c r="F10">
        <v>3.99</v>
      </c>
      <c r="G10">
        <v>342.5</v>
      </c>
      <c r="H10">
        <v>3.99</v>
      </c>
      <c r="I10">
        <v>8</v>
      </c>
      <c r="J10">
        <v>6.5</v>
      </c>
      <c r="K10">
        <v>3.99</v>
      </c>
      <c r="L10">
        <v>3500</v>
      </c>
      <c r="M10">
        <v>15</v>
      </c>
      <c r="N10">
        <v>12400</v>
      </c>
      <c r="O10">
        <v>2000</v>
      </c>
      <c r="P10">
        <v>24</v>
      </c>
      <c r="Q10">
        <v>3.99</v>
      </c>
      <c r="R10">
        <v>79.5</v>
      </c>
      <c r="S10">
        <v>32</v>
      </c>
      <c r="T10">
        <v>24</v>
      </c>
      <c r="U10">
        <v>3.99</v>
      </c>
      <c r="V10">
        <v>3.99</v>
      </c>
      <c r="W10">
        <v>3.99</v>
      </c>
      <c r="X10">
        <v>3.99</v>
      </c>
      <c r="Y10">
        <v>3.99</v>
      </c>
      <c r="Z10">
        <v>32</v>
      </c>
      <c r="AA10">
        <v>790</v>
      </c>
      <c r="AB10">
        <v>519</v>
      </c>
      <c r="AC10">
        <v>315</v>
      </c>
      <c r="AD10">
        <v>39000</v>
      </c>
      <c r="AE10">
        <v>3.99</v>
      </c>
      <c r="AF10">
        <v>18.75</v>
      </c>
      <c r="AG10">
        <v>3.99</v>
      </c>
      <c r="AH10">
        <v>432</v>
      </c>
      <c r="AI10">
        <v>614.5</v>
      </c>
      <c r="AJ10">
        <v>4000</v>
      </c>
      <c r="AK10">
        <v>3.99</v>
      </c>
      <c r="AL10">
        <v>4</v>
      </c>
      <c r="AM10">
        <v>10.5</v>
      </c>
      <c r="AN10">
        <v>3.99</v>
      </c>
      <c r="AO10">
        <v>13</v>
      </c>
      <c r="AP10">
        <v>3.99</v>
      </c>
      <c r="AQ10">
        <v>1169</v>
      </c>
      <c r="AR10">
        <v>52.5</v>
      </c>
      <c r="AS10">
        <v>3.99</v>
      </c>
      <c r="AT10">
        <v>5.85</v>
      </c>
      <c r="AU10">
        <v>24.65</v>
      </c>
      <c r="AV10">
        <v>372.5</v>
      </c>
      <c r="AW10">
        <v>11.5</v>
      </c>
      <c r="AX10">
        <v>180</v>
      </c>
      <c r="AY10">
        <v>14.99</v>
      </c>
      <c r="AZ10">
        <v>3.99</v>
      </c>
      <c r="BA10">
        <v>15</v>
      </c>
      <c r="BB10">
        <v>15</v>
      </c>
      <c r="BC10">
        <v>207</v>
      </c>
      <c r="BD10">
        <v>16</v>
      </c>
      <c r="BE10">
        <v>5.25</v>
      </c>
      <c r="BF10">
        <v>3.99</v>
      </c>
      <c r="BG10">
        <v>3.99</v>
      </c>
      <c r="BH10">
        <v>54</v>
      </c>
      <c r="BI10">
        <v>3.99</v>
      </c>
      <c r="BJ10">
        <v>40.5</v>
      </c>
      <c r="BK10">
        <v>3.75</v>
      </c>
      <c r="BL10">
        <v>120</v>
      </c>
      <c r="BM10">
        <v>132</v>
      </c>
      <c r="BN10">
        <v>26</v>
      </c>
      <c r="BO10">
        <v>10</v>
      </c>
      <c r="BP10">
        <v>32.5</v>
      </c>
      <c r="BQ10">
        <v>3.99</v>
      </c>
      <c r="BR10">
        <v>3.19</v>
      </c>
      <c r="BS10">
        <v>86788</v>
      </c>
      <c r="BT10">
        <v>895</v>
      </c>
      <c r="BU10" t="str">
        <f>SRP[[#This Row],[Tier]]&amp;" - "&amp;DOLLAR(SRP[[#This Row],[United States]],2)&amp;" USD"</f>
        <v>8 - $3.99 USD</v>
      </c>
      <c r="BV10" t="str">
        <f>WSP[[#This Row],[LOOKUP]]</f>
        <v>8 - $2.79 USD</v>
      </c>
    </row>
    <row r="11" spans="1:74" x14ac:dyDescent="0.25">
      <c r="A11">
        <v>9</v>
      </c>
      <c r="B11">
        <v>4.49</v>
      </c>
      <c r="C11">
        <v>342.5</v>
      </c>
      <c r="D11">
        <v>44</v>
      </c>
      <c r="E11">
        <v>5.95</v>
      </c>
      <c r="F11">
        <v>4.49</v>
      </c>
      <c r="G11">
        <v>376.25</v>
      </c>
      <c r="H11">
        <v>4.49</v>
      </c>
      <c r="I11">
        <v>9</v>
      </c>
      <c r="J11">
        <v>7.25</v>
      </c>
      <c r="K11">
        <v>4.49</v>
      </c>
      <c r="L11">
        <v>3600</v>
      </c>
      <c r="M11">
        <v>17</v>
      </c>
      <c r="N11">
        <v>13650</v>
      </c>
      <c r="O11">
        <v>2250</v>
      </c>
      <c r="P11">
        <v>27</v>
      </c>
      <c r="Q11">
        <v>4.49</v>
      </c>
      <c r="R11">
        <v>89.25</v>
      </c>
      <c r="S11">
        <v>36</v>
      </c>
      <c r="T11">
        <v>27</v>
      </c>
      <c r="U11">
        <v>4.49</v>
      </c>
      <c r="V11">
        <v>4.49</v>
      </c>
      <c r="W11">
        <v>4.49</v>
      </c>
      <c r="X11">
        <v>4.49</v>
      </c>
      <c r="Y11">
        <v>4.49</v>
      </c>
      <c r="Z11">
        <v>35.5</v>
      </c>
      <c r="AA11">
        <v>890</v>
      </c>
      <c r="AB11">
        <v>584</v>
      </c>
      <c r="AC11">
        <v>347.5</v>
      </c>
      <c r="AD11">
        <v>43500</v>
      </c>
      <c r="AE11">
        <v>4.49</v>
      </c>
      <c r="AF11">
        <v>20.63</v>
      </c>
      <c r="AG11">
        <v>4.49</v>
      </c>
      <c r="AH11">
        <v>518</v>
      </c>
      <c r="AI11">
        <v>676.75</v>
      </c>
      <c r="AJ11">
        <v>4500</v>
      </c>
      <c r="AK11">
        <v>4.49</v>
      </c>
      <c r="AL11">
        <v>4.5</v>
      </c>
      <c r="AM11">
        <v>11.75</v>
      </c>
      <c r="AN11">
        <v>4.49</v>
      </c>
      <c r="AO11">
        <v>14</v>
      </c>
      <c r="AP11">
        <v>4.49</v>
      </c>
      <c r="AQ11">
        <v>1309</v>
      </c>
      <c r="AR11">
        <v>58.75</v>
      </c>
      <c r="AS11">
        <v>4.49</v>
      </c>
      <c r="AT11">
        <v>6.65</v>
      </c>
      <c r="AU11">
        <v>27.08</v>
      </c>
      <c r="AV11">
        <v>418.75</v>
      </c>
      <c r="AW11">
        <v>12.75</v>
      </c>
      <c r="AX11">
        <v>197.5</v>
      </c>
      <c r="AY11">
        <v>16.489999999999998</v>
      </c>
      <c r="AZ11">
        <v>4.49</v>
      </c>
      <c r="BA11">
        <v>16.5</v>
      </c>
      <c r="BB11">
        <v>16.5</v>
      </c>
      <c r="BC11">
        <v>228</v>
      </c>
      <c r="BD11">
        <v>17.5</v>
      </c>
      <c r="BE11">
        <v>5.85</v>
      </c>
      <c r="BF11">
        <v>4.49</v>
      </c>
      <c r="BG11">
        <v>4.49</v>
      </c>
      <c r="BH11">
        <v>59.5</v>
      </c>
      <c r="BI11">
        <v>4.49</v>
      </c>
      <c r="BJ11">
        <v>44.75</v>
      </c>
      <c r="BK11">
        <v>4.13</v>
      </c>
      <c r="BL11">
        <v>133</v>
      </c>
      <c r="BM11">
        <v>145.5</v>
      </c>
      <c r="BN11">
        <v>29</v>
      </c>
      <c r="BO11">
        <v>11</v>
      </c>
      <c r="BP11">
        <v>36.25</v>
      </c>
      <c r="BQ11">
        <v>4.49</v>
      </c>
      <c r="BR11">
        <v>3.59</v>
      </c>
      <c r="BS11">
        <v>95466</v>
      </c>
      <c r="BT11">
        <v>985</v>
      </c>
      <c r="BU11" t="str">
        <f>SRP[[#This Row],[Tier]]&amp;" - "&amp;DOLLAR(SRP[[#This Row],[United States]],2)&amp;" USD"</f>
        <v>9 - $4.49 USD</v>
      </c>
      <c r="BV11" t="str">
        <f>WSP[[#This Row],[LOOKUP]]</f>
        <v>9 - $3.14 USD</v>
      </c>
    </row>
    <row r="12" spans="1:74" x14ac:dyDescent="0.25">
      <c r="A12">
        <v>10</v>
      </c>
      <c r="B12">
        <v>4.99</v>
      </c>
      <c r="C12">
        <v>380</v>
      </c>
      <c r="D12">
        <v>49</v>
      </c>
      <c r="E12">
        <v>6.65</v>
      </c>
      <c r="F12">
        <v>4.99</v>
      </c>
      <c r="G12">
        <v>410</v>
      </c>
      <c r="H12">
        <v>4.99</v>
      </c>
      <c r="I12">
        <v>10</v>
      </c>
      <c r="J12">
        <v>8</v>
      </c>
      <c r="K12">
        <v>4.99</v>
      </c>
      <c r="L12">
        <v>3700</v>
      </c>
      <c r="M12">
        <v>19</v>
      </c>
      <c r="N12">
        <v>14900</v>
      </c>
      <c r="O12">
        <v>2500</v>
      </c>
      <c r="P12">
        <v>30</v>
      </c>
      <c r="Q12">
        <v>4.99</v>
      </c>
      <c r="R12">
        <v>99</v>
      </c>
      <c r="S12">
        <v>40</v>
      </c>
      <c r="T12">
        <v>30</v>
      </c>
      <c r="U12">
        <v>4.99</v>
      </c>
      <c r="V12">
        <v>4.99</v>
      </c>
      <c r="W12">
        <v>4.99</v>
      </c>
      <c r="X12">
        <v>4.99</v>
      </c>
      <c r="Y12">
        <v>4.99</v>
      </c>
      <c r="Z12">
        <v>39</v>
      </c>
      <c r="AA12">
        <v>990</v>
      </c>
      <c r="AB12">
        <v>649</v>
      </c>
      <c r="AC12">
        <v>380</v>
      </c>
      <c r="AD12">
        <v>48000</v>
      </c>
      <c r="AE12">
        <v>4.99</v>
      </c>
      <c r="AF12">
        <v>22.5</v>
      </c>
      <c r="AG12">
        <v>4.99</v>
      </c>
      <c r="AH12">
        <v>540</v>
      </c>
      <c r="AI12">
        <v>739</v>
      </c>
      <c r="AJ12">
        <v>5000</v>
      </c>
      <c r="AK12">
        <v>4.99</v>
      </c>
      <c r="AL12">
        <v>5</v>
      </c>
      <c r="AM12">
        <v>13</v>
      </c>
      <c r="AN12">
        <v>4.99</v>
      </c>
      <c r="AO12">
        <v>15</v>
      </c>
      <c r="AP12">
        <v>4.99</v>
      </c>
      <c r="AQ12">
        <v>1449</v>
      </c>
      <c r="AR12">
        <v>65</v>
      </c>
      <c r="AS12">
        <v>4.99</v>
      </c>
      <c r="AT12">
        <v>7.45</v>
      </c>
      <c r="AU12">
        <v>29.5</v>
      </c>
      <c r="AV12">
        <v>465</v>
      </c>
      <c r="AW12">
        <v>14</v>
      </c>
      <c r="AX12">
        <v>215</v>
      </c>
      <c r="AY12">
        <v>17.989999999999998</v>
      </c>
      <c r="AZ12">
        <v>4.99</v>
      </c>
      <c r="BA12">
        <v>18</v>
      </c>
      <c r="BB12">
        <v>18</v>
      </c>
      <c r="BC12">
        <v>249</v>
      </c>
      <c r="BD12">
        <v>19</v>
      </c>
      <c r="BE12">
        <v>6.45</v>
      </c>
      <c r="BF12">
        <v>4.99</v>
      </c>
      <c r="BG12">
        <v>4.99</v>
      </c>
      <c r="BH12">
        <v>65</v>
      </c>
      <c r="BI12">
        <v>4.99</v>
      </c>
      <c r="BJ12">
        <v>49</v>
      </c>
      <c r="BK12">
        <v>4.5</v>
      </c>
      <c r="BL12">
        <v>145</v>
      </c>
      <c r="BM12">
        <v>159</v>
      </c>
      <c r="BN12">
        <v>32</v>
      </c>
      <c r="BO12">
        <v>12</v>
      </c>
      <c r="BP12">
        <v>40</v>
      </c>
      <c r="BQ12">
        <v>4.99</v>
      </c>
      <c r="BR12">
        <v>3.99</v>
      </c>
      <c r="BS12">
        <v>104145</v>
      </c>
      <c r="BT12">
        <v>1075</v>
      </c>
      <c r="BU12" t="str">
        <f>SRP[[#This Row],[Tier]]&amp;" - "&amp;DOLLAR(SRP[[#This Row],[United States]],2)&amp;" USD"</f>
        <v>10 - $4.99 USD</v>
      </c>
      <c r="BV12" t="str">
        <f>WSP[[#This Row],[LOOKUP]]</f>
        <v>10 - $3.49 USD</v>
      </c>
    </row>
    <row r="13" spans="1:74" x14ac:dyDescent="0.25">
      <c r="A13">
        <v>11</v>
      </c>
      <c r="B13">
        <v>5.49</v>
      </c>
      <c r="C13">
        <v>418</v>
      </c>
      <c r="D13">
        <v>54.2</v>
      </c>
      <c r="E13">
        <v>7.35</v>
      </c>
      <c r="F13">
        <v>5.49</v>
      </c>
      <c r="G13">
        <v>451</v>
      </c>
      <c r="H13">
        <v>5.49</v>
      </c>
      <c r="I13">
        <v>11</v>
      </c>
      <c r="J13">
        <v>8.6</v>
      </c>
      <c r="K13">
        <v>5.49</v>
      </c>
      <c r="L13">
        <v>3958</v>
      </c>
      <c r="M13">
        <v>21</v>
      </c>
      <c r="N13">
        <v>16410</v>
      </c>
      <c r="O13">
        <v>2750</v>
      </c>
      <c r="P13">
        <v>33</v>
      </c>
      <c r="Q13">
        <v>5.49</v>
      </c>
      <c r="R13">
        <v>109</v>
      </c>
      <c r="S13">
        <v>43</v>
      </c>
      <c r="T13">
        <v>33</v>
      </c>
      <c r="U13">
        <v>5.49</v>
      </c>
      <c r="V13">
        <v>5.49</v>
      </c>
      <c r="W13">
        <v>5.49</v>
      </c>
      <c r="X13">
        <v>5.49</v>
      </c>
      <c r="Y13">
        <v>5.49</v>
      </c>
      <c r="Z13">
        <v>41</v>
      </c>
      <c r="AA13">
        <v>1090</v>
      </c>
      <c r="AB13">
        <v>714</v>
      </c>
      <c r="AC13">
        <v>398</v>
      </c>
      <c r="AD13">
        <v>52400</v>
      </c>
      <c r="AE13">
        <v>5.49</v>
      </c>
      <c r="AF13">
        <v>24.5</v>
      </c>
      <c r="AG13">
        <v>5.49</v>
      </c>
      <c r="AH13">
        <v>626</v>
      </c>
      <c r="AI13">
        <v>811</v>
      </c>
      <c r="AJ13">
        <v>5280</v>
      </c>
      <c r="AK13">
        <v>5.49</v>
      </c>
      <c r="AL13">
        <v>5.5</v>
      </c>
      <c r="AM13">
        <v>14.4</v>
      </c>
      <c r="AN13">
        <v>5.49</v>
      </c>
      <c r="AO13">
        <v>17</v>
      </c>
      <c r="AP13">
        <v>5.49</v>
      </c>
      <c r="AQ13">
        <v>1602.2</v>
      </c>
      <c r="AR13">
        <v>71.8</v>
      </c>
      <c r="AS13">
        <v>5.49</v>
      </c>
      <c r="AT13">
        <v>7.95</v>
      </c>
      <c r="AU13">
        <v>33.5</v>
      </c>
      <c r="AV13">
        <v>511.8</v>
      </c>
      <c r="AW13">
        <v>15.2</v>
      </c>
      <c r="AX13">
        <v>237</v>
      </c>
      <c r="AY13">
        <v>20.39</v>
      </c>
      <c r="AZ13">
        <v>5.49</v>
      </c>
      <c r="BA13">
        <v>20</v>
      </c>
      <c r="BB13">
        <v>19.600000000000001</v>
      </c>
      <c r="BC13">
        <v>259</v>
      </c>
      <c r="BD13">
        <v>23</v>
      </c>
      <c r="BE13">
        <v>7.15</v>
      </c>
      <c r="BF13">
        <v>5.49</v>
      </c>
      <c r="BG13">
        <v>5.49</v>
      </c>
      <c r="BH13">
        <v>67</v>
      </c>
      <c r="BI13">
        <v>5.49</v>
      </c>
      <c r="BJ13">
        <v>54.2</v>
      </c>
      <c r="BK13">
        <v>5.0999999999999996</v>
      </c>
      <c r="BL13">
        <v>160</v>
      </c>
      <c r="BM13">
        <v>175</v>
      </c>
      <c r="BN13">
        <v>35.200000000000003</v>
      </c>
      <c r="BO13">
        <v>13.4</v>
      </c>
      <c r="BP13">
        <v>44</v>
      </c>
      <c r="BQ13">
        <v>5.49</v>
      </c>
      <c r="BR13">
        <v>4.3899999999999997</v>
      </c>
      <c r="BS13">
        <v>114570</v>
      </c>
      <c r="BT13">
        <v>1182.4000000000001</v>
      </c>
      <c r="BU13" t="str">
        <f>SRP[[#This Row],[Tier]]&amp;" - "&amp;DOLLAR(SRP[[#This Row],[United States]],2)&amp;" USD"</f>
        <v>11 - $5.49 USD</v>
      </c>
      <c r="BV13" t="str">
        <f>WSP[[#This Row],[LOOKUP]]</f>
        <v>11 - $3.84 USD</v>
      </c>
    </row>
    <row r="14" spans="1:74" x14ac:dyDescent="0.25">
      <c r="A14">
        <v>12</v>
      </c>
      <c r="B14">
        <v>5.99</v>
      </c>
      <c r="C14">
        <v>456</v>
      </c>
      <c r="D14">
        <v>59.4</v>
      </c>
      <c r="E14">
        <v>7.95</v>
      </c>
      <c r="F14">
        <v>5.99</v>
      </c>
      <c r="G14">
        <v>492</v>
      </c>
      <c r="H14">
        <v>5.99</v>
      </c>
      <c r="I14">
        <v>12</v>
      </c>
      <c r="J14">
        <v>9.1999999999999993</v>
      </c>
      <c r="K14">
        <v>5.99</v>
      </c>
      <c r="L14">
        <v>4216</v>
      </c>
      <c r="M14">
        <v>23</v>
      </c>
      <c r="N14">
        <v>17920</v>
      </c>
      <c r="O14">
        <v>3000</v>
      </c>
      <c r="P14">
        <v>36</v>
      </c>
      <c r="Q14">
        <v>5.99</v>
      </c>
      <c r="R14">
        <v>119</v>
      </c>
      <c r="S14">
        <v>46</v>
      </c>
      <c r="T14">
        <v>36</v>
      </c>
      <c r="U14">
        <v>5.99</v>
      </c>
      <c r="V14">
        <v>5.99</v>
      </c>
      <c r="W14">
        <v>5.99</v>
      </c>
      <c r="X14">
        <v>5.99</v>
      </c>
      <c r="Y14">
        <v>5.99</v>
      </c>
      <c r="Z14">
        <v>43</v>
      </c>
      <c r="AA14">
        <v>1190</v>
      </c>
      <c r="AB14">
        <v>779</v>
      </c>
      <c r="AC14">
        <v>416</v>
      </c>
      <c r="AD14">
        <v>56800</v>
      </c>
      <c r="AE14">
        <v>5.99</v>
      </c>
      <c r="AF14">
        <v>26.5</v>
      </c>
      <c r="AG14">
        <v>5.99</v>
      </c>
      <c r="AH14">
        <v>648</v>
      </c>
      <c r="AI14">
        <v>883</v>
      </c>
      <c r="AJ14">
        <v>5560</v>
      </c>
      <c r="AK14">
        <v>5.99</v>
      </c>
      <c r="AL14">
        <v>6</v>
      </c>
      <c r="AM14">
        <v>15.8</v>
      </c>
      <c r="AN14">
        <v>5.99</v>
      </c>
      <c r="AO14">
        <v>19</v>
      </c>
      <c r="AP14">
        <v>5.99</v>
      </c>
      <c r="AQ14">
        <v>1755.4</v>
      </c>
      <c r="AR14">
        <v>78.599999999999994</v>
      </c>
      <c r="AS14">
        <v>5.99</v>
      </c>
      <c r="AT14">
        <v>8.4499999999999993</v>
      </c>
      <c r="AU14">
        <v>37.5</v>
      </c>
      <c r="AV14">
        <v>558.6</v>
      </c>
      <c r="AW14">
        <v>16.399999999999999</v>
      </c>
      <c r="AX14">
        <v>259</v>
      </c>
      <c r="AY14">
        <v>22.79</v>
      </c>
      <c r="AZ14">
        <v>5.99</v>
      </c>
      <c r="BA14">
        <v>22</v>
      </c>
      <c r="BB14">
        <v>21.2</v>
      </c>
      <c r="BC14">
        <v>269</v>
      </c>
      <c r="BD14">
        <v>27</v>
      </c>
      <c r="BE14">
        <v>7.85</v>
      </c>
      <c r="BF14">
        <v>5.99</v>
      </c>
      <c r="BG14">
        <v>5.99</v>
      </c>
      <c r="BH14">
        <v>69</v>
      </c>
      <c r="BI14">
        <v>5.99</v>
      </c>
      <c r="BJ14">
        <v>59.4</v>
      </c>
      <c r="BK14">
        <v>5.7</v>
      </c>
      <c r="BL14">
        <v>175</v>
      </c>
      <c r="BM14">
        <v>191</v>
      </c>
      <c r="BN14">
        <v>38.4</v>
      </c>
      <c r="BO14">
        <v>14.8</v>
      </c>
      <c r="BP14">
        <v>48</v>
      </c>
      <c r="BQ14">
        <v>5.99</v>
      </c>
      <c r="BR14">
        <v>4.79</v>
      </c>
      <c r="BS14">
        <v>124995</v>
      </c>
      <c r="BT14">
        <v>1289.8</v>
      </c>
      <c r="BU14" t="str">
        <f>SRP[[#This Row],[Tier]]&amp;" - "&amp;DOLLAR(SRP[[#This Row],[United States]],2)&amp;" USD"</f>
        <v>12 - $5.99 USD</v>
      </c>
      <c r="BV14" t="str">
        <f>WSP[[#This Row],[LOOKUP]]</f>
        <v>12 - $4.19 USD</v>
      </c>
    </row>
    <row r="15" spans="1:74" x14ac:dyDescent="0.25">
      <c r="A15">
        <v>13</v>
      </c>
      <c r="B15">
        <v>6.49</v>
      </c>
      <c r="C15">
        <v>494</v>
      </c>
      <c r="D15">
        <v>64.599999999999994</v>
      </c>
      <c r="E15">
        <v>8.65</v>
      </c>
      <c r="F15">
        <v>6.49</v>
      </c>
      <c r="G15">
        <v>533</v>
      </c>
      <c r="H15">
        <v>6.49</v>
      </c>
      <c r="I15">
        <v>13</v>
      </c>
      <c r="J15">
        <v>9.8000000000000007</v>
      </c>
      <c r="K15">
        <v>6.49</v>
      </c>
      <c r="L15">
        <v>4474</v>
      </c>
      <c r="M15">
        <v>25</v>
      </c>
      <c r="N15">
        <v>19430</v>
      </c>
      <c r="O15">
        <v>3250</v>
      </c>
      <c r="P15">
        <v>39</v>
      </c>
      <c r="Q15">
        <v>6.49</v>
      </c>
      <c r="R15">
        <v>129</v>
      </c>
      <c r="S15">
        <v>49</v>
      </c>
      <c r="T15">
        <v>39</v>
      </c>
      <c r="U15">
        <v>6.49</v>
      </c>
      <c r="V15">
        <v>6.49</v>
      </c>
      <c r="W15">
        <v>6.49</v>
      </c>
      <c r="X15">
        <v>6.49</v>
      </c>
      <c r="Y15">
        <v>6.49</v>
      </c>
      <c r="Z15">
        <v>45</v>
      </c>
      <c r="AA15">
        <v>1290</v>
      </c>
      <c r="AB15">
        <v>845</v>
      </c>
      <c r="AC15">
        <v>434</v>
      </c>
      <c r="AD15">
        <v>61200</v>
      </c>
      <c r="AE15">
        <v>6.49</v>
      </c>
      <c r="AF15">
        <v>28.5</v>
      </c>
      <c r="AG15">
        <v>6.49</v>
      </c>
      <c r="AH15">
        <v>734</v>
      </c>
      <c r="AI15">
        <v>955</v>
      </c>
      <c r="AJ15">
        <v>5840</v>
      </c>
      <c r="AK15">
        <v>6.49</v>
      </c>
      <c r="AL15">
        <v>6.5</v>
      </c>
      <c r="AM15">
        <v>17.2</v>
      </c>
      <c r="AN15">
        <v>6.49</v>
      </c>
      <c r="AO15">
        <v>21</v>
      </c>
      <c r="AP15">
        <v>6.49</v>
      </c>
      <c r="AQ15">
        <v>1908.6</v>
      </c>
      <c r="AR15">
        <v>85.4</v>
      </c>
      <c r="AS15">
        <v>6.49</v>
      </c>
      <c r="AT15">
        <v>8.9499999999999993</v>
      </c>
      <c r="AU15">
        <v>41.5</v>
      </c>
      <c r="AV15">
        <v>605.4</v>
      </c>
      <c r="AW15">
        <v>17.600000000000001</v>
      </c>
      <c r="AX15">
        <v>281</v>
      </c>
      <c r="AY15">
        <v>25.19</v>
      </c>
      <c r="AZ15">
        <v>6.49</v>
      </c>
      <c r="BA15">
        <v>24</v>
      </c>
      <c r="BB15">
        <v>22.8</v>
      </c>
      <c r="BC15">
        <v>279</v>
      </c>
      <c r="BD15">
        <v>31</v>
      </c>
      <c r="BE15">
        <v>8.5500000000000007</v>
      </c>
      <c r="BF15">
        <v>6.49</v>
      </c>
      <c r="BG15">
        <v>6.49</v>
      </c>
      <c r="BH15">
        <v>71</v>
      </c>
      <c r="BI15">
        <v>6.49</v>
      </c>
      <c r="BJ15">
        <v>64.599999999999994</v>
      </c>
      <c r="BK15">
        <v>6.3</v>
      </c>
      <c r="BL15">
        <v>190</v>
      </c>
      <c r="BM15">
        <v>207</v>
      </c>
      <c r="BN15">
        <v>41.6</v>
      </c>
      <c r="BO15">
        <v>16.2</v>
      </c>
      <c r="BP15">
        <v>52</v>
      </c>
      <c r="BQ15">
        <v>6.49</v>
      </c>
      <c r="BR15">
        <v>5.19</v>
      </c>
      <c r="BS15">
        <v>135420</v>
      </c>
      <c r="BT15">
        <v>1397.2</v>
      </c>
      <c r="BU15" t="str">
        <f>SRP[[#This Row],[Tier]]&amp;" - "&amp;DOLLAR(SRP[[#This Row],[United States]],2)&amp;" USD"</f>
        <v>13 - $6.49 USD</v>
      </c>
      <c r="BV15" t="str">
        <f>WSP[[#This Row],[LOOKUP]]</f>
        <v>13 - $4.54 USD</v>
      </c>
    </row>
    <row r="16" spans="1:74" x14ac:dyDescent="0.25">
      <c r="A16">
        <v>14</v>
      </c>
      <c r="B16">
        <v>6.99</v>
      </c>
      <c r="C16">
        <v>532</v>
      </c>
      <c r="D16">
        <v>69.8</v>
      </c>
      <c r="E16">
        <v>9.35</v>
      </c>
      <c r="F16">
        <v>6.99</v>
      </c>
      <c r="G16">
        <v>574</v>
      </c>
      <c r="H16">
        <v>6.99</v>
      </c>
      <c r="I16">
        <v>14</v>
      </c>
      <c r="J16">
        <v>10.4</v>
      </c>
      <c r="K16">
        <v>6.99</v>
      </c>
      <c r="L16">
        <v>4732</v>
      </c>
      <c r="M16">
        <v>27</v>
      </c>
      <c r="N16">
        <v>20940</v>
      </c>
      <c r="O16">
        <v>3500</v>
      </c>
      <c r="P16">
        <v>42</v>
      </c>
      <c r="Q16">
        <v>6.99</v>
      </c>
      <c r="R16">
        <v>139</v>
      </c>
      <c r="S16">
        <v>52</v>
      </c>
      <c r="T16">
        <v>42</v>
      </c>
      <c r="U16">
        <v>6.99</v>
      </c>
      <c r="V16">
        <v>6.99</v>
      </c>
      <c r="W16">
        <v>6.99</v>
      </c>
      <c r="X16">
        <v>6.99</v>
      </c>
      <c r="Y16">
        <v>6.99</v>
      </c>
      <c r="Z16">
        <v>47</v>
      </c>
      <c r="AA16">
        <v>1390</v>
      </c>
      <c r="AB16">
        <v>910</v>
      </c>
      <c r="AC16">
        <v>452</v>
      </c>
      <c r="AD16">
        <v>65600</v>
      </c>
      <c r="AE16">
        <v>6.99</v>
      </c>
      <c r="AF16">
        <v>30.5</v>
      </c>
      <c r="AG16">
        <v>6.99</v>
      </c>
      <c r="AH16">
        <v>756</v>
      </c>
      <c r="AI16">
        <v>1027</v>
      </c>
      <c r="AJ16">
        <v>6120</v>
      </c>
      <c r="AK16">
        <v>6.99</v>
      </c>
      <c r="AL16">
        <v>7</v>
      </c>
      <c r="AM16">
        <v>18.600000000000001</v>
      </c>
      <c r="AN16">
        <v>6.99</v>
      </c>
      <c r="AO16">
        <v>23</v>
      </c>
      <c r="AP16">
        <v>6.99</v>
      </c>
      <c r="AQ16">
        <v>2061.8000000000002</v>
      </c>
      <c r="AR16">
        <v>92.2</v>
      </c>
      <c r="AS16">
        <v>6.99</v>
      </c>
      <c r="AT16">
        <v>9.4499999999999993</v>
      </c>
      <c r="AU16">
        <v>45.5</v>
      </c>
      <c r="AV16">
        <v>652.20000000000005</v>
      </c>
      <c r="AW16">
        <v>18.8</v>
      </c>
      <c r="AX16">
        <v>303</v>
      </c>
      <c r="AY16">
        <v>27.59</v>
      </c>
      <c r="AZ16">
        <v>6.99</v>
      </c>
      <c r="BA16">
        <v>26</v>
      </c>
      <c r="BB16">
        <v>24.4</v>
      </c>
      <c r="BC16">
        <v>289</v>
      </c>
      <c r="BD16">
        <v>35</v>
      </c>
      <c r="BE16">
        <v>9.25</v>
      </c>
      <c r="BF16">
        <v>6.99</v>
      </c>
      <c r="BG16">
        <v>6.99</v>
      </c>
      <c r="BH16">
        <v>73</v>
      </c>
      <c r="BI16">
        <v>6.99</v>
      </c>
      <c r="BJ16">
        <v>69.8</v>
      </c>
      <c r="BK16">
        <v>6.9</v>
      </c>
      <c r="BL16">
        <v>205</v>
      </c>
      <c r="BM16">
        <v>223</v>
      </c>
      <c r="BN16">
        <v>44.8</v>
      </c>
      <c r="BO16">
        <v>17.600000000000001</v>
      </c>
      <c r="BP16">
        <v>56</v>
      </c>
      <c r="BQ16">
        <v>6.99</v>
      </c>
      <c r="BR16">
        <v>5.59</v>
      </c>
      <c r="BS16">
        <v>145845</v>
      </c>
      <c r="BT16">
        <v>1504.6</v>
      </c>
      <c r="BU16" t="str">
        <f>SRP[[#This Row],[Tier]]&amp;" - "&amp;DOLLAR(SRP[[#This Row],[United States]],2)&amp;" USD"</f>
        <v>14 - $6.99 USD</v>
      </c>
      <c r="BV16" t="str">
        <f>WSP[[#This Row],[LOOKUP]]</f>
        <v>14 - $4.89 USD</v>
      </c>
    </row>
    <row r="17" spans="1:74" x14ac:dyDescent="0.25">
      <c r="A17">
        <v>15</v>
      </c>
      <c r="B17">
        <v>7.49</v>
      </c>
      <c r="C17">
        <v>570</v>
      </c>
      <c r="D17">
        <v>75</v>
      </c>
      <c r="E17">
        <v>9.9499999999999993</v>
      </c>
      <c r="F17">
        <v>7.49</v>
      </c>
      <c r="G17">
        <v>615</v>
      </c>
      <c r="H17">
        <v>7.49</v>
      </c>
      <c r="I17">
        <v>15</v>
      </c>
      <c r="J17">
        <v>11</v>
      </c>
      <c r="K17">
        <v>7.49</v>
      </c>
      <c r="L17">
        <v>4990</v>
      </c>
      <c r="M17">
        <v>29</v>
      </c>
      <c r="N17">
        <v>22450</v>
      </c>
      <c r="O17">
        <v>3750</v>
      </c>
      <c r="P17">
        <v>45</v>
      </c>
      <c r="Q17">
        <v>7.49</v>
      </c>
      <c r="R17">
        <v>149</v>
      </c>
      <c r="S17">
        <v>55</v>
      </c>
      <c r="T17">
        <v>45</v>
      </c>
      <c r="U17">
        <v>7.49</v>
      </c>
      <c r="V17">
        <v>7.49</v>
      </c>
      <c r="W17">
        <v>7.49</v>
      </c>
      <c r="X17">
        <v>7.49</v>
      </c>
      <c r="Y17">
        <v>7.49</v>
      </c>
      <c r="Z17">
        <v>49</v>
      </c>
      <c r="AA17">
        <v>1490</v>
      </c>
      <c r="AB17">
        <v>975</v>
      </c>
      <c r="AC17">
        <v>470</v>
      </c>
      <c r="AD17">
        <v>70000</v>
      </c>
      <c r="AE17">
        <v>7.49</v>
      </c>
      <c r="AF17">
        <v>32.5</v>
      </c>
      <c r="AG17">
        <v>7.49</v>
      </c>
      <c r="AH17">
        <v>842</v>
      </c>
      <c r="AI17">
        <v>1099</v>
      </c>
      <c r="AJ17">
        <v>6400</v>
      </c>
      <c r="AK17">
        <v>7.49</v>
      </c>
      <c r="AL17">
        <v>7.5</v>
      </c>
      <c r="AM17">
        <v>20</v>
      </c>
      <c r="AN17">
        <v>7.49</v>
      </c>
      <c r="AO17">
        <v>25</v>
      </c>
      <c r="AP17">
        <v>7.49</v>
      </c>
      <c r="AQ17">
        <v>2215</v>
      </c>
      <c r="AR17">
        <v>99</v>
      </c>
      <c r="AS17">
        <v>7.49</v>
      </c>
      <c r="AT17">
        <v>9.9499999999999993</v>
      </c>
      <c r="AU17">
        <v>49.5</v>
      </c>
      <c r="AV17">
        <v>699</v>
      </c>
      <c r="AW17">
        <v>20</v>
      </c>
      <c r="AX17">
        <v>325</v>
      </c>
      <c r="AY17">
        <v>29.99</v>
      </c>
      <c r="AZ17">
        <v>7.49</v>
      </c>
      <c r="BA17">
        <v>28</v>
      </c>
      <c r="BB17">
        <v>26</v>
      </c>
      <c r="BC17">
        <v>299</v>
      </c>
      <c r="BD17">
        <v>39</v>
      </c>
      <c r="BE17">
        <v>9.9499999999999993</v>
      </c>
      <c r="BF17">
        <v>7.49</v>
      </c>
      <c r="BG17">
        <v>7.49</v>
      </c>
      <c r="BH17">
        <v>75</v>
      </c>
      <c r="BI17">
        <v>7.49</v>
      </c>
      <c r="BJ17">
        <v>75</v>
      </c>
      <c r="BK17">
        <v>7.5</v>
      </c>
      <c r="BL17">
        <v>220</v>
      </c>
      <c r="BM17">
        <v>239</v>
      </c>
      <c r="BN17">
        <v>48</v>
      </c>
      <c r="BO17">
        <v>19</v>
      </c>
      <c r="BP17">
        <v>60</v>
      </c>
      <c r="BQ17">
        <v>7.49</v>
      </c>
      <c r="BR17">
        <v>5.99</v>
      </c>
      <c r="BS17">
        <v>156270</v>
      </c>
      <c r="BT17">
        <v>1612</v>
      </c>
      <c r="BU17" t="str">
        <f>SRP[[#This Row],[Tier]]&amp;" - "&amp;DOLLAR(SRP[[#This Row],[United States]],2)&amp;" USD"</f>
        <v>15 - $7.49 USD</v>
      </c>
      <c r="BV17" t="str">
        <f>WSP[[#This Row],[LOOKUP]]</f>
        <v>15 - $5.24 USD</v>
      </c>
    </row>
    <row r="18" spans="1:74" x14ac:dyDescent="0.25">
      <c r="A18">
        <v>16</v>
      </c>
      <c r="B18">
        <v>7.99</v>
      </c>
      <c r="C18">
        <v>608</v>
      </c>
      <c r="D18">
        <v>79.8</v>
      </c>
      <c r="E18">
        <v>10.65</v>
      </c>
      <c r="F18">
        <v>7.99</v>
      </c>
      <c r="G18">
        <v>656</v>
      </c>
      <c r="H18">
        <v>7.99</v>
      </c>
      <c r="I18">
        <v>15.8</v>
      </c>
      <c r="J18">
        <v>11.8</v>
      </c>
      <c r="K18">
        <v>7.99</v>
      </c>
      <c r="L18">
        <v>5482</v>
      </c>
      <c r="M18">
        <v>31</v>
      </c>
      <c r="N18">
        <v>23940</v>
      </c>
      <c r="O18">
        <v>4000</v>
      </c>
      <c r="P18">
        <v>48</v>
      </c>
      <c r="Q18">
        <v>7.99</v>
      </c>
      <c r="R18">
        <v>159</v>
      </c>
      <c r="S18">
        <v>59</v>
      </c>
      <c r="T18">
        <v>48</v>
      </c>
      <c r="U18">
        <v>7.99</v>
      </c>
      <c r="V18">
        <v>7.99</v>
      </c>
      <c r="W18">
        <v>7.99</v>
      </c>
      <c r="X18">
        <v>7.99</v>
      </c>
      <c r="Y18">
        <v>7.99</v>
      </c>
      <c r="Z18">
        <v>55</v>
      </c>
      <c r="AA18">
        <v>1590</v>
      </c>
      <c r="AB18">
        <v>1040</v>
      </c>
      <c r="AC18">
        <v>528</v>
      </c>
      <c r="AD18">
        <v>75000</v>
      </c>
      <c r="AE18">
        <v>7.99</v>
      </c>
      <c r="AF18">
        <v>35</v>
      </c>
      <c r="AG18">
        <v>7.99</v>
      </c>
      <c r="AH18">
        <v>864</v>
      </c>
      <c r="AI18">
        <v>1179</v>
      </c>
      <c r="AJ18">
        <v>7060</v>
      </c>
      <c r="AK18">
        <v>7.99</v>
      </c>
      <c r="AL18">
        <v>8</v>
      </c>
      <c r="AM18">
        <v>21.2</v>
      </c>
      <c r="AN18">
        <v>7.99</v>
      </c>
      <c r="AO18">
        <v>26</v>
      </c>
      <c r="AP18">
        <v>7.99</v>
      </c>
      <c r="AQ18">
        <v>2361.8000000000002</v>
      </c>
      <c r="AR18">
        <v>105</v>
      </c>
      <c r="AS18">
        <v>7.99</v>
      </c>
      <c r="AT18">
        <v>10.95</v>
      </c>
      <c r="AU18">
        <v>51.4</v>
      </c>
      <c r="AV18">
        <v>745</v>
      </c>
      <c r="AW18">
        <v>21.4</v>
      </c>
      <c r="AX18">
        <v>345</v>
      </c>
      <c r="AY18">
        <v>30.99</v>
      </c>
      <c r="AZ18">
        <v>7.99</v>
      </c>
      <c r="BA18">
        <v>29.6</v>
      </c>
      <c r="BB18">
        <v>28</v>
      </c>
      <c r="BC18">
        <v>339</v>
      </c>
      <c r="BD18">
        <v>41</v>
      </c>
      <c r="BE18">
        <v>10.54</v>
      </c>
      <c r="BF18">
        <v>7.99</v>
      </c>
      <c r="BG18">
        <v>7.99</v>
      </c>
      <c r="BH18">
        <v>85.8</v>
      </c>
      <c r="BI18">
        <v>7.99</v>
      </c>
      <c r="BJ18">
        <v>85.8</v>
      </c>
      <c r="BK18">
        <v>7.8</v>
      </c>
      <c r="BL18">
        <v>234</v>
      </c>
      <c r="BM18">
        <v>254.2</v>
      </c>
      <c r="BN18">
        <v>51.2</v>
      </c>
      <c r="BO18">
        <v>20.2</v>
      </c>
      <c r="BP18">
        <v>64</v>
      </c>
      <c r="BQ18">
        <v>7.99</v>
      </c>
      <c r="BR18">
        <v>6.39</v>
      </c>
      <c r="BS18">
        <v>166674</v>
      </c>
      <c r="BT18">
        <v>1719.4</v>
      </c>
      <c r="BU18" t="str">
        <f>SRP[[#This Row],[Tier]]&amp;" - "&amp;DOLLAR(SRP[[#This Row],[United States]],2)&amp;" USD"</f>
        <v>16 - $7.99 USD</v>
      </c>
      <c r="BV18" t="str">
        <f>WSP[[#This Row],[LOOKUP]]</f>
        <v>16 - $5.59 USD</v>
      </c>
    </row>
    <row r="19" spans="1:74" x14ac:dyDescent="0.25">
      <c r="A19">
        <v>17</v>
      </c>
      <c r="B19">
        <v>8.49</v>
      </c>
      <c r="C19">
        <v>646</v>
      </c>
      <c r="D19">
        <v>84.6</v>
      </c>
      <c r="E19">
        <v>11.35</v>
      </c>
      <c r="F19">
        <v>8.49</v>
      </c>
      <c r="G19">
        <v>697</v>
      </c>
      <c r="H19">
        <v>8.49</v>
      </c>
      <c r="I19">
        <v>16.600000000000001</v>
      </c>
      <c r="J19">
        <v>12.6</v>
      </c>
      <c r="K19">
        <v>8.49</v>
      </c>
      <c r="L19">
        <v>5974</v>
      </c>
      <c r="M19">
        <v>33</v>
      </c>
      <c r="N19">
        <v>25430</v>
      </c>
      <c r="O19">
        <v>4250</v>
      </c>
      <c r="P19">
        <v>51</v>
      </c>
      <c r="Q19">
        <v>8.49</v>
      </c>
      <c r="R19">
        <v>169</v>
      </c>
      <c r="S19">
        <v>63</v>
      </c>
      <c r="T19">
        <v>51</v>
      </c>
      <c r="U19">
        <v>8.49</v>
      </c>
      <c r="V19">
        <v>8.49</v>
      </c>
      <c r="W19">
        <v>8.49</v>
      </c>
      <c r="X19">
        <v>8.49</v>
      </c>
      <c r="Y19">
        <v>8.49</v>
      </c>
      <c r="Z19">
        <v>61</v>
      </c>
      <c r="AA19">
        <v>1690</v>
      </c>
      <c r="AB19">
        <v>1105</v>
      </c>
      <c r="AC19">
        <v>586</v>
      </c>
      <c r="AD19">
        <v>80000</v>
      </c>
      <c r="AE19">
        <v>8.49</v>
      </c>
      <c r="AF19">
        <v>37.5</v>
      </c>
      <c r="AG19">
        <v>8.49</v>
      </c>
      <c r="AH19">
        <v>950</v>
      </c>
      <c r="AI19">
        <v>1259</v>
      </c>
      <c r="AJ19">
        <v>7720</v>
      </c>
      <c r="AK19">
        <v>8.49</v>
      </c>
      <c r="AL19">
        <v>8.5</v>
      </c>
      <c r="AM19">
        <v>22.4</v>
      </c>
      <c r="AN19">
        <v>8.49</v>
      </c>
      <c r="AO19">
        <v>27</v>
      </c>
      <c r="AP19">
        <v>8.49</v>
      </c>
      <c r="AQ19">
        <v>2508.6</v>
      </c>
      <c r="AR19">
        <v>111</v>
      </c>
      <c r="AS19">
        <v>8.49</v>
      </c>
      <c r="AT19">
        <v>11.95</v>
      </c>
      <c r="AU19">
        <v>53.3</v>
      </c>
      <c r="AV19">
        <v>791</v>
      </c>
      <c r="AW19">
        <v>22.8</v>
      </c>
      <c r="AX19">
        <v>365</v>
      </c>
      <c r="AY19">
        <v>31.99</v>
      </c>
      <c r="AZ19">
        <v>8.49</v>
      </c>
      <c r="BA19">
        <v>31.2</v>
      </c>
      <c r="BB19">
        <v>30</v>
      </c>
      <c r="BC19">
        <v>379</v>
      </c>
      <c r="BD19">
        <v>43</v>
      </c>
      <c r="BE19">
        <v>11.13</v>
      </c>
      <c r="BF19">
        <v>8.49</v>
      </c>
      <c r="BG19">
        <v>8.49</v>
      </c>
      <c r="BH19">
        <v>96.6</v>
      </c>
      <c r="BI19">
        <v>8.49</v>
      </c>
      <c r="BJ19">
        <v>96.6</v>
      </c>
      <c r="BK19">
        <v>8.1</v>
      </c>
      <c r="BL19">
        <v>248</v>
      </c>
      <c r="BM19">
        <v>269.39999999999998</v>
      </c>
      <c r="BN19">
        <v>54.4</v>
      </c>
      <c r="BO19">
        <v>21.4</v>
      </c>
      <c r="BP19">
        <v>68</v>
      </c>
      <c r="BQ19">
        <v>8.49</v>
      </c>
      <c r="BR19">
        <v>6.79</v>
      </c>
      <c r="BS19">
        <v>177078</v>
      </c>
      <c r="BT19">
        <v>1826.8</v>
      </c>
      <c r="BU19" t="str">
        <f>SRP[[#This Row],[Tier]]&amp;" - "&amp;DOLLAR(SRP[[#This Row],[United States]],2)&amp;" USD"</f>
        <v>17 - $8.49 USD</v>
      </c>
      <c r="BV19" t="str">
        <f>WSP[[#This Row],[LOOKUP]]</f>
        <v>17 - $5.94 USD</v>
      </c>
    </row>
    <row r="20" spans="1:74" x14ac:dyDescent="0.25">
      <c r="A20">
        <v>18</v>
      </c>
      <c r="B20">
        <v>8.99</v>
      </c>
      <c r="C20">
        <v>684</v>
      </c>
      <c r="D20">
        <v>89.4</v>
      </c>
      <c r="E20">
        <v>11.95</v>
      </c>
      <c r="F20">
        <v>8.99</v>
      </c>
      <c r="G20">
        <v>738</v>
      </c>
      <c r="H20">
        <v>8.99</v>
      </c>
      <c r="I20">
        <v>17.399999999999999</v>
      </c>
      <c r="J20">
        <v>13.4</v>
      </c>
      <c r="K20">
        <v>8.99</v>
      </c>
      <c r="L20">
        <v>6466</v>
      </c>
      <c r="M20">
        <v>35</v>
      </c>
      <c r="N20">
        <v>26920</v>
      </c>
      <c r="O20">
        <v>4500</v>
      </c>
      <c r="P20">
        <v>54</v>
      </c>
      <c r="Q20">
        <v>8.99</v>
      </c>
      <c r="R20">
        <v>179</v>
      </c>
      <c r="S20">
        <v>67</v>
      </c>
      <c r="T20">
        <v>54</v>
      </c>
      <c r="U20">
        <v>8.99</v>
      </c>
      <c r="V20">
        <v>8.99</v>
      </c>
      <c r="W20">
        <v>8.99</v>
      </c>
      <c r="X20">
        <v>8.99</v>
      </c>
      <c r="Y20">
        <v>8.99</v>
      </c>
      <c r="Z20">
        <v>67</v>
      </c>
      <c r="AA20">
        <v>1790</v>
      </c>
      <c r="AB20">
        <v>1169</v>
      </c>
      <c r="AC20">
        <v>644</v>
      </c>
      <c r="AD20">
        <v>85000</v>
      </c>
      <c r="AE20">
        <v>8.99</v>
      </c>
      <c r="AF20">
        <v>40</v>
      </c>
      <c r="AG20">
        <v>8.99</v>
      </c>
      <c r="AH20">
        <v>972</v>
      </c>
      <c r="AI20">
        <v>1339</v>
      </c>
      <c r="AJ20">
        <v>8380</v>
      </c>
      <c r="AK20">
        <v>8.99</v>
      </c>
      <c r="AL20">
        <v>9</v>
      </c>
      <c r="AM20">
        <v>23.6</v>
      </c>
      <c r="AN20">
        <v>8.99</v>
      </c>
      <c r="AO20">
        <v>28</v>
      </c>
      <c r="AP20">
        <v>8.99</v>
      </c>
      <c r="AQ20">
        <v>2655.4</v>
      </c>
      <c r="AR20">
        <v>117</v>
      </c>
      <c r="AS20">
        <v>8.99</v>
      </c>
      <c r="AT20">
        <v>12.95</v>
      </c>
      <c r="AU20">
        <v>55.2</v>
      </c>
      <c r="AV20">
        <v>837</v>
      </c>
      <c r="AW20">
        <v>24.2</v>
      </c>
      <c r="AX20">
        <v>385</v>
      </c>
      <c r="AY20">
        <v>32.99</v>
      </c>
      <c r="AZ20">
        <v>8.99</v>
      </c>
      <c r="BA20">
        <v>32.799999999999997</v>
      </c>
      <c r="BB20">
        <v>32</v>
      </c>
      <c r="BC20">
        <v>419</v>
      </c>
      <c r="BD20">
        <v>45</v>
      </c>
      <c r="BE20">
        <v>11.72</v>
      </c>
      <c r="BF20">
        <v>8.99</v>
      </c>
      <c r="BG20">
        <v>8.99</v>
      </c>
      <c r="BH20">
        <v>107.4</v>
      </c>
      <c r="BI20">
        <v>8.99</v>
      </c>
      <c r="BJ20">
        <v>107.4</v>
      </c>
      <c r="BK20">
        <v>8.4</v>
      </c>
      <c r="BL20">
        <v>262</v>
      </c>
      <c r="BM20">
        <v>284.60000000000002</v>
      </c>
      <c r="BN20">
        <v>57.6</v>
      </c>
      <c r="BO20">
        <v>22.6</v>
      </c>
      <c r="BP20">
        <v>72</v>
      </c>
      <c r="BQ20">
        <v>8.99</v>
      </c>
      <c r="BR20">
        <v>7.19</v>
      </c>
      <c r="BS20">
        <v>187482</v>
      </c>
      <c r="BT20">
        <v>1934.2</v>
      </c>
      <c r="BU20" t="str">
        <f>SRP[[#This Row],[Tier]]&amp;" - "&amp;DOLLAR(SRP[[#This Row],[United States]],2)&amp;" USD"</f>
        <v>18 - $8.99 USD</v>
      </c>
      <c r="BV20" t="str">
        <f>WSP[[#This Row],[LOOKUP]]</f>
        <v>18 - $6.29 USD</v>
      </c>
    </row>
    <row r="21" spans="1:74" x14ac:dyDescent="0.25">
      <c r="A21">
        <v>19</v>
      </c>
      <c r="B21">
        <v>9.49</v>
      </c>
      <c r="C21">
        <v>722</v>
      </c>
      <c r="D21">
        <v>94.2</v>
      </c>
      <c r="E21">
        <v>12.65</v>
      </c>
      <c r="F21">
        <v>9.49</v>
      </c>
      <c r="G21">
        <v>779</v>
      </c>
      <c r="H21">
        <v>9.49</v>
      </c>
      <c r="I21">
        <v>18.2</v>
      </c>
      <c r="J21">
        <v>14.2</v>
      </c>
      <c r="K21">
        <v>9.49</v>
      </c>
      <c r="L21">
        <v>6958</v>
      </c>
      <c r="M21">
        <v>37</v>
      </c>
      <c r="N21">
        <v>28410</v>
      </c>
      <c r="O21">
        <v>4750</v>
      </c>
      <c r="P21">
        <v>57</v>
      </c>
      <c r="Q21">
        <v>9.49</v>
      </c>
      <c r="R21">
        <v>189</v>
      </c>
      <c r="S21">
        <v>71</v>
      </c>
      <c r="T21">
        <v>57</v>
      </c>
      <c r="U21">
        <v>9.49</v>
      </c>
      <c r="V21">
        <v>9.49</v>
      </c>
      <c r="W21">
        <v>9.49</v>
      </c>
      <c r="X21">
        <v>9.49</v>
      </c>
      <c r="Y21">
        <v>9.49</v>
      </c>
      <c r="Z21">
        <v>73</v>
      </c>
      <c r="AA21">
        <v>1890</v>
      </c>
      <c r="AB21">
        <v>1234</v>
      </c>
      <c r="AC21">
        <v>702</v>
      </c>
      <c r="AD21">
        <v>90000</v>
      </c>
      <c r="AE21">
        <v>9.49</v>
      </c>
      <c r="AF21">
        <v>42.5</v>
      </c>
      <c r="AG21">
        <v>9.49</v>
      </c>
      <c r="AH21">
        <v>1058</v>
      </c>
      <c r="AI21">
        <v>1419</v>
      </c>
      <c r="AJ21">
        <v>9040</v>
      </c>
      <c r="AK21">
        <v>9.49</v>
      </c>
      <c r="AL21">
        <v>9.5</v>
      </c>
      <c r="AM21">
        <v>24.8</v>
      </c>
      <c r="AN21">
        <v>9.49</v>
      </c>
      <c r="AO21">
        <v>29</v>
      </c>
      <c r="AP21">
        <v>9.49</v>
      </c>
      <c r="AQ21">
        <v>2802.2</v>
      </c>
      <c r="AR21">
        <v>123</v>
      </c>
      <c r="AS21">
        <v>9.49</v>
      </c>
      <c r="AT21">
        <v>13.95</v>
      </c>
      <c r="AU21">
        <v>57.1</v>
      </c>
      <c r="AV21">
        <v>883</v>
      </c>
      <c r="AW21">
        <v>25.6</v>
      </c>
      <c r="AX21">
        <v>405</v>
      </c>
      <c r="AY21">
        <v>33.99</v>
      </c>
      <c r="AZ21">
        <v>9.49</v>
      </c>
      <c r="BA21">
        <v>34.4</v>
      </c>
      <c r="BB21">
        <v>34</v>
      </c>
      <c r="BC21">
        <v>459</v>
      </c>
      <c r="BD21">
        <v>47</v>
      </c>
      <c r="BE21">
        <v>12.31</v>
      </c>
      <c r="BF21">
        <v>9.49</v>
      </c>
      <c r="BG21">
        <v>9.49</v>
      </c>
      <c r="BH21">
        <v>118.2</v>
      </c>
      <c r="BI21">
        <v>9.49</v>
      </c>
      <c r="BJ21">
        <v>118.2</v>
      </c>
      <c r="BK21">
        <v>8.6999999999999993</v>
      </c>
      <c r="BL21">
        <v>276</v>
      </c>
      <c r="BM21">
        <v>299.8</v>
      </c>
      <c r="BN21">
        <v>60.8</v>
      </c>
      <c r="BO21">
        <v>23.8</v>
      </c>
      <c r="BP21">
        <v>76</v>
      </c>
      <c r="BQ21">
        <v>9.49</v>
      </c>
      <c r="BR21">
        <v>7.59</v>
      </c>
      <c r="BS21">
        <v>197886</v>
      </c>
      <c r="BT21">
        <v>2041.6</v>
      </c>
      <c r="BU21" t="str">
        <f>SRP[[#This Row],[Tier]]&amp;" - "&amp;DOLLAR(SRP[[#This Row],[United States]],2)&amp;" USD"</f>
        <v>19 - $9.49 USD</v>
      </c>
      <c r="BV21" t="str">
        <f>WSP[[#This Row],[LOOKUP]]</f>
        <v>19 - $6.64 USD</v>
      </c>
    </row>
    <row r="22" spans="1:74" x14ac:dyDescent="0.25">
      <c r="A22">
        <v>20</v>
      </c>
      <c r="B22">
        <v>9.99</v>
      </c>
      <c r="C22">
        <v>760</v>
      </c>
      <c r="D22">
        <v>99</v>
      </c>
      <c r="E22">
        <v>13.45</v>
      </c>
      <c r="F22">
        <v>9.99</v>
      </c>
      <c r="G22">
        <v>820</v>
      </c>
      <c r="H22">
        <v>9.99</v>
      </c>
      <c r="I22">
        <v>19</v>
      </c>
      <c r="J22">
        <v>15</v>
      </c>
      <c r="K22">
        <v>9.99</v>
      </c>
      <c r="L22">
        <v>7450</v>
      </c>
      <c r="M22">
        <v>39</v>
      </c>
      <c r="N22">
        <v>29900</v>
      </c>
      <c r="O22">
        <v>5000</v>
      </c>
      <c r="P22">
        <v>60</v>
      </c>
      <c r="Q22">
        <v>9.99</v>
      </c>
      <c r="R22">
        <v>199</v>
      </c>
      <c r="S22">
        <v>75</v>
      </c>
      <c r="T22">
        <v>60</v>
      </c>
      <c r="U22">
        <v>9.99</v>
      </c>
      <c r="V22">
        <v>9.99</v>
      </c>
      <c r="W22">
        <v>9.99</v>
      </c>
      <c r="X22">
        <v>9.99</v>
      </c>
      <c r="Y22">
        <v>9.99</v>
      </c>
      <c r="Z22">
        <v>79</v>
      </c>
      <c r="AA22">
        <v>1990</v>
      </c>
      <c r="AB22">
        <v>1299</v>
      </c>
      <c r="AC22">
        <v>760</v>
      </c>
      <c r="AD22">
        <v>95000</v>
      </c>
      <c r="AE22">
        <v>9.99</v>
      </c>
      <c r="AF22">
        <v>45</v>
      </c>
      <c r="AG22">
        <v>9.99</v>
      </c>
      <c r="AH22">
        <v>1080</v>
      </c>
      <c r="AI22">
        <v>1499</v>
      </c>
      <c r="AJ22">
        <v>9700</v>
      </c>
      <c r="AK22">
        <v>9.99</v>
      </c>
      <c r="AL22">
        <v>10</v>
      </c>
      <c r="AM22">
        <v>26</v>
      </c>
      <c r="AN22">
        <v>9.99</v>
      </c>
      <c r="AO22">
        <v>30</v>
      </c>
      <c r="AP22">
        <v>9.99</v>
      </c>
      <c r="AQ22">
        <v>2949</v>
      </c>
      <c r="AR22">
        <v>129</v>
      </c>
      <c r="AS22">
        <v>9.99</v>
      </c>
      <c r="AT22">
        <v>14.95</v>
      </c>
      <c r="AU22">
        <v>59</v>
      </c>
      <c r="AV22">
        <v>929</v>
      </c>
      <c r="AW22">
        <v>27</v>
      </c>
      <c r="AX22">
        <v>425</v>
      </c>
      <c r="AY22">
        <v>34.99</v>
      </c>
      <c r="AZ22">
        <v>9.99</v>
      </c>
      <c r="BA22">
        <v>36</v>
      </c>
      <c r="BB22">
        <v>36</v>
      </c>
      <c r="BC22">
        <v>499</v>
      </c>
      <c r="BD22">
        <v>49</v>
      </c>
      <c r="BE22">
        <v>12.9</v>
      </c>
      <c r="BF22">
        <v>9.99</v>
      </c>
      <c r="BG22">
        <v>9.99</v>
      </c>
      <c r="BH22">
        <v>129</v>
      </c>
      <c r="BI22">
        <v>9.99</v>
      </c>
      <c r="BJ22">
        <v>129</v>
      </c>
      <c r="BK22">
        <v>9</v>
      </c>
      <c r="BL22">
        <v>290</v>
      </c>
      <c r="BM22">
        <v>315</v>
      </c>
      <c r="BN22">
        <v>64</v>
      </c>
      <c r="BO22">
        <v>25</v>
      </c>
      <c r="BP22">
        <v>80</v>
      </c>
      <c r="BQ22">
        <v>9.99</v>
      </c>
      <c r="BR22">
        <v>7.99</v>
      </c>
      <c r="BS22">
        <v>208290</v>
      </c>
      <c r="BT22">
        <v>2149</v>
      </c>
      <c r="BU22" t="str">
        <f>SRP[[#This Row],[Tier]]&amp;" - "&amp;DOLLAR(SRP[[#This Row],[United States]],2)&amp;" USD"</f>
        <v>20 - $9.99 USD</v>
      </c>
      <c r="BV22" t="str">
        <f>WSP[[#This Row],[LOOKUP]]</f>
        <v>20 - $6.99 USD</v>
      </c>
    </row>
    <row r="23" spans="1:74" x14ac:dyDescent="0.25">
      <c r="A23">
        <v>21</v>
      </c>
      <c r="B23">
        <v>10.49</v>
      </c>
      <c r="C23">
        <v>798</v>
      </c>
      <c r="D23">
        <v>104</v>
      </c>
      <c r="E23">
        <v>14.1</v>
      </c>
      <c r="F23">
        <v>10.49</v>
      </c>
      <c r="G23">
        <v>861</v>
      </c>
      <c r="H23">
        <v>10.49</v>
      </c>
      <c r="I23">
        <v>20</v>
      </c>
      <c r="J23">
        <v>15.7</v>
      </c>
      <c r="K23">
        <v>10.49</v>
      </c>
      <c r="L23">
        <v>7695</v>
      </c>
      <c r="M23">
        <v>41</v>
      </c>
      <c r="N23">
        <v>31400</v>
      </c>
      <c r="O23">
        <v>5250</v>
      </c>
      <c r="P23">
        <v>63</v>
      </c>
      <c r="Q23">
        <v>10.49</v>
      </c>
      <c r="R23">
        <v>209</v>
      </c>
      <c r="S23">
        <v>79</v>
      </c>
      <c r="T23">
        <v>63</v>
      </c>
      <c r="U23">
        <v>10.49</v>
      </c>
      <c r="V23">
        <v>10.49</v>
      </c>
      <c r="W23">
        <v>10.49</v>
      </c>
      <c r="X23">
        <v>10.49</v>
      </c>
      <c r="Y23">
        <v>10.49</v>
      </c>
      <c r="Z23">
        <v>81</v>
      </c>
      <c r="AA23">
        <v>2090</v>
      </c>
      <c r="AB23">
        <v>1364</v>
      </c>
      <c r="AC23">
        <v>778</v>
      </c>
      <c r="AD23">
        <v>99500</v>
      </c>
      <c r="AE23">
        <v>10.49</v>
      </c>
      <c r="AF23">
        <v>47</v>
      </c>
      <c r="AG23">
        <v>10.49</v>
      </c>
      <c r="AH23">
        <v>1166</v>
      </c>
      <c r="AI23">
        <v>1569</v>
      </c>
      <c r="AJ23">
        <v>10180</v>
      </c>
      <c r="AK23">
        <v>10.49</v>
      </c>
      <c r="AL23">
        <v>10.5</v>
      </c>
      <c r="AM23">
        <v>27.4</v>
      </c>
      <c r="AN23">
        <v>10.49</v>
      </c>
      <c r="AO23">
        <v>32</v>
      </c>
      <c r="AP23">
        <v>10.49</v>
      </c>
      <c r="AQ23">
        <v>3096.6</v>
      </c>
      <c r="AR23">
        <v>136</v>
      </c>
      <c r="AS23">
        <v>10.49</v>
      </c>
      <c r="AT23">
        <v>15.45</v>
      </c>
      <c r="AU23">
        <v>63</v>
      </c>
      <c r="AV23">
        <v>976</v>
      </c>
      <c r="AW23">
        <v>28.3</v>
      </c>
      <c r="AX23">
        <v>447.5</v>
      </c>
      <c r="AY23">
        <v>37.49</v>
      </c>
      <c r="AZ23">
        <v>10.49</v>
      </c>
      <c r="BA23">
        <v>37.9</v>
      </c>
      <c r="BB23">
        <v>37.700000000000003</v>
      </c>
      <c r="BC23">
        <v>509</v>
      </c>
      <c r="BD23">
        <v>52</v>
      </c>
      <c r="BE23">
        <v>13.6</v>
      </c>
      <c r="BF23">
        <v>10.49</v>
      </c>
      <c r="BG23">
        <v>10.49</v>
      </c>
      <c r="BH23">
        <v>131</v>
      </c>
      <c r="BI23">
        <v>10.49</v>
      </c>
      <c r="BJ23">
        <v>131</v>
      </c>
      <c r="BK23">
        <v>9.6</v>
      </c>
      <c r="BL23">
        <v>305</v>
      </c>
      <c r="BM23">
        <v>331</v>
      </c>
      <c r="BN23">
        <v>67.2</v>
      </c>
      <c r="BO23">
        <v>26.4</v>
      </c>
      <c r="BP23">
        <v>84</v>
      </c>
      <c r="BQ23">
        <v>10.49</v>
      </c>
      <c r="BR23">
        <v>8.39</v>
      </c>
      <c r="BS23">
        <v>218710</v>
      </c>
      <c r="BT23">
        <v>2256.6</v>
      </c>
      <c r="BU23" t="str">
        <f>SRP[[#This Row],[Tier]]&amp;" - "&amp;DOLLAR(SRP[[#This Row],[United States]],2)&amp;" USD"</f>
        <v>21 - $10.49 USD</v>
      </c>
      <c r="BV23" t="str">
        <f>WSP[[#This Row],[LOOKUP]]</f>
        <v>21 - $7.34 USD</v>
      </c>
    </row>
    <row r="24" spans="1:74" x14ac:dyDescent="0.25">
      <c r="A24">
        <v>22</v>
      </c>
      <c r="B24">
        <v>10.99</v>
      </c>
      <c r="C24">
        <v>836</v>
      </c>
      <c r="D24">
        <v>109</v>
      </c>
      <c r="E24">
        <v>14.95</v>
      </c>
      <c r="F24">
        <v>10.99</v>
      </c>
      <c r="G24">
        <v>902</v>
      </c>
      <c r="H24">
        <v>10.99</v>
      </c>
      <c r="I24">
        <v>21</v>
      </c>
      <c r="J24">
        <v>16.399999999999999</v>
      </c>
      <c r="K24">
        <v>10.99</v>
      </c>
      <c r="L24">
        <v>7940</v>
      </c>
      <c r="M24">
        <v>43</v>
      </c>
      <c r="N24">
        <v>32900</v>
      </c>
      <c r="O24">
        <v>5500</v>
      </c>
      <c r="P24">
        <v>66</v>
      </c>
      <c r="Q24">
        <v>10.99</v>
      </c>
      <c r="R24">
        <v>219</v>
      </c>
      <c r="S24">
        <v>83</v>
      </c>
      <c r="T24">
        <v>66</v>
      </c>
      <c r="U24">
        <v>10.99</v>
      </c>
      <c r="V24">
        <v>10.99</v>
      </c>
      <c r="W24">
        <v>10.99</v>
      </c>
      <c r="X24">
        <v>10.99</v>
      </c>
      <c r="Y24">
        <v>10.99</v>
      </c>
      <c r="Z24">
        <v>83</v>
      </c>
      <c r="AA24">
        <v>2190</v>
      </c>
      <c r="AB24">
        <v>1429</v>
      </c>
      <c r="AC24">
        <v>796</v>
      </c>
      <c r="AD24">
        <v>104000</v>
      </c>
      <c r="AE24">
        <v>10.99</v>
      </c>
      <c r="AF24">
        <v>49</v>
      </c>
      <c r="AG24">
        <v>10.99</v>
      </c>
      <c r="AH24">
        <v>1188</v>
      </c>
      <c r="AI24">
        <v>1639</v>
      </c>
      <c r="AJ24">
        <v>10660</v>
      </c>
      <c r="AK24">
        <v>10.99</v>
      </c>
      <c r="AL24">
        <v>11</v>
      </c>
      <c r="AM24">
        <v>28.8</v>
      </c>
      <c r="AN24">
        <v>10.99</v>
      </c>
      <c r="AO24">
        <v>34</v>
      </c>
      <c r="AP24">
        <v>10.99</v>
      </c>
      <c r="AQ24">
        <v>3244.2</v>
      </c>
      <c r="AR24">
        <v>143</v>
      </c>
      <c r="AS24">
        <v>10.99</v>
      </c>
      <c r="AT24">
        <v>15.95</v>
      </c>
      <c r="AU24">
        <v>67</v>
      </c>
      <c r="AV24">
        <v>1023</v>
      </c>
      <c r="AW24">
        <v>29.6</v>
      </c>
      <c r="AX24">
        <v>470</v>
      </c>
      <c r="AY24">
        <v>39.99</v>
      </c>
      <c r="AZ24">
        <v>10.99</v>
      </c>
      <c r="BA24">
        <v>39.799999999999997</v>
      </c>
      <c r="BB24">
        <v>39.4</v>
      </c>
      <c r="BC24">
        <v>519</v>
      </c>
      <c r="BD24">
        <v>55</v>
      </c>
      <c r="BE24">
        <v>14.3</v>
      </c>
      <c r="BF24">
        <v>10.99</v>
      </c>
      <c r="BG24">
        <v>10.99</v>
      </c>
      <c r="BH24">
        <v>133</v>
      </c>
      <c r="BI24">
        <v>10.99</v>
      </c>
      <c r="BJ24">
        <v>133</v>
      </c>
      <c r="BK24">
        <v>10.199999999999999</v>
      </c>
      <c r="BL24">
        <v>320</v>
      </c>
      <c r="BM24">
        <v>347</v>
      </c>
      <c r="BN24">
        <v>70.400000000000006</v>
      </c>
      <c r="BO24">
        <v>27.8</v>
      </c>
      <c r="BP24">
        <v>88</v>
      </c>
      <c r="BQ24">
        <v>10.99</v>
      </c>
      <c r="BR24">
        <v>8.99</v>
      </c>
      <c r="BS24">
        <v>229130</v>
      </c>
      <c r="BT24">
        <v>2364.1999999999998</v>
      </c>
      <c r="BU24" t="str">
        <f>SRP[[#This Row],[Tier]]&amp;" - "&amp;DOLLAR(SRP[[#This Row],[United States]],2)&amp;" USD"</f>
        <v>22 - $10.99 USD</v>
      </c>
      <c r="BV24" t="str">
        <f>WSP[[#This Row],[LOOKUP]]</f>
        <v>22 - $7.69 USD</v>
      </c>
    </row>
    <row r="25" spans="1:74" x14ac:dyDescent="0.25">
      <c r="A25">
        <v>23</v>
      </c>
      <c r="B25">
        <v>11.49</v>
      </c>
      <c r="C25">
        <v>874</v>
      </c>
      <c r="D25">
        <v>114</v>
      </c>
      <c r="E25">
        <v>15.4</v>
      </c>
      <c r="F25">
        <v>11.49</v>
      </c>
      <c r="G25">
        <v>943</v>
      </c>
      <c r="H25">
        <v>11.49</v>
      </c>
      <c r="I25">
        <v>22</v>
      </c>
      <c r="J25">
        <v>17.100000000000001</v>
      </c>
      <c r="K25">
        <v>11.49</v>
      </c>
      <c r="L25">
        <v>8185</v>
      </c>
      <c r="M25">
        <v>45</v>
      </c>
      <c r="N25">
        <v>34400</v>
      </c>
      <c r="O25">
        <v>5750</v>
      </c>
      <c r="P25">
        <v>69</v>
      </c>
      <c r="Q25">
        <v>11.49</v>
      </c>
      <c r="R25">
        <v>229</v>
      </c>
      <c r="S25">
        <v>87</v>
      </c>
      <c r="T25">
        <v>69</v>
      </c>
      <c r="U25">
        <v>11.49</v>
      </c>
      <c r="V25">
        <v>11.49</v>
      </c>
      <c r="W25">
        <v>11.49</v>
      </c>
      <c r="X25">
        <v>11.49</v>
      </c>
      <c r="Y25">
        <v>11.49</v>
      </c>
      <c r="Z25">
        <v>85</v>
      </c>
      <c r="AA25">
        <v>2290</v>
      </c>
      <c r="AB25">
        <v>1494</v>
      </c>
      <c r="AC25">
        <v>814</v>
      </c>
      <c r="AD25">
        <v>108500</v>
      </c>
      <c r="AE25">
        <v>11.49</v>
      </c>
      <c r="AF25">
        <v>51</v>
      </c>
      <c r="AG25">
        <v>11.49</v>
      </c>
      <c r="AH25">
        <v>1274</v>
      </c>
      <c r="AI25">
        <v>1709</v>
      </c>
      <c r="AJ25">
        <v>11140</v>
      </c>
      <c r="AK25">
        <v>11.49</v>
      </c>
      <c r="AL25">
        <v>11.5</v>
      </c>
      <c r="AM25">
        <v>30.2</v>
      </c>
      <c r="AN25">
        <v>11.49</v>
      </c>
      <c r="AO25">
        <v>35</v>
      </c>
      <c r="AP25">
        <v>11.49</v>
      </c>
      <c r="AQ25">
        <v>3391.8</v>
      </c>
      <c r="AR25">
        <v>150</v>
      </c>
      <c r="AS25">
        <v>11.49</v>
      </c>
      <c r="AT25">
        <v>16.45</v>
      </c>
      <c r="AU25">
        <v>71</v>
      </c>
      <c r="AV25">
        <v>1070</v>
      </c>
      <c r="AW25">
        <v>30.9</v>
      </c>
      <c r="AX25">
        <v>492.5</v>
      </c>
      <c r="AY25">
        <v>42.49</v>
      </c>
      <c r="AZ25">
        <v>11.49</v>
      </c>
      <c r="BA25">
        <v>41.7</v>
      </c>
      <c r="BB25">
        <v>41.1</v>
      </c>
      <c r="BC25">
        <v>529</v>
      </c>
      <c r="BD25">
        <v>58</v>
      </c>
      <c r="BE25">
        <v>15</v>
      </c>
      <c r="BF25">
        <v>11.49</v>
      </c>
      <c r="BG25">
        <v>11.49</v>
      </c>
      <c r="BH25">
        <v>135</v>
      </c>
      <c r="BI25">
        <v>11.49</v>
      </c>
      <c r="BJ25">
        <v>135</v>
      </c>
      <c r="BK25">
        <v>10.8</v>
      </c>
      <c r="BL25">
        <v>335</v>
      </c>
      <c r="BM25">
        <v>363</v>
      </c>
      <c r="BN25">
        <v>73.599999999999994</v>
      </c>
      <c r="BO25">
        <v>29.2</v>
      </c>
      <c r="BP25">
        <v>92</v>
      </c>
      <c r="BQ25">
        <v>11.49</v>
      </c>
      <c r="BR25">
        <v>9.19</v>
      </c>
      <c r="BS25">
        <v>239550</v>
      </c>
      <c r="BT25">
        <v>2471.8000000000002</v>
      </c>
      <c r="BU25" t="str">
        <f>SRP[[#This Row],[Tier]]&amp;" - "&amp;DOLLAR(SRP[[#This Row],[United States]],2)&amp;" USD"</f>
        <v>23 - $11.49 USD</v>
      </c>
      <c r="BV25" t="str">
        <f>WSP[[#This Row],[LOOKUP]]</f>
        <v>23 - $8.04 USD</v>
      </c>
    </row>
    <row r="26" spans="1:74" x14ac:dyDescent="0.25">
      <c r="A26">
        <v>24</v>
      </c>
      <c r="B26">
        <v>11.99</v>
      </c>
      <c r="C26">
        <v>912</v>
      </c>
      <c r="D26">
        <v>119</v>
      </c>
      <c r="E26">
        <v>15.95</v>
      </c>
      <c r="F26">
        <v>11.99</v>
      </c>
      <c r="G26">
        <v>984</v>
      </c>
      <c r="H26">
        <v>11.99</v>
      </c>
      <c r="I26">
        <v>23</v>
      </c>
      <c r="J26">
        <v>17.8</v>
      </c>
      <c r="K26">
        <v>11.99</v>
      </c>
      <c r="L26">
        <v>8430</v>
      </c>
      <c r="M26">
        <v>47</v>
      </c>
      <c r="N26">
        <v>35900</v>
      </c>
      <c r="O26">
        <v>6000</v>
      </c>
      <c r="P26">
        <v>72</v>
      </c>
      <c r="Q26">
        <v>11.99</v>
      </c>
      <c r="R26">
        <v>239</v>
      </c>
      <c r="S26">
        <v>91</v>
      </c>
      <c r="T26">
        <v>72</v>
      </c>
      <c r="U26">
        <v>11.99</v>
      </c>
      <c r="V26">
        <v>11.99</v>
      </c>
      <c r="W26">
        <v>11.99</v>
      </c>
      <c r="X26">
        <v>11.99</v>
      </c>
      <c r="Y26">
        <v>11.99</v>
      </c>
      <c r="Z26">
        <v>87</v>
      </c>
      <c r="AA26">
        <v>2390</v>
      </c>
      <c r="AB26">
        <v>1559</v>
      </c>
      <c r="AC26">
        <v>832</v>
      </c>
      <c r="AD26">
        <v>113000</v>
      </c>
      <c r="AE26">
        <v>11.99</v>
      </c>
      <c r="AF26">
        <v>53</v>
      </c>
      <c r="AG26">
        <v>11.99</v>
      </c>
      <c r="AH26">
        <v>1296</v>
      </c>
      <c r="AI26">
        <v>1779</v>
      </c>
      <c r="AJ26">
        <v>11620</v>
      </c>
      <c r="AK26">
        <v>11.99</v>
      </c>
      <c r="AL26">
        <v>12</v>
      </c>
      <c r="AM26">
        <v>31.6</v>
      </c>
      <c r="AN26">
        <v>11.99</v>
      </c>
      <c r="AO26">
        <v>37</v>
      </c>
      <c r="AP26">
        <v>11.99</v>
      </c>
      <c r="AQ26">
        <v>3539.4</v>
      </c>
      <c r="AR26">
        <v>157</v>
      </c>
      <c r="AS26">
        <v>11.99</v>
      </c>
      <c r="AT26">
        <v>16.95</v>
      </c>
      <c r="AU26">
        <v>75</v>
      </c>
      <c r="AV26">
        <v>1117</v>
      </c>
      <c r="AW26">
        <v>32.200000000000003</v>
      </c>
      <c r="AX26">
        <v>515</v>
      </c>
      <c r="AY26">
        <v>44.99</v>
      </c>
      <c r="AZ26">
        <v>11.99</v>
      </c>
      <c r="BA26">
        <v>43.6</v>
      </c>
      <c r="BB26">
        <v>42.8</v>
      </c>
      <c r="BC26">
        <v>539</v>
      </c>
      <c r="BD26">
        <v>61</v>
      </c>
      <c r="BE26">
        <v>15.7</v>
      </c>
      <c r="BF26">
        <v>11.99</v>
      </c>
      <c r="BG26">
        <v>11.99</v>
      </c>
      <c r="BH26">
        <v>137</v>
      </c>
      <c r="BI26">
        <v>11.99</v>
      </c>
      <c r="BJ26">
        <v>137</v>
      </c>
      <c r="BK26">
        <v>11.4</v>
      </c>
      <c r="BL26">
        <v>350</v>
      </c>
      <c r="BM26">
        <v>379</v>
      </c>
      <c r="BN26">
        <v>76.8</v>
      </c>
      <c r="BO26">
        <v>30.6</v>
      </c>
      <c r="BP26">
        <v>96</v>
      </c>
      <c r="BQ26">
        <v>11.99</v>
      </c>
      <c r="BR26">
        <v>9.59</v>
      </c>
      <c r="BS26">
        <v>249970</v>
      </c>
      <c r="BT26">
        <v>2579.4</v>
      </c>
      <c r="BU26" t="str">
        <f>SRP[[#This Row],[Tier]]&amp;" - "&amp;DOLLAR(SRP[[#This Row],[United States]],2)&amp;" USD"</f>
        <v>24 - $11.99 USD</v>
      </c>
      <c r="BV26" t="str">
        <f>WSP[[#This Row],[LOOKUP]]</f>
        <v>24 - $8.39 USD</v>
      </c>
    </row>
    <row r="27" spans="1:74" x14ac:dyDescent="0.25">
      <c r="A27">
        <v>25</v>
      </c>
      <c r="B27">
        <v>12.49</v>
      </c>
      <c r="C27">
        <v>950</v>
      </c>
      <c r="D27">
        <v>124</v>
      </c>
      <c r="E27">
        <v>16.600000000000001</v>
      </c>
      <c r="F27">
        <v>12.49</v>
      </c>
      <c r="G27">
        <v>1025</v>
      </c>
      <c r="H27">
        <v>12.49</v>
      </c>
      <c r="I27">
        <v>24</v>
      </c>
      <c r="J27">
        <v>18.5</v>
      </c>
      <c r="K27">
        <v>12.49</v>
      </c>
      <c r="L27">
        <v>8675</v>
      </c>
      <c r="M27">
        <v>49</v>
      </c>
      <c r="N27">
        <v>37400</v>
      </c>
      <c r="O27">
        <v>6250</v>
      </c>
      <c r="P27">
        <v>75</v>
      </c>
      <c r="Q27">
        <v>12.49</v>
      </c>
      <c r="R27">
        <v>249</v>
      </c>
      <c r="S27">
        <v>95</v>
      </c>
      <c r="T27">
        <v>75</v>
      </c>
      <c r="U27">
        <v>12.49</v>
      </c>
      <c r="V27">
        <v>12.49</v>
      </c>
      <c r="W27">
        <v>12.49</v>
      </c>
      <c r="X27">
        <v>12.49</v>
      </c>
      <c r="Y27">
        <v>12.49</v>
      </c>
      <c r="Z27">
        <v>89</v>
      </c>
      <c r="AA27">
        <v>2490</v>
      </c>
      <c r="AB27">
        <v>1624</v>
      </c>
      <c r="AC27">
        <v>850</v>
      </c>
      <c r="AD27">
        <v>117500</v>
      </c>
      <c r="AE27">
        <v>12.49</v>
      </c>
      <c r="AF27">
        <v>55</v>
      </c>
      <c r="AG27">
        <v>12.49</v>
      </c>
      <c r="AH27">
        <v>1382</v>
      </c>
      <c r="AI27">
        <v>1849</v>
      </c>
      <c r="AJ27">
        <v>12100</v>
      </c>
      <c r="AK27">
        <v>12.49</v>
      </c>
      <c r="AL27">
        <v>12.5</v>
      </c>
      <c r="AM27">
        <v>33</v>
      </c>
      <c r="AN27">
        <v>12.49</v>
      </c>
      <c r="AO27">
        <v>39</v>
      </c>
      <c r="AP27">
        <v>12.49</v>
      </c>
      <c r="AQ27">
        <v>3687</v>
      </c>
      <c r="AR27">
        <v>164</v>
      </c>
      <c r="AS27">
        <v>12.49</v>
      </c>
      <c r="AT27">
        <v>17.45</v>
      </c>
      <c r="AU27">
        <v>79</v>
      </c>
      <c r="AV27">
        <v>1164</v>
      </c>
      <c r="AW27">
        <v>33.5</v>
      </c>
      <c r="AX27">
        <v>537.5</v>
      </c>
      <c r="AY27">
        <v>47.49</v>
      </c>
      <c r="AZ27">
        <v>12.49</v>
      </c>
      <c r="BA27">
        <v>45.5</v>
      </c>
      <c r="BB27">
        <v>44.5</v>
      </c>
      <c r="BC27">
        <v>549</v>
      </c>
      <c r="BD27">
        <v>64</v>
      </c>
      <c r="BE27">
        <v>16.399999999999999</v>
      </c>
      <c r="BF27">
        <v>12.49</v>
      </c>
      <c r="BG27">
        <v>12.49</v>
      </c>
      <c r="BH27">
        <v>139</v>
      </c>
      <c r="BI27">
        <v>12.49</v>
      </c>
      <c r="BJ27">
        <v>139</v>
      </c>
      <c r="BK27">
        <v>12</v>
      </c>
      <c r="BL27">
        <v>365</v>
      </c>
      <c r="BM27">
        <v>395</v>
      </c>
      <c r="BN27">
        <v>80</v>
      </c>
      <c r="BO27">
        <v>32</v>
      </c>
      <c r="BP27">
        <v>100</v>
      </c>
      <c r="BQ27">
        <v>12.49</v>
      </c>
      <c r="BR27">
        <v>9.99</v>
      </c>
      <c r="BS27">
        <v>260390</v>
      </c>
      <c r="BT27">
        <v>2687</v>
      </c>
      <c r="BU27" t="str">
        <f>SRP[[#This Row],[Tier]]&amp;" - "&amp;DOLLAR(SRP[[#This Row],[United States]],2)&amp;" USD"</f>
        <v>25 - $12.49 USD</v>
      </c>
      <c r="BV27" t="str">
        <f>WSP[[#This Row],[LOOKUP]]</f>
        <v>25 - $8.74 USD</v>
      </c>
    </row>
    <row r="28" spans="1:74" x14ac:dyDescent="0.25">
      <c r="A28">
        <v>26</v>
      </c>
      <c r="B28">
        <v>12.99</v>
      </c>
      <c r="C28">
        <v>988</v>
      </c>
      <c r="D28">
        <v>129</v>
      </c>
      <c r="E28">
        <v>17.25</v>
      </c>
      <c r="F28">
        <v>12.99</v>
      </c>
      <c r="G28">
        <v>1066</v>
      </c>
      <c r="H28">
        <v>12.99</v>
      </c>
      <c r="I28">
        <v>25</v>
      </c>
      <c r="J28">
        <v>19.2</v>
      </c>
      <c r="K28">
        <v>12.99</v>
      </c>
      <c r="L28">
        <v>8920</v>
      </c>
      <c r="M28">
        <v>51</v>
      </c>
      <c r="N28">
        <v>38900</v>
      </c>
      <c r="O28">
        <v>6500</v>
      </c>
      <c r="P28">
        <v>78</v>
      </c>
      <c r="Q28">
        <v>12.99</v>
      </c>
      <c r="R28">
        <v>259</v>
      </c>
      <c r="S28">
        <v>99</v>
      </c>
      <c r="T28">
        <v>78</v>
      </c>
      <c r="U28">
        <v>12.99</v>
      </c>
      <c r="V28">
        <v>12.99</v>
      </c>
      <c r="W28">
        <v>12.99</v>
      </c>
      <c r="X28">
        <v>12.99</v>
      </c>
      <c r="Y28">
        <v>12.99</v>
      </c>
      <c r="Z28">
        <v>91</v>
      </c>
      <c r="AA28">
        <v>2590</v>
      </c>
      <c r="AB28">
        <v>1689</v>
      </c>
      <c r="AC28">
        <v>868</v>
      </c>
      <c r="AD28">
        <v>122000</v>
      </c>
      <c r="AE28">
        <v>12.99</v>
      </c>
      <c r="AF28">
        <v>57</v>
      </c>
      <c r="AG28">
        <v>12.99</v>
      </c>
      <c r="AH28">
        <v>1404</v>
      </c>
      <c r="AI28">
        <v>1919</v>
      </c>
      <c r="AJ28">
        <v>12580</v>
      </c>
      <c r="AK28">
        <v>12.99</v>
      </c>
      <c r="AL28">
        <v>13</v>
      </c>
      <c r="AM28">
        <v>34.4</v>
      </c>
      <c r="AN28">
        <v>12.99</v>
      </c>
      <c r="AO28">
        <v>41</v>
      </c>
      <c r="AP28">
        <v>12.99</v>
      </c>
      <c r="AQ28">
        <v>3834.6</v>
      </c>
      <c r="AR28">
        <v>171</v>
      </c>
      <c r="AS28">
        <v>12.99</v>
      </c>
      <c r="AT28">
        <v>17.95</v>
      </c>
      <c r="AU28">
        <v>83</v>
      </c>
      <c r="AV28">
        <v>1211</v>
      </c>
      <c r="AW28">
        <v>34.799999999999997</v>
      </c>
      <c r="AX28">
        <v>560</v>
      </c>
      <c r="AY28">
        <v>49.99</v>
      </c>
      <c r="AZ28">
        <v>12.99</v>
      </c>
      <c r="BA28">
        <v>47.4</v>
      </c>
      <c r="BB28">
        <v>46.2</v>
      </c>
      <c r="BC28">
        <v>559</v>
      </c>
      <c r="BD28">
        <v>67</v>
      </c>
      <c r="BE28">
        <v>17.100000000000001</v>
      </c>
      <c r="BF28">
        <v>12.99</v>
      </c>
      <c r="BG28">
        <v>12.99</v>
      </c>
      <c r="BH28">
        <v>141</v>
      </c>
      <c r="BI28">
        <v>12.99</v>
      </c>
      <c r="BJ28">
        <v>141</v>
      </c>
      <c r="BK28">
        <v>12.6</v>
      </c>
      <c r="BL28">
        <v>380</v>
      </c>
      <c r="BM28">
        <v>411</v>
      </c>
      <c r="BN28">
        <v>83.2</v>
      </c>
      <c r="BO28">
        <v>33.4</v>
      </c>
      <c r="BP28">
        <v>104</v>
      </c>
      <c r="BQ28">
        <v>12.99</v>
      </c>
      <c r="BR28">
        <v>10.39</v>
      </c>
      <c r="BS28">
        <v>270810</v>
      </c>
      <c r="BT28">
        <v>2794.6</v>
      </c>
      <c r="BU28" t="str">
        <f>SRP[[#This Row],[Tier]]&amp;" - "&amp;DOLLAR(SRP[[#This Row],[United States]],2)&amp;" USD"</f>
        <v>26 - $12.99 USD</v>
      </c>
      <c r="BV28" t="str">
        <f>WSP[[#This Row],[LOOKUP]]</f>
        <v>26 - $9.09 USD</v>
      </c>
    </row>
    <row r="29" spans="1:74" x14ac:dyDescent="0.25">
      <c r="A29">
        <v>27</v>
      </c>
      <c r="B29">
        <v>13.49</v>
      </c>
      <c r="C29">
        <v>1026</v>
      </c>
      <c r="D29">
        <v>134</v>
      </c>
      <c r="E29">
        <v>17.95</v>
      </c>
      <c r="F29">
        <v>13.49</v>
      </c>
      <c r="G29">
        <v>1107</v>
      </c>
      <c r="H29">
        <v>13.49</v>
      </c>
      <c r="I29">
        <v>26</v>
      </c>
      <c r="J29">
        <v>19.899999999999999</v>
      </c>
      <c r="K29">
        <v>13.49</v>
      </c>
      <c r="L29">
        <v>9165</v>
      </c>
      <c r="M29">
        <v>53</v>
      </c>
      <c r="N29">
        <v>40400</v>
      </c>
      <c r="O29">
        <v>6750</v>
      </c>
      <c r="P29">
        <v>81</v>
      </c>
      <c r="Q29">
        <v>13.49</v>
      </c>
      <c r="R29">
        <v>269</v>
      </c>
      <c r="S29">
        <v>103</v>
      </c>
      <c r="T29">
        <v>81</v>
      </c>
      <c r="U29">
        <v>13.49</v>
      </c>
      <c r="V29">
        <v>13.49</v>
      </c>
      <c r="W29">
        <v>13.49</v>
      </c>
      <c r="X29">
        <v>13.49</v>
      </c>
      <c r="Y29">
        <v>13.49</v>
      </c>
      <c r="Z29">
        <v>93</v>
      </c>
      <c r="AA29">
        <v>2690</v>
      </c>
      <c r="AB29">
        <v>1754</v>
      </c>
      <c r="AC29">
        <v>886</v>
      </c>
      <c r="AD29">
        <v>126500</v>
      </c>
      <c r="AE29">
        <v>13.49</v>
      </c>
      <c r="AF29">
        <v>59</v>
      </c>
      <c r="AG29">
        <v>13.49</v>
      </c>
      <c r="AH29">
        <v>1490</v>
      </c>
      <c r="AI29">
        <v>1989</v>
      </c>
      <c r="AJ29">
        <v>13060</v>
      </c>
      <c r="AK29">
        <v>13.49</v>
      </c>
      <c r="AL29">
        <v>13.5</v>
      </c>
      <c r="AM29">
        <v>35.799999999999997</v>
      </c>
      <c r="AN29">
        <v>13.49</v>
      </c>
      <c r="AO29">
        <v>42</v>
      </c>
      <c r="AP29">
        <v>13.49</v>
      </c>
      <c r="AQ29">
        <v>3982.2</v>
      </c>
      <c r="AR29">
        <v>178</v>
      </c>
      <c r="AS29">
        <v>13.49</v>
      </c>
      <c r="AT29">
        <v>18.45</v>
      </c>
      <c r="AU29">
        <v>87</v>
      </c>
      <c r="AV29">
        <v>1258</v>
      </c>
      <c r="AW29">
        <v>36.1</v>
      </c>
      <c r="AX29">
        <v>582.5</v>
      </c>
      <c r="AY29">
        <v>52.49</v>
      </c>
      <c r="AZ29">
        <v>13.49</v>
      </c>
      <c r="BA29">
        <v>49.3</v>
      </c>
      <c r="BB29">
        <v>47.9</v>
      </c>
      <c r="BC29">
        <v>569</v>
      </c>
      <c r="BD29">
        <v>70</v>
      </c>
      <c r="BE29">
        <v>17.8</v>
      </c>
      <c r="BF29">
        <v>13.49</v>
      </c>
      <c r="BG29">
        <v>13.49</v>
      </c>
      <c r="BH29">
        <v>143</v>
      </c>
      <c r="BI29">
        <v>13.49</v>
      </c>
      <c r="BJ29">
        <v>143</v>
      </c>
      <c r="BK29">
        <v>13.2</v>
      </c>
      <c r="BL29">
        <v>395</v>
      </c>
      <c r="BM29">
        <v>427</v>
      </c>
      <c r="BN29">
        <v>86.4</v>
      </c>
      <c r="BO29">
        <v>34.799999999999997</v>
      </c>
      <c r="BP29">
        <v>108</v>
      </c>
      <c r="BQ29">
        <v>13.49</v>
      </c>
      <c r="BR29">
        <v>10.79</v>
      </c>
      <c r="BS29">
        <v>281230</v>
      </c>
      <c r="BT29">
        <v>2902.2</v>
      </c>
      <c r="BU29" t="str">
        <f>SRP[[#This Row],[Tier]]&amp;" - "&amp;DOLLAR(SRP[[#This Row],[United States]],2)&amp;" USD"</f>
        <v>27 - $13.49 USD</v>
      </c>
      <c r="BV29" t="str">
        <f>WSP[[#This Row],[LOOKUP]]</f>
        <v>27 - $9.44 USD</v>
      </c>
    </row>
    <row r="30" spans="1:74" x14ac:dyDescent="0.25">
      <c r="A30">
        <v>28</v>
      </c>
      <c r="B30">
        <v>13.99</v>
      </c>
      <c r="C30">
        <v>1064</v>
      </c>
      <c r="D30">
        <v>139</v>
      </c>
      <c r="E30">
        <v>18.600000000000001</v>
      </c>
      <c r="F30">
        <v>13.99</v>
      </c>
      <c r="G30">
        <v>1148</v>
      </c>
      <c r="H30">
        <v>13.99</v>
      </c>
      <c r="I30">
        <v>27</v>
      </c>
      <c r="J30">
        <v>20.6</v>
      </c>
      <c r="K30">
        <v>13.99</v>
      </c>
      <c r="L30">
        <v>9410</v>
      </c>
      <c r="M30">
        <v>55</v>
      </c>
      <c r="N30">
        <v>41900</v>
      </c>
      <c r="O30">
        <v>7000</v>
      </c>
      <c r="P30">
        <v>84</v>
      </c>
      <c r="Q30">
        <v>13.99</v>
      </c>
      <c r="R30">
        <v>279</v>
      </c>
      <c r="S30">
        <v>107</v>
      </c>
      <c r="T30">
        <v>84</v>
      </c>
      <c r="U30">
        <v>13.99</v>
      </c>
      <c r="V30">
        <v>13.99</v>
      </c>
      <c r="W30">
        <v>13.99</v>
      </c>
      <c r="X30">
        <v>13.99</v>
      </c>
      <c r="Y30">
        <v>13.99</v>
      </c>
      <c r="Z30">
        <v>95</v>
      </c>
      <c r="AA30">
        <v>2790</v>
      </c>
      <c r="AB30">
        <v>1819</v>
      </c>
      <c r="AC30">
        <v>904</v>
      </c>
      <c r="AD30">
        <v>131000</v>
      </c>
      <c r="AE30">
        <v>13.99</v>
      </c>
      <c r="AF30">
        <v>61</v>
      </c>
      <c r="AG30">
        <v>13.99</v>
      </c>
      <c r="AH30">
        <v>1512</v>
      </c>
      <c r="AI30">
        <v>2059</v>
      </c>
      <c r="AJ30">
        <v>13540</v>
      </c>
      <c r="AK30">
        <v>13.99</v>
      </c>
      <c r="AL30">
        <v>14</v>
      </c>
      <c r="AM30">
        <v>37.200000000000003</v>
      </c>
      <c r="AN30">
        <v>13.99</v>
      </c>
      <c r="AO30">
        <v>44</v>
      </c>
      <c r="AP30">
        <v>13.99</v>
      </c>
      <c r="AQ30">
        <v>4129.8</v>
      </c>
      <c r="AR30">
        <v>185</v>
      </c>
      <c r="AS30">
        <v>13.99</v>
      </c>
      <c r="AT30">
        <v>18.95</v>
      </c>
      <c r="AU30">
        <v>91</v>
      </c>
      <c r="AV30">
        <v>1305</v>
      </c>
      <c r="AW30">
        <v>37.4</v>
      </c>
      <c r="AX30">
        <v>605</v>
      </c>
      <c r="AY30">
        <v>54.99</v>
      </c>
      <c r="AZ30">
        <v>13.99</v>
      </c>
      <c r="BA30">
        <v>51.2</v>
      </c>
      <c r="BB30">
        <v>49.6</v>
      </c>
      <c r="BC30">
        <v>579</v>
      </c>
      <c r="BD30">
        <v>73</v>
      </c>
      <c r="BE30">
        <v>18.5</v>
      </c>
      <c r="BF30">
        <v>13.99</v>
      </c>
      <c r="BG30">
        <v>13.99</v>
      </c>
      <c r="BH30">
        <v>145</v>
      </c>
      <c r="BI30">
        <v>13.99</v>
      </c>
      <c r="BJ30">
        <v>145</v>
      </c>
      <c r="BK30">
        <v>13.8</v>
      </c>
      <c r="BL30">
        <v>410</v>
      </c>
      <c r="BM30">
        <v>443</v>
      </c>
      <c r="BN30">
        <v>89.6</v>
      </c>
      <c r="BO30">
        <v>36.200000000000003</v>
      </c>
      <c r="BP30">
        <v>112</v>
      </c>
      <c r="BQ30">
        <v>13.99</v>
      </c>
      <c r="BR30">
        <v>11.19</v>
      </c>
      <c r="BS30">
        <v>291650</v>
      </c>
      <c r="BT30">
        <v>3009.8</v>
      </c>
      <c r="BU30" t="str">
        <f>SRP[[#This Row],[Tier]]&amp;" - "&amp;DOLLAR(SRP[[#This Row],[United States]],2)&amp;" USD"</f>
        <v>28 - $13.99 USD</v>
      </c>
      <c r="BV30" t="str">
        <f>WSP[[#This Row],[LOOKUP]]</f>
        <v>28 - $9.79 USD</v>
      </c>
    </row>
    <row r="31" spans="1:74" x14ac:dyDescent="0.25">
      <c r="A31">
        <v>29</v>
      </c>
      <c r="B31">
        <v>14.49</v>
      </c>
      <c r="C31">
        <v>1102</v>
      </c>
      <c r="D31">
        <v>144</v>
      </c>
      <c r="E31">
        <v>19.25</v>
      </c>
      <c r="F31">
        <v>14.49</v>
      </c>
      <c r="G31">
        <v>1189</v>
      </c>
      <c r="H31">
        <v>14.49</v>
      </c>
      <c r="I31">
        <v>28</v>
      </c>
      <c r="J31">
        <v>21.3</v>
      </c>
      <c r="K31">
        <v>14.49</v>
      </c>
      <c r="L31">
        <v>9655</v>
      </c>
      <c r="M31">
        <v>57</v>
      </c>
      <c r="N31">
        <v>43400</v>
      </c>
      <c r="O31">
        <v>7250</v>
      </c>
      <c r="P31">
        <v>87</v>
      </c>
      <c r="Q31">
        <v>14.49</v>
      </c>
      <c r="R31">
        <v>289</v>
      </c>
      <c r="S31">
        <v>111</v>
      </c>
      <c r="T31">
        <v>87</v>
      </c>
      <c r="U31">
        <v>14.49</v>
      </c>
      <c r="V31">
        <v>14.49</v>
      </c>
      <c r="W31">
        <v>14.49</v>
      </c>
      <c r="X31">
        <v>14.49</v>
      </c>
      <c r="Y31">
        <v>14.49</v>
      </c>
      <c r="Z31">
        <v>97</v>
      </c>
      <c r="AA31">
        <v>2890</v>
      </c>
      <c r="AB31">
        <v>1884</v>
      </c>
      <c r="AC31">
        <v>922</v>
      </c>
      <c r="AD31">
        <v>135500</v>
      </c>
      <c r="AE31">
        <v>14.49</v>
      </c>
      <c r="AF31">
        <v>63</v>
      </c>
      <c r="AG31">
        <v>14.49</v>
      </c>
      <c r="AH31">
        <v>1598</v>
      </c>
      <c r="AI31">
        <v>2129</v>
      </c>
      <c r="AJ31">
        <v>14020</v>
      </c>
      <c r="AK31">
        <v>14.49</v>
      </c>
      <c r="AL31">
        <v>14.5</v>
      </c>
      <c r="AM31">
        <v>38.6</v>
      </c>
      <c r="AN31">
        <v>14.49</v>
      </c>
      <c r="AO31">
        <v>46</v>
      </c>
      <c r="AP31">
        <v>14.49</v>
      </c>
      <c r="AQ31">
        <v>4277.3999999999996</v>
      </c>
      <c r="AR31">
        <v>192</v>
      </c>
      <c r="AS31">
        <v>14.49</v>
      </c>
      <c r="AT31">
        <v>19.45</v>
      </c>
      <c r="AU31">
        <v>95</v>
      </c>
      <c r="AV31">
        <v>1352</v>
      </c>
      <c r="AW31">
        <v>38.700000000000003</v>
      </c>
      <c r="AX31">
        <v>627.5</v>
      </c>
      <c r="AY31">
        <v>57.49</v>
      </c>
      <c r="AZ31">
        <v>14.49</v>
      </c>
      <c r="BA31">
        <v>53.1</v>
      </c>
      <c r="BB31">
        <v>51.3</v>
      </c>
      <c r="BC31">
        <v>589</v>
      </c>
      <c r="BD31">
        <v>76</v>
      </c>
      <c r="BE31">
        <v>19.2</v>
      </c>
      <c r="BF31">
        <v>14.49</v>
      </c>
      <c r="BG31">
        <v>14.49</v>
      </c>
      <c r="BH31">
        <v>147</v>
      </c>
      <c r="BI31">
        <v>14.49</v>
      </c>
      <c r="BJ31">
        <v>147</v>
      </c>
      <c r="BK31">
        <v>14.4</v>
      </c>
      <c r="BL31">
        <v>425</v>
      </c>
      <c r="BM31">
        <v>459</v>
      </c>
      <c r="BN31">
        <v>92.8</v>
      </c>
      <c r="BO31">
        <v>37.6</v>
      </c>
      <c r="BP31">
        <v>116</v>
      </c>
      <c r="BQ31">
        <v>14.49</v>
      </c>
      <c r="BR31">
        <v>11.59</v>
      </c>
      <c r="BS31">
        <v>302070</v>
      </c>
      <c r="BT31">
        <v>3117.4</v>
      </c>
      <c r="BU31" t="str">
        <f>SRP[[#This Row],[Tier]]&amp;" - "&amp;DOLLAR(SRP[[#This Row],[United States]],2)&amp;" USD"</f>
        <v>29 - $14.49 USD</v>
      </c>
      <c r="BV31" t="str">
        <f>WSP[[#This Row],[LOOKUP]]</f>
        <v>29 - $10.14 USD</v>
      </c>
    </row>
    <row r="32" spans="1:74" x14ac:dyDescent="0.25">
      <c r="A32">
        <v>30</v>
      </c>
      <c r="B32">
        <v>14.99</v>
      </c>
      <c r="C32">
        <v>1140</v>
      </c>
      <c r="D32">
        <v>149</v>
      </c>
      <c r="E32">
        <v>19.95</v>
      </c>
      <c r="F32">
        <v>14.99</v>
      </c>
      <c r="G32">
        <v>1230</v>
      </c>
      <c r="H32">
        <v>14.99</v>
      </c>
      <c r="I32">
        <v>29</v>
      </c>
      <c r="J32">
        <v>22</v>
      </c>
      <c r="K32">
        <v>14.99</v>
      </c>
      <c r="L32">
        <v>9900</v>
      </c>
      <c r="M32">
        <v>59</v>
      </c>
      <c r="N32">
        <v>44900</v>
      </c>
      <c r="O32">
        <v>7500</v>
      </c>
      <c r="P32">
        <v>90</v>
      </c>
      <c r="Q32">
        <v>14.99</v>
      </c>
      <c r="R32">
        <v>299</v>
      </c>
      <c r="S32">
        <v>115</v>
      </c>
      <c r="T32">
        <v>90</v>
      </c>
      <c r="U32">
        <v>14.99</v>
      </c>
      <c r="V32">
        <v>14.99</v>
      </c>
      <c r="W32">
        <v>14.99</v>
      </c>
      <c r="X32">
        <v>14.99</v>
      </c>
      <c r="Y32">
        <v>14.99</v>
      </c>
      <c r="Z32">
        <v>99</v>
      </c>
      <c r="AA32">
        <v>2990</v>
      </c>
      <c r="AB32">
        <v>1949</v>
      </c>
      <c r="AC32">
        <v>940</v>
      </c>
      <c r="AD32">
        <v>140000</v>
      </c>
      <c r="AE32">
        <v>14.99</v>
      </c>
      <c r="AF32">
        <v>65</v>
      </c>
      <c r="AG32">
        <v>14.99</v>
      </c>
      <c r="AH32">
        <v>1620</v>
      </c>
      <c r="AI32">
        <v>2199</v>
      </c>
      <c r="AJ32">
        <v>14500</v>
      </c>
      <c r="AK32">
        <v>14.99</v>
      </c>
      <c r="AL32">
        <v>15</v>
      </c>
      <c r="AM32">
        <v>40</v>
      </c>
      <c r="AN32">
        <v>14.99</v>
      </c>
      <c r="AO32">
        <v>48</v>
      </c>
      <c r="AP32">
        <v>14.99</v>
      </c>
      <c r="AQ32">
        <v>4425</v>
      </c>
      <c r="AR32">
        <v>199</v>
      </c>
      <c r="AS32">
        <v>14.99</v>
      </c>
      <c r="AT32">
        <v>19.95</v>
      </c>
      <c r="AU32">
        <v>99</v>
      </c>
      <c r="AV32">
        <v>1399</v>
      </c>
      <c r="AW32">
        <v>40</v>
      </c>
      <c r="AX32">
        <v>650</v>
      </c>
      <c r="AY32">
        <v>59.99</v>
      </c>
      <c r="AZ32">
        <v>14.99</v>
      </c>
      <c r="BA32">
        <v>55</v>
      </c>
      <c r="BB32">
        <v>53</v>
      </c>
      <c r="BC32">
        <v>599</v>
      </c>
      <c r="BD32">
        <v>79</v>
      </c>
      <c r="BE32">
        <v>19.899999999999999</v>
      </c>
      <c r="BF32">
        <v>14.99</v>
      </c>
      <c r="BG32">
        <v>14.99</v>
      </c>
      <c r="BH32">
        <v>149</v>
      </c>
      <c r="BI32">
        <v>14.99</v>
      </c>
      <c r="BJ32">
        <v>149</v>
      </c>
      <c r="BK32">
        <v>15</v>
      </c>
      <c r="BL32">
        <v>440</v>
      </c>
      <c r="BM32">
        <v>475</v>
      </c>
      <c r="BN32">
        <v>96</v>
      </c>
      <c r="BO32">
        <v>39</v>
      </c>
      <c r="BP32">
        <v>120</v>
      </c>
      <c r="BQ32">
        <v>14.99</v>
      </c>
      <c r="BR32">
        <v>11.99</v>
      </c>
      <c r="BS32">
        <v>312490</v>
      </c>
      <c r="BT32">
        <v>3225</v>
      </c>
      <c r="BU32" t="str">
        <f>SRP[[#This Row],[Tier]]&amp;" - "&amp;DOLLAR(SRP[[#This Row],[United States]],2)&amp;" USD"</f>
        <v>30 - $14.99 USD</v>
      </c>
      <c r="BV32" t="str">
        <f>WSP[[#This Row],[LOOKUP]]</f>
        <v>30 - $10.49 USD</v>
      </c>
    </row>
    <row r="33" spans="1:74" x14ac:dyDescent="0.25">
      <c r="A33">
        <v>31</v>
      </c>
      <c r="B33">
        <v>15.49</v>
      </c>
      <c r="C33">
        <v>1178</v>
      </c>
      <c r="D33">
        <v>154</v>
      </c>
      <c r="E33">
        <v>20.65</v>
      </c>
      <c r="F33">
        <v>15.49</v>
      </c>
      <c r="G33">
        <v>1271</v>
      </c>
      <c r="H33">
        <v>15.49</v>
      </c>
      <c r="I33">
        <v>30</v>
      </c>
      <c r="J33">
        <v>22.8</v>
      </c>
      <c r="K33">
        <v>15.49</v>
      </c>
      <c r="L33">
        <v>10400</v>
      </c>
      <c r="M33">
        <v>61</v>
      </c>
      <c r="N33">
        <v>45400</v>
      </c>
      <c r="O33">
        <v>7750</v>
      </c>
      <c r="P33">
        <v>93</v>
      </c>
      <c r="Q33">
        <v>15.49</v>
      </c>
      <c r="R33">
        <v>309</v>
      </c>
      <c r="S33">
        <v>119</v>
      </c>
      <c r="T33">
        <v>93</v>
      </c>
      <c r="U33">
        <v>15.49</v>
      </c>
      <c r="V33">
        <v>15.49</v>
      </c>
      <c r="W33">
        <v>15.49</v>
      </c>
      <c r="X33">
        <v>15.49</v>
      </c>
      <c r="Y33">
        <v>15.49</v>
      </c>
      <c r="Z33">
        <v>101</v>
      </c>
      <c r="AA33">
        <v>3090</v>
      </c>
      <c r="AB33">
        <v>2014</v>
      </c>
      <c r="AC33">
        <v>958</v>
      </c>
      <c r="AD33">
        <v>145000</v>
      </c>
      <c r="AE33">
        <v>15.49</v>
      </c>
      <c r="AF33">
        <v>67.5</v>
      </c>
      <c r="AG33">
        <v>15.49</v>
      </c>
      <c r="AH33">
        <v>1706</v>
      </c>
      <c r="AI33">
        <v>2279</v>
      </c>
      <c r="AJ33">
        <v>15000</v>
      </c>
      <c r="AK33">
        <v>15.49</v>
      </c>
      <c r="AL33">
        <v>15.4</v>
      </c>
      <c r="AM33">
        <v>41.3</v>
      </c>
      <c r="AN33">
        <v>15.49</v>
      </c>
      <c r="AO33">
        <v>49</v>
      </c>
      <c r="AP33">
        <v>15.49</v>
      </c>
      <c r="AQ33">
        <v>4572.3999999999996</v>
      </c>
      <c r="AR33">
        <v>204</v>
      </c>
      <c r="AS33">
        <v>15.49</v>
      </c>
      <c r="AT33">
        <v>20.45</v>
      </c>
      <c r="AU33">
        <v>104</v>
      </c>
      <c r="AV33">
        <v>1449</v>
      </c>
      <c r="AW33">
        <v>41.4</v>
      </c>
      <c r="AX33">
        <v>671.5</v>
      </c>
      <c r="AY33">
        <v>60.99</v>
      </c>
      <c r="AZ33">
        <v>15.49</v>
      </c>
      <c r="BA33">
        <v>56.8</v>
      </c>
      <c r="BB33">
        <v>54.8</v>
      </c>
      <c r="BC33">
        <v>609</v>
      </c>
      <c r="BD33">
        <v>81</v>
      </c>
      <c r="BE33">
        <v>20.399999999999999</v>
      </c>
      <c r="BF33">
        <v>15.49</v>
      </c>
      <c r="BG33">
        <v>15.49</v>
      </c>
      <c r="BH33">
        <v>151</v>
      </c>
      <c r="BI33">
        <v>15.49</v>
      </c>
      <c r="BJ33">
        <v>154</v>
      </c>
      <c r="BK33">
        <v>15.4</v>
      </c>
      <c r="BL33">
        <v>450</v>
      </c>
      <c r="BM33">
        <v>491</v>
      </c>
      <c r="BN33">
        <v>99.2</v>
      </c>
      <c r="BO33">
        <v>40</v>
      </c>
      <c r="BP33">
        <v>124</v>
      </c>
      <c r="BQ33">
        <v>15.49</v>
      </c>
      <c r="BR33">
        <v>12.39</v>
      </c>
      <c r="BS33">
        <v>322900</v>
      </c>
      <c r="BT33">
        <v>3332.6</v>
      </c>
      <c r="BU33" t="str">
        <f>SRP[[#This Row],[Tier]]&amp;" - "&amp;DOLLAR(SRP[[#This Row],[United States]],2)&amp;" USD"</f>
        <v>31 - $15.49 USD</v>
      </c>
      <c r="BV33" t="str">
        <f>WSP[[#This Row],[LOOKUP]]</f>
        <v>31 - $10.84 USD</v>
      </c>
    </row>
    <row r="34" spans="1:74" x14ac:dyDescent="0.25">
      <c r="A34">
        <v>32</v>
      </c>
      <c r="B34">
        <v>15.99</v>
      </c>
      <c r="C34">
        <v>1216</v>
      </c>
      <c r="D34">
        <v>159</v>
      </c>
      <c r="E34">
        <v>21.35</v>
      </c>
      <c r="F34">
        <v>15.99</v>
      </c>
      <c r="G34">
        <v>1312</v>
      </c>
      <c r="H34">
        <v>15.99</v>
      </c>
      <c r="I34">
        <v>31</v>
      </c>
      <c r="J34">
        <v>23.6</v>
      </c>
      <c r="K34">
        <v>15.99</v>
      </c>
      <c r="L34">
        <v>10900</v>
      </c>
      <c r="M34">
        <v>63</v>
      </c>
      <c r="N34">
        <v>45900</v>
      </c>
      <c r="O34">
        <v>8000</v>
      </c>
      <c r="P34">
        <v>96</v>
      </c>
      <c r="Q34">
        <v>15.99</v>
      </c>
      <c r="R34">
        <v>319</v>
      </c>
      <c r="S34">
        <v>123</v>
      </c>
      <c r="T34">
        <v>96</v>
      </c>
      <c r="U34">
        <v>15.99</v>
      </c>
      <c r="V34">
        <v>15.99</v>
      </c>
      <c r="W34">
        <v>15.99</v>
      </c>
      <c r="X34">
        <v>15.99</v>
      </c>
      <c r="Y34">
        <v>15.99</v>
      </c>
      <c r="Z34">
        <v>103</v>
      </c>
      <c r="AA34">
        <v>3190</v>
      </c>
      <c r="AB34">
        <v>2079</v>
      </c>
      <c r="AC34">
        <v>976</v>
      </c>
      <c r="AD34">
        <v>150000</v>
      </c>
      <c r="AE34">
        <v>15.99</v>
      </c>
      <c r="AF34">
        <v>70</v>
      </c>
      <c r="AG34">
        <v>15.99</v>
      </c>
      <c r="AH34">
        <v>1728</v>
      </c>
      <c r="AI34">
        <v>2359</v>
      </c>
      <c r="AJ34">
        <v>15500</v>
      </c>
      <c r="AK34">
        <v>15.99</v>
      </c>
      <c r="AL34">
        <v>15.8</v>
      </c>
      <c r="AM34">
        <v>42.6</v>
      </c>
      <c r="AN34">
        <v>15.99</v>
      </c>
      <c r="AO34">
        <v>51</v>
      </c>
      <c r="AP34">
        <v>15.99</v>
      </c>
      <c r="AQ34">
        <v>4719.8</v>
      </c>
      <c r="AR34">
        <v>209</v>
      </c>
      <c r="AS34">
        <v>15.99</v>
      </c>
      <c r="AT34">
        <v>20.95</v>
      </c>
      <c r="AU34">
        <v>109</v>
      </c>
      <c r="AV34">
        <v>1499</v>
      </c>
      <c r="AW34">
        <v>42.8</v>
      </c>
      <c r="AX34">
        <v>693</v>
      </c>
      <c r="AY34">
        <v>61.99</v>
      </c>
      <c r="AZ34">
        <v>15.99</v>
      </c>
      <c r="BA34">
        <v>58.6</v>
      </c>
      <c r="BB34">
        <v>56.6</v>
      </c>
      <c r="BC34">
        <v>619</v>
      </c>
      <c r="BD34">
        <v>83</v>
      </c>
      <c r="BE34">
        <v>20.9</v>
      </c>
      <c r="BF34">
        <v>15.99</v>
      </c>
      <c r="BG34">
        <v>15.99</v>
      </c>
      <c r="BH34">
        <v>153</v>
      </c>
      <c r="BI34">
        <v>15.99</v>
      </c>
      <c r="BJ34">
        <v>159</v>
      </c>
      <c r="BK34">
        <v>15.8</v>
      </c>
      <c r="BL34">
        <v>460</v>
      </c>
      <c r="BM34">
        <v>507</v>
      </c>
      <c r="BN34">
        <v>102.4</v>
      </c>
      <c r="BO34">
        <v>41</v>
      </c>
      <c r="BP34">
        <v>128</v>
      </c>
      <c r="BQ34">
        <v>15.99</v>
      </c>
      <c r="BR34">
        <v>12.79</v>
      </c>
      <c r="BS34">
        <v>333310</v>
      </c>
      <c r="BT34">
        <v>3440.2</v>
      </c>
      <c r="BU34" t="str">
        <f>SRP[[#This Row],[Tier]]&amp;" - "&amp;DOLLAR(SRP[[#This Row],[United States]],2)&amp;" USD"</f>
        <v>32 - $15.99 USD</v>
      </c>
      <c r="BV34" t="str">
        <f>WSP[[#This Row],[LOOKUP]]</f>
        <v>32 - $11.19 USD</v>
      </c>
    </row>
    <row r="35" spans="1:74" x14ac:dyDescent="0.25">
      <c r="A35">
        <v>33</v>
      </c>
      <c r="B35">
        <v>16.489999999999998</v>
      </c>
      <c r="C35">
        <v>1254</v>
      </c>
      <c r="D35">
        <v>164</v>
      </c>
      <c r="E35">
        <v>21.95</v>
      </c>
      <c r="F35">
        <v>16.489999999999998</v>
      </c>
      <c r="G35">
        <v>1353</v>
      </c>
      <c r="H35">
        <v>16.489999999999998</v>
      </c>
      <c r="I35">
        <v>32</v>
      </c>
      <c r="J35">
        <v>24.4</v>
      </c>
      <c r="K35">
        <v>16.489999999999998</v>
      </c>
      <c r="L35">
        <v>11400</v>
      </c>
      <c r="M35">
        <v>65</v>
      </c>
      <c r="N35">
        <v>46400</v>
      </c>
      <c r="O35">
        <v>8250</v>
      </c>
      <c r="P35">
        <v>99</v>
      </c>
      <c r="Q35">
        <v>16.489999999999998</v>
      </c>
      <c r="R35">
        <v>329</v>
      </c>
      <c r="S35">
        <v>127</v>
      </c>
      <c r="T35">
        <v>99</v>
      </c>
      <c r="U35">
        <v>16.489999999999998</v>
      </c>
      <c r="V35">
        <v>16.489999999999998</v>
      </c>
      <c r="W35">
        <v>16.489999999999998</v>
      </c>
      <c r="X35">
        <v>16.489999999999998</v>
      </c>
      <c r="Y35">
        <v>16.489999999999998</v>
      </c>
      <c r="Z35">
        <v>105</v>
      </c>
      <c r="AA35">
        <v>3290</v>
      </c>
      <c r="AB35">
        <v>2144</v>
      </c>
      <c r="AC35">
        <v>994</v>
      </c>
      <c r="AD35">
        <v>155000</v>
      </c>
      <c r="AE35">
        <v>16.489999999999998</v>
      </c>
      <c r="AF35">
        <v>72.5</v>
      </c>
      <c r="AG35">
        <v>16.489999999999998</v>
      </c>
      <c r="AH35">
        <v>1814</v>
      </c>
      <c r="AI35">
        <v>2439</v>
      </c>
      <c r="AJ35">
        <v>16000</v>
      </c>
      <c r="AK35">
        <v>16.489999999999998</v>
      </c>
      <c r="AL35">
        <v>16.2</v>
      </c>
      <c r="AM35">
        <v>43.9</v>
      </c>
      <c r="AN35">
        <v>16.489999999999998</v>
      </c>
      <c r="AO35">
        <v>52</v>
      </c>
      <c r="AP35">
        <v>16.489999999999998</v>
      </c>
      <c r="AQ35">
        <v>4867.2</v>
      </c>
      <c r="AR35">
        <v>214</v>
      </c>
      <c r="AS35">
        <v>16.489999999999998</v>
      </c>
      <c r="AT35">
        <v>21.45</v>
      </c>
      <c r="AU35">
        <v>114</v>
      </c>
      <c r="AV35">
        <v>1549</v>
      </c>
      <c r="AW35">
        <v>44.2</v>
      </c>
      <c r="AX35">
        <v>714.5</v>
      </c>
      <c r="AY35">
        <v>62.99</v>
      </c>
      <c r="AZ35">
        <v>16.489999999999998</v>
      </c>
      <c r="BA35">
        <v>60.4</v>
      </c>
      <c r="BB35">
        <v>58.4</v>
      </c>
      <c r="BC35">
        <v>629</v>
      </c>
      <c r="BD35">
        <v>85</v>
      </c>
      <c r="BE35">
        <v>21.4</v>
      </c>
      <c r="BF35">
        <v>16.489999999999998</v>
      </c>
      <c r="BG35">
        <v>16.489999999999998</v>
      </c>
      <c r="BH35">
        <v>155</v>
      </c>
      <c r="BI35">
        <v>16.489999999999998</v>
      </c>
      <c r="BJ35">
        <v>164</v>
      </c>
      <c r="BK35">
        <v>16.2</v>
      </c>
      <c r="BL35">
        <v>470</v>
      </c>
      <c r="BM35">
        <v>523</v>
      </c>
      <c r="BN35">
        <v>105.6</v>
      </c>
      <c r="BO35">
        <v>42</v>
      </c>
      <c r="BP35">
        <v>132</v>
      </c>
      <c r="BQ35">
        <v>16.489999999999998</v>
      </c>
      <c r="BR35">
        <v>13.19</v>
      </c>
      <c r="BS35">
        <v>343720</v>
      </c>
      <c r="BT35">
        <v>3547.8</v>
      </c>
      <c r="BU35" t="str">
        <f>SRP[[#This Row],[Tier]]&amp;" - "&amp;DOLLAR(SRP[[#This Row],[United States]],2)&amp;" USD"</f>
        <v>33 - $16.49 USD</v>
      </c>
      <c r="BV35" t="str">
        <f>WSP[[#This Row],[LOOKUP]]</f>
        <v>33 - $11.54 USD</v>
      </c>
    </row>
    <row r="36" spans="1:74" x14ac:dyDescent="0.25">
      <c r="A36">
        <v>34</v>
      </c>
      <c r="B36">
        <v>16.989999999999998</v>
      </c>
      <c r="C36">
        <v>1292</v>
      </c>
      <c r="D36">
        <v>169</v>
      </c>
      <c r="E36">
        <v>22.75</v>
      </c>
      <c r="F36">
        <v>16.989999999999998</v>
      </c>
      <c r="G36">
        <v>1394</v>
      </c>
      <c r="H36">
        <v>16.989999999999998</v>
      </c>
      <c r="I36">
        <v>33</v>
      </c>
      <c r="J36">
        <v>25.2</v>
      </c>
      <c r="K36">
        <v>16.989999999999998</v>
      </c>
      <c r="L36">
        <v>11900</v>
      </c>
      <c r="M36">
        <v>67</v>
      </c>
      <c r="N36">
        <v>46900</v>
      </c>
      <c r="O36">
        <v>8500</v>
      </c>
      <c r="P36">
        <v>102</v>
      </c>
      <c r="Q36">
        <v>16.989999999999998</v>
      </c>
      <c r="R36">
        <v>339</v>
      </c>
      <c r="S36">
        <v>131</v>
      </c>
      <c r="T36">
        <v>102</v>
      </c>
      <c r="U36">
        <v>16.989999999999998</v>
      </c>
      <c r="V36">
        <v>16.989999999999998</v>
      </c>
      <c r="W36">
        <v>16.989999999999998</v>
      </c>
      <c r="X36">
        <v>16.989999999999998</v>
      </c>
      <c r="Y36">
        <v>16.989999999999998</v>
      </c>
      <c r="Z36">
        <v>107</v>
      </c>
      <c r="AA36">
        <v>3390</v>
      </c>
      <c r="AB36">
        <v>2209</v>
      </c>
      <c r="AC36">
        <v>1012</v>
      </c>
      <c r="AD36">
        <v>160000</v>
      </c>
      <c r="AE36">
        <v>16.989999999999998</v>
      </c>
      <c r="AF36">
        <v>75</v>
      </c>
      <c r="AG36">
        <v>16.989999999999998</v>
      </c>
      <c r="AH36">
        <v>1836</v>
      </c>
      <c r="AI36">
        <v>2519</v>
      </c>
      <c r="AJ36">
        <v>16500</v>
      </c>
      <c r="AK36">
        <v>16.989999999999998</v>
      </c>
      <c r="AL36">
        <v>16.600000000000001</v>
      </c>
      <c r="AM36">
        <v>45.2</v>
      </c>
      <c r="AN36">
        <v>16.989999999999998</v>
      </c>
      <c r="AO36">
        <v>54</v>
      </c>
      <c r="AP36">
        <v>16.989999999999998</v>
      </c>
      <c r="AQ36">
        <v>5014.6000000000004</v>
      </c>
      <c r="AR36">
        <v>219</v>
      </c>
      <c r="AS36">
        <v>16.989999999999998</v>
      </c>
      <c r="AT36">
        <v>21.95</v>
      </c>
      <c r="AU36">
        <v>119</v>
      </c>
      <c r="AV36">
        <v>1599</v>
      </c>
      <c r="AW36">
        <v>45.6</v>
      </c>
      <c r="AX36">
        <v>736</v>
      </c>
      <c r="AY36">
        <v>63.99</v>
      </c>
      <c r="AZ36">
        <v>16.989999999999998</v>
      </c>
      <c r="BA36">
        <v>62.2</v>
      </c>
      <c r="BB36">
        <v>60.2</v>
      </c>
      <c r="BC36">
        <v>639</v>
      </c>
      <c r="BD36">
        <v>87</v>
      </c>
      <c r="BE36">
        <v>21.9</v>
      </c>
      <c r="BF36">
        <v>16.989999999999998</v>
      </c>
      <c r="BG36">
        <v>16.989999999999998</v>
      </c>
      <c r="BH36">
        <v>157</v>
      </c>
      <c r="BI36">
        <v>16.989999999999998</v>
      </c>
      <c r="BJ36">
        <v>169</v>
      </c>
      <c r="BK36">
        <v>16.600000000000001</v>
      </c>
      <c r="BL36">
        <v>480</v>
      </c>
      <c r="BM36">
        <v>539</v>
      </c>
      <c r="BN36">
        <v>108.8</v>
      </c>
      <c r="BO36">
        <v>43</v>
      </c>
      <c r="BP36">
        <v>136</v>
      </c>
      <c r="BQ36">
        <v>16.989999999999998</v>
      </c>
      <c r="BR36">
        <v>13.59</v>
      </c>
      <c r="BS36">
        <v>354130</v>
      </c>
      <c r="BT36">
        <v>3655.4</v>
      </c>
      <c r="BU36" t="str">
        <f>SRP[[#This Row],[Tier]]&amp;" - "&amp;DOLLAR(SRP[[#This Row],[United States]],2)&amp;" USD"</f>
        <v>34 - $16.99 USD</v>
      </c>
      <c r="BV36" t="str">
        <f>WSP[[#This Row],[LOOKUP]]</f>
        <v>34 - $11.89 USD</v>
      </c>
    </row>
    <row r="37" spans="1:74" x14ac:dyDescent="0.25">
      <c r="A37">
        <v>35</v>
      </c>
      <c r="B37">
        <v>17.489999999999998</v>
      </c>
      <c r="C37">
        <v>1330</v>
      </c>
      <c r="D37">
        <v>174</v>
      </c>
      <c r="E37">
        <v>23.45</v>
      </c>
      <c r="F37">
        <v>17.489999999999998</v>
      </c>
      <c r="G37">
        <v>1435</v>
      </c>
      <c r="H37">
        <v>17.489999999999998</v>
      </c>
      <c r="I37">
        <v>34</v>
      </c>
      <c r="J37">
        <v>26</v>
      </c>
      <c r="K37">
        <v>17.489999999999998</v>
      </c>
      <c r="L37">
        <v>12400</v>
      </c>
      <c r="M37">
        <v>69</v>
      </c>
      <c r="N37">
        <v>47400</v>
      </c>
      <c r="O37">
        <v>8750</v>
      </c>
      <c r="P37">
        <v>105</v>
      </c>
      <c r="Q37">
        <v>17.489999999999998</v>
      </c>
      <c r="R37">
        <v>349</v>
      </c>
      <c r="S37">
        <v>135</v>
      </c>
      <c r="T37">
        <v>105</v>
      </c>
      <c r="U37">
        <v>17.489999999999998</v>
      </c>
      <c r="V37">
        <v>17.489999999999998</v>
      </c>
      <c r="W37">
        <v>17.489999999999998</v>
      </c>
      <c r="X37">
        <v>17.489999999999998</v>
      </c>
      <c r="Y37">
        <v>17.489999999999998</v>
      </c>
      <c r="Z37">
        <v>109</v>
      </c>
      <c r="AA37">
        <v>3490</v>
      </c>
      <c r="AB37">
        <v>2274</v>
      </c>
      <c r="AC37">
        <v>1030</v>
      </c>
      <c r="AD37">
        <v>165000</v>
      </c>
      <c r="AE37">
        <v>17.489999999999998</v>
      </c>
      <c r="AF37">
        <v>77.5</v>
      </c>
      <c r="AG37">
        <v>17.489999999999998</v>
      </c>
      <c r="AH37">
        <v>1922</v>
      </c>
      <c r="AI37">
        <v>2599</v>
      </c>
      <c r="AJ37">
        <v>17000</v>
      </c>
      <c r="AK37">
        <v>17.489999999999998</v>
      </c>
      <c r="AL37">
        <v>17</v>
      </c>
      <c r="AM37">
        <v>46.5</v>
      </c>
      <c r="AN37">
        <v>17.489999999999998</v>
      </c>
      <c r="AO37">
        <v>55</v>
      </c>
      <c r="AP37">
        <v>17.489999999999998</v>
      </c>
      <c r="AQ37">
        <v>5162</v>
      </c>
      <c r="AR37">
        <v>224</v>
      </c>
      <c r="AS37">
        <v>17.489999999999998</v>
      </c>
      <c r="AT37">
        <v>22.45</v>
      </c>
      <c r="AU37">
        <v>124</v>
      </c>
      <c r="AV37">
        <v>1649</v>
      </c>
      <c r="AW37">
        <v>47</v>
      </c>
      <c r="AX37">
        <v>757.5</v>
      </c>
      <c r="AY37">
        <v>64.989999999999995</v>
      </c>
      <c r="AZ37">
        <v>17.489999999999998</v>
      </c>
      <c r="BA37">
        <v>64</v>
      </c>
      <c r="BB37">
        <v>62</v>
      </c>
      <c r="BC37">
        <v>649</v>
      </c>
      <c r="BD37">
        <v>89</v>
      </c>
      <c r="BE37">
        <v>22.4</v>
      </c>
      <c r="BF37">
        <v>17.489999999999998</v>
      </c>
      <c r="BG37">
        <v>17.489999999999998</v>
      </c>
      <c r="BH37">
        <v>159</v>
      </c>
      <c r="BI37">
        <v>17.489999999999998</v>
      </c>
      <c r="BJ37">
        <v>174</v>
      </c>
      <c r="BK37">
        <v>17</v>
      </c>
      <c r="BL37">
        <v>490</v>
      </c>
      <c r="BM37">
        <v>555</v>
      </c>
      <c r="BN37">
        <v>112</v>
      </c>
      <c r="BO37">
        <v>44</v>
      </c>
      <c r="BP37">
        <v>140</v>
      </c>
      <c r="BQ37">
        <v>17.489999999999998</v>
      </c>
      <c r="BR37">
        <v>13.99</v>
      </c>
      <c r="BS37">
        <v>364540</v>
      </c>
      <c r="BT37">
        <v>3763</v>
      </c>
      <c r="BU37" t="str">
        <f>SRP[[#This Row],[Tier]]&amp;" - "&amp;DOLLAR(SRP[[#This Row],[United States]],2)&amp;" USD"</f>
        <v>35 - $17.49 USD</v>
      </c>
      <c r="BV37" t="str">
        <f>WSP[[#This Row],[LOOKUP]]</f>
        <v>35 - $12.24 USD</v>
      </c>
    </row>
    <row r="38" spans="1:74" x14ac:dyDescent="0.25">
      <c r="A38">
        <v>36</v>
      </c>
      <c r="B38">
        <v>17.989999999999998</v>
      </c>
      <c r="C38">
        <v>1368</v>
      </c>
      <c r="D38">
        <v>179</v>
      </c>
      <c r="E38">
        <v>24.15</v>
      </c>
      <c r="F38">
        <v>17.989999999999998</v>
      </c>
      <c r="G38">
        <v>1476</v>
      </c>
      <c r="H38">
        <v>17.989999999999998</v>
      </c>
      <c r="I38">
        <v>35</v>
      </c>
      <c r="J38">
        <v>26.8</v>
      </c>
      <c r="K38">
        <v>17.989999999999998</v>
      </c>
      <c r="L38">
        <v>12900</v>
      </c>
      <c r="M38">
        <v>71</v>
      </c>
      <c r="N38">
        <v>47900</v>
      </c>
      <c r="O38">
        <v>9000</v>
      </c>
      <c r="P38">
        <v>108</v>
      </c>
      <c r="Q38">
        <v>17.989999999999998</v>
      </c>
      <c r="R38">
        <v>359</v>
      </c>
      <c r="S38">
        <v>139</v>
      </c>
      <c r="T38">
        <v>108</v>
      </c>
      <c r="U38">
        <v>17.989999999999998</v>
      </c>
      <c r="V38">
        <v>17.989999999999998</v>
      </c>
      <c r="W38">
        <v>17.989999999999998</v>
      </c>
      <c r="X38">
        <v>17.989999999999998</v>
      </c>
      <c r="Y38">
        <v>17.989999999999998</v>
      </c>
      <c r="Z38">
        <v>111</v>
      </c>
      <c r="AA38">
        <v>3590</v>
      </c>
      <c r="AB38">
        <v>2339</v>
      </c>
      <c r="AC38">
        <v>1048</v>
      </c>
      <c r="AD38">
        <v>170000</v>
      </c>
      <c r="AE38">
        <v>17.989999999999998</v>
      </c>
      <c r="AF38">
        <v>80</v>
      </c>
      <c r="AG38">
        <v>17.989999999999998</v>
      </c>
      <c r="AH38">
        <v>1944</v>
      </c>
      <c r="AI38">
        <v>2679</v>
      </c>
      <c r="AJ38">
        <v>17500</v>
      </c>
      <c r="AK38">
        <v>17.989999999999998</v>
      </c>
      <c r="AL38">
        <v>17.399999999999999</v>
      </c>
      <c r="AM38">
        <v>47.8</v>
      </c>
      <c r="AN38">
        <v>17.989999999999998</v>
      </c>
      <c r="AO38">
        <v>57</v>
      </c>
      <c r="AP38">
        <v>17.989999999999998</v>
      </c>
      <c r="AQ38">
        <v>5309.4</v>
      </c>
      <c r="AR38">
        <v>229</v>
      </c>
      <c r="AS38">
        <v>17.989999999999998</v>
      </c>
      <c r="AT38">
        <v>22.95</v>
      </c>
      <c r="AU38">
        <v>129</v>
      </c>
      <c r="AV38">
        <v>1699</v>
      </c>
      <c r="AW38">
        <v>48.4</v>
      </c>
      <c r="AX38">
        <v>779</v>
      </c>
      <c r="AY38">
        <v>65.989999999999995</v>
      </c>
      <c r="AZ38">
        <v>17.989999999999998</v>
      </c>
      <c r="BA38">
        <v>65.8</v>
      </c>
      <c r="BB38">
        <v>63.8</v>
      </c>
      <c r="BC38">
        <v>659</v>
      </c>
      <c r="BD38">
        <v>91</v>
      </c>
      <c r="BE38">
        <v>22.9</v>
      </c>
      <c r="BF38">
        <v>17.989999999999998</v>
      </c>
      <c r="BG38">
        <v>17.989999999999998</v>
      </c>
      <c r="BH38">
        <v>161</v>
      </c>
      <c r="BI38">
        <v>17.989999999999998</v>
      </c>
      <c r="BJ38">
        <v>179</v>
      </c>
      <c r="BK38">
        <v>17.399999999999999</v>
      </c>
      <c r="BL38">
        <v>500</v>
      </c>
      <c r="BM38">
        <v>571</v>
      </c>
      <c r="BN38">
        <v>115.2</v>
      </c>
      <c r="BO38">
        <v>45</v>
      </c>
      <c r="BP38">
        <v>144</v>
      </c>
      <c r="BQ38">
        <v>17.989999999999998</v>
      </c>
      <c r="BR38">
        <v>14.39</v>
      </c>
      <c r="BS38">
        <v>374950</v>
      </c>
      <c r="BT38">
        <v>3870.6</v>
      </c>
      <c r="BU38" t="str">
        <f>SRP[[#This Row],[Tier]]&amp;" - "&amp;DOLLAR(SRP[[#This Row],[United States]],2)&amp;" USD"</f>
        <v>36 - $17.99 USD</v>
      </c>
      <c r="BV38" t="str">
        <f>WSP[[#This Row],[LOOKUP]]</f>
        <v>36 - $12.59 USD</v>
      </c>
    </row>
    <row r="39" spans="1:74" x14ac:dyDescent="0.25">
      <c r="A39">
        <v>37</v>
      </c>
      <c r="B39">
        <v>18.489999999999998</v>
      </c>
      <c r="C39">
        <v>1406</v>
      </c>
      <c r="D39">
        <v>184</v>
      </c>
      <c r="E39">
        <v>24.95</v>
      </c>
      <c r="F39">
        <v>18.489999999999998</v>
      </c>
      <c r="G39">
        <v>1517</v>
      </c>
      <c r="H39">
        <v>18.489999999999998</v>
      </c>
      <c r="I39">
        <v>36</v>
      </c>
      <c r="J39">
        <v>27.6</v>
      </c>
      <c r="K39">
        <v>18.489999999999998</v>
      </c>
      <c r="L39">
        <v>13400</v>
      </c>
      <c r="M39">
        <v>73</v>
      </c>
      <c r="N39">
        <v>48400</v>
      </c>
      <c r="O39">
        <v>9250</v>
      </c>
      <c r="P39">
        <v>111</v>
      </c>
      <c r="Q39">
        <v>18.489999999999998</v>
      </c>
      <c r="R39">
        <v>369</v>
      </c>
      <c r="S39">
        <v>143</v>
      </c>
      <c r="T39">
        <v>111</v>
      </c>
      <c r="U39">
        <v>18.489999999999998</v>
      </c>
      <c r="V39">
        <v>18.489999999999998</v>
      </c>
      <c r="W39">
        <v>18.489999999999998</v>
      </c>
      <c r="X39">
        <v>18.489999999999998</v>
      </c>
      <c r="Y39">
        <v>18.489999999999998</v>
      </c>
      <c r="Z39">
        <v>113</v>
      </c>
      <c r="AA39">
        <v>3690</v>
      </c>
      <c r="AB39">
        <v>2404</v>
      </c>
      <c r="AC39">
        <v>1066</v>
      </c>
      <c r="AD39">
        <v>175000</v>
      </c>
      <c r="AE39">
        <v>18.489999999999998</v>
      </c>
      <c r="AF39">
        <v>82.5</v>
      </c>
      <c r="AG39">
        <v>18.489999999999998</v>
      </c>
      <c r="AH39">
        <v>2030</v>
      </c>
      <c r="AI39">
        <v>2759</v>
      </c>
      <c r="AJ39">
        <v>18000</v>
      </c>
      <c r="AK39">
        <v>18.489999999999998</v>
      </c>
      <c r="AL39">
        <v>17.8</v>
      </c>
      <c r="AM39">
        <v>49.1</v>
      </c>
      <c r="AN39">
        <v>18.489999999999998</v>
      </c>
      <c r="AO39">
        <v>58</v>
      </c>
      <c r="AP39">
        <v>18.489999999999998</v>
      </c>
      <c r="AQ39">
        <v>5456.8</v>
      </c>
      <c r="AR39">
        <v>234</v>
      </c>
      <c r="AS39">
        <v>18.489999999999998</v>
      </c>
      <c r="AT39">
        <v>23.45</v>
      </c>
      <c r="AU39">
        <v>134</v>
      </c>
      <c r="AV39">
        <v>1749</v>
      </c>
      <c r="AW39">
        <v>49.8</v>
      </c>
      <c r="AX39">
        <v>800.5</v>
      </c>
      <c r="AY39">
        <v>66.989999999999995</v>
      </c>
      <c r="AZ39">
        <v>18.489999999999998</v>
      </c>
      <c r="BA39">
        <v>67.599999999999994</v>
      </c>
      <c r="BB39">
        <v>65.599999999999994</v>
      </c>
      <c r="BC39">
        <v>669</v>
      </c>
      <c r="BD39">
        <v>93</v>
      </c>
      <c r="BE39">
        <v>23.4</v>
      </c>
      <c r="BF39">
        <v>18.489999999999998</v>
      </c>
      <c r="BG39">
        <v>18.489999999999998</v>
      </c>
      <c r="BH39">
        <v>163</v>
      </c>
      <c r="BI39">
        <v>18.489999999999998</v>
      </c>
      <c r="BJ39">
        <v>184</v>
      </c>
      <c r="BK39">
        <v>17.8</v>
      </c>
      <c r="BL39">
        <v>510</v>
      </c>
      <c r="BM39">
        <v>587</v>
      </c>
      <c r="BN39">
        <v>118.4</v>
      </c>
      <c r="BO39">
        <v>46</v>
      </c>
      <c r="BP39">
        <v>148</v>
      </c>
      <c r="BQ39">
        <v>18.489999999999998</v>
      </c>
      <c r="BR39">
        <v>14.99</v>
      </c>
      <c r="BS39">
        <v>385360</v>
      </c>
      <c r="BT39">
        <v>3978.2</v>
      </c>
      <c r="BU39" t="str">
        <f>SRP[[#This Row],[Tier]]&amp;" - "&amp;DOLLAR(SRP[[#This Row],[United States]],2)&amp;" USD"</f>
        <v>37 - $18.49 USD</v>
      </c>
      <c r="BV39" t="str">
        <f>WSP[[#This Row],[LOOKUP]]</f>
        <v>37 - $12.94 USD</v>
      </c>
    </row>
    <row r="40" spans="1:74" x14ac:dyDescent="0.25">
      <c r="A40">
        <v>38</v>
      </c>
      <c r="B40">
        <v>18.989999999999998</v>
      </c>
      <c r="C40">
        <v>1444</v>
      </c>
      <c r="D40">
        <v>189</v>
      </c>
      <c r="E40">
        <v>25.55</v>
      </c>
      <c r="F40">
        <v>18.989999999999998</v>
      </c>
      <c r="G40">
        <v>1558</v>
      </c>
      <c r="H40">
        <v>18.989999999999998</v>
      </c>
      <c r="I40">
        <v>37</v>
      </c>
      <c r="J40">
        <v>28.4</v>
      </c>
      <c r="K40">
        <v>18.989999999999998</v>
      </c>
      <c r="L40">
        <v>13900</v>
      </c>
      <c r="M40">
        <v>75</v>
      </c>
      <c r="N40">
        <v>48900</v>
      </c>
      <c r="O40">
        <v>9500</v>
      </c>
      <c r="P40">
        <v>114</v>
      </c>
      <c r="Q40">
        <v>18.989999999999998</v>
      </c>
      <c r="R40">
        <v>379</v>
      </c>
      <c r="S40">
        <v>147</v>
      </c>
      <c r="T40">
        <v>114</v>
      </c>
      <c r="U40">
        <v>18.989999999999998</v>
      </c>
      <c r="V40">
        <v>18.989999999999998</v>
      </c>
      <c r="W40">
        <v>18.989999999999998</v>
      </c>
      <c r="X40">
        <v>18.989999999999998</v>
      </c>
      <c r="Y40">
        <v>18.989999999999998</v>
      </c>
      <c r="Z40">
        <v>115</v>
      </c>
      <c r="AA40">
        <v>3790</v>
      </c>
      <c r="AB40">
        <v>2469</v>
      </c>
      <c r="AC40">
        <v>1084</v>
      </c>
      <c r="AD40">
        <v>180000</v>
      </c>
      <c r="AE40">
        <v>18.989999999999998</v>
      </c>
      <c r="AF40">
        <v>85</v>
      </c>
      <c r="AG40">
        <v>18.989999999999998</v>
      </c>
      <c r="AH40">
        <v>2052</v>
      </c>
      <c r="AI40">
        <v>2839</v>
      </c>
      <c r="AJ40">
        <v>18500</v>
      </c>
      <c r="AK40">
        <v>18.989999999999998</v>
      </c>
      <c r="AL40">
        <v>18.2</v>
      </c>
      <c r="AM40">
        <v>50.4</v>
      </c>
      <c r="AN40">
        <v>18.989999999999998</v>
      </c>
      <c r="AO40">
        <v>60</v>
      </c>
      <c r="AP40">
        <v>18.989999999999998</v>
      </c>
      <c r="AQ40">
        <v>5604.2</v>
      </c>
      <c r="AR40">
        <v>239</v>
      </c>
      <c r="AS40">
        <v>18.989999999999998</v>
      </c>
      <c r="AT40">
        <v>23.95</v>
      </c>
      <c r="AU40">
        <v>139</v>
      </c>
      <c r="AV40">
        <v>1799</v>
      </c>
      <c r="AW40">
        <v>51.2</v>
      </c>
      <c r="AX40">
        <v>822</v>
      </c>
      <c r="AY40">
        <v>67.989999999999995</v>
      </c>
      <c r="AZ40">
        <v>18.989999999999998</v>
      </c>
      <c r="BA40">
        <v>69.400000000000006</v>
      </c>
      <c r="BB40">
        <v>67.400000000000006</v>
      </c>
      <c r="BC40">
        <v>679</v>
      </c>
      <c r="BD40">
        <v>95</v>
      </c>
      <c r="BE40">
        <v>23.9</v>
      </c>
      <c r="BF40">
        <v>18.989999999999998</v>
      </c>
      <c r="BG40">
        <v>18.989999999999998</v>
      </c>
      <c r="BH40">
        <v>165</v>
      </c>
      <c r="BI40">
        <v>18.989999999999998</v>
      </c>
      <c r="BJ40">
        <v>189</v>
      </c>
      <c r="BK40">
        <v>18.2</v>
      </c>
      <c r="BL40">
        <v>520</v>
      </c>
      <c r="BM40">
        <v>603</v>
      </c>
      <c r="BN40">
        <v>121.6</v>
      </c>
      <c r="BO40">
        <v>47</v>
      </c>
      <c r="BP40">
        <v>152</v>
      </c>
      <c r="BQ40">
        <v>18.989999999999998</v>
      </c>
      <c r="BR40">
        <v>15.19</v>
      </c>
      <c r="BS40">
        <v>395770</v>
      </c>
      <c r="BT40">
        <v>4085.8</v>
      </c>
      <c r="BU40" t="str">
        <f>SRP[[#This Row],[Tier]]&amp;" - "&amp;DOLLAR(SRP[[#This Row],[United States]],2)&amp;" USD"</f>
        <v>38 - $18.99 USD</v>
      </c>
      <c r="BV40" t="str">
        <f>WSP[[#This Row],[LOOKUP]]</f>
        <v>38 - $13.29 USD</v>
      </c>
    </row>
    <row r="41" spans="1:74" x14ac:dyDescent="0.25">
      <c r="A41">
        <v>39</v>
      </c>
      <c r="B41">
        <v>19.489999999999998</v>
      </c>
      <c r="C41">
        <v>1482</v>
      </c>
      <c r="D41">
        <v>194</v>
      </c>
      <c r="E41">
        <v>26.25</v>
      </c>
      <c r="F41">
        <v>19.489999999999998</v>
      </c>
      <c r="G41">
        <v>1599</v>
      </c>
      <c r="H41">
        <v>19.489999999999998</v>
      </c>
      <c r="I41">
        <v>38</v>
      </c>
      <c r="J41">
        <v>29.2</v>
      </c>
      <c r="K41">
        <v>19.489999999999998</v>
      </c>
      <c r="L41">
        <v>14400</v>
      </c>
      <c r="M41">
        <v>77</v>
      </c>
      <c r="N41">
        <v>49400</v>
      </c>
      <c r="O41">
        <v>9750</v>
      </c>
      <c r="P41">
        <v>117</v>
      </c>
      <c r="Q41">
        <v>19.489999999999998</v>
      </c>
      <c r="R41">
        <v>389</v>
      </c>
      <c r="S41">
        <v>151</v>
      </c>
      <c r="T41">
        <v>117</v>
      </c>
      <c r="U41">
        <v>19.489999999999998</v>
      </c>
      <c r="V41">
        <v>19.489999999999998</v>
      </c>
      <c r="W41">
        <v>19.489999999999998</v>
      </c>
      <c r="X41">
        <v>19.489999999999998</v>
      </c>
      <c r="Y41">
        <v>19.489999999999998</v>
      </c>
      <c r="Z41">
        <v>117</v>
      </c>
      <c r="AA41">
        <v>3890</v>
      </c>
      <c r="AB41">
        <v>2534</v>
      </c>
      <c r="AC41">
        <v>1102</v>
      </c>
      <c r="AD41">
        <v>185000</v>
      </c>
      <c r="AE41">
        <v>19.489999999999998</v>
      </c>
      <c r="AF41">
        <v>87.5</v>
      </c>
      <c r="AG41">
        <v>19.489999999999998</v>
      </c>
      <c r="AH41">
        <v>2138</v>
      </c>
      <c r="AI41">
        <v>2919</v>
      </c>
      <c r="AJ41">
        <v>19000</v>
      </c>
      <c r="AK41">
        <v>19.489999999999998</v>
      </c>
      <c r="AL41">
        <v>18.600000000000001</v>
      </c>
      <c r="AM41">
        <v>51.7</v>
      </c>
      <c r="AN41">
        <v>19.489999999999998</v>
      </c>
      <c r="AO41">
        <v>61</v>
      </c>
      <c r="AP41">
        <v>19.489999999999998</v>
      </c>
      <c r="AQ41">
        <v>5751.6</v>
      </c>
      <c r="AR41">
        <v>244</v>
      </c>
      <c r="AS41">
        <v>19.489999999999998</v>
      </c>
      <c r="AT41">
        <v>24.45</v>
      </c>
      <c r="AU41">
        <v>144</v>
      </c>
      <c r="AV41">
        <v>1849</v>
      </c>
      <c r="AW41">
        <v>52.6</v>
      </c>
      <c r="AX41">
        <v>843.5</v>
      </c>
      <c r="AY41">
        <v>68.989999999999995</v>
      </c>
      <c r="AZ41">
        <v>19.489999999999998</v>
      </c>
      <c r="BA41">
        <v>71.2</v>
      </c>
      <c r="BB41">
        <v>69.2</v>
      </c>
      <c r="BC41">
        <v>689</v>
      </c>
      <c r="BD41">
        <v>97</v>
      </c>
      <c r="BE41">
        <v>24.4</v>
      </c>
      <c r="BF41">
        <v>19.489999999999998</v>
      </c>
      <c r="BG41">
        <v>19.489999999999998</v>
      </c>
      <c r="BH41">
        <v>167</v>
      </c>
      <c r="BI41">
        <v>19.489999999999998</v>
      </c>
      <c r="BJ41">
        <v>194</v>
      </c>
      <c r="BK41">
        <v>18.600000000000001</v>
      </c>
      <c r="BL41">
        <v>530</v>
      </c>
      <c r="BM41">
        <v>619</v>
      </c>
      <c r="BN41">
        <v>124.8</v>
      </c>
      <c r="BO41">
        <v>48</v>
      </c>
      <c r="BP41">
        <v>156</v>
      </c>
      <c r="BQ41">
        <v>19.489999999999998</v>
      </c>
      <c r="BR41">
        <v>15.59</v>
      </c>
      <c r="BS41">
        <v>406180</v>
      </c>
      <c r="BT41">
        <v>4193.3999999999996</v>
      </c>
      <c r="BU41" t="str">
        <f>SRP[[#This Row],[Tier]]&amp;" - "&amp;DOLLAR(SRP[[#This Row],[United States]],2)&amp;" USD"</f>
        <v>39 - $19.49 USD</v>
      </c>
      <c r="BV41" t="str">
        <f>WSP[[#This Row],[LOOKUP]]</f>
        <v>39 - $13.64 USD</v>
      </c>
    </row>
    <row r="42" spans="1:74" x14ac:dyDescent="0.25">
      <c r="A42">
        <v>40</v>
      </c>
      <c r="B42">
        <v>19.989999999999998</v>
      </c>
      <c r="C42">
        <v>1520</v>
      </c>
      <c r="D42">
        <v>199</v>
      </c>
      <c r="E42">
        <v>26.95</v>
      </c>
      <c r="F42">
        <v>19.989999999999998</v>
      </c>
      <c r="G42">
        <v>1640</v>
      </c>
      <c r="H42">
        <v>19.989999999999998</v>
      </c>
      <c r="I42">
        <v>39</v>
      </c>
      <c r="J42">
        <v>30</v>
      </c>
      <c r="K42">
        <v>19.989999999999998</v>
      </c>
      <c r="L42">
        <v>14900</v>
      </c>
      <c r="M42">
        <v>79</v>
      </c>
      <c r="N42">
        <v>49900</v>
      </c>
      <c r="O42">
        <v>10000</v>
      </c>
      <c r="P42">
        <v>120</v>
      </c>
      <c r="Q42">
        <v>19.989999999999998</v>
      </c>
      <c r="R42">
        <v>399</v>
      </c>
      <c r="S42">
        <v>155</v>
      </c>
      <c r="T42">
        <v>120</v>
      </c>
      <c r="U42">
        <v>19.989999999999998</v>
      </c>
      <c r="V42">
        <v>19.989999999999998</v>
      </c>
      <c r="W42">
        <v>19.989999999999998</v>
      </c>
      <c r="X42">
        <v>19.989999999999998</v>
      </c>
      <c r="Y42">
        <v>19.989999999999998</v>
      </c>
      <c r="Z42">
        <v>119</v>
      </c>
      <c r="AA42">
        <v>3990</v>
      </c>
      <c r="AB42">
        <v>2599</v>
      </c>
      <c r="AC42">
        <v>1120</v>
      </c>
      <c r="AD42">
        <v>190000</v>
      </c>
      <c r="AE42">
        <v>19.989999999999998</v>
      </c>
      <c r="AF42">
        <v>90</v>
      </c>
      <c r="AG42">
        <v>19.989999999999998</v>
      </c>
      <c r="AH42">
        <v>2160</v>
      </c>
      <c r="AI42">
        <v>2999</v>
      </c>
      <c r="AJ42">
        <v>19500</v>
      </c>
      <c r="AK42">
        <v>19.989999999999998</v>
      </c>
      <c r="AL42">
        <v>19</v>
      </c>
      <c r="AM42">
        <v>53</v>
      </c>
      <c r="AN42">
        <v>19.989999999999998</v>
      </c>
      <c r="AO42">
        <v>63</v>
      </c>
      <c r="AP42">
        <v>19.989999999999998</v>
      </c>
      <c r="AQ42">
        <v>5899</v>
      </c>
      <c r="AR42">
        <v>249</v>
      </c>
      <c r="AS42">
        <v>19.989999999999998</v>
      </c>
      <c r="AT42">
        <v>24.95</v>
      </c>
      <c r="AU42">
        <v>149</v>
      </c>
      <c r="AV42">
        <v>1899</v>
      </c>
      <c r="AW42">
        <v>54</v>
      </c>
      <c r="AX42">
        <v>865</v>
      </c>
      <c r="AY42">
        <v>69.989999999999995</v>
      </c>
      <c r="AZ42">
        <v>19.989999999999998</v>
      </c>
      <c r="BA42">
        <v>73</v>
      </c>
      <c r="BB42">
        <v>71</v>
      </c>
      <c r="BC42">
        <v>699</v>
      </c>
      <c r="BD42">
        <v>99</v>
      </c>
      <c r="BE42">
        <v>24.9</v>
      </c>
      <c r="BF42">
        <v>19.989999999999998</v>
      </c>
      <c r="BG42">
        <v>19.989999999999998</v>
      </c>
      <c r="BH42">
        <v>169</v>
      </c>
      <c r="BI42">
        <v>19.989999999999998</v>
      </c>
      <c r="BJ42">
        <v>199</v>
      </c>
      <c r="BK42">
        <v>19</v>
      </c>
      <c r="BL42">
        <v>540</v>
      </c>
      <c r="BM42">
        <v>635</v>
      </c>
      <c r="BN42">
        <v>128</v>
      </c>
      <c r="BO42">
        <v>49</v>
      </c>
      <c r="BP42">
        <v>160</v>
      </c>
      <c r="BQ42">
        <v>19.989999999999998</v>
      </c>
      <c r="BR42">
        <v>15.99</v>
      </c>
      <c r="BS42">
        <v>416590</v>
      </c>
      <c r="BT42">
        <v>4301</v>
      </c>
      <c r="BU42" t="str">
        <f>SRP[[#This Row],[Tier]]&amp;" - "&amp;DOLLAR(SRP[[#This Row],[United States]],2)&amp;" USD"</f>
        <v>40 - $19.99 USD</v>
      </c>
      <c r="BV42" t="str">
        <f>WSP[[#This Row],[LOOKUP]]</f>
        <v>40 - $13.99 USD</v>
      </c>
    </row>
    <row r="43" spans="1:74" x14ac:dyDescent="0.25">
      <c r="A43">
        <v>41</v>
      </c>
      <c r="B43">
        <v>20.49</v>
      </c>
      <c r="C43">
        <v>1558</v>
      </c>
      <c r="D43">
        <v>204</v>
      </c>
      <c r="E43">
        <v>27.6</v>
      </c>
      <c r="F43">
        <v>20.49</v>
      </c>
      <c r="G43">
        <v>1681</v>
      </c>
      <c r="H43">
        <v>20.49</v>
      </c>
      <c r="I43">
        <v>40</v>
      </c>
      <c r="J43">
        <v>30.7</v>
      </c>
      <c r="K43">
        <v>20.49</v>
      </c>
      <c r="L43">
        <v>15400</v>
      </c>
      <c r="M43">
        <v>81</v>
      </c>
      <c r="N43">
        <v>50400</v>
      </c>
      <c r="O43">
        <v>10250</v>
      </c>
      <c r="P43">
        <v>123</v>
      </c>
      <c r="Q43">
        <v>20.49</v>
      </c>
      <c r="R43">
        <v>409</v>
      </c>
      <c r="S43">
        <v>159</v>
      </c>
      <c r="T43">
        <v>123</v>
      </c>
      <c r="U43">
        <v>20.49</v>
      </c>
      <c r="V43">
        <v>20.49</v>
      </c>
      <c r="W43">
        <v>20.49</v>
      </c>
      <c r="X43">
        <v>20.49</v>
      </c>
      <c r="Y43">
        <v>20.49</v>
      </c>
      <c r="Z43">
        <v>121</v>
      </c>
      <c r="AA43">
        <v>4090</v>
      </c>
      <c r="AB43">
        <v>2664</v>
      </c>
      <c r="AC43">
        <v>1138</v>
      </c>
      <c r="AD43">
        <v>194500</v>
      </c>
      <c r="AE43">
        <v>20.49</v>
      </c>
      <c r="AF43">
        <v>92</v>
      </c>
      <c r="AG43">
        <v>20.49</v>
      </c>
      <c r="AH43">
        <v>2246</v>
      </c>
      <c r="AI43">
        <v>3069</v>
      </c>
      <c r="AJ43">
        <v>20000</v>
      </c>
      <c r="AK43">
        <v>20.49</v>
      </c>
      <c r="AL43">
        <v>20</v>
      </c>
      <c r="AM43">
        <v>54.3</v>
      </c>
      <c r="AN43">
        <v>20.49</v>
      </c>
      <c r="AO43">
        <v>64</v>
      </c>
      <c r="AP43">
        <v>20.49</v>
      </c>
      <c r="AQ43">
        <v>6046.6</v>
      </c>
      <c r="AR43">
        <v>257</v>
      </c>
      <c r="AS43">
        <v>20.49</v>
      </c>
      <c r="AT43">
        <v>25.95</v>
      </c>
      <c r="AU43">
        <v>154</v>
      </c>
      <c r="AV43">
        <v>1944.1</v>
      </c>
      <c r="AW43">
        <v>55.3</v>
      </c>
      <c r="AX43">
        <v>886.5</v>
      </c>
      <c r="AY43">
        <v>70.989999999999995</v>
      </c>
      <c r="AZ43">
        <v>20.49</v>
      </c>
      <c r="BA43">
        <v>74.8</v>
      </c>
      <c r="BB43">
        <v>72.8</v>
      </c>
      <c r="BC43">
        <v>729</v>
      </c>
      <c r="BD43">
        <v>100</v>
      </c>
      <c r="BE43">
        <v>25.4</v>
      </c>
      <c r="BF43">
        <v>20.49</v>
      </c>
      <c r="BG43">
        <v>20.49</v>
      </c>
      <c r="BH43">
        <v>172</v>
      </c>
      <c r="BI43">
        <v>20.49</v>
      </c>
      <c r="BJ43">
        <v>204</v>
      </c>
      <c r="BK43">
        <v>20</v>
      </c>
      <c r="BL43">
        <v>555</v>
      </c>
      <c r="BM43">
        <v>651.4</v>
      </c>
      <c r="BN43">
        <v>131.19999999999999</v>
      </c>
      <c r="BO43">
        <v>50</v>
      </c>
      <c r="BP43">
        <v>164</v>
      </c>
      <c r="BQ43">
        <v>20.49</v>
      </c>
      <c r="BR43">
        <v>16.39</v>
      </c>
      <c r="BS43">
        <v>427010</v>
      </c>
      <c r="BT43">
        <v>4408.6000000000004</v>
      </c>
      <c r="BU43" t="str">
        <f>SRP[[#This Row],[Tier]]&amp;" - "&amp;DOLLAR(SRP[[#This Row],[United States]],2)&amp;" USD"</f>
        <v>41 - $20.49 USD</v>
      </c>
      <c r="BV43" t="str">
        <f>WSP[[#This Row],[LOOKUP]]</f>
        <v>41 - $14.34 USD</v>
      </c>
    </row>
    <row r="44" spans="1:74" x14ac:dyDescent="0.25">
      <c r="A44">
        <v>42</v>
      </c>
      <c r="B44">
        <v>20.99</v>
      </c>
      <c r="C44">
        <v>1596</v>
      </c>
      <c r="D44">
        <v>209</v>
      </c>
      <c r="E44">
        <v>28.25</v>
      </c>
      <c r="F44">
        <v>20.99</v>
      </c>
      <c r="G44">
        <v>1722</v>
      </c>
      <c r="H44">
        <v>20.99</v>
      </c>
      <c r="I44">
        <v>41</v>
      </c>
      <c r="J44">
        <v>31.4</v>
      </c>
      <c r="K44">
        <v>20.99</v>
      </c>
      <c r="L44">
        <v>15900</v>
      </c>
      <c r="M44">
        <v>83</v>
      </c>
      <c r="N44">
        <v>50900</v>
      </c>
      <c r="O44">
        <v>10500</v>
      </c>
      <c r="P44">
        <v>126</v>
      </c>
      <c r="Q44">
        <v>20.99</v>
      </c>
      <c r="R44">
        <v>419</v>
      </c>
      <c r="S44">
        <v>163</v>
      </c>
      <c r="T44">
        <v>126</v>
      </c>
      <c r="U44">
        <v>20.99</v>
      </c>
      <c r="V44">
        <v>20.99</v>
      </c>
      <c r="W44">
        <v>20.99</v>
      </c>
      <c r="X44">
        <v>20.99</v>
      </c>
      <c r="Y44">
        <v>20.99</v>
      </c>
      <c r="Z44">
        <v>123</v>
      </c>
      <c r="AA44">
        <v>4190</v>
      </c>
      <c r="AB44">
        <v>2729</v>
      </c>
      <c r="AC44">
        <v>1156</v>
      </c>
      <c r="AD44">
        <v>199000</v>
      </c>
      <c r="AE44">
        <v>20.99</v>
      </c>
      <c r="AF44">
        <v>94</v>
      </c>
      <c r="AG44">
        <v>20.99</v>
      </c>
      <c r="AH44">
        <v>2268</v>
      </c>
      <c r="AI44">
        <v>3139</v>
      </c>
      <c r="AJ44">
        <v>20500</v>
      </c>
      <c r="AK44">
        <v>20.99</v>
      </c>
      <c r="AL44">
        <v>21</v>
      </c>
      <c r="AM44">
        <v>55.6</v>
      </c>
      <c r="AN44">
        <v>20.99</v>
      </c>
      <c r="AO44">
        <v>66</v>
      </c>
      <c r="AP44">
        <v>20.99</v>
      </c>
      <c r="AQ44">
        <v>6194.2</v>
      </c>
      <c r="AR44">
        <v>265</v>
      </c>
      <c r="AS44">
        <v>20.99</v>
      </c>
      <c r="AT44">
        <v>26.95</v>
      </c>
      <c r="AU44">
        <v>159</v>
      </c>
      <c r="AV44">
        <v>1989.2</v>
      </c>
      <c r="AW44">
        <v>56.6</v>
      </c>
      <c r="AX44">
        <v>908</v>
      </c>
      <c r="AY44">
        <v>71.989999999999995</v>
      </c>
      <c r="AZ44">
        <v>20.99</v>
      </c>
      <c r="BA44">
        <v>76.599999999999994</v>
      </c>
      <c r="BB44">
        <v>74.599999999999994</v>
      </c>
      <c r="BC44">
        <v>759</v>
      </c>
      <c r="BD44">
        <v>101</v>
      </c>
      <c r="BE44">
        <v>25.9</v>
      </c>
      <c r="BF44">
        <v>20.99</v>
      </c>
      <c r="BG44">
        <v>20.99</v>
      </c>
      <c r="BH44">
        <v>175</v>
      </c>
      <c r="BI44">
        <v>20.99</v>
      </c>
      <c r="BJ44">
        <v>209</v>
      </c>
      <c r="BK44">
        <v>21</v>
      </c>
      <c r="BL44">
        <v>570</v>
      </c>
      <c r="BM44">
        <v>667.8</v>
      </c>
      <c r="BN44">
        <v>134.4</v>
      </c>
      <c r="BO44">
        <v>51</v>
      </c>
      <c r="BP44">
        <v>168</v>
      </c>
      <c r="BQ44">
        <v>20.99</v>
      </c>
      <c r="BR44">
        <v>16.79</v>
      </c>
      <c r="BS44">
        <v>437430</v>
      </c>
      <c r="BT44">
        <v>4516.2</v>
      </c>
      <c r="BU44" t="str">
        <f>SRP[[#This Row],[Tier]]&amp;" - "&amp;DOLLAR(SRP[[#This Row],[United States]],2)&amp;" USD"</f>
        <v>42 - $20.99 USD</v>
      </c>
      <c r="BV44" t="str">
        <f>WSP[[#This Row],[LOOKUP]]</f>
        <v>42 - $14.69 USD</v>
      </c>
    </row>
    <row r="45" spans="1:74" x14ac:dyDescent="0.25">
      <c r="A45">
        <v>43</v>
      </c>
      <c r="B45">
        <v>21.49</v>
      </c>
      <c r="C45">
        <v>1634</v>
      </c>
      <c r="D45">
        <v>214</v>
      </c>
      <c r="E45">
        <v>28.9</v>
      </c>
      <c r="F45">
        <v>21.49</v>
      </c>
      <c r="G45">
        <v>1763</v>
      </c>
      <c r="H45">
        <v>21.49</v>
      </c>
      <c r="I45">
        <v>42</v>
      </c>
      <c r="J45">
        <v>32.1</v>
      </c>
      <c r="K45">
        <v>21.49</v>
      </c>
      <c r="L45">
        <v>16400</v>
      </c>
      <c r="M45">
        <v>85</v>
      </c>
      <c r="N45">
        <v>51400</v>
      </c>
      <c r="O45">
        <v>10750</v>
      </c>
      <c r="P45">
        <v>129</v>
      </c>
      <c r="Q45">
        <v>21.49</v>
      </c>
      <c r="R45">
        <v>429</v>
      </c>
      <c r="S45">
        <v>167</v>
      </c>
      <c r="T45">
        <v>129</v>
      </c>
      <c r="U45">
        <v>21.49</v>
      </c>
      <c r="V45">
        <v>21.49</v>
      </c>
      <c r="W45">
        <v>21.49</v>
      </c>
      <c r="X45">
        <v>21.49</v>
      </c>
      <c r="Y45">
        <v>21.49</v>
      </c>
      <c r="Z45">
        <v>125</v>
      </c>
      <c r="AA45">
        <v>4290</v>
      </c>
      <c r="AB45">
        <v>2794</v>
      </c>
      <c r="AC45">
        <v>1174</v>
      </c>
      <c r="AD45">
        <v>203500</v>
      </c>
      <c r="AE45">
        <v>21.49</v>
      </c>
      <c r="AF45">
        <v>96</v>
      </c>
      <c r="AG45">
        <v>21.49</v>
      </c>
      <c r="AH45">
        <v>2354</v>
      </c>
      <c r="AI45">
        <v>3209</v>
      </c>
      <c r="AJ45">
        <v>21000</v>
      </c>
      <c r="AK45">
        <v>21.49</v>
      </c>
      <c r="AL45">
        <v>22</v>
      </c>
      <c r="AM45">
        <v>56.9</v>
      </c>
      <c r="AN45">
        <v>21.49</v>
      </c>
      <c r="AO45">
        <v>68</v>
      </c>
      <c r="AP45">
        <v>21.49</v>
      </c>
      <c r="AQ45">
        <v>6341.8</v>
      </c>
      <c r="AR45">
        <v>273</v>
      </c>
      <c r="AS45">
        <v>21.49</v>
      </c>
      <c r="AT45">
        <v>27.95</v>
      </c>
      <c r="AU45">
        <v>164</v>
      </c>
      <c r="AV45">
        <v>2034.3</v>
      </c>
      <c r="AW45">
        <v>57.9</v>
      </c>
      <c r="AX45">
        <v>929.5</v>
      </c>
      <c r="AY45">
        <v>72.989999999999995</v>
      </c>
      <c r="AZ45">
        <v>21.49</v>
      </c>
      <c r="BA45">
        <v>78.400000000000006</v>
      </c>
      <c r="BB45">
        <v>76.400000000000006</v>
      </c>
      <c r="BC45">
        <v>789</v>
      </c>
      <c r="BD45">
        <v>102</v>
      </c>
      <c r="BE45">
        <v>26.4</v>
      </c>
      <c r="BF45">
        <v>21.49</v>
      </c>
      <c r="BG45">
        <v>21.49</v>
      </c>
      <c r="BH45">
        <v>178</v>
      </c>
      <c r="BI45">
        <v>21.49</v>
      </c>
      <c r="BJ45">
        <v>214</v>
      </c>
      <c r="BK45">
        <v>22</v>
      </c>
      <c r="BL45">
        <v>585</v>
      </c>
      <c r="BM45">
        <v>684.2</v>
      </c>
      <c r="BN45">
        <v>137.6</v>
      </c>
      <c r="BO45">
        <v>52</v>
      </c>
      <c r="BP45">
        <v>172</v>
      </c>
      <c r="BQ45">
        <v>21.49</v>
      </c>
      <c r="BR45">
        <v>17.190000000000001</v>
      </c>
      <c r="BS45">
        <v>447850</v>
      </c>
      <c r="BT45">
        <v>4623.8</v>
      </c>
      <c r="BU45" t="str">
        <f>SRP[[#This Row],[Tier]]&amp;" - "&amp;DOLLAR(SRP[[#This Row],[United States]],2)&amp;" USD"</f>
        <v>43 - $21.49 USD</v>
      </c>
      <c r="BV45" t="str">
        <f>WSP[[#This Row],[LOOKUP]]</f>
        <v>43 - $15.04 USD</v>
      </c>
    </row>
    <row r="46" spans="1:74" x14ac:dyDescent="0.25">
      <c r="A46">
        <v>44</v>
      </c>
      <c r="B46">
        <v>21.99</v>
      </c>
      <c r="C46">
        <v>1672</v>
      </c>
      <c r="D46">
        <v>219</v>
      </c>
      <c r="E46">
        <v>29.95</v>
      </c>
      <c r="F46">
        <v>21.99</v>
      </c>
      <c r="G46">
        <v>1804</v>
      </c>
      <c r="H46">
        <v>21.99</v>
      </c>
      <c r="I46">
        <v>43</v>
      </c>
      <c r="J46">
        <v>32.799999999999997</v>
      </c>
      <c r="K46">
        <v>21.99</v>
      </c>
      <c r="L46">
        <v>16900</v>
      </c>
      <c r="M46">
        <v>87</v>
      </c>
      <c r="N46">
        <v>51900</v>
      </c>
      <c r="O46">
        <v>11000</v>
      </c>
      <c r="P46">
        <v>132</v>
      </c>
      <c r="Q46">
        <v>21.99</v>
      </c>
      <c r="R46">
        <v>439</v>
      </c>
      <c r="S46">
        <v>171</v>
      </c>
      <c r="T46">
        <v>132</v>
      </c>
      <c r="U46">
        <v>21.99</v>
      </c>
      <c r="V46">
        <v>21.99</v>
      </c>
      <c r="W46">
        <v>21.99</v>
      </c>
      <c r="X46">
        <v>21.99</v>
      </c>
      <c r="Y46">
        <v>21.99</v>
      </c>
      <c r="Z46">
        <v>127</v>
      </c>
      <c r="AA46">
        <v>4390</v>
      </c>
      <c r="AB46">
        <v>2859</v>
      </c>
      <c r="AC46">
        <v>1192</v>
      </c>
      <c r="AD46">
        <v>208000</v>
      </c>
      <c r="AE46">
        <v>21.99</v>
      </c>
      <c r="AF46">
        <v>98</v>
      </c>
      <c r="AG46">
        <v>21.99</v>
      </c>
      <c r="AH46">
        <v>2376</v>
      </c>
      <c r="AI46">
        <v>3279</v>
      </c>
      <c r="AJ46">
        <v>21500</v>
      </c>
      <c r="AK46">
        <v>21.99</v>
      </c>
      <c r="AL46">
        <v>23</v>
      </c>
      <c r="AM46">
        <v>58.2</v>
      </c>
      <c r="AN46">
        <v>21.99</v>
      </c>
      <c r="AO46">
        <v>70</v>
      </c>
      <c r="AP46">
        <v>21.99</v>
      </c>
      <c r="AQ46">
        <v>6489.4</v>
      </c>
      <c r="AR46">
        <v>281</v>
      </c>
      <c r="AS46">
        <v>21.99</v>
      </c>
      <c r="AT46">
        <v>28.95</v>
      </c>
      <c r="AU46">
        <v>169</v>
      </c>
      <c r="AV46">
        <v>2079.4</v>
      </c>
      <c r="AW46">
        <v>59.2</v>
      </c>
      <c r="AX46">
        <v>951</v>
      </c>
      <c r="AY46">
        <v>73.989999999999995</v>
      </c>
      <c r="AZ46">
        <v>21.99</v>
      </c>
      <c r="BA46">
        <v>80.2</v>
      </c>
      <c r="BB46">
        <v>78.2</v>
      </c>
      <c r="BC46">
        <v>819</v>
      </c>
      <c r="BD46">
        <v>103</v>
      </c>
      <c r="BE46">
        <v>26.9</v>
      </c>
      <c r="BF46">
        <v>21.99</v>
      </c>
      <c r="BG46">
        <v>21.99</v>
      </c>
      <c r="BH46">
        <v>181</v>
      </c>
      <c r="BI46">
        <v>21.99</v>
      </c>
      <c r="BJ46">
        <v>219</v>
      </c>
      <c r="BK46">
        <v>23</v>
      </c>
      <c r="BL46">
        <v>600</v>
      </c>
      <c r="BM46">
        <v>700.6</v>
      </c>
      <c r="BN46">
        <v>140.80000000000001</v>
      </c>
      <c r="BO46">
        <v>53</v>
      </c>
      <c r="BP46">
        <v>176</v>
      </c>
      <c r="BQ46">
        <v>21.99</v>
      </c>
      <c r="BR46">
        <v>17.59</v>
      </c>
      <c r="BS46">
        <v>458270</v>
      </c>
      <c r="BT46">
        <v>4731.3999999999996</v>
      </c>
      <c r="BU46" t="str">
        <f>SRP[[#This Row],[Tier]]&amp;" - "&amp;DOLLAR(SRP[[#This Row],[United States]],2)&amp;" USD"</f>
        <v>44 - $21.99 USD</v>
      </c>
      <c r="BV46" t="str">
        <f>WSP[[#This Row],[LOOKUP]]</f>
        <v>44 - $15.39 USD</v>
      </c>
    </row>
    <row r="47" spans="1:74" x14ac:dyDescent="0.25">
      <c r="A47">
        <v>45</v>
      </c>
      <c r="B47">
        <v>22.49</v>
      </c>
      <c r="C47">
        <v>1710</v>
      </c>
      <c r="D47">
        <v>224</v>
      </c>
      <c r="E47">
        <v>30.2</v>
      </c>
      <c r="F47">
        <v>22.49</v>
      </c>
      <c r="G47">
        <v>1845</v>
      </c>
      <c r="H47">
        <v>22.49</v>
      </c>
      <c r="I47">
        <v>44</v>
      </c>
      <c r="J47">
        <v>33.5</v>
      </c>
      <c r="K47">
        <v>22.49</v>
      </c>
      <c r="L47">
        <v>17400</v>
      </c>
      <c r="M47">
        <v>89</v>
      </c>
      <c r="N47">
        <v>52400</v>
      </c>
      <c r="O47">
        <v>11250</v>
      </c>
      <c r="P47">
        <v>135</v>
      </c>
      <c r="Q47">
        <v>22.49</v>
      </c>
      <c r="R47">
        <v>449</v>
      </c>
      <c r="S47">
        <v>175</v>
      </c>
      <c r="T47">
        <v>135</v>
      </c>
      <c r="U47">
        <v>22.49</v>
      </c>
      <c r="V47">
        <v>22.49</v>
      </c>
      <c r="W47">
        <v>22.49</v>
      </c>
      <c r="X47">
        <v>22.49</v>
      </c>
      <c r="Y47">
        <v>22.49</v>
      </c>
      <c r="Z47">
        <v>129</v>
      </c>
      <c r="AA47">
        <v>4490</v>
      </c>
      <c r="AB47">
        <v>2924</v>
      </c>
      <c r="AC47">
        <v>1210</v>
      </c>
      <c r="AD47">
        <v>212500</v>
      </c>
      <c r="AE47">
        <v>22.49</v>
      </c>
      <c r="AF47">
        <v>100</v>
      </c>
      <c r="AG47">
        <v>22.49</v>
      </c>
      <c r="AH47">
        <v>2462</v>
      </c>
      <c r="AI47">
        <v>3349</v>
      </c>
      <c r="AJ47">
        <v>22000</v>
      </c>
      <c r="AK47">
        <v>22.49</v>
      </c>
      <c r="AL47">
        <v>24</v>
      </c>
      <c r="AM47">
        <v>59.5</v>
      </c>
      <c r="AN47">
        <v>22.49</v>
      </c>
      <c r="AO47">
        <v>71</v>
      </c>
      <c r="AP47">
        <v>22.49</v>
      </c>
      <c r="AQ47">
        <v>6637</v>
      </c>
      <c r="AR47">
        <v>289</v>
      </c>
      <c r="AS47">
        <v>22.49</v>
      </c>
      <c r="AT47">
        <v>29.95</v>
      </c>
      <c r="AU47">
        <v>174</v>
      </c>
      <c r="AV47">
        <v>2124.5</v>
      </c>
      <c r="AW47">
        <v>60.5</v>
      </c>
      <c r="AX47">
        <v>972.5</v>
      </c>
      <c r="AY47">
        <v>74.989999999999995</v>
      </c>
      <c r="AZ47">
        <v>22.49</v>
      </c>
      <c r="BA47">
        <v>82</v>
      </c>
      <c r="BB47">
        <v>80</v>
      </c>
      <c r="BC47">
        <v>849</v>
      </c>
      <c r="BD47">
        <v>104</v>
      </c>
      <c r="BE47">
        <v>27.4</v>
      </c>
      <c r="BF47">
        <v>22.49</v>
      </c>
      <c r="BG47">
        <v>22.49</v>
      </c>
      <c r="BH47">
        <v>184</v>
      </c>
      <c r="BI47">
        <v>22.49</v>
      </c>
      <c r="BJ47">
        <v>224</v>
      </c>
      <c r="BK47">
        <v>24</v>
      </c>
      <c r="BL47">
        <v>615</v>
      </c>
      <c r="BM47">
        <v>717</v>
      </c>
      <c r="BN47">
        <v>144</v>
      </c>
      <c r="BO47">
        <v>54</v>
      </c>
      <c r="BP47">
        <v>180</v>
      </c>
      <c r="BQ47">
        <v>22.49</v>
      </c>
      <c r="BR47">
        <v>17.989999999999998</v>
      </c>
      <c r="BS47">
        <v>468690</v>
      </c>
      <c r="BT47">
        <v>4839</v>
      </c>
      <c r="BU47" t="str">
        <f>SRP[[#This Row],[Tier]]&amp;" - "&amp;DOLLAR(SRP[[#This Row],[United States]],2)&amp;" USD"</f>
        <v>45 - $22.49 USD</v>
      </c>
      <c r="BV47" t="str">
        <f>WSP[[#This Row],[LOOKUP]]</f>
        <v>45 - $15.74 USD</v>
      </c>
    </row>
    <row r="48" spans="1:74" x14ac:dyDescent="0.25">
      <c r="A48">
        <v>46</v>
      </c>
      <c r="B48">
        <v>22.99</v>
      </c>
      <c r="C48">
        <v>1748</v>
      </c>
      <c r="D48">
        <v>229</v>
      </c>
      <c r="E48">
        <v>30.85</v>
      </c>
      <c r="F48">
        <v>22.99</v>
      </c>
      <c r="G48">
        <v>1886</v>
      </c>
      <c r="H48">
        <v>22.99</v>
      </c>
      <c r="I48">
        <v>45</v>
      </c>
      <c r="J48">
        <v>34.200000000000003</v>
      </c>
      <c r="K48">
        <v>22.99</v>
      </c>
      <c r="L48">
        <v>17900</v>
      </c>
      <c r="M48">
        <v>91</v>
      </c>
      <c r="N48">
        <v>52900</v>
      </c>
      <c r="O48">
        <v>11500</v>
      </c>
      <c r="P48">
        <v>138</v>
      </c>
      <c r="Q48">
        <v>22.99</v>
      </c>
      <c r="R48">
        <v>459</v>
      </c>
      <c r="S48">
        <v>179</v>
      </c>
      <c r="T48">
        <v>138</v>
      </c>
      <c r="U48">
        <v>22.99</v>
      </c>
      <c r="V48">
        <v>22.99</v>
      </c>
      <c r="W48">
        <v>22.99</v>
      </c>
      <c r="X48">
        <v>22.99</v>
      </c>
      <c r="Y48">
        <v>22.99</v>
      </c>
      <c r="Z48">
        <v>131</v>
      </c>
      <c r="AA48">
        <v>4590</v>
      </c>
      <c r="AB48">
        <v>2989</v>
      </c>
      <c r="AC48">
        <v>1228</v>
      </c>
      <c r="AD48">
        <v>217000</v>
      </c>
      <c r="AE48">
        <v>22.99</v>
      </c>
      <c r="AF48">
        <v>102</v>
      </c>
      <c r="AG48">
        <v>22.99</v>
      </c>
      <c r="AH48">
        <v>2484</v>
      </c>
      <c r="AI48">
        <v>3419</v>
      </c>
      <c r="AJ48">
        <v>22500</v>
      </c>
      <c r="AK48">
        <v>22.99</v>
      </c>
      <c r="AL48">
        <v>25</v>
      </c>
      <c r="AM48">
        <v>60.8</v>
      </c>
      <c r="AN48">
        <v>22.99</v>
      </c>
      <c r="AO48">
        <v>73</v>
      </c>
      <c r="AP48">
        <v>22.99</v>
      </c>
      <c r="AQ48">
        <v>6784.6</v>
      </c>
      <c r="AR48">
        <v>297</v>
      </c>
      <c r="AS48">
        <v>22.99</v>
      </c>
      <c r="AT48">
        <v>30.95</v>
      </c>
      <c r="AU48">
        <v>179</v>
      </c>
      <c r="AV48">
        <v>2169.6</v>
      </c>
      <c r="AW48">
        <v>61.8</v>
      </c>
      <c r="AX48">
        <v>994</v>
      </c>
      <c r="AY48">
        <v>75.989999999999995</v>
      </c>
      <c r="AZ48">
        <v>22.99</v>
      </c>
      <c r="BA48">
        <v>83.8</v>
      </c>
      <c r="BB48">
        <v>81.8</v>
      </c>
      <c r="BC48">
        <v>879</v>
      </c>
      <c r="BD48">
        <v>105</v>
      </c>
      <c r="BE48">
        <v>27.9</v>
      </c>
      <c r="BF48">
        <v>22.99</v>
      </c>
      <c r="BG48">
        <v>22.99</v>
      </c>
      <c r="BH48">
        <v>187</v>
      </c>
      <c r="BI48">
        <v>22.99</v>
      </c>
      <c r="BJ48">
        <v>229</v>
      </c>
      <c r="BK48">
        <v>25</v>
      </c>
      <c r="BL48">
        <v>630</v>
      </c>
      <c r="BM48">
        <v>733.4</v>
      </c>
      <c r="BN48">
        <v>147.19999999999999</v>
      </c>
      <c r="BO48">
        <v>55</v>
      </c>
      <c r="BP48">
        <v>184</v>
      </c>
      <c r="BQ48">
        <v>22.99</v>
      </c>
      <c r="BR48">
        <v>18.39</v>
      </c>
      <c r="BS48">
        <v>479110</v>
      </c>
      <c r="BT48">
        <v>4946.6000000000004</v>
      </c>
      <c r="BU48" t="str">
        <f>SRP[[#This Row],[Tier]]&amp;" - "&amp;DOLLAR(SRP[[#This Row],[United States]],2)&amp;" USD"</f>
        <v>46 - $22.99 USD</v>
      </c>
      <c r="BV48" t="str">
        <f>WSP[[#This Row],[LOOKUP]]</f>
        <v>46 - $16.09 USD</v>
      </c>
    </row>
    <row r="49" spans="1:74" x14ac:dyDescent="0.25">
      <c r="A49">
        <v>47</v>
      </c>
      <c r="B49">
        <v>23.49</v>
      </c>
      <c r="C49">
        <v>1786</v>
      </c>
      <c r="D49">
        <v>234</v>
      </c>
      <c r="E49">
        <v>31.5</v>
      </c>
      <c r="F49">
        <v>23.49</v>
      </c>
      <c r="G49">
        <v>1927</v>
      </c>
      <c r="H49">
        <v>23.49</v>
      </c>
      <c r="I49">
        <v>46</v>
      </c>
      <c r="J49">
        <v>34.9</v>
      </c>
      <c r="K49">
        <v>23.49</v>
      </c>
      <c r="L49">
        <v>18400</v>
      </c>
      <c r="M49">
        <v>93</v>
      </c>
      <c r="N49">
        <v>53400</v>
      </c>
      <c r="O49">
        <v>11750</v>
      </c>
      <c r="P49">
        <v>141</v>
      </c>
      <c r="Q49">
        <v>23.49</v>
      </c>
      <c r="R49">
        <v>469</v>
      </c>
      <c r="S49">
        <v>183</v>
      </c>
      <c r="T49">
        <v>141</v>
      </c>
      <c r="U49">
        <v>23.49</v>
      </c>
      <c r="V49">
        <v>23.49</v>
      </c>
      <c r="W49">
        <v>23.49</v>
      </c>
      <c r="X49">
        <v>23.49</v>
      </c>
      <c r="Y49">
        <v>23.49</v>
      </c>
      <c r="Z49">
        <v>133</v>
      </c>
      <c r="AA49">
        <v>4690</v>
      </c>
      <c r="AB49">
        <v>3054</v>
      </c>
      <c r="AC49">
        <v>1246</v>
      </c>
      <c r="AD49">
        <v>221500</v>
      </c>
      <c r="AE49">
        <v>23.49</v>
      </c>
      <c r="AF49">
        <v>104</v>
      </c>
      <c r="AG49">
        <v>23.49</v>
      </c>
      <c r="AH49">
        <v>2570</v>
      </c>
      <c r="AI49">
        <v>3489</v>
      </c>
      <c r="AJ49">
        <v>23000</v>
      </c>
      <c r="AK49">
        <v>23.49</v>
      </c>
      <c r="AL49">
        <v>26</v>
      </c>
      <c r="AM49">
        <v>62.1</v>
      </c>
      <c r="AN49">
        <v>23.49</v>
      </c>
      <c r="AO49">
        <v>75</v>
      </c>
      <c r="AP49">
        <v>23.49</v>
      </c>
      <c r="AQ49">
        <v>6932.2</v>
      </c>
      <c r="AR49">
        <v>305</v>
      </c>
      <c r="AS49">
        <v>23.49</v>
      </c>
      <c r="AT49">
        <v>31.95</v>
      </c>
      <c r="AU49">
        <v>184</v>
      </c>
      <c r="AV49">
        <v>2214.6999999999998</v>
      </c>
      <c r="AW49">
        <v>63.1</v>
      </c>
      <c r="AX49">
        <v>1015.5</v>
      </c>
      <c r="AY49">
        <v>76.989999999999995</v>
      </c>
      <c r="AZ49">
        <v>23.49</v>
      </c>
      <c r="BA49">
        <v>85.6</v>
      </c>
      <c r="BB49">
        <v>83.6</v>
      </c>
      <c r="BC49">
        <v>909</v>
      </c>
      <c r="BD49">
        <v>106</v>
      </c>
      <c r="BE49">
        <v>28.4</v>
      </c>
      <c r="BF49">
        <v>23.49</v>
      </c>
      <c r="BG49">
        <v>23.49</v>
      </c>
      <c r="BH49">
        <v>190</v>
      </c>
      <c r="BI49">
        <v>23.49</v>
      </c>
      <c r="BJ49">
        <v>234</v>
      </c>
      <c r="BK49">
        <v>26</v>
      </c>
      <c r="BL49">
        <v>645</v>
      </c>
      <c r="BM49">
        <v>749.8</v>
      </c>
      <c r="BN49">
        <v>150.4</v>
      </c>
      <c r="BO49">
        <v>56</v>
      </c>
      <c r="BP49">
        <v>188</v>
      </c>
      <c r="BQ49">
        <v>23.49</v>
      </c>
      <c r="BR49">
        <v>18.79</v>
      </c>
      <c r="BS49">
        <v>489530</v>
      </c>
      <c r="BT49">
        <v>5054.2</v>
      </c>
      <c r="BU49" t="str">
        <f>SRP[[#This Row],[Tier]]&amp;" - "&amp;DOLLAR(SRP[[#This Row],[United States]],2)&amp;" USD"</f>
        <v>47 - $23.49 USD</v>
      </c>
      <c r="BV49" t="str">
        <f>WSP[[#This Row],[LOOKUP]]</f>
        <v>47 - $16.44 USD</v>
      </c>
    </row>
    <row r="50" spans="1:74" x14ac:dyDescent="0.25">
      <c r="A50">
        <v>48</v>
      </c>
      <c r="B50">
        <v>23.99</v>
      </c>
      <c r="C50">
        <v>1824</v>
      </c>
      <c r="D50">
        <v>239</v>
      </c>
      <c r="E50">
        <v>32.15</v>
      </c>
      <c r="F50">
        <v>23.99</v>
      </c>
      <c r="G50">
        <v>1968</v>
      </c>
      <c r="H50">
        <v>23.99</v>
      </c>
      <c r="I50">
        <v>47</v>
      </c>
      <c r="J50">
        <v>35.6</v>
      </c>
      <c r="K50">
        <v>23.99</v>
      </c>
      <c r="L50">
        <v>18900</v>
      </c>
      <c r="M50">
        <v>95</v>
      </c>
      <c r="N50">
        <v>53900</v>
      </c>
      <c r="O50">
        <v>12000</v>
      </c>
      <c r="P50">
        <v>144</v>
      </c>
      <c r="Q50">
        <v>23.99</v>
      </c>
      <c r="R50">
        <v>479</v>
      </c>
      <c r="S50">
        <v>187</v>
      </c>
      <c r="T50">
        <v>144</v>
      </c>
      <c r="U50">
        <v>23.99</v>
      </c>
      <c r="V50">
        <v>23.99</v>
      </c>
      <c r="W50">
        <v>23.99</v>
      </c>
      <c r="X50">
        <v>23.99</v>
      </c>
      <c r="Y50">
        <v>23.99</v>
      </c>
      <c r="Z50">
        <v>135</v>
      </c>
      <c r="AA50">
        <v>4790</v>
      </c>
      <c r="AB50">
        <v>3119</v>
      </c>
      <c r="AC50">
        <v>1264</v>
      </c>
      <c r="AD50">
        <v>226000</v>
      </c>
      <c r="AE50">
        <v>23.99</v>
      </c>
      <c r="AF50">
        <v>106</v>
      </c>
      <c r="AG50">
        <v>23.99</v>
      </c>
      <c r="AH50">
        <v>2592</v>
      </c>
      <c r="AI50">
        <v>3559</v>
      </c>
      <c r="AJ50">
        <v>23500</v>
      </c>
      <c r="AK50">
        <v>23.99</v>
      </c>
      <c r="AL50">
        <v>27</v>
      </c>
      <c r="AM50">
        <v>63.4</v>
      </c>
      <c r="AN50">
        <v>23.99</v>
      </c>
      <c r="AO50">
        <v>77</v>
      </c>
      <c r="AP50">
        <v>23.99</v>
      </c>
      <c r="AQ50">
        <v>7079.8</v>
      </c>
      <c r="AR50">
        <v>313</v>
      </c>
      <c r="AS50">
        <v>23.99</v>
      </c>
      <c r="AT50">
        <v>32.950000000000003</v>
      </c>
      <c r="AU50">
        <v>189</v>
      </c>
      <c r="AV50">
        <v>2259.8000000000002</v>
      </c>
      <c r="AW50">
        <v>64.400000000000006</v>
      </c>
      <c r="AX50">
        <v>1037</v>
      </c>
      <c r="AY50">
        <v>77.989999999999995</v>
      </c>
      <c r="AZ50">
        <v>23.99</v>
      </c>
      <c r="BA50">
        <v>87.4</v>
      </c>
      <c r="BB50">
        <v>85.4</v>
      </c>
      <c r="BC50">
        <v>939</v>
      </c>
      <c r="BD50">
        <v>107</v>
      </c>
      <c r="BE50">
        <v>28.9</v>
      </c>
      <c r="BF50">
        <v>23.99</v>
      </c>
      <c r="BG50">
        <v>23.99</v>
      </c>
      <c r="BH50">
        <v>193</v>
      </c>
      <c r="BI50">
        <v>23.99</v>
      </c>
      <c r="BJ50">
        <v>239</v>
      </c>
      <c r="BK50">
        <v>27</v>
      </c>
      <c r="BL50">
        <v>660</v>
      </c>
      <c r="BM50">
        <v>766.2</v>
      </c>
      <c r="BN50">
        <v>153.6</v>
      </c>
      <c r="BO50">
        <v>57</v>
      </c>
      <c r="BP50">
        <v>192</v>
      </c>
      <c r="BQ50">
        <v>23.99</v>
      </c>
      <c r="BR50">
        <v>19.190000000000001</v>
      </c>
      <c r="BS50">
        <v>499950</v>
      </c>
      <c r="BT50">
        <v>5161.8</v>
      </c>
      <c r="BU50" t="str">
        <f>SRP[[#This Row],[Tier]]&amp;" - "&amp;DOLLAR(SRP[[#This Row],[United States]],2)&amp;" USD"</f>
        <v>48 - $23.99 USD</v>
      </c>
      <c r="BV50" t="str">
        <f>WSP[[#This Row],[LOOKUP]]</f>
        <v>48 - $16.79 USD</v>
      </c>
    </row>
    <row r="51" spans="1:74" x14ac:dyDescent="0.25">
      <c r="A51">
        <v>49</v>
      </c>
      <c r="B51">
        <v>24.49</v>
      </c>
      <c r="C51">
        <v>1862</v>
      </c>
      <c r="D51">
        <v>244</v>
      </c>
      <c r="E51">
        <v>32.799999999999997</v>
      </c>
      <c r="F51">
        <v>24.49</v>
      </c>
      <c r="G51">
        <v>2009</v>
      </c>
      <c r="H51">
        <v>24.49</v>
      </c>
      <c r="I51">
        <v>48</v>
      </c>
      <c r="J51">
        <v>36.299999999999997</v>
      </c>
      <c r="K51">
        <v>24.49</v>
      </c>
      <c r="L51">
        <v>19400</v>
      </c>
      <c r="M51">
        <v>97</v>
      </c>
      <c r="N51">
        <v>54400</v>
      </c>
      <c r="O51">
        <v>12250</v>
      </c>
      <c r="P51">
        <v>147</v>
      </c>
      <c r="Q51">
        <v>24.49</v>
      </c>
      <c r="R51">
        <v>489</v>
      </c>
      <c r="S51">
        <v>191</v>
      </c>
      <c r="T51">
        <v>147</v>
      </c>
      <c r="U51">
        <v>24.49</v>
      </c>
      <c r="V51">
        <v>24.49</v>
      </c>
      <c r="W51">
        <v>24.49</v>
      </c>
      <c r="X51">
        <v>24.49</v>
      </c>
      <c r="Y51">
        <v>24.49</v>
      </c>
      <c r="Z51">
        <v>137</v>
      </c>
      <c r="AA51">
        <v>4890</v>
      </c>
      <c r="AB51">
        <v>3184</v>
      </c>
      <c r="AC51">
        <v>1282</v>
      </c>
      <c r="AD51">
        <v>230500</v>
      </c>
      <c r="AE51">
        <v>24.49</v>
      </c>
      <c r="AF51">
        <v>108</v>
      </c>
      <c r="AG51">
        <v>24.49</v>
      </c>
      <c r="AH51">
        <v>2678</v>
      </c>
      <c r="AI51">
        <v>3629</v>
      </c>
      <c r="AJ51">
        <v>24000</v>
      </c>
      <c r="AK51">
        <v>24.49</v>
      </c>
      <c r="AL51">
        <v>28</v>
      </c>
      <c r="AM51">
        <v>64.7</v>
      </c>
      <c r="AN51">
        <v>24.49</v>
      </c>
      <c r="AO51">
        <v>78</v>
      </c>
      <c r="AP51">
        <v>24.49</v>
      </c>
      <c r="AQ51">
        <v>7227.4</v>
      </c>
      <c r="AR51">
        <v>321</v>
      </c>
      <c r="AS51">
        <v>24.49</v>
      </c>
      <c r="AT51">
        <v>33.950000000000003</v>
      </c>
      <c r="AU51">
        <v>194</v>
      </c>
      <c r="AV51">
        <v>2304.9</v>
      </c>
      <c r="AW51">
        <v>65.7</v>
      </c>
      <c r="AX51">
        <v>1058.5</v>
      </c>
      <c r="AY51">
        <v>78.989999999999995</v>
      </c>
      <c r="AZ51">
        <v>24.49</v>
      </c>
      <c r="BA51">
        <v>89.2</v>
      </c>
      <c r="BB51">
        <v>87.2</v>
      </c>
      <c r="BC51">
        <v>969</v>
      </c>
      <c r="BD51">
        <v>108</v>
      </c>
      <c r="BE51">
        <v>29.4</v>
      </c>
      <c r="BF51">
        <v>24.49</v>
      </c>
      <c r="BG51">
        <v>24.49</v>
      </c>
      <c r="BH51">
        <v>196</v>
      </c>
      <c r="BI51">
        <v>24.49</v>
      </c>
      <c r="BJ51">
        <v>244</v>
      </c>
      <c r="BK51">
        <v>28</v>
      </c>
      <c r="BL51">
        <v>675</v>
      </c>
      <c r="BM51">
        <v>782.6</v>
      </c>
      <c r="BN51">
        <v>156.80000000000001</v>
      </c>
      <c r="BO51">
        <v>58</v>
      </c>
      <c r="BP51">
        <v>196</v>
      </c>
      <c r="BQ51">
        <v>24.49</v>
      </c>
      <c r="BR51">
        <v>19.59</v>
      </c>
      <c r="BS51">
        <v>510370</v>
      </c>
      <c r="BT51">
        <v>5269.4</v>
      </c>
      <c r="BU51" t="str">
        <f>SRP[[#This Row],[Tier]]&amp;" - "&amp;DOLLAR(SRP[[#This Row],[United States]],2)&amp;" USD"</f>
        <v>49 - $24.49 USD</v>
      </c>
      <c r="BV51" t="str">
        <f>WSP[[#This Row],[LOOKUP]]</f>
        <v>49 - $17.14 USD</v>
      </c>
    </row>
    <row r="52" spans="1:74" x14ac:dyDescent="0.25">
      <c r="A52">
        <v>50</v>
      </c>
      <c r="B52">
        <v>24.99</v>
      </c>
      <c r="C52">
        <v>1900</v>
      </c>
      <c r="D52">
        <v>249</v>
      </c>
      <c r="E52">
        <v>33.450000000000003</v>
      </c>
      <c r="F52">
        <v>24.99</v>
      </c>
      <c r="G52">
        <v>2050</v>
      </c>
      <c r="H52">
        <v>24.99</v>
      </c>
      <c r="I52">
        <v>49</v>
      </c>
      <c r="J52">
        <v>37</v>
      </c>
      <c r="K52">
        <v>24.99</v>
      </c>
      <c r="L52">
        <v>19900</v>
      </c>
      <c r="M52">
        <v>99</v>
      </c>
      <c r="N52">
        <v>54900</v>
      </c>
      <c r="O52">
        <v>12500</v>
      </c>
      <c r="P52">
        <v>150</v>
      </c>
      <c r="Q52">
        <v>24.99</v>
      </c>
      <c r="R52">
        <v>499</v>
      </c>
      <c r="S52">
        <v>195</v>
      </c>
      <c r="T52">
        <v>150</v>
      </c>
      <c r="U52">
        <v>24.99</v>
      </c>
      <c r="V52">
        <v>24.99</v>
      </c>
      <c r="W52">
        <v>24.99</v>
      </c>
      <c r="X52">
        <v>24.99</v>
      </c>
      <c r="Y52">
        <v>24.99</v>
      </c>
      <c r="Z52">
        <v>139</v>
      </c>
      <c r="AA52">
        <v>4990</v>
      </c>
      <c r="AB52">
        <v>3249</v>
      </c>
      <c r="AC52">
        <v>1300</v>
      </c>
      <c r="AD52">
        <v>235000</v>
      </c>
      <c r="AE52">
        <v>24.99</v>
      </c>
      <c r="AF52">
        <v>110</v>
      </c>
      <c r="AG52">
        <v>24.99</v>
      </c>
      <c r="AH52">
        <v>2700</v>
      </c>
      <c r="AI52">
        <v>3699</v>
      </c>
      <c r="AJ52">
        <v>24500</v>
      </c>
      <c r="AK52">
        <v>24.99</v>
      </c>
      <c r="AL52">
        <v>29</v>
      </c>
      <c r="AM52">
        <v>66</v>
      </c>
      <c r="AN52">
        <v>24.99</v>
      </c>
      <c r="AO52">
        <v>80</v>
      </c>
      <c r="AP52">
        <v>24.99</v>
      </c>
      <c r="AQ52">
        <v>7375</v>
      </c>
      <c r="AR52">
        <v>329</v>
      </c>
      <c r="AS52">
        <v>24.99</v>
      </c>
      <c r="AT52">
        <v>34.950000000000003</v>
      </c>
      <c r="AU52">
        <v>199</v>
      </c>
      <c r="AV52">
        <v>2350</v>
      </c>
      <c r="AW52">
        <v>67</v>
      </c>
      <c r="AX52">
        <v>1080</v>
      </c>
      <c r="AY52">
        <v>79.989999999999995</v>
      </c>
      <c r="AZ52">
        <v>24.99</v>
      </c>
      <c r="BA52">
        <v>91</v>
      </c>
      <c r="BB52">
        <v>89</v>
      </c>
      <c r="BC52">
        <v>999</v>
      </c>
      <c r="BD52">
        <v>109</v>
      </c>
      <c r="BE52">
        <v>29.9</v>
      </c>
      <c r="BF52">
        <v>24.99</v>
      </c>
      <c r="BG52">
        <v>24.99</v>
      </c>
      <c r="BH52">
        <v>199</v>
      </c>
      <c r="BI52">
        <v>24.99</v>
      </c>
      <c r="BJ52">
        <v>249</v>
      </c>
      <c r="BK52">
        <v>29</v>
      </c>
      <c r="BL52">
        <v>690</v>
      </c>
      <c r="BM52">
        <v>799</v>
      </c>
      <c r="BN52">
        <v>160</v>
      </c>
      <c r="BO52">
        <v>59</v>
      </c>
      <c r="BP52">
        <v>200</v>
      </c>
      <c r="BQ52">
        <v>24.99</v>
      </c>
      <c r="BR52">
        <v>19.989999999999998</v>
      </c>
      <c r="BS52">
        <v>520790</v>
      </c>
      <c r="BT52">
        <v>5377</v>
      </c>
      <c r="BU52" t="str">
        <f>SRP[[#This Row],[Tier]]&amp;" - "&amp;DOLLAR(SRP[[#This Row],[United States]],2)&amp;" USD"</f>
        <v>50 - $24.99 USD</v>
      </c>
      <c r="BV52" t="str">
        <f>WSP[[#This Row],[LOOKUP]]</f>
        <v>50 - $17.49 USD</v>
      </c>
    </row>
    <row r="53" spans="1:74" x14ac:dyDescent="0.25">
      <c r="A53">
        <v>51</v>
      </c>
      <c r="B53">
        <v>25.49</v>
      </c>
      <c r="C53">
        <v>1938</v>
      </c>
      <c r="D53">
        <v>254</v>
      </c>
      <c r="E53">
        <v>34.1</v>
      </c>
      <c r="F53">
        <v>25.49</v>
      </c>
      <c r="G53">
        <v>2090</v>
      </c>
      <c r="H53">
        <v>25.49</v>
      </c>
      <c r="I53">
        <v>50</v>
      </c>
      <c r="J53">
        <v>37.799999999999997</v>
      </c>
      <c r="K53">
        <v>25.49</v>
      </c>
      <c r="L53">
        <v>20400</v>
      </c>
      <c r="M53">
        <v>101</v>
      </c>
      <c r="N53">
        <v>56400</v>
      </c>
      <c r="O53">
        <v>12750</v>
      </c>
      <c r="P53">
        <v>153</v>
      </c>
      <c r="Q53">
        <v>25.49</v>
      </c>
      <c r="R53">
        <v>509</v>
      </c>
      <c r="S53">
        <v>200</v>
      </c>
      <c r="T53">
        <v>153</v>
      </c>
      <c r="U53">
        <v>25.49</v>
      </c>
      <c r="V53">
        <v>25.49</v>
      </c>
      <c r="W53">
        <v>25.49</v>
      </c>
      <c r="X53">
        <v>25.49</v>
      </c>
      <c r="Y53">
        <v>25.49</v>
      </c>
      <c r="Z53">
        <v>141</v>
      </c>
      <c r="AA53">
        <v>5090</v>
      </c>
      <c r="AB53">
        <v>3314</v>
      </c>
      <c r="AC53">
        <v>1320</v>
      </c>
      <c r="AD53">
        <v>240000</v>
      </c>
      <c r="AE53">
        <v>25.49</v>
      </c>
      <c r="AF53">
        <v>112</v>
      </c>
      <c r="AG53">
        <v>25.49</v>
      </c>
      <c r="AH53">
        <v>2786</v>
      </c>
      <c r="AI53">
        <v>3774.1</v>
      </c>
      <c r="AJ53">
        <v>25000</v>
      </c>
      <c r="AK53">
        <v>25.49</v>
      </c>
      <c r="AL53">
        <v>30</v>
      </c>
      <c r="AM53">
        <v>67.3</v>
      </c>
      <c r="AN53">
        <v>25.49</v>
      </c>
      <c r="AO53">
        <v>82</v>
      </c>
      <c r="AP53">
        <v>25.49</v>
      </c>
      <c r="AQ53">
        <v>7522.4</v>
      </c>
      <c r="AR53">
        <v>336</v>
      </c>
      <c r="AS53">
        <v>25.49</v>
      </c>
      <c r="AT53">
        <v>35.450000000000003</v>
      </c>
      <c r="AU53">
        <v>204</v>
      </c>
      <c r="AV53">
        <v>2394.9</v>
      </c>
      <c r="AW53">
        <v>68.400000000000006</v>
      </c>
      <c r="AX53">
        <v>1101.9000000000001</v>
      </c>
      <c r="AY53">
        <v>81.99</v>
      </c>
      <c r="AZ53">
        <v>25.49</v>
      </c>
      <c r="BA53">
        <v>92.8</v>
      </c>
      <c r="BB53">
        <v>90.8</v>
      </c>
      <c r="BC53">
        <v>1019</v>
      </c>
      <c r="BD53">
        <v>111</v>
      </c>
      <c r="BE53">
        <v>30.9</v>
      </c>
      <c r="BF53">
        <v>25.49</v>
      </c>
      <c r="BG53">
        <v>25.49</v>
      </c>
      <c r="BH53">
        <v>204</v>
      </c>
      <c r="BI53">
        <v>25.49</v>
      </c>
      <c r="BJ53">
        <v>254</v>
      </c>
      <c r="BK53">
        <v>30</v>
      </c>
      <c r="BL53">
        <v>705</v>
      </c>
      <c r="BM53">
        <v>814</v>
      </c>
      <c r="BN53">
        <v>163.19999999999999</v>
      </c>
      <c r="BO53">
        <v>59.6</v>
      </c>
      <c r="BP53">
        <v>204</v>
      </c>
      <c r="BQ53">
        <v>25.49</v>
      </c>
      <c r="BR53">
        <v>20.39</v>
      </c>
      <c r="BS53">
        <v>531198</v>
      </c>
      <c r="BT53">
        <v>5484.5</v>
      </c>
      <c r="BU53" t="str">
        <f>SRP[[#This Row],[Tier]]&amp;" - "&amp;DOLLAR(SRP[[#This Row],[United States]],2)&amp;" USD"</f>
        <v>51 - $25.49 USD</v>
      </c>
      <c r="BV53" t="str">
        <f>WSP[[#This Row],[LOOKUP]]</f>
        <v>51 - $17.84 USD</v>
      </c>
    </row>
    <row r="54" spans="1:74" x14ac:dyDescent="0.25">
      <c r="A54">
        <v>52</v>
      </c>
      <c r="B54">
        <v>25.99</v>
      </c>
      <c r="C54">
        <v>1976</v>
      </c>
      <c r="D54">
        <v>259</v>
      </c>
      <c r="E54">
        <v>34.950000000000003</v>
      </c>
      <c r="F54">
        <v>25.99</v>
      </c>
      <c r="G54">
        <v>2130</v>
      </c>
      <c r="H54">
        <v>25.99</v>
      </c>
      <c r="I54">
        <v>51</v>
      </c>
      <c r="J54">
        <v>38.6</v>
      </c>
      <c r="K54">
        <v>25.99</v>
      </c>
      <c r="L54">
        <v>20900</v>
      </c>
      <c r="M54">
        <v>103</v>
      </c>
      <c r="N54">
        <v>57900</v>
      </c>
      <c r="O54">
        <v>13000</v>
      </c>
      <c r="P54">
        <v>156</v>
      </c>
      <c r="Q54">
        <v>25.99</v>
      </c>
      <c r="R54">
        <v>519</v>
      </c>
      <c r="S54">
        <v>205</v>
      </c>
      <c r="T54">
        <v>156</v>
      </c>
      <c r="U54">
        <v>25.99</v>
      </c>
      <c r="V54">
        <v>25.99</v>
      </c>
      <c r="W54">
        <v>25.99</v>
      </c>
      <c r="X54">
        <v>25.99</v>
      </c>
      <c r="Y54">
        <v>25.99</v>
      </c>
      <c r="Z54">
        <v>143</v>
      </c>
      <c r="AA54">
        <v>5190</v>
      </c>
      <c r="AB54">
        <v>3379</v>
      </c>
      <c r="AC54">
        <v>1340</v>
      </c>
      <c r="AD54">
        <v>245000</v>
      </c>
      <c r="AE54">
        <v>25.99</v>
      </c>
      <c r="AF54">
        <v>114</v>
      </c>
      <c r="AG54">
        <v>25.99</v>
      </c>
      <c r="AH54">
        <v>2808</v>
      </c>
      <c r="AI54">
        <v>3849.2</v>
      </c>
      <c r="AJ54">
        <v>25500</v>
      </c>
      <c r="AK54">
        <v>25.99</v>
      </c>
      <c r="AL54">
        <v>31</v>
      </c>
      <c r="AM54">
        <v>68.599999999999994</v>
      </c>
      <c r="AN54">
        <v>25.99</v>
      </c>
      <c r="AO54">
        <v>83</v>
      </c>
      <c r="AP54">
        <v>25.99</v>
      </c>
      <c r="AQ54">
        <v>7669.8</v>
      </c>
      <c r="AR54">
        <v>343</v>
      </c>
      <c r="AS54">
        <v>25.99</v>
      </c>
      <c r="AT54">
        <v>35.950000000000003</v>
      </c>
      <c r="AU54">
        <v>209</v>
      </c>
      <c r="AV54">
        <v>2439.8000000000002</v>
      </c>
      <c r="AW54">
        <v>69.8</v>
      </c>
      <c r="AX54">
        <v>1123.8</v>
      </c>
      <c r="AY54">
        <v>83.99</v>
      </c>
      <c r="AZ54">
        <v>25.99</v>
      </c>
      <c r="BA54">
        <v>94.6</v>
      </c>
      <c r="BB54">
        <v>92.6</v>
      </c>
      <c r="BC54">
        <v>1039</v>
      </c>
      <c r="BD54">
        <v>113</v>
      </c>
      <c r="BE54">
        <v>31.9</v>
      </c>
      <c r="BF54">
        <v>25.99</v>
      </c>
      <c r="BG54">
        <v>25.99</v>
      </c>
      <c r="BH54">
        <v>209</v>
      </c>
      <c r="BI54">
        <v>25.99</v>
      </c>
      <c r="BJ54">
        <v>259</v>
      </c>
      <c r="BK54">
        <v>31</v>
      </c>
      <c r="BL54">
        <v>720</v>
      </c>
      <c r="BM54">
        <v>829</v>
      </c>
      <c r="BN54">
        <v>166.4</v>
      </c>
      <c r="BO54">
        <v>60.2</v>
      </c>
      <c r="BP54">
        <v>208</v>
      </c>
      <c r="BQ54">
        <v>25.99</v>
      </c>
      <c r="BR54">
        <v>20.79</v>
      </c>
      <c r="BS54">
        <v>541606</v>
      </c>
      <c r="BT54">
        <v>5592</v>
      </c>
      <c r="BU54" t="str">
        <f>SRP[[#This Row],[Tier]]&amp;" - "&amp;DOLLAR(SRP[[#This Row],[United States]],2)&amp;" USD"</f>
        <v>52 - $25.99 USD</v>
      </c>
      <c r="BV54" t="str">
        <f>WSP[[#This Row],[LOOKUP]]</f>
        <v>52 - $18.19 USD</v>
      </c>
    </row>
    <row r="55" spans="1:74" x14ac:dyDescent="0.25">
      <c r="A55">
        <v>53</v>
      </c>
      <c r="B55">
        <v>26.49</v>
      </c>
      <c r="C55">
        <v>2014</v>
      </c>
      <c r="D55">
        <v>264</v>
      </c>
      <c r="E55">
        <v>35.4</v>
      </c>
      <c r="F55">
        <v>26.49</v>
      </c>
      <c r="G55">
        <v>2170</v>
      </c>
      <c r="H55">
        <v>26.49</v>
      </c>
      <c r="I55">
        <v>52</v>
      </c>
      <c r="J55">
        <v>39.4</v>
      </c>
      <c r="K55">
        <v>26.49</v>
      </c>
      <c r="L55">
        <v>21400</v>
      </c>
      <c r="M55">
        <v>105</v>
      </c>
      <c r="N55">
        <v>59400</v>
      </c>
      <c r="O55">
        <v>13250</v>
      </c>
      <c r="P55">
        <v>159</v>
      </c>
      <c r="Q55">
        <v>26.49</v>
      </c>
      <c r="R55">
        <v>529</v>
      </c>
      <c r="S55">
        <v>210</v>
      </c>
      <c r="T55">
        <v>159</v>
      </c>
      <c r="U55">
        <v>26.49</v>
      </c>
      <c r="V55">
        <v>26.49</v>
      </c>
      <c r="W55">
        <v>26.49</v>
      </c>
      <c r="X55">
        <v>26.49</v>
      </c>
      <c r="Y55">
        <v>26.49</v>
      </c>
      <c r="Z55">
        <v>145</v>
      </c>
      <c r="AA55">
        <v>5290</v>
      </c>
      <c r="AB55">
        <v>3444</v>
      </c>
      <c r="AC55">
        <v>1360</v>
      </c>
      <c r="AD55">
        <v>250000</v>
      </c>
      <c r="AE55">
        <v>26.49</v>
      </c>
      <c r="AF55">
        <v>116</v>
      </c>
      <c r="AG55">
        <v>26.49</v>
      </c>
      <c r="AH55">
        <v>2894</v>
      </c>
      <c r="AI55">
        <v>3924.3</v>
      </c>
      <c r="AJ55">
        <v>26000</v>
      </c>
      <c r="AK55">
        <v>26.49</v>
      </c>
      <c r="AL55">
        <v>32</v>
      </c>
      <c r="AM55">
        <v>69.900000000000006</v>
      </c>
      <c r="AN55">
        <v>26.49</v>
      </c>
      <c r="AO55">
        <v>85</v>
      </c>
      <c r="AP55">
        <v>26.49</v>
      </c>
      <c r="AQ55">
        <v>7817.2</v>
      </c>
      <c r="AR55">
        <v>350</v>
      </c>
      <c r="AS55">
        <v>26.49</v>
      </c>
      <c r="AT55">
        <v>36.450000000000003</v>
      </c>
      <c r="AU55">
        <v>214</v>
      </c>
      <c r="AV55">
        <v>2484.6999999999998</v>
      </c>
      <c r="AW55">
        <v>71.2</v>
      </c>
      <c r="AX55">
        <v>1145.7</v>
      </c>
      <c r="AY55">
        <v>85.99</v>
      </c>
      <c r="AZ55">
        <v>26.49</v>
      </c>
      <c r="BA55">
        <v>96.4</v>
      </c>
      <c r="BB55">
        <v>94.4</v>
      </c>
      <c r="BC55">
        <v>1059</v>
      </c>
      <c r="BD55">
        <v>115</v>
      </c>
      <c r="BE55">
        <v>32.9</v>
      </c>
      <c r="BF55">
        <v>26.49</v>
      </c>
      <c r="BG55">
        <v>26.49</v>
      </c>
      <c r="BH55">
        <v>214</v>
      </c>
      <c r="BI55">
        <v>26.49</v>
      </c>
      <c r="BJ55">
        <v>264</v>
      </c>
      <c r="BK55">
        <v>32</v>
      </c>
      <c r="BL55">
        <v>735</v>
      </c>
      <c r="BM55">
        <v>844</v>
      </c>
      <c r="BN55">
        <v>169.6</v>
      </c>
      <c r="BO55">
        <v>60.8</v>
      </c>
      <c r="BP55">
        <v>212</v>
      </c>
      <c r="BQ55">
        <v>26.49</v>
      </c>
      <c r="BR55">
        <v>21.19</v>
      </c>
      <c r="BS55">
        <v>552014</v>
      </c>
      <c r="BT55">
        <v>5699.5</v>
      </c>
      <c r="BU55" t="str">
        <f>SRP[[#This Row],[Tier]]&amp;" - "&amp;DOLLAR(SRP[[#This Row],[United States]],2)&amp;" USD"</f>
        <v>53 - $26.49 USD</v>
      </c>
      <c r="BV55" t="str">
        <f>WSP[[#This Row],[LOOKUP]]</f>
        <v>53 - $18.54 USD</v>
      </c>
    </row>
    <row r="56" spans="1:74" x14ac:dyDescent="0.25">
      <c r="A56">
        <v>54</v>
      </c>
      <c r="B56">
        <v>26.99</v>
      </c>
      <c r="C56">
        <v>2052</v>
      </c>
      <c r="D56">
        <v>269</v>
      </c>
      <c r="E56">
        <v>36.049999999999997</v>
      </c>
      <c r="F56">
        <v>26.99</v>
      </c>
      <c r="G56">
        <v>2210</v>
      </c>
      <c r="H56">
        <v>26.99</v>
      </c>
      <c r="I56">
        <v>53</v>
      </c>
      <c r="J56">
        <v>40.200000000000003</v>
      </c>
      <c r="K56">
        <v>26.99</v>
      </c>
      <c r="L56">
        <v>21900</v>
      </c>
      <c r="M56">
        <v>107</v>
      </c>
      <c r="N56">
        <v>60900</v>
      </c>
      <c r="O56">
        <v>13500</v>
      </c>
      <c r="P56">
        <v>162</v>
      </c>
      <c r="Q56">
        <v>26.99</v>
      </c>
      <c r="R56">
        <v>539</v>
      </c>
      <c r="S56">
        <v>215</v>
      </c>
      <c r="T56">
        <v>162</v>
      </c>
      <c r="U56">
        <v>26.99</v>
      </c>
      <c r="V56">
        <v>26.99</v>
      </c>
      <c r="W56">
        <v>26.99</v>
      </c>
      <c r="X56">
        <v>26.99</v>
      </c>
      <c r="Y56">
        <v>26.99</v>
      </c>
      <c r="Z56">
        <v>147</v>
      </c>
      <c r="AA56">
        <v>5390</v>
      </c>
      <c r="AB56">
        <v>3509</v>
      </c>
      <c r="AC56">
        <v>1380</v>
      </c>
      <c r="AD56">
        <v>255000</v>
      </c>
      <c r="AE56">
        <v>26.99</v>
      </c>
      <c r="AF56">
        <v>118</v>
      </c>
      <c r="AG56">
        <v>26.99</v>
      </c>
      <c r="AH56">
        <v>2916</v>
      </c>
      <c r="AI56">
        <v>3999.4</v>
      </c>
      <c r="AJ56">
        <v>26500</v>
      </c>
      <c r="AK56">
        <v>26.99</v>
      </c>
      <c r="AL56">
        <v>33</v>
      </c>
      <c r="AM56">
        <v>71.2</v>
      </c>
      <c r="AN56">
        <v>26.99</v>
      </c>
      <c r="AO56">
        <v>86</v>
      </c>
      <c r="AP56">
        <v>26.99</v>
      </c>
      <c r="AQ56">
        <v>7964.6</v>
      </c>
      <c r="AR56">
        <v>357</v>
      </c>
      <c r="AS56">
        <v>26.99</v>
      </c>
      <c r="AT56">
        <v>36.950000000000003</v>
      </c>
      <c r="AU56">
        <v>219</v>
      </c>
      <c r="AV56">
        <v>2529.6</v>
      </c>
      <c r="AW56">
        <v>72.599999999999994</v>
      </c>
      <c r="AX56">
        <v>1167.5999999999999</v>
      </c>
      <c r="AY56">
        <v>87.99</v>
      </c>
      <c r="AZ56">
        <v>26.99</v>
      </c>
      <c r="BA56">
        <v>98.2</v>
      </c>
      <c r="BB56">
        <v>96.2</v>
      </c>
      <c r="BC56">
        <v>1079</v>
      </c>
      <c r="BD56">
        <v>117</v>
      </c>
      <c r="BE56">
        <v>33.9</v>
      </c>
      <c r="BF56">
        <v>26.99</v>
      </c>
      <c r="BG56">
        <v>26.99</v>
      </c>
      <c r="BH56">
        <v>219</v>
      </c>
      <c r="BI56">
        <v>26.99</v>
      </c>
      <c r="BJ56">
        <v>269</v>
      </c>
      <c r="BK56">
        <v>33</v>
      </c>
      <c r="BL56">
        <v>750</v>
      </c>
      <c r="BM56">
        <v>859</v>
      </c>
      <c r="BN56">
        <v>172.8</v>
      </c>
      <c r="BO56">
        <v>61.4</v>
      </c>
      <c r="BP56">
        <v>216</v>
      </c>
      <c r="BQ56">
        <v>26.99</v>
      </c>
      <c r="BR56">
        <v>21.59</v>
      </c>
      <c r="BS56">
        <v>562422</v>
      </c>
      <c r="BT56">
        <v>5807</v>
      </c>
      <c r="BU56" t="str">
        <f>SRP[[#This Row],[Tier]]&amp;" - "&amp;DOLLAR(SRP[[#This Row],[United States]],2)&amp;" USD"</f>
        <v>54 - $26.99 USD</v>
      </c>
      <c r="BV56" t="str">
        <f>WSP[[#This Row],[LOOKUP]]</f>
        <v>54 - $18.89 USD</v>
      </c>
    </row>
    <row r="57" spans="1:74" x14ac:dyDescent="0.25">
      <c r="A57">
        <v>55</v>
      </c>
      <c r="B57">
        <v>27.49</v>
      </c>
      <c r="C57">
        <v>2090</v>
      </c>
      <c r="D57">
        <v>274</v>
      </c>
      <c r="E57">
        <v>36.700000000000003</v>
      </c>
      <c r="F57">
        <v>27.49</v>
      </c>
      <c r="G57">
        <v>2250</v>
      </c>
      <c r="H57">
        <v>27.49</v>
      </c>
      <c r="I57">
        <v>54</v>
      </c>
      <c r="J57">
        <v>41</v>
      </c>
      <c r="K57">
        <v>27.49</v>
      </c>
      <c r="L57">
        <v>22400</v>
      </c>
      <c r="M57">
        <v>109</v>
      </c>
      <c r="N57">
        <v>62400</v>
      </c>
      <c r="O57">
        <v>13750</v>
      </c>
      <c r="P57">
        <v>165</v>
      </c>
      <c r="Q57">
        <v>27.49</v>
      </c>
      <c r="R57">
        <v>549</v>
      </c>
      <c r="S57">
        <v>220</v>
      </c>
      <c r="T57">
        <v>165</v>
      </c>
      <c r="U57">
        <v>27.49</v>
      </c>
      <c r="V57">
        <v>27.49</v>
      </c>
      <c r="W57">
        <v>27.49</v>
      </c>
      <c r="X57">
        <v>27.49</v>
      </c>
      <c r="Y57">
        <v>27.49</v>
      </c>
      <c r="Z57">
        <v>149</v>
      </c>
      <c r="AA57">
        <v>5490</v>
      </c>
      <c r="AB57">
        <v>3574</v>
      </c>
      <c r="AC57">
        <v>1400</v>
      </c>
      <c r="AD57">
        <v>260000</v>
      </c>
      <c r="AE57">
        <v>27.49</v>
      </c>
      <c r="AF57">
        <v>120</v>
      </c>
      <c r="AG57">
        <v>27.49</v>
      </c>
      <c r="AH57">
        <v>3002</v>
      </c>
      <c r="AI57">
        <v>4074.5</v>
      </c>
      <c r="AJ57">
        <v>27000</v>
      </c>
      <c r="AK57">
        <v>27.49</v>
      </c>
      <c r="AL57">
        <v>34</v>
      </c>
      <c r="AM57">
        <v>72.5</v>
      </c>
      <c r="AN57">
        <v>27.49</v>
      </c>
      <c r="AO57">
        <v>88</v>
      </c>
      <c r="AP57">
        <v>27.49</v>
      </c>
      <c r="AQ57">
        <v>8112</v>
      </c>
      <c r="AR57">
        <v>364</v>
      </c>
      <c r="AS57">
        <v>27.49</v>
      </c>
      <c r="AT57">
        <v>37.450000000000003</v>
      </c>
      <c r="AU57">
        <v>224</v>
      </c>
      <c r="AV57">
        <v>2574.5</v>
      </c>
      <c r="AW57">
        <v>74</v>
      </c>
      <c r="AX57">
        <v>1189.5</v>
      </c>
      <c r="AY57">
        <v>89.99</v>
      </c>
      <c r="AZ57">
        <v>27.49</v>
      </c>
      <c r="BA57">
        <v>100</v>
      </c>
      <c r="BB57">
        <v>98</v>
      </c>
      <c r="BC57">
        <v>1099</v>
      </c>
      <c r="BD57">
        <v>119</v>
      </c>
      <c r="BE57">
        <v>34.9</v>
      </c>
      <c r="BF57">
        <v>27.49</v>
      </c>
      <c r="BG57">
        <v>27.49</v>
      </c>
      <c r="BH57">
        <v>224</v>
      </c>
      <c r="BI57">
        <v>27.49</v>
      </c>
      <c r="BJ57">
        <v>274</v>
      </c>
      <c r="BK57">
        <v>34</v>
      </c>
      <c r="BL57">
        <v>765</v>
      </c>
      <c r="BM57">
        <v>874</v>
      </c>
      <c r="BN57">
        <v>176</v>
      </c>
      <c r="BO57">
        <v>62</v>
      </c>
      <c r="BP57">
        <v>220</v>
      </c>
      <c r="BQ57">
        <v>27.49</v>
      </c>
      <c r="BR57">
        <v>21.99</v>
      </c>
      <c r="BS57">
        <v>572830</v>
      </c>
      <c r="BT57">
        <v>5914.5</v>
      </c>
      <c r="BU57" t="str">
        <f>SRP[[#This Row],[Tier]]&amp;" - "&amp;DOLLAR(SRP[[#This Row],[United States]],2)&amp;" USD"</f>
        <v>55 - $27.49 USD</v>
      </c>
      <c r="BV57" t="str">
        <f>WSP[[#This Row],[LOOKUP]]</f>
        <v>55 - $19.24 USD</v>
      </c>
    </row>
    <row r="58" spans="1:74" x14ac:dyDescent="0.25">
      <c r="A58">
        <v>56</v>
      </c>
      <c r="B58">
        <v>27.99</v>
      </c>
      <c r="C58">
        <v>2128</v>
      </c>
      <c r="D58">
        <v>279</v>
      </c>
      <c r="E58">
        <v>37.35</v>
      </c>
      <c r="F58">
        <v>27.99</v>
      </c>
      <c r="G58">
        <v>2290</v>
      </c>
      <c r="H58">
        <v>27.99</v>
      </c>
      <c r="I58">
        <v>55</v>
      </c>
      <c r="J58">
        <v>41.8</v>
      </c>
      <c r="K58">
        <v>27.99</v>
      </c>
      <c r="L58">
        <v>22900</v>
      </c>
      <c r="M58">
        <v>111</v>
      </c>
      <c r="N58">
        <v>63900</v>
      </c>
      <c r="O58">
        <v>14000</v>
      </c>
      <c r="P58">
        <v>168</v>
      </c>
      <c r="Q58">
        <v>27.99</v>
      </c>
      <c r="R58">
        <v>559</v>
      </c>
      <c r="S58">
        <v>225</v>
      </c>
      <c r="T58">
        <v>168</v>
      </c>
      <c r="U58">
        <v>27.99</v>
      </c>
      <c r="V58">
        <v>27.99</v>
      </c>
      <c r="W58">
        <v>27.99</v>
      </c>
      <c r="X58">
        <v>27.99</v>
      </c>
      <c r="Y58">
        <v>27.99</v>
      </c>
      <c r="Z58">
        <v>151</v>
      </c>
      <c r="AA58">
        <v>5590</v>
      </c>
      <c r="AB58">
        <v>3639</v>
      </c>
      <c r="AC58">
        <v>1420</v>
      </c>
      <c r="AD58">
        <v>265000</v>
      </c>
      <c r="AE58">
        <v>27.99</v>
      </c>
      <c r="AF58">
        <v>122</v>
      </c>
      <c r="AG58">
        <v>27.99</v>
      </c>
      <c r="AH58">
        <v>3024</v>
      </c>
      <c r="AI58">
        <v>4149.6000000000004</v>
      </c>
      <c r="AJ58">
        <v>27500</v>
      </c>
      <c r="AK58">
        <v>27.99</v>
      </c>
      <c r="AL58">
        <v>35</v>
      </c>
      <c r="AM58">
        <v>73.8</v>
      </c>
      <c r="AN58">
        <v>27.99</v>
      </c>
      <c r="AO58">
        <v>89</v>
      </c>
      <c r="AP58">
        <v>27.99</v>
      </c>
      <c r="AQ58">
        <v>8259.4</v>
      </c>
      <c r="AR58">
        <v>371</v>
      </c>
      <c r="AS58">
        <v>27.99</v>
      </c>
      <c r="AT58">
        <v>37.950000000000003</v>
      </c>
      <c r="AU58">
        <v>229</v>
      </c>
      <c r="AV58">
        <v>2619.4</v>
      </c>
      <c r="AW58">
        <v>75.400000000000006</v>
      </c>
      <c r="AX58">
        <v>1211.4000000000001</v>
      </c>
      <c r="AY58">
        <v>91.99</v>
      </c>
      <c r="AZ58">
        <v>27.99</v>
      </c>
      <c r="BA58">
        <v>101.8</v>
      </c>
      <c r="BB58">
        <v>99.8</v>
      </c>
      <c r="BC58">
        <v>1119</v>
      </c>
      <c r="BD58">
        <v>121</v>
      </c>
      <c r="BE58">
        <v>35.9</v>
      </c>
      <c r="BF58">
        <v>27.99</v>
      </c>
      <c r="BG58">
        <v>27.99</v>
      </c>
      <c r="BH58">
        <v>229</v>
      </c>
      <c r="BI58">
        <v>27.99</v>
      </c>
      <c r="BJ58">
        <v>279</v>
      </c>
      <c r="BK58">
        <v>35</v>
      </c>
      <c r="BL58">
        <v>780</v>
      </c>
      <c r="BM58">
        <v>889</v>
      </c>
      <c r="BN58">
        <v>179.2</v>
      </c>
      <c r="BO58">
        <v>62.6</v>
      </c>
      <c r="BP58">
        <v>224</v>
      </c>
      <c r="BQ58">
        <v>27.99</v>
      </c>
      <c r="BR58">
        <v>22.39</v>
      </c>
      <c r="BS58">
        <v>583238</v>
      </c>
      <c r="BT58">
        <v>6022</v>
      </c>
      <c r="BU58" t="str">
        <f>SRP[[#This Row],[Tier]]&amp;" - "&amp;DOLLAR(SRP[[#This Row],[United States]],2)&amp;" USD"</f>
        <v>56 - $27.99 USD</v>
      </c>
      <c r="BV58" t="str">
        <f>WSP[[#This Row],[LOOKUP]]</f>
        <v>56 - $19.59 USD</v>
      </c>
    </row>
    <row r="59" spans="1:74" x14ac:dyDescent="0.25">
      <c r="A59">
        <v>57</v>
      </c>
      <c r="B59">
        <v>28.49</v>
      </c>
      <c r="C59">
        <v>2166</v>
      </c>
      <c r="D59">
        <v>284</v>
      </c>
      <c r="E59">
        <v>38</v>
      </c>
      <c r="F59">
        <v>28.49</v>
      </c>
      <c r="G59">
        <v>2330</v>
      </c>
      <c r="H59">
        <v>28.49</v>
      </c>
      <c r="I59">
        <v>56</v>
      </c>
      <c r="J59">
        <v>42.6</v>
      </c>
      <c r="K59">
        <v>28.49</v>
      </c>
      <c r="L59">
        <v>23400</v>
      </c>
      <c r="M59">
        <v>113</v>
      </c>
      <c r="N59">
        <v>65400</v>
      </c>
      <c r="O59">
        <v>14250</v>
      </c>
      <c r="P59">
        <v>171</v>
      </c>
      <c r="Q59">
        <v>28.49</v>
      </c>
      <c r="R59">
        <v>569</v>
      </c>
      <c r="S59">
        <v>230</v>
      </c>
      <c r="T59">
        <v>171</v>
      </c>
      <c r="U59">
        <v>28.49</v>
      </c>
      <c r="V59">
        <v>28.49</v>
      </c>
      <c r="W59">
        <v>28.49</v>
      </c>
      <c r="X59">
        <v>28.49</v>
      </c>
      <c r="Y59">
        <v>28.49</v>
      </c>
      <c r="Z59">
        <v>153</v>
      </c>
      <c r="AA59">
        <v>5690</v>
      </c>
      <c r="AB59">
        <v>3704</v>
      </c>
      <c r="AC59">
        <v>1440</v>
      </c>
      <c r="AD59">
        <v>270000</v>
      </c>
      <c r="AE59">
        <v>28.49</v>
      </c>
      <c r="AF59">
        <v>124</v>
      </c>
      <c r="AG59">
        <v>28.49</v>
      </c>
      <c r="AH59">
        <v>3110</v>
      </c>
      <c r="AI59">
        <v>4224.7</v>
      </c>
      <c r="AJ59">
        <v>28000</v>
      </c>
      <c r="AK59">
        <v>28.49</v>
      </c>
      <c r="AL59">
        <v>36</v>
      </c>
      <c r="AM59">
        <v>75.099999999999994</v>
      </c>
      <c r="AN59">
        <v>28.49</v>
      </c>
      <c r="AO59">
        <v>91</v>
      </c>
      <c r="AP59">
        <v>28.49</v>
      </c>
      <c r="AQ59">
        <v>8406.7999999999993</v>
      </c>
      <c r="AR59">
        <v>378</v>
      </c>
      <c r="AS59">
        <v>28.49</v>
      </c>
      <c r="AT59">
        <v>38.450000000000003</v>
      </c>
      <c r="AU59">
        <v>234</v>
      </c>
      <c r="AV59">
        <v>2664.3</v>
      </c>
      <c r="AW59">
        <v>76.8</v>
      </c>
      <c r="AX59">
        <v>1233.3</v>
      </c>
      <c r="AY59">
        <v>93.99</v>
      </c>
      <c r="AZ59">
        <v>28.49</v>
      </c>
      <c r="BA59">
        <v>103.6</v>
      </c>
      <c r="BB59">
        <v>101.6</v>
      </c>
      <c r="BC59">
        <v>1139</v>
      </c>
      <c r="BD59">
        <v>123</v>
      </c>
      <c r="BE59">
        <v>36.9</v>
      </c>
      <c r="BF59">
        <v>28.49</v>
      </c>
      <c r="BG59">
        <v>28.49</v>
      </c>
      <c r="BH59">
        <v>234</v>
      </c>
      <c r="BI59">
        <v>28.49</v>
      </c>
      <c r="BJ59">
        <v>284</v>
      </c>
      <c r="BK59">
        <v>36</v>
      </c>
      <c r="BL59">
        <v>795</v>
      </c>
      <c r="BM59">
        <v>904</v>
      </c>
      <c r="BN59">
        <v>182.4</v>
      </c>
      <c r="BO59">
        <v>63.2</v>
      </c>
      <c r="BP59">
        <v>228</v>
      </c>
      <c r="BQ59">
        <v>28.49</v>
      </c>
      <c r="BR59">
        <v>22.79</v>
      </c>
      <c r="BS59">
        <v>593646</v>
      </c>
      <c r="BT59">
        <v>6129.5</v>
      </c>
      <c r="BU59" t="str">
        <f>SRP[[#This Row],[Tier]]&amp;" - "&amp;DOLLAR(SRP[[#This Row],[United States]],2)&amp;" USD"</f>
        <v>57 - $28.49 USD</v>
      </c>
      <c r="BV59" t="str">
        <f>WSP[[#This Row],[LOOKUP]]</f>
        <v>57 - $19.94 USD</v>
      </c>
    </row>
    <row r="60" spans="1:74" x14ac:dyDescent="0.25">
      <c r="A60">
        <v>58</v>
      </c>
      <c r="B60">
        <v>28.99</v>
      </c>
      <c r="C60">
        <v>2204</v>
      </c>
      <c r="D60">
        <v>289</v>
      </c>
      <c r="E60">
        <v>38.65</v>
      </c>
      <c r="F60">
        <v>28.99</v>
      </c>
      <c r="G60">
        <v>2370</v>
      </c>
      <c r="H60">
        <v>28.99</v>
      </c>
      <c r="I60">
        <v>57</v>
      </c>
      <c r="J60">
        <v>43.4</v>
      </c>
      <c r="K60">
        <v>28.99</v>
      </c>
      <c r="L60">
        <v>23900</v>
      </c>
      <c r="M60">
        <v>115</v>
      </c>
      <c r="N60">
        <v>66900</v>
      </c>
      <c r="O60">
        <v>14500</v>
      </c>
      <c r="P60">
        <v>174</v>
      </c>
      <c r="Q60">
        <v>28.99</v>
      </c>
      <c r="R60">
        <v>579</v>
      </c>
      <c r="S60">
        <v>235</v>
      </c>
      <c r="T60">
        <v>174</v>
      </c>
      <c r="U60">
        <v>28.99</v>
      </c>
      <c r="V60">
        <v>28.99</v>
      </c>
      <c r="W60">
        <v>28.99</v>
      </c>
      <c r="X60">
        <v>28.99</v>
      </c>
      <c r="Y60">
        <v>28.99</v>
      </c>
      <c r="Z60">
        <v>155</v>
      </c>
      <c r="AA60">
        <v>5790</v>
      </c>
      <c r="AB60">
        <v>3769</v>
      </c>
      <c r="AC60">
        <v>1460</v>
      </c>
      <c r="AD60">
        <v>275000</v>
      </c>
      <c r="AE60">
        <v>28.99</v>
      </c>
      <c r="AF60">
        <v>126</v>
      </c>
      <c r="AG60">
        <v>28.99</v>
      </c>
      <c r="AH60">
        <v>3132</v>
      </c>
      <c r="AI60">
        <v>4299.8</v>
      </c>
      <c r="AJ60">
        <v>28500</v>
      </c>
      <c r="AK60">
        <v>28.99</v>
      </c>
      <c r="AL60">
        <v>37</v>
      </c>
      <c r="AM60">
        <v>76.400000000000006</v>
      </c>
      <c r="AN60">
        <v>28.99</v>
      </c>
      <c r="AO60">
        <v>92</v>
      </c>
      <c r="AP60">
        <v>28.99</v>
      </c>
      <c r="AQ60">
        <v>8554.2000000000007</v>
      </c>
      <c r="AR60">
        <v>385</v>
      </c>
      <c r="AS60">
        <v>28.99</v>
      </c>
      <c r="AT60">
        <v>38.950000000000003</v>
      </c>
      <c r="AU60">
        <v>239</v>
      </c>
      <c r="AV60">
        <v>2709.2</v>
      </c>
      <c r="AW60">
        <v>78.2</v>
      </c>
      <c r="AX60">
        <v>1255.2</v>
      </c>
      <c r="AY60">
        <v>95.99</v>
      </c>
      <c r="AZ60">
        <v>28.99</v>
      </c>
      <c r="BA60">
        <v>105.4</v>
      </c>
      <c r="BB60">
        <v>103.4</v>
      </c>
      <c r="BC60">
        <v>1159</v>
      </c>
      <c r="BD60">
        <v>125</v>
      </c>
      <c r="BE60">
        <v>37.9</v>
      </c>
      <c r="BF60">
        <v>28.99</v>
      </c>
      <c r="BG60">
        <v>28.99</v>
      </c>
      <c r="BH60">
        <v>239</v>
      </c>
      <c r="BI60">
        <v>28.99</v>
      </c>
      <c r="BJ60">
        <v>289</v>
      </c>
      <c r="BK60">
        <v>37</v>
      </c>
      <c r="BL60">
        <v>810</v>
      </c>
      <c r="BM60">
        <v>919</v>
      </c>
      <c r="BN60">
        <v>185.6</v>
      </c>
      <c r="BO60">
        <v>63.8</v>
      </c>
      <c r="BP60">
        <v>232</v>
      </c>
      <c r="BQ60">
        <v>28.99</v>
      </c>
      <c r="BR60">
        <v>23.19</v>
      </c>
      <c r="BS60">
        <v>604054</v>
      </c>
      <c r="BT60">
        <v>6237</v>
      </c>
      <c r="BU60" t="str">
        <f>SRP[[#This Row],[Tier]]&amp;" - "&amp;DOLLAR(SRP[[#This Row],[United States]],2)&amp;" USD"</f>
        <v>58 - $28.99 USD</v>
      </c>
      <c r="BV60" t="str">
        <f>WSP[[#This Row],[LOOKUP]]</f>
        <v>58 - $20.29 USD</v>
      </c>
    </row>
    <row r="61" spans="1:74" x14ac:dyDescent="0.25">
      <c r="A61">
        <v>59</v>
      </c>
      <c r="B61">
        <v>29.49</v>
      </c>
      <c r="C61">
        <v>2242</v>
      </c>
      <c r="D61">
        <v>294</v>
      </c>
      <c r="E61">
        <v>39.299999999999997</v>
      </c>
      <c r="F61">
        <v>29.49</v>
      </c>
      <c r="G61">
        <v>2410</v>
      </c>
      <c r="H61">
        <v>29.49</v>
      </c>
      <c r="I61">
        <v>58</v>
      </c>
      <c r="J61">
        <v>44.2</v>
      </c>
      <c r="K61">
        <v>29.49</v>
      </c>
      <c r="L61">
        <v>24400</v>
      </c>
      <c r="M61">
        <v>117</v>
      </c>
      <c r="N61">
        <v>68400</v>
      </c>
      <c r="O61">
        <v>14750</v>
      </c>
      <c r="P61">
        <v>177</v>
      </c>
      <c r="Q61">
        <v>29.49</v>
      </c>
      <c r="R61">
        <v>589</v>
      </c>
      <c r="S61">
        <v>240</v>
      </c>
      <c r="T61">
        <v>177</v>
      </c>
      <c r="U61">
        <v>29.49</v>
      </c>
      <c r="V61">
        <v>29.49</v>
      </c>
      <c r="W61">
        <v>29.49</v>
      </c>
      <c r="X61">
        <v>29.49</v>
      </c>
      <c r="Y61">
        <v>29.49</v>
      </c>
      <c r="Z61">
        <v>157</v>
      </c>
      <c r="AA61">
        <v>5890</v>
      </c>
      <c r="AB61">
        <v>3834</v>
      </c>
      <c r="AC61">
        <v>1480</v>
      </c>
      <c r="AD61">
        <v>280000</v>
      </c>
      <c r="AE61">
        <v>29.49</v>
      </c>
      <c r="AF61">
        <v>128</v>
      </c>
      <c r="AG61">
        <v>29.49</v>
      </c>
      <c r="AH61">
        <v>3218</v>
      </c>
      <c r="AI61">
        <v>4374.8999999999996</v>
      </c>
      <c r="AJ61">
        <v>29000</v>
      </c>
      <c r="AK61">
        <v>29.49</v>
      </c>
      <c r="AL61">
        <v>38</v>
      </c>
      <c r="AM61">
        <v>77.7</v>
      </c>
      <c r="AN61">
        <v>29.49</v>
      </c>
      <c r="AO61">
        <v>94</v>
      </c>
      <c r="AP61">
        <v>29.49</v>
      </c>
      <c r="AQ61">
        <v>8701.6</v>
      </c>
      <c r="AR61">
        <v>392</v>
      </c>
      <c r="AS61">
        <v>29.49</v>
      </c>
      <c r="AT61">
        <v>39.450000000000003</v>
      </c>
      <c r="AU61">
        <v>244</v>
      </c>
      <c r="AV61">
        <v>2754.1</v>
      </c>
      <c r="AW61">
        <v>79.599999999999994</v>
      </c>
      <c r="AX61">
        <v>1277.0999999999999</v>
      </c>
      <c r="AY61">
        <v>97.99</v>
      </c>
      <c r="AZ61">
        <v>29.49</v>
      </c>
      <c r="BA61">
        <v>107.2</v>
      </c>
      <c r="BB61">
        <v>105.2</v>
      </c>
      <c r="BC61">
        <v>1179</v>
      </c>
      <c r="BD61">
        <v>127</v>
      </c>
      <c r="BE61">
        <v>38.9</v>
      </c>
      <c r="BF61">
        <v>29.49</v>
      </c>
      <c r="BG61">
        <v>29.49</v>
      </c>
      <c r="BH61">
        <v>244</v>
      </c>
      <c r="BI61">
        <v>29.49</v>
      </c>
      <c r="BJ61">
        <v>294</v>
      </c>
      <c r="BK61">
        <v>38</v>
      </c>
      <c r="BL61">
        <v>825</v>
      </c>
      <c r="BM61">
        <v>934</v>
      </c>
      <c r="BN61">
        <v>188.8</v>
      </c>
      <c r="BO61">
        <v>64.400000000000006</v>
      </c>
      <c r="BP61">
        <v>236</v>
      </c>
      <c r="BQ61">
        <v>29.49</v>
      </c>
      <c r="BR61">
        <v>23.59</v>
      </c>
      <c r="BS61">
        <v>614462</v>
      </c>
      <c r="BT61">
        <v>6344.5</v>
      </c>
      <c r="BU61" t="str">
        <f>SRP[[#This Row],[Tier]]&amp;" - "&amp;DOLLAR(SRP[[#This Row],[United States]],2)&amp;" USD"</f>
        <v>59 - $29.49 USD</v>
      </c>
      <c r="BV61" t="str">
        <f>WSP[[#This Row],[LOOKUP]]</f>
        <v>59 - $20.64 USD</v>
      </c>
    </row>
    <row r="62" spans="1:74" x14ac:dyDescent="0.25">
      <c r="A62">
        <v>60</v>
      </c>
      <c r="B62">
        <v>29.99</v>
      </c>
      <c r="C62">
        <v>2280</v>
      </c>
      <c r="D62">
        <v>299</v>
      </c>
      <c r="E62">
        <v>39.950000000000003</v>
      </c>
      <c r="F62">
        <v>29.99</v>
      </c>
      <c r="G62">
        <v>2450</v>
      </c>
      <c r="H62">
        <v>29.99</v>
      </c>
      <c r="I62">
        <v>59</v>
      </c>
      <c r="J62">
        <v>45</v>
      </c>
      <c r="K62">
        <v>29.99</v>
      </c>
      <c r="L62">
        <v>24900</v>
      </c>
      <c r="M62">
        <v>119</v>
      </c>
      <c r="N62">
        <v>69900</v>
      </c>
      <c r="O62">
        <v>15000</v>
      </c>
      <c r="P62">
        <v>180</v>
      </c>
      <c r="Q62">
        <v>29.99</v>
      </c>
      <c r="R62">
        <v>599</v>
      </c>
      <c r="S62">
        <v>245</v>
      </c>
      <c r="T62">
        <v>180</v>
      </c>
      <c r="U62">
        <v>29.99</v>
      </c>
      <c r="V62">
        <v>29.99</v>
      </c>
      <c r="W62">
        <v>29.99</v>
      </c>
      <c r="X62">
        <v>29.99</v>
      </c>
      <c r="Y62">
        <v>29.99</v>
      </c>
      <c r="Z62">
        <v>159</v>
      </c>
      <c r="AA62">
        <v>5990</v>
      </c>
      <c r="AB62">
        <v>3899</v>
      </c>
      <c r="AC62">
        <v>1500</v>
      </c>
      <c r="AD62">
        <v>285000</v>
      </c>
      <c r="AE62">
        <v>29.99</v>
      </c>
      <c r="AF62">
        <v>130</v>
      </c>
      <c r="AG62">
        <v>29.99</v>
      </c>
      <c r="AH62">
        <v>3240</v>
      </c>
      <c r="AI62">
        <v>4450</v>
      </c>
      <c r="AJ62">
        <v>29500</v>
      </c>
      <c r="AK62">
        <v>29.99</v>
      </c>
      <c r="AL62">
        <v>39</v>
      </c>
      <c r="AM62">
        <v>79</v>
      </c>
      <c r="AN62">
        <v>29.99</v>
      </c>
      <c r="AO62">
        <v>95</v>
      </c>
      <c r="AP62">
        <v>29.99</v>
      </c>
      <c r="AQ62">
        <v>8849</v>
      </c>
      <c r="AR62">
        <v>399</v>
      </c>
      <c r="AS62">
        <v>29.99</v>
      </c>
      <c r="AT62">
        <v>39.950000000000003</v>
      </c>
      <c r="AU62">
        <v>249</v>
      </c>
      <c r="AV62">
        <v>2799</v>
      </c>
      <c r="AW62">
        <v>81</v>
      </c>
      <c r="AX62">
        <v>1299</v>
      </c>
      <c r="AY62">
        <v>99.99</v>
      </c>
      <c r="AZ62">
        <v>29.99</v>
      </c>
      <c r="BA62">
        <v>109</v>
      </c>
      <c r="BB62">
        <v>107</v>
      </c>
      <c r="BC62">
        <v>1199</v>
      </c>
      <c r="BD62">
        <v>129</v>
      </c>
      <c r="BE62">
        <v>39.9</v>
      </c>
      <c r="BF62">
        <v>29.99</v>
      </c>
      <c r="BG62">
        <v>29.99</v>
      </c>
      <c r="BH62">
        <v>249</v>
      </c>
      <c r="BI62">
        <v>29.99</v>
      </c>
      <c r="BJ62">
        <v>299</v>
      </c>
      <c r="BK62">
        <v>39</v>
      </c>
      <c r="BL62">
        <v>840</v>
      </c>
      <c r="BM62">
        <v>949</v>
      </c>
      <c r="BN62">
        <v>192</v>
      </c>
      <c r="BO62">
        <v>65</v>
      </c>
      <c r="BP62">
        <v>240</v>
      </c>
      <c r="BQ62">
        <v>29.99</v>
      </c>
      <c r="BR62">
        <v>23.99</v>
      </c>
      <c r="BS62">
        <v>624870</v>
      </c>
      <c r="BT62">
        <v>6452</v>
      </c>
      <c r="BU62" t="str">
        <f>SRP[[#This Row],[Tier]]&amp;" - "&amp;DOLLAR(SRP[[#This Row],[United States]],2)&amp;" USD"</f>
        <v>60 - $29.99 USD</v>
      </c>
      <c r="BV62" t="str">
        <f>WSP[[#This Row],[LOOKUP]]</f>
        <v>60 - $20.99 USD</v>
      </c>
    </row>
    <row r="63" spans="1:74" x14ac:dyDescent="0.25">
      <c r="A63">
        <v>61</v>
      </c>
      <c r="B63">
        <v>30.49</v>
      </c>
      <c r="C63">
        <v>2318</v>
      </c>
      <c r="D63">
        <v>304</v>
      </c>
      <c r="E63">
        <v>40.450000000000003</v>
      </c>
      <c r="F63">
        <v>30.49</v>
      </c>
      <c r="G63">
        <v>2491.5</v>
      </c>
      <c r="H63">
        <v>30.49</v>
      </c>
      <c r="I63">
        <v>60</v>
      </c>
      <c r="J63">
        <v>45.7</v>
      </c>
      <c r="K63">
        <v>30.49</v>
      </c>
      <c r="L63">
        <v>25200</v>
      </c>
      <c r="M63">
        <v>121</v>
      </c>
      <c r="N63">
        <v>72900</v>
      </c>
      <c r="O63">
        <v>15250</v>
      </c>
      <c r="P63">
        <v>183</v>
      </c>
      <c r="Q63">
        <v>30.49</v>
      </c>
      <c r="R63">
        <v>609</v>
      </c>
      <c r="S63">
        <v>249</v>
      </c>
      <c r="T63">
        <v>183.5</v>
      </c>
      <c r="U63">
        <v>30.49</v>
      </c>
      <c r="V63">
        <v>30.49</v>
      </c>
      <c r="W63">
        <v>30.49</v>
      </c>
      <c r="X63">
        <v>30.49</v>
      </c>
      <c r="Y63">
        <v>30.49</v>
      </c>
      <c r="Z63">
        <v>161</v>
      </c>
      <c r="AA63">
        <v>6090</v>
      </c>
      <c r="AB63">
        <v>3962</v>
      </c>
      <c r="AC63">
        <v>1520</v>
      </c>
      <c r="AD63">
        <v>289500</v>
      </c>
      <c r="AE63">
        <v>30.49</v>
      </c>
      <c r="AF63">
        <v>132</v>
      </c>
      <c r="AG63">
        <v>30.49</v>
      </c>
      <c r="AH63">
        <v>3326</v>
      </c>
      <c r="AI63">
        <v>4524.8999999999996</v>
      </c>
      <c r="AJ63">
        <v>29940</v>
      </c>
      <c r="AK63">
        <v>30.49</v>
      </c>
      <c r="AL63">
        <v>40</v>
      </c>
      <c r="AM63">
        <v>80.400000000000006</v>
      </c>
      <c r="AN63">
        <v>30.49</v>
      </c>
      <c r="AO63">
        <v>97</v>
      </c>
      <c r="AP63">
        <v>30.49</v>
      </c>
      <c r="AQ63">
        <v>8996.6</v>
      </c>
      <c r="AR63">
        <v>404</v>
      </c>
      <c r="AS63">
        <v>30.49</v>
      </c>
      <c r="AT63">
        <v>40.549999999999997</v>
      </c>
      <c r="AU63">
        <v>259</v>
      </c>
      <c r="AV63">
        <v>2844.1</v>
      </c>
      <c r="AW63">
        <v>82.3</v>
      </c>
      <c r="AX63">
        <v>1319</v>
      </c>
      <c r="AY63">
        <v>102.99</v>
      </c>
      <c r="AZ63">
        <v>30.49</v>
      </c>
      <c r="BA63">
        <v>110.8</v>
      </c>
      <c r="BB63">
        <v>108.8</v>
      </c>
      <c r="BC63">
        <v>1219</v>
      </c>
      <c r="BD63">
        <v>131</v>
      </c>
      <c r="BE63">
        <v>40.4</v>
      </c>
      <c r="BF63">
        <v>30.49</v>
      </c>
      <c r="BG63">
        <v>30.49</v>
      </c>
      <c r="BH63">
        <v>259</v>
      </c>
      <c r="BI63">
        <v>30.49</v>
      </c>
      <c r="BJ63">
        <v>309</v>
      </c>
      <c r="BK63">
        <v>40</v>
      </c>
      <c r="BL63">
        <v>855</v>
      </c>
      <c r="BM63">
        <v>965.1</v>
      </c>
      <c r="BN63">
        <v>195.2</v>
      </c>
      <c r="BO63">
        <v>66.099999999999994</v>
      </c>
      <c r="BP63">
        <v>244</v>
      </c>
      <c r="BQ63">
        <v>30.49</v>
      </c>
      <c r="BR63">
        <v>24.39</v>
      </c>
      <c r="BS63">
        <v>635285</v>
      </c>
      <c r="BT63">
        <v>6559.6</v>
      </c>
      <c r="BU63" t="str">
        <f>SRP[[#This Row],[Tier]]&amp;" - "&amp;DOLLAR(SRP[[#This Row],[United States]],2)&amp;" USD"</f>
        <v>61 - $30.49 USD</v>
      </c>
      <c r="BV63" t="str">
        <f>WSP[[#This Row],[LOOKUP]]</f>
        <v>61 - $21.34 USD</v>
      </c>
    </row>
    <row r="64" spans="1:74" x14ac:dyDescent="0.25">
      <c r="A64">
        <v>62</v>
      </c>
      <c r="B64">
        <v>30.99</v>
      </c>
      <c r="C64">
        <v>2356</v>
      </c>
      <c r="D64">
        <v>309</v>
      </c>
      <c r="E64">
        <v>40.950000000000003</v>
      </c>
      <c r="F64">
        <v>30.99</v>
      </c>
      <c r="G64">
        <v>2533</v>
      </c>
      <c r="H64">
        <v>30.99</v>
      </c>
      <c r="I64">
        <v>61</v>
      </c>
      <c r="J64">
        <v>46.4</v>
      </c>
      <c r="K64">
        <v>30.99</v>
      </c>
      <c r="L64">
        <v>25500</v>
      </c>
      <c r="M64">
        <v>123</v>
      </c>
      <c r="N64">
        <v>75900</v>
      </c>
      <c r="O64">
        <v>15500</v>
      </c>
      <c r="P64">
        <v>186</v>
      </c>
      <c r="Q64">
        <v>30.99</v>
      </c>
      <c r="R64">
        <v>619</v>
      </c>
      <c r="S64">
        <v>253</v>
      </c>
      <c r="T64">
        <v>187</v>
      </c>
      <c r="U64">
        <v>30.99</v>
      </c>
      <c r="V64">
        <v>30.99</v>
      </c>
      <c r="W64">
        <v>30.99</v>
      </c>
      <c r="X64">
        <v>30.99</v>
      </c>
      <c r="Y64">
        <v>30.99</v>
      </c>
      <c r="Z64">
        <v>163</v>
      </c>
      <c r="AA64">
        <v>6190</v>
      </c>
      <c r="AB64">
        <v>4024</v>
      </c>
      <c r="AC64">
        <v>1540</v>
      </c>
      <c r="AD64">
        <v>294000</v>
      </c>
      <c r="AE64">
        <v>30.99</v>
      </c>
      <c r="AF64">
        <v>134</v>
      </c>
      <c r="AG64">
        <v>30.99</v>
      </c>
      <c r="AH64">
        <v>3348</v>
      </c>
      <c r="AI64">
        <v>4599.8</v>
      </c>
      <c r="AJ64">
        <v>30380</v>
      </c>
      <c r="AK64">
        <v>30.99</v>
      </c>
      <c r="AL64">
        <v>41</v>
      </c>
      <c r="AM64">
        <v>81.8</v>
      </c>
      <c r="AN64">
        <v>30.99</v>
      </c>
      <c r="AO64">
        <v>98</v>
      </c>
      <c r="AP64">
        <v>30.99</v>
      </c>
      <c r="AQ64">
        <v>9144.2000000000007</v>
      </c>
      <c r="AR64">
        <v>409</v>
      </c>
      <c r="AS64">
        <v>30.99</v>
      </c>
      <c r="AT64">
        <v>41.15</v>
      </c>
      <c r="AU64">
        <v>269</v>
      </c>
      <c r="AV64">
        <v>2889.2</v>
      </c>
      <c r="AW64">
        <v>83.6</v>
      </c>
      <c r="AX64">
        <v>1339</v>
      </c>
      <c r="AY64">
        <v>105.99</v>
      </c>
      <c r="AZ64">
        <v>30.99</v>
      </c>
      <c r="BA64">
        <v>112.6</v>
      </c>
      <c r="BB64">
        <v>110.6</v>
      </c>
      <c r="BC64">
        <v>1239</v>
      </c>
      <c r="BD64">
        <v>133</v>
      </c>
      <c r="BE64">
        <v>40.9</v>
      </c>
      <c r="BF64">
        <v>30.99</v>
      </c>
      <c r="BG64">
        <v>30.99</v>
      </c>
      <c r="BH64">
        <v>269</v>
      </c>
      <c r="BI64">
        <v>30.99</v>
      </c>
      <c r="BJ64">
        <v>319</v>
      </c>
      <c r="BK64">
        <v>41</v>
      </c>
      <c r="BL64">
        <v>870</v>
      </c>
      <c r="BM64">
        <v>981.2</v>
      </c>
      <c r="BN64">
        <v>198.4</v>
      </c>
      <c r="BO64">
        <v>67.2</v>
      </c>
      <c r="BP64">
        <v>248</v>
      </c>
      <c r="BQ64">
        <v>30.99</v>
      </c>
      <c r="BR64">
        <v>24.99</v>
      </c>
      <c r="BS64">
        <v>645699</v>
      </c>
      <c r="BT64">
        <v>6667.2</v>
      </c>
      <c r="BU64" t="str">
        <f>SRP[[#This Row],[Tier]]&amp;" - "&amp;DOLLAR(SRP[[#This Row],[United States]],2)&amp;" USD"</f>
        <v>62 - $30.99 USD</v>
      </c>
      <c r="BV64" t="str">
        <f>WSP[[#This Row],[LOOKUP]]</f>
        <v>62 - $21.69 USD</v>
      </c>
    </row>
    <row r="65" spans="1:74" x14ac:dyDescent="0.25">
      <c r="A65">
        <v>63</v>
      </c>
      <c r="B65">
        <v>31.49</v>
      </c>
      <c r="C65">
        <v>2394</v>
      </c>
      <c r="D65">
        <v>314</v>
      </c>
      <c r="E65">
        <v>41.45</v>
      </c>
      <c r="F65">
        <v>31.49</v>
      </c>
      <c r="G65">
        <v>2574.5</v>
      </c>
      <c r="H65">
        <v>31.49</v>
      </c>
      <c r="I65">
        <v>62</v>
      </c>
      <c r="J65">
        <v>47.1</v>
      </c>
      <c r="K65">
        <v>31.49</v>
      </c>
      <c r="L65">
        <v>25800</v>
      </c>
      <c r="M65">
        <v>125</v>
      </c>
      <c r="N65">
        <v>78900</v>
      </c>
      <c r="O65">
        <v>15750</v>
      </c>
      <c r="P65">
        <v>189</v>
      </c>
      <c r="Q65">
        <v>31.49</v>
      </c>
      <c r="R65">
        <v>629</v>
      </c>
      <c r="S65">
        <v>257</v>
      </c>
      <c r="T65">
        <v>190.5</v>
      </c>
      <c r="U65">
        <v>31.49</v>
      </c>
      <c r="V65">
        <v>31.49</v>
      </c>
      <c r="W65">
        <v>31.49</v>
      </c>
      <c r="X65">
        <v>31.49</v>
      </c>
      <c r="Y65">
        <v>31.49</v>
      </c>
      <c r="Z65">
        <v>165</v>
      </c>
      <c r="AA65">
        <v>6290</v>
      </c>
      <c r="AB65">
        <v>4087</v>
      </c>
      <c r="AC65">
        <v>1560</v>
      </c>
      <c r="AD65">
        <v>298500</v>
      </c>
      <c r="AE65">
        <v>31.49</v>
      </c>
      <c r="AF65">
        <v>136</v>
      </c>
      <c r="AG65">
        <v>31.49</v>
      </c>
      <c r="AH65">
        <v>3434</v>
      </c>
      <c r="AI65">
        <v>4674.7</v>
      </c>
      <c r="AJ65">
        <v>30820</v>
      </c>
      <c r="AK65">
        <v>31.49</v>
      </c>
      <c r="AL65">
        <v>42</v>
      </c>
      <c r="AM65">
        <v>83.2</v>
      </c>
      <c r="AN65">
        <v>31.49</v>
      </c>
      <c r="AO65">
        <v>100</v>
      </c>
      <c r="AP65">
        <v>31.49</v>
      </c>
      <c r="AQ65">
        <v>9291.7999999999993</v>
      </c>
      <c r="AR65">
        <v>414</v>
      </c>
      <c r="AS65">
        <v>31.49</v>
      </c>
      <c r="AT65">
        <v>41.75</v>
      </c>
      <c r="AU65">
        <v>279</v>
      </c>
      <c r="AV65">
        <v>2934.3</v>
      </c>
      <c r="AW65">
        <v>84.9</v>
      </c>
      <c r="AX65">
        <v>1359</v>
      </c>
      <c r="AY65">
        <v>108.99</v>
      </c>
      <c r="AZ65">
        <v>31.49</v>
      </c>
      <c r="BA65">
        <v>114.4</v>
      </c>
      <c r="BB65">
        <v>112.4</v>
      </c>
      <c r="BC65">
        <v>1259</v>
      </c>
      <c r="BD65">
        <v>135</v>
      </c>
      <c r="BE65">
        <v>41.4</v>
      </c>
      <c r="BF65">
        <v>31.49</v>
      </c>
      <c r="BG65">
        <v>31.49</v>
      </c>
      <c r="BH65">
        <v>279</v>
      </c>
      <c r="BI65">
        <v>31.49</v>
      </c>
      <c r="BJ65">
        <v>329</v>
      </c>
      <c r="BK65">
        <v>42</v>
      </c>
      <c r="BL65">
        <v>885</v>
      </c>
      <c r="BM65">
        <v>997.3</v>
      </c>
      <c r="BN65">
        <v>201.6</v>
      </c>
      <c r="BO65">
        <v>68.3</v>
      </c>
      <c r="BP65">
        <v>252</v>
      </c>
      <c r="BQ65">
        <v>31.49</v>
      </c>
      <c r="BR65">
        <v>25.19</v>
      </c>
      <c r="BS65">
        <v>656114</v>
      </c>
      <c r="BT65">
        <v>6774.8</v>
      </c>
      <c r="BU65" t="str">
        <f>SRP[[#This Row],[Tier]]&amp;" - "&amp;DOLLAR(SRP[[#This Row],[United States]],2)&amp;" USD"</f>
        <v>63 - $31.49 USD</v>
      </c>
      <c r="BV65" t="str">
        <f>WSP[[#This Row],[LOOKUP]]</f>
        <v>63 - $22.04 USD</v>
      </c>
    </row>
    <row r="66" spans="1:74" x14ac:dyDescent="0.25">
      <c r="A66">
        <v>64</v>
      </c>
      <c r="B66">
        <v>31.99</v>
      </c>
      <c r="C66">
        <v>2432</v>
      </c>
      <c r="D66">
        <v>319</v>
      </c>
      <c r="E66">
        <v>41.95</v>
      </c>
      <c r="F66">
        <v>31.99</v>
      </c>
      <c r="G66">
        <v>2616</v>
      </c>
      <c r="H66">
        <v>31.99</v>
      </c>
      <c r="I66">
        <v>63</v>
      </c>
      <c r="J66">
        <v>47.8</v>
      </c>
      <c r="K66">
        <v>31.99</v>
      </c>
      <c r="L66">
        <v>26100</v>
      </c>
      <c r="M66">
        <v>127</v>
      </c>
      <c r="N66">
        <v>81900</v>
      </c>
      <c r="O66">
        <v>16000</v>
      </c>
      <c r="P66">
        <v>192</v>
      </c>
      <c r="Q66">
        <v>31.99</v>
      </c>
      <c r="R66">
        <v>639</v>
      </c>
      <c r="S66">
        <v>261</v>
      </c>
      <c r="T66">
        <v>194</v>
      </c>
      <c r="U66">
        <v>31.99</v>
      </c>
      <c r="V66">
        <v>31.99</v>
      </c>
      <c r="W66">
        <v>31.99</v>
      </c>
      <c r="X66">
        <v>31.99</v>
      </c>
      <c r="Y66">
        <v>31.99</v>
      </c>
      <c r="Z66">
        <v>167</v>
      </c>
      <c r="AA66">
        <v>6390</v>
      </c>
      <c r="AB66">
        <v>4149</v>
      </c>
      <c r="AC66">
        <v>1580</v>
      </c>
      <c r="AD66">
        <v>303000</v>
      </c>
      <c r="AE66">
        <v>31.99</v>
      </c>
      <c r="AF66">
        <v>138</v>
      </c>
      <c r="AG66">
        <v>31.99</v>
      </c>
      <c r="AH66">
        <v>3456</v>
      </c>
      <c r="AI66">
        <v>4749.6000000000004</v>
      </c>
      <c r="AJ66">
        <v>31260</v>
      </c>
      <c r="AK66">
        <v>31.99</v>
      </c>
      <c r="AL66">
        <v>43</v>
      </c>
      <c r="AM66">
        <v>84.6</v>
      </c>
      <c r="AN66">
        <v>31.99</v>
      </c>
      <c r="AO66">
        <v>101</v>
      </c>
      <c r="AP66">
        <v>31.99</v>
      </c>
      <c r="AQ66">
        <v>9439.4</v>
      </c>
      <c r="AR66">
        <v>419</v>
      </c>
      <c r="AS66">
        <v>31.99</v>
      </c>
      <c r="AT66">
        <v>42.35</v>
      </c>
      <c r="AU66">
        <v>289</v>
      </c>
      <c r="AV66">
        <v>2979.4</v>
      </c>
      <c r="AW66">
        <v>86.2</v>
      </c>
      <c r="AX66">
        <v>1379</v>
      </c>
      <c r="AY66">
        <v>111.99</v>
      </c>
      <c r="AZ66">
        <v>31.99</v>
      </c>
      <c r="BA66">
        <v>116.2</v>
      </c>
      <c r="BB66">
        <v>114.2</v>
      </c>
      <c r="BC66">
        <v>1279</v>
      </c>
      <c r="BD66">
        <v>137</v>
      </c>
      <c r="BE66">
        <v>41.9</v>
      </c>
      <c r="BF66">
        <v>31.99</v>
      </c>
      <c r="BG66">
        <v>31.99</v>
      </c>
      <c r="BH66">
        <v>289</v>
      </c>
      <c r="BI66">
        <v>31.99</v>
      </c>
      <c r="BJ66">
        <v>339</v>
      </c>
      <c r="BK66">
        <v>43</v>
      </c>
      <c r="BL66">
        <v>900</v>
      </c>
      <c r="BM66">
        <v>1013.4</v>
      </c>
      <c r="BN66">
        <v>204.8</v>
      </c>
      <c r="BO66">
        <v>69.400000000000006</v>
      </c>
      <c r="BP66">
        <v>256</v>
      </c>
      <c r="BQ66">
        <v>31.99</v>
      </c>
      <c r="BR66">
        <v>25.59</v>
      </c>
      <c r="BS66">
        <v>666528</v>
      </c>
      <c r="BT66">
        <v>6882.4</v>
      </c>
      <c r="BU66" t="str">
        <f>SRP[[#This Row],[Tier]]&amp;" - "&amp;DOLLAR(SRP[[#This Row],[United States]],2)&amp;" USD"</f>
        <v>64 - $31.99 USD</v>
      </c>
      <c r="BV66" t="str">
        <f>WSP[[#This Row],[LOOKUP]]</f>
        <v>64 - $22.39 USD</v>
      </c>
    </row>
    <row r="67" spans="1:74" x14ac:dyDescent="0.25">
      <c r="A67">
        <v>65</v>
      </c>
      <c r="B67">
        <v>32.49</v>
      </c>
      <c r="C67">
        <v>2470</v>
      </c>
      <c r="D67">
        <v>324</v>
      </c>
      <c r="E67">
        <v>42.45</v>
      </c>
      <c r="F67">
        <v>32.49</v>
      </c>
      <c r="G67">
        <v>2657.5</v>
      </c>
      <c r="H67">
        <v>32.49</v>
      </c>
      <c r="I67">
        <v>64</v>
      </c>
      <c r="J67">
        <v>48.5</v>
      </c>
      <c r="K67">
        <v>32.49</v>
      </c>
      <c r="L67">
        <v>26400</v>
      </c>
      <c r="M67">
        <v>129</v>
      </c>
      <c r="N67">
        <v>84900</v>
      </c>
      <c r="O67">
        <v>16250</v>
      </c>
      <c r="P67">
        <v>195</v>
      </c>
      <c r="Q67">
        <v>32.49</v>
      </c>
      <c r="R67">
        <v>649</v>
      </c>
      <c r="S67">
        <v>265</v>
      </c>
      <c r="T67">
        <v>197.5</v>
      </c>
      <c r="U67">
        <v>32.49</v>
      </c>
      <c r="V67">
        <v>32.49</v>
      </c>
      <c r="W67">
        <v>32.49</v>
      </c>
      <c r="X67">
        <v>32.49</v>
      </c>
      <c r="Y67">
        <v>32.49</v>
      </c>
      <c r="Z67">
        <v>169</v>
      </c>
      <c r="AA67">
        <v>6490</v>
      </c>
      <c r="AB67">
        <v>4212</v>
      </c>
      <c r="AC67">
        <v>1600</v>
      </c>
      <c r="AD67">
        <v>307500</v>
      </c>
      <c r="AE67">
        <v>32.49</v>
      </c>
      <c r="AF67">
        <v>140</v>
      </c>
      <c r="AG67">
        <v>32.49</v>
      </c>
      <c r="AH67">
        <v>3542</v>
      </c>
      <c r="AI67">
        <v>4824.5</v>
      </c>
      <c r="AJ67">
        <v>31700</v>
      </c>
      <c r="AK67">
        <v>32.49</v>
      </c>
      <c r="AL67">
        <v>44</v>
      </c>
      <c r="AM67">
        <v>86</v>
      </c>
      <c r="AN67">
        <v>32.49</v>
      </c>
      <c r="AO67">
        <v>103</v>
      </c>
      <c r="AP67">
        <v>32.49</v>
      </c>
      <c r="AQ67">
        <v>9587</v>
      </c>
      <c r="AR67">
        <v>424</v>
      </c>
      <c r="AS67">
        <v>32.49</v>
      </c>
      <c r="AT67">
        <v>42.95</v>
      </c>
      <c r="AU67">
        <v>299</v>
      </c>
      <c r="AV67">
        <v>3024.5</v>
      </c>
      <c r="AW67">
        <v>87.5</v>
      </c>
      <c r="AX67">
        <v>1399</v>
      </c>
      <c r="AY67">
        <v>114.99</v>
      </c>
      <c r="AZ67">
        <v>32.49</v>
      </c>
      <c r="BA67">
        <v>118</v>
      </c>
      <c r="BB67">
        <v>116</v>
      </c>
      <c r="BC67">
        <v>1299</v>
      </c>
      <c r="BD67">
        <v>139</v>
      </c>
      <c r="BE67">
        <v>42.4</v>
      </c>
      <c r="BF67">
        <v>32.49</v>
      </c>
      <c r="BG67">
        <v>32.49</v>
      </c>
      <c r="BH67">
        <v>299</v>
      </c>
      <c r="BI67">
        <v>32.49</v>
      </c>
      <c r="BJ67">
        <v>349</v>
      </c>
      <c r="BK67">
        <v>44</v>
      </c>
      <c r="BL67">
        <v>915</v>
      </c>
      <c r="BM67">
        <v>1029.5</v>
      </c>
      <c r="BN67">
        <v>208</v>
      </c>
      <c r="BO67">
        <v>70.5</v>
      </c>
      <c r="BP67">
        <v>260</v>
      </c>
      <c r="BQ67">
        <v>32.49</v>
      </c>
      <c r="BR67">
        <v>25.99</v>
      </c>
      <c r="BS67">
        <v>676943</v>
      </c>
      <c r="BT67">
        <v>6990</v>
      </c>
      <c r="BU67" t="str">
        <f>SRP[[#This Row],[Tier]]&amp;" - "&amp;DOLLAR(SRP[[#This Row],[United States]],2)&amp;" USD"</f>
        <v>65 - $32.49 USD</v>
      </c>
      <c r="BV67" t="str">
        <f>WSP[[#This Row],[LOOKUP]]</f>
        <v>65 - $22.74 USD</v>
      </c>
    </row>
    <row r="68" spans="1:74" x14ac:dyDescent="0.25">
      <c r="A68">
        <v>66</v>
      </c>
      <c r="B68">
        <v>32.99</v>
      </c>
      <c r="C68">
        <v>2508</v>
      </c>
      <c r="D68">
        <v>329</v>
      </c>
      <c r="E68">
        <v>42.95</v>
      </c>
      <c r="F68">
        <v>32.99</v>
      </c>
      <c r="G68">
        <v>2699</v>
      </c>
      <c r="H68">
        <v>32.99</v>
      </c>
      <c r="I68">
        <v>65</v>
      </c>
      <c r="J68">
        <v>49.2</v>
      </c>
      <c r="K68">
        <v>32.99</v>
      </c>
      <c r="L68">
        <v>26700</v>
      </c>
      <c r="M68">
        <v>131</v>
      </c>
      <c r="N68">
        <v>87900</v>
      </c>
      <c r="O68">
        <v>16500</v>
      </c>
      <c r="P68">
        <v>198</v>
      </c>
      <c r="Q68">
        <v>32.99</v>
      </c>
      <c r="R68">
        <v>659</v>
      </c>
      <c r="S68">
        <v>269</v>
      </c>
      <c r="T68">
        <v>201</v>
      </c>
      <c r="U68">
        <v>32.99</v>
      </c>
      <c r="V68">
        <v>32.99</v>
      </c>
      <c r="W68">
        <v>32.99</v>
      </c>
      <c r="X68">
        <v>32.99</v>
      </c>
      <c r="Y68">
        <v>32.99</v>
      </c>
      <c r="Z68">
        <v>171</v>
      </c>
      <c r="AA68">
        <v>6590</v>
      </c>
      <c r="AB68">
        <v>4275</v>
      </c>
      <c r="AC68">
        <v>1620</v>
      </c>
      <c r="AD68">
        <v>312000</v>
      </c>
      <c r="AE68">
        <v>32.99</v>
      </c>
      <c r="AF68">
        <v>142</v>
      </c>
      <c r="AG68">
        <v>32.99</v>
      </c>
      <c r="AH68">
        <v>3564</v>
      </c>
      <c r="AI68">
        <v>4899.3999999999996</v>
      </c>
      <c r="AJ68">
        <v>32140</v>
      </c>
      <c r="AK68">
        <v>32.99</v>
      </c>
      <c r="AL68">
        <v>45</v>
      </c>
      <c r="AM68">
        <v>87.4</v>
      </c>
      <c r="AN68">
        <v>32.99</v>
      </c>
      <c r="AO68">
        <v>104</v>
      </c>
      <c r="AP68">
        <v>32.99</v>
      </c>
      <c r="AQ68">
        <v>9734.6</v>
      </c>
      <c r="AR68">
        <v>429</v>
      </c>
      <c r="AS68">
        <v>32.99</v>
      </c>
      <c r="AT68">
        <v>43.55</v>
      </c>
      <c r="AU68">
        <v>309</v>
      </c>
      <c r="AV68">
        <v>3069.6</v>
      </c>
      <c r="AW68">
        <v>88.8</v>
      </c>
      <c r="AX68">
        <v>1419</v>
      </c>
      <c r="AY68">
        <v>117.99</v>
      </c>
      <c r="AZ68">
        <v>32.99</v>
      </c>
      <c r="BA68">
        <v>119.8</v>
      </c>
      <c r="BB68">
        <v>117.8</v>
      </c>
      <c r="BC68">
        <v>1319</v>
      </c>
      <c r="BD68">
        <v>141</v>
      </c>
      <c r="BE68">
        <v>42.9</v>
      </c>
      <c r="BF68">
        <v>32.99</v>
      </c>
      <c r="BG68">
        <v>32.99</v>
      </c>
      <c r="BH68">
        <v>309</v>
      </c>
      <c r="BI68">
        <v>32.99</v>
      </c>
      <c r="BJ68">
        <v>359</v>
      </c>
      <c r="BK68">
        <v>45</v>
      </c>
      <c r="BL68">
        <v>930</v>
      </c>
      <c r="BM68">
        <v>1045.5999999999999</v>
      </c>
      <c r="BN68">
        <v>211.2</v>
      </c>
      <c r="BO68">
        <v>71.599999999999994</v>
      </c>
      <c r="BP68">
        <v>264</v>
      </c>
      <c r="BQ68">
        <v>32.99</v>
      </c>
      <c r="BR68">
        <v>26.39</v>
      </c>
      <c r="BS68">
        <v>687357</v>
      </c>
      <c r="BT68">
        <v>7097.6</v>
      </c>
      <c r="BU68" t="str">
        <f>SRP[[#This Row],[Tier]]&amp;" - "&amp;DOLLAR(SRP[[#This Row],[United States]],2)&amp;" USD"</f>
        <v>66 - $32.99 USD</v>
      </c>
      <c r="BV68" t="str">
        <f>WSP[[#This Row],[LOOKUP]]</f>
        <v>66 - $23.09 USD</v>
      </c>
    </row>
    <row r="69" spans="1:74" x14ac:dyDescent="0.25">
      <c r="A69">
        <v>67</v>
      </c>
      <c r="B69">
        <v>33.49</v>
      </c>
      <c r="C69">
        <v>2546</v>
      </c>
      <c r="D69">
        <v>334</v>
      </c>
      <c r="E69">
        <v>43.45</v>
      </c>
      <c r="F69">
        <v>33.49</v>
      </c>
      <c r="G69">
        <v>2740.5</v>
      </c>
      <c r="H69">
        <v>33.49</v>
      </c>
      <c r="I69">
        <v>66</v>
      </c>
      <c r="J69">
        <v>49.9</v>
      </c>
      <c r="K69">
        <v>33.49</v>
      </c>
      <c r="L69">
        <v>27000</v>
      </c>
      <c r="M69">
        <v>133</v>
      </c>
      <c r="N69">
        <v>90900</v>
      </c>
      <c r="O69">
        <v>16750</v>
      </c>
      <c r="P69">
        <v>201</v>
      </c>
      <c r="Q69">
        <v>33.49</v>
      </c>
      <c r="R69">
        <v>669</v>
      </c>
      <c r="S69">
        <v>273</v>
      </c>
      <c r="T69">
        <v>204.5</v>
      </c>
      <c r="U69">
        <v>33.49</v>
      </c>
      <c r="V69">
        <v>33.49</v>
      </c>
      <c r="W69">
        <v>33.49</v>
      </c>
      <c r="X69">
        <v>33.49</v>
      </c>
      <c r="Y69">
        <v>33.49</v>
      </c>
      <c r="Z69">
        <v>173</v>
      </c>
      <c r="AA69">
        <v>6690</v>
      </c>
      <c r="AB69">
        <v>4337</v>
      </c>
      <c r="AC69">
        <v>1640</v>
      </c>
      <c r="AD69">
        <v>316500</v>
      </c>
      <c r="AE69">
        <v>33.49</v>
      </c>
      <c r="AF69">
        <v>144</v>
      </c>
      <c r="AG69">
        <v>33.49</v>
      </c>
      <c r="AH69">
        <v>3650</v>
      </c>
      <c r="AI69">
        <v>4974.3</v>
      </c>
      <c r="AJ69">
        <v>32580</v>
      </c>
      <c r="AK69">
        <v>33.49</v>
      </c>
      <c r="AL69">
        <v>46</v>
      </c>
      <c r="AM69">
        <v>88.8</v>
      </c>
      <c r="AN69">
        <v>33.49</v>
      </c>
      <c r="AO69">
        <v>106</v>
      </c>
      <c r="AP69">
        <v>33.49</v>
      </c>
      <c r="AQ69">
        <v>9882.2000000000007</v>
      </c>
      <c r="AR69">
        <v>434</v>
      </c>
      <c r="AS69">
        <v>33.49</v>
      </c>
      <c r="AT69">
        <v>44.15</v>
      </c>
      <c r="AU69">
        <v>319</v>
      </c>
      <c r="AV69">
        <v>3114.7</v>
      </c>
      <c r="AW69">
        <v>90.1</v>
      </c>
      <c r="AX69">
        <v>1439</v>
      </c>
      <c r="AY69">
        <v>120.99</v>
      </c>
      <c r="AZ69">
        <v>33.49</v>
      </c>
      <c r="BA69">
        <v>121.6</v>
      </c>
      <c r="BB69">
        <v>119.6</v>
      </c>
      <c r="BC69">
        <v>1339</v>
      </c>
      <c r="BD69">
        <v>143</v>
      </c>
      <c r="BE69">
        <v>43.4</v>
      </c>
      <c r="BF69">
        <v>33.49</v>
      </c>
      <c r="BG69">
        <v>33.49</v>
      </c>
      <c r="BH69">
        <v>319</v>
      </c>
      <c r="BI69">
        <v>33.49</v>
      </c>
      <c r="BJ69">
        <v>369</v>
      </c>
      <c r="BK69">
        <v>46</v>
      </c>
      <c r="BL69">
        <v>945</v>
      </c>
      <c r="BM69">
        <v>1061.7</v>
      </c>
      <c r="BN69">
        <v>214.4</v>
      </c>
      <c r="BO69">
        <v>72.7</v>
      </c>
      <c r="BP69">
        <v>268</v>
      </c>
      <c r="BQ69">
        <v>33.49</v>
      </c>
      <c r="BR69">
        <v>26.79</v>
      </c>
      <c r="BS69">
        <v>697772</v>
      </c>
      <c r="BT69">
        <v>7205.2</v>
      </c>
      <c r="BU69" t="str">
        <f>SRP[[#This Row],[Tier]]&amp;" - "&amp;DOLLAR(SRP[[#This Row],[United States]],2)&amp;" USD"</f>
        <v>67 - $33.49 USD</v>
      </c>
      <c r="BV69" t="str">
        <f>WSP[[#This Row],[LOOKUP]]</f>
        <v>67 - $23.44 USD</v>
      </c>
    </row>
    <row r="70" spans="1:74" x14ac:dyDescent="0.25">
      <c r="A70">
        <v>68</v>
      </c>
      <c r="B70">
        <v>33.99</v>
      </c>
      <c r="C70">
        <v>2584</v>
      </c>
      <c r="D70">
        <v>339</v>
      </c>
      <c r="E70">
        <v>43.95</v>
      </c>
      <c r="F70">
        <v>33.99</v>
      </c>
      <c r="G70">
        <v>2782</v>
      </c>
      <c r="H70">
        <v>33.99</v>
      </c>
      <c r="I70">
        <v>67</v>
      </c>
      <c r="J70">
        <v>50.6</v>
      </c>
      <c r="K70">
        <v>33.99</v>
      </c>
      <c r="L70">
        <v>27300</v>
      </c>
      <c r="M70">
        <v>135</v>
      </c>
      <c r="N70">
        <v>93900</v>
      </c>
      <c r="O70">
        <v>17000</v>
      </c>
      <c r="P70">
        <v>204</v>
      </c>
      <c r="Q70">
        <v>33.99</v>
      </c>
      <c r="R70">
        <v>679</v>
      </c>
      <c r="S70">
        <v>277</v>
      </c>
      <c r="T70">
        <v>208</v>
      </c>
      <c r="U70">
        <v>33.99</v>
      </c>
      <c r="V70">
        <v>33.99</v>
      </c>
      <c r="W70">
        <v>33.99</v>
      </c>
      <c r="X70">
        <v>33.99</v>
      </c>
      <c r="Y70">
        <v>33.99</v>
      </c>
      <c r="Z70">
        <v>175</v>
      </c>
      <c r="AA70">
        <v>6790</v>
      </c>
      <c r="AB70">
        <v>4400</v>
      </c>
      <c r="AC70">
        <v>1660</v>
      </c>
      <c r="AD70">
        <v>321000</v>
      </c>
      <c r="AE70">
        <v>33.99</v>
      </c>
      <c r="AF70">
        <v>146</v>
      </c>
      <c r="AG70">
        <v>33.99</v>
      </c>
      <c r="AH70">
        <v>3672</v>
      </c>
      <c r="AI70">
        <v>5049.2</v>
      </c>
      <c r="AJ70">
        <v>33020</v>
      </c>
      <c r="AK70">
        <v>33.99</v>
      </c>
      <c r="AL70">
        <v>47</v>
      </c>
      <c r="AM70">
        <v>90.2</v>
      </c>
      <c r="AN70">
        <v>33.99</v>
      </c>
      <c r="AO70">
        <v>107</v>
      </c>
      <c r="AP70">
        <v>33.99</v>
      </c>
      <c r="AQ70">
        <v>10029.799999999999</v>
      </c>
      <c r="AR70">
        <v>439</v>
      </c>
      <c r="AS70">
        <v>33.99</v>
      </c>
      <c r="AT70">
        <v>44.95</v>
      </c>
      <c r="AU70">
        <v>329</v>
      </c>
      <c r="AV70">
        <v>3159.8</v>
      </c>
      <c r="AW70">
        <v>91.4</v>
      </c>
      <c r="AX70">
        <v>1459</v>
      </c>
      <c r="AY70">
        <v>123.99</v>
      </c>
      <c r="AZ70">
        <v>33.99</v>
      </c>
      <c r="BA70">
        <v>123.4</v>
      </c>
      <c r="BB70">
        <v>121.4</v>
      </c>
      <c r="BC70">
        <v>1359</v>
      </c>
      <c r="BD70">
        <v>145</v>
      </c>
      <c r="BE70">
        <v>43.9</v>
      </c>
      <c r="BF70">
        <v>33.99</v>
      </c>
      <c r="BG70">
        <v>33.99</v>
      </c>
      <c r="BH70">
        <v>329</v>
      </c>
      <c r="BI70">
        <v>33.99</v>
      </c>
      <c r="BJ70">
        <v>379</v>
      </c>
      <c r="BK70">
        <v>47</v>
      </c>
      <c r="BL70">
        <v>960</v>
      </c>
      <c r="BM70">
        <v>1077.8</v>
      </c>
      <c r="BN70">
        <v>217.6</v>
      </c>
      <c r="BO70">
        <v>73.8</v>
      </c>
      <c r="BP70">
        <v>272</v>
      </c>
      <c r="BQ70">
        <v>33.99</v>
      </c>
      <c r="BR70">
        <v>27.19</v>
      </c>
      <c r="BS70">
        <v>708186</v>
      </c>
      <c r="BT70">
        <v>7312.8</v>
      </c>
      <c r="BU70" t="str">
        <f>SRP[[#This Row],[Tier]]&amp;" - "&amp;DOLLAR(SRP[[#This Row],[United States]],2)&amp;" USD"</f>
        <v>68 - $33.99 USD</v>
      </c>
      <c r="BV70" t="str">
        <f>WSP[[#This Row],[LOOKUP]]</f>
        <v>68 - $23.79 USD</v>
      </c>
    </row>
    <row r="71" spans="1:74" x14ac:dyDescent="0.25">
      <c r="A71">
        <v>69</v>
      </c>
      <c r="B71">
        <v>34.49</v>
      </c>
      <c r="C71">
        <v>2622</v>
      </c>
      <c r="D71">
        <v>344</v>
      </c>
      <c r="E71">
        <v>44.45</v>
      </c>
      <c r="F71">
        <v>34.49</v>
      </c>
      <c r="G71">
        <v>2823.5</v>
      </c>
      <c r="H71">
        <v>34.49</v>
      </c>
      <c r="I71">
        <v>68</v>
      </c>
      <c r="J71">
        <v>51.3</v>
      </c>
      <c r="K71">
        <v>34.49</v>
      </c>
      <c r="L71">
        <v>27600</v>
      </c>
      <c r="M71">
        <v>137</v>
      </c>
      <c r="N71">
        <v>96900</v>
      </c>
      <c r="O71">
        <v>17250</v>
      </c>
      <c r="P71">
        <v>207</v>
      </c>
      <c r="Q71">
        <v>34.49</v>
      </c>
      <c r="R71">
        <v>689</v>
      </c>
      <c r="S71">
        <v>281</v>
      </c>
      <c r="T71">
        <v>211.5</v>
      </c>
      <c r="U71">
        <v>34.49</v>
      </c>
      <c r="V71">
        <v>34.49</v>
      </c>
      <c r="W71">
        <v>34.49</v>
      </c>
      <c r="X71">
        <v>34.49</v>
      </c>
      <c r="Y71">
        <v>34.49</v>
      </c>
      <c r="Z71">
        <v>177</v>
      </c>
      <c r="AA71">
        <v>6890</v>
      </c>
      <c r="AB71">
        <v>4462</v>
      </c>
      <c r="AC71">
        <v>1680</v>
      </c>
      <c r="AD71">
        <v>325500</v>
      </c>
      <c r="AE71">
        <v>34.49</v>
      </c>
      <c r="AF71">
        <v>148</v>
      </c>
      <c r="AG71">
        <v>34.49</v>
      </c>
      <c r="AH71">
        <v>3758</v>
      </c>
      <c r="AI71">
        <v>5124.1000000000004</v>
      </c>
      <c r="AJ71">
        <v>33460</v>
      </c>
      <c r="AK71">
        <v>34.49</v>
      </c>
      <c r="AL71">
        <v>48</v>
      </c>
      <c r="AM71">
        <v>91.6</v>
      </c>
      <c r="AN71">
        <v>34.49</v>
      </c>
      <c r="AO71">
        <v>109</v>
      </c>
      <c r="AP71">
        <v>34.49</v>
      </c>
      <c r="AQ71">
        <v>10177.4</v>
      </c>
      <c r="AR71">
        <v>444</v>
      </c>
      <c r="AS71">
        <v>34.49</v>
      </c>
      <c r="AT71">
        <v>45.35</v>
      </c>
      <c r="AU71">
        <v>339</v>
      </c>
      <c r="AV71">
        <v>3204.9</v>
      </c>
      <c r="AW71">
        <v>92.7</v>
      </c>
      <c r="AX71">
        <v>1479</v>
      </c>
      <c r="AY71">
        <v>126.99</v>
      </c>
      <c r="AZ71">
        <v>34.49</v>
      </c>
      <c r="BA71">
        <v>125.2</v>
      </c>
      <c r="BB71">
        <v>123.2</v>
      </c>
      <c r="BC71">
        <v>1379</v>
      </c>
      <c r="BD71">
        <v>147</v>
      </c>
      <c r="BE71">
        <v>44.4</v>
      </c>
      <c r="BF71">
        <v>34.49</v>
      </c>
      <c r="BG71">
        <v>34.49</v>
      </c>
      <c r="BH71">
        <v>339</v>
      </c>
      <c r="BI71">
        <v>34.49</v>
      </c>
      <c r="BJ71">
        <v>389</v>
      </c>
      <c r="BK71">
        <v>48</v>
      </c>
      <c r="BL71">
        <v>975</v>
      </c>
      <c r="BM71">
        <v>1093.9000000000001</v>
      </c>
      <c r="BN71">
        <v>220.8</v>
      </c>
      <c r="BO71">
        <v>74.900000000000006</v>
      </c>
      <c r="BP71">
        <v>276</v>
      </c>
      <c r="BQ71">
        <v>34.49</v>
      </c>
      <c r="BR71">
        <v>27.59</v>
      </c>
      <c r="BS71">
        <v>718601</v>
      </c>
      <c r="BT71">
        <v>7420.4</v>
      </c>
      <c r="BU71" t="str">
        <f>SRP[[#This Row],[Tier]]&amp;" - "&amp;DOLLAR(SRP[[#This Row],[United States]],2)&amp;" USD"</f>
        <v>69 - $34.49 USD</v>
      </c>
      <c r="BV71" t="str">
        <f>WSP[[#This Row],[LOOKUP]]</f>
        <v>69 - $24.14 USD</v>
      </c>
    </row>
    <row r="72" spans="1:74" x14ac:dyDescent="0.25">
      <c r="A72">
        <v>70</v>
      </c>
      <c r="B72">
        <v>34.99</v>
      </c>
      <c r="C72">
        <v>2660</v>
      </c>
      <c r="D72">
        <v>349</v>
      </c>
      <c r="E72">
        <v>44.95</v>
      </c>
      <c r="F72">
        <v>34.99</v>
      </c>
      <c r="G72">
        <v>2865</v>
      </c>
      <c r="H72">
        <v>34.99</v>
      </c>
      <c r="I72">
        <v>69</v>
      </c>
      <c r="J72">
        <v>52</v>
      </c>
      <c r="K72">
        <v>34.99</v>
      </c>
      <c r="L72">
        <v>27900</v>
      </c>
      <c r="M72">
        <v>139</v>
      </c>
      <c r="N72">
        <v>99900</v>
      </c>
      <c r="O72">
        <v>17500</v>
      </c>
      <c r="P72">
        <v>210</v>
      </c>
      <c r="Q72">
        <v>34.99</v>
      </c>
      <c r="R72">
        <v>699</v>
      </c>
      <c r="S72">
        <v>285</v>
      </c>
      <c r="T72">
        <v>215</v>
      </c>
      <c r="U72">
        <v>34.99</v>
      </c>
      <c r="V72">
        <v>34.99</v>
      </c>
      <c r="W72">
        <v>34.99</v>
      </c>
      <c r="X72">
        <v>34.99</v>
      </c>
      <c r="Y72">
        <v>34.99</v>
      </c>
      <c r="Z72">
        <v>179</v>
      </c>
      <c r="AA72">
        <v>6990</v>
      </c>
      <c r="AB72">
        <v>4525</v>
      </c>
      <c r="AC72">
        <v>1700</v>
      </c>
      <c r="AD72">
        <v>330000</v>
      </c>
      <c r="AE72">
        <v>34.99</v>
      </c>
      <c r="AF72">
        <v>150</v>
      </c>
      <c r="AG72">
        <v>34.99</v>
      </c>
      <c r="AH72">
        <v>3780</v>
      </c>
      <c r="AI72">
        <v>5199</v>
      </c>
      <c r="AJ72">
        <v>33900</v>
      </c>
      <c r="AK72">
        <v>34.99</v>
      </c>
      <c r="AL72">
        <v>49</v>
      </c>
      <c r="AM72">
        <v>93</v>
      </c>
      <c r="AN72">
        <v>34.99</v>
      </c>
      <c r="AO72">
        <v>110</v>
      </c>
      <c r="AP72">
        <v>34.99</v>
      </c>
      <c r="AQ72">
        <v>10325</v>
      </c>
      <c r="AR72">
        <v>449</v>
      </c>
      <c r="AS72">
        <v>34.99</v>
      </c>
      <c r="AT72">
        <v>45.95</v>
      </c>
      <c r="AU72">
        <v>349</v>
      </c>
      <c r="AV72">
        <v>3250</v>
      </c>
      <c r="AW72">
        <v>94</v>
      </c>
      <c r="AX72">
        <v>1499</v>
      </c>
      <c r="AY72">
        <v>129.99</v>
      </c>
      <c r="AZ72">
        <v>34.99</v>
      </c>
      <c r="BA72">
        <v>127</v>
      </c>
      <c r="BB72">
        <v>125</v>
      </c>
      <c r="BC72">
        <v>1399</v>
      </c>
      <c r="BD72">
        <v>149</v>
      </c>
      <c r="BE72">
        <v>44.9</v>
      </c>
      <c r="BF72">
        <v>34.99</v>
      </c>
      <c r="BG72">
        <v>34.99</v>
      </c>
      <c r="BH72">
        <v>349</v>
      </c>
      <c r="BI72">
        <v>34.99</v>
      </c>
      <c r="BJ72">
        <v>399</v>
      </c>
      <c r="BK72">
        <v>49</v>
      </c>
      <c r="BL72">
        <v>990</v>
      </c>
      <c r="BM72">
        <v>1110</v>
      </c>
      <c r="BN72">
        <v>224</v>
      </c>
      <c r="BO72">
        <v>76</v>
      </c>
      <c r="BP72">
        <v>280</v>
      </c>
      <c r="BQ72">
        <v>34.99</v>
      </c>
      <c r="BR72">
        <v>27.99</v>
      </c>
      <c r="BS72">
        <v>729015</v>
      </c>
      <c r="BT72">
        <v>7528</v>
      </c>
      <c r="BU72" t="str">
        <f>SRP[[#This Row],[Tier]]&amp;" - "&amp;DOLLAR(SRP[[#This Row],[United States]],2)&amp;" USD"</f>
        <v>70 - $34.99 USD</v>
      </c>
      <c r="BV72" t="str">
        <f>WSP[[#This Row],[LOOKUP]]</f>
        <v>70 - $24.49 USD</v>
      </c>
    </row>
    <row r="73" spans="1:74" x14ac:dyDescent="0.25">
      <c r="A73">
        <v>71</v>
      </c>
      <c r="B73">
        <v>35.49</v>
      </c>
      <c r="C73">
        <v>2698</v>
      </c>
      <c r="D73">
        <v>354</v>
      </c>
      <c r="E73">
        <v>45.7</v>
      </c>
      <c r="F73">
        <v>35.49</v>
      </c>
      <c r="G73">
        <v>2906</v>
      </c>
      <c r="H73">
        <v>35.49</v>
      </c>
      <c r="I73">
        <v>70</v>
      </c>
      <c r="J73">
        <v>52.8</v>
      </c>
      <c r="K73">
        <v>35.49</v>
      </c>
      <c r="L73">
        <v>28100</v>
      </c>
      <c r="M73">
        <v>141</v>
      </c>
      <c r="N73">
        <v>100900</v>
      </c>
      <c r="O73">
        <v>17750</v>
      </c>
      <c r="P73">
        <v>213</v>
      </c>
      <c r="Q73">
        <v>35.49</v>
      </c>
      <c r="R73">
        <v>709</v>
      </c>
      <c r="S73">
        <v>289</v>
      </c>
      <c r="T73">
        <v>218.5</v>
      </c>
      <c r="U73">
        <v>35.49</v>
      </c>
      <c r="V73">
        <v>35.49</v>
      </c>
      <c r="W73">
        <v>35.49</v>
      </c>
      <c r="X73">
        <v>35.49</v>
      </c>
      <c r="Y73">
        <v>35.49</v>
      </c>
      <c r="Z73">
        <v>181</v>
      </c>
      <c r="AA73">
        <v>7090</v>
      </c>
      <c r="AB73">
        <v>4592</v>
      </c>
      <c r="AC73">
        <v>1720</v>
      </c>
      <c r="AD73">
        <v>335000</v>
      </c>
      <c r="AE73">
        <v>35.49</v>
      </c>
      <c r="AF73">
        <v>152.5</v>
      </c>
      <c r="AG73">
        <v>35.49</v>
      </c>
      <c r="AH73">
        <v>3866</v>
      </c>
      <c r="AI73">
        <v>5269</v>
      </c>
      <c r="AJ73">
        <v>34400</v>
      </c>
      <c r="AK73">
        <v>35.49</v>
      </c>
      <c r="AL73">
        <v>51</v>
      </c>
      <c r="AM73">
        <v>94.3</v>
      </c>
      <c r="AN73">
        <v>35.49</v>
      </c>
      <c r="AO73">
        <v>112</v>
      </c>
      <c r="AP73">
        <v>35.49</v>
      </c>
      <c r="AQ73">
        <v>10472.4</v>
      </c>
      <c r="AR73">
        <v>454</v>
      </c>
      <c r="AS73">
        <v>35.49</v>
      </c>
      <c r="AT73">
        <v>46.35</v>
      </c>
      <c r="AU73">
        <v>354</v>
      </c>
      <c r="AV73">
        <v>3294.9</v>
      </c>
      <c r="AW73">
        <v>95.4</v>
      </c>
      <c r="AX73">
        <v>1524</v>
      </c>
      <c r="AY73">
        <v>133.99</v>
      </c>
      <c r="AZ73">
        <v>35.49</v>
      </c>
      <c r="BA73">
        <v>128.9</v>
      </c>
      <c r="BB73">
        <v>126.7</v>
      </c>
      <c r="BC73">
        <v>1429</v>
      </c>
      <c r="BD73">
        <v>150</v>
      </c>
      <c r="BE73">
        <v>45.4</v>
      </c>
      <c r="BF73">
        <v>35.49</v>
      </c>
      <c r="BG73">
        <v>35.49</v>
      </c>
      <c r="BH73">
        <v>354</v>
      </c>
      <c r="BI73">
        <v>35.49</v>
      </c>
      <c r="BJ73">
        <v>404</v>
      </c>
      <c r="BK73">
        <v>51</v>
      </c>
      <c r="BL73">
        <v>1005</v>
      </c>
      <c r="BM73">
        <v>1124</v>
      </c>
      <c r="BN73">
        <v>227.2</v>
      </c>
      <c r="BO73">
        <v>76.900000000000006</v>
      </c>
      <c r="BP73">
        <v>284</v>
      </c>
      <c r="BQ73">
        <v>35.49</v>
      </c>
      <c r="BR73">
        <v>28.39</v>
      </c>
      <c r="BS73">
        <v>739430</v>
      </c>
      <c r="BT73">
        <v>7635.6</v>
      </c>
      <c r="BU73" t="str">
        <f>SRP[[#This Row],[Tier]]&amp;" - "&amp;DOLLAR(SRP[[#This Row],[United States]],2)&amp;" USD"</f>
        <v>71 - $35.49 USD</v>
      </c>
      <c r="BV73" t="str">
        <f>WSP[[#This Row],[LOOKUP]]</f>
        <v>71 - $24.84 USD</v>
      </c>
    </row>
    <row r="74" spans="1:74" x14ac:dyDescent="0.25">
      <c r="A74">
        <v>72</v>
      </c>
      <c r="B74">
        <v>35.99</v>
      </c>
      <c r="C74">
        <v>2736</v>
      </c>
      <c r="D74">
        <v>359</v>
      </c>
      <c r="E74">
        <v>46.45</v>
      </c>
      <c r="F74">
        <v>35.99</v>
      </c>
      <c r="G74">
        <v>2947</v>
      </c>
      <c r="H74">
        <v>35.99</v>
      </c>
      <c r="I74">
        <v>71</v>
      </c>
      <c r="J74">
        <v>53.6</v>
      </c>
      <c r="K74">
        <v>35.99</v>
      </c>
      <c r="L74">
        <v>28300</v>
      </c>
      <c r="M74">
        <v>143</v>
      </c>
      <c r="N74">
        <v>101900</v>
      </c>
      <c r="O74">
        <v>18000</v>
      </c>
      <c r="P74">
        <v>216</v>
      </c>
      <c r="Q74">
        <v>35.99</v>
      </c>
      <c r="R74">
        <v>719</v>
      </c>
      <c r="S74">
        <v>293</v>
      </c>
      <c r="T74">
        <v>222</v>
      </c>
      <c r="U74">
        <v>35.99</v>
      </c>
      <c r="V74">
        <v>35.99</v>
      </c>
      <c r="W74">
        <v>35.99</v>
      </c>
      <c r="X74">
        <v>35.99</v>
      </c>
      <c r="Y74">
        <v>35.99</v>
      </c>
      <c r="Z74">
        <v>183</v>
      </c>
      <c r="AA74">
        <v>7190</v>
      </c>
      <c r="AB74">
        <v>4660</v>
      </c>
      <c r="AC74">
        <v>1740</v>
      </c>
      <c r="AD74">
        <v>340000</v>
      </c>
      <c r="AE74">
        <v>35.99</v>
      </c>
      <c r="AF74">
        <v>155</v>
      </c>
      <c r="AG74">
        <v>35.99</v>
      </c>
      <c r="AH74">
        <v>3888</v>
      </c>
      <c r="AI74">
        <v>5339</v>
      </c>
      <c r="AJ74">
        <v>34900</v>
      </c>
      <c r="AK74">
        <v>35.99</v>
      </c>
      <c r="AL74">
        <v>53</v>
      </c>
      <c r="AM74">
        <v>95.6</v>
      </c>
      <c r="AN74">
        <v>35.99</v>
      </c>
      <c r="AO74">
        <v>113</v>
      </c>
      <c r="AP74">
        <v>35.99</v>
      </c>
      <c r="AQ74">
        <v>10619.8</v>
      </c>
      <c r="AR74">
        <v>459</v>
      </c>
      <c r="AS74">
        <v>35.99</v>
      </c>
      <c r="AT74">
        <v>46.75</v>
      </c>
      <c r="AU74">
        <v>359</v>
      </c>
      <c r="AV74">
        <v>3339.8</v>
      </c>
      <c r="AW74">
        <v>96.8</v>
      </c>
      <c r="AX74">
        <v>1549</v>
      </c>
      <c r="AY74">
        <v>137.99</v>
      </c>
      <c r="AZ74">
        <v>35.99</v>
      </c>
      <c r="BA74">
        <v>130.80000000000001</v>
      </c>
      <c r="BB74">
        <v>128.4</v>
      </c>
      <c r="BC74">
        <v>1459</v>
      </c>
      <c r="BD74">
        <v>151</v>
      </c>
      <c r="BE74">
        <v>45.9</v>
      </c>
      <c r="BF74">
        <v>35.99</v>
      </c>
      <c r="BG74">
        <v>35.99</v>
      </c>
      <c r="BH74">
        <v>359</v>
      </c>
      <c r="BI74">
        <v>35.99</v>
      </c>
      <c r="BJ74">
        <v>409</v>
      </c>
      <c r="BK74">
        <v>53</v>
      </c>
      <c r="BL74">
        <v>1020</v>
      </c>
      <c r="BM74">
        <v>1138</v>
      </c>
      <c r="BN74">
        <v>230.4</v>
      </c>
      <c r="BO74">
        <v>77.8</v>
      </c>
      <c r="BP74">
        <v>288</v>
      </c>
      <c r="BQ74">
        <v>35.99</v>
      </c>
      <c r="BR74">
        <v>28.79</v>
      </c>
      <c r="BS74">
        <v>749844</v>
      </c>
      <c r="BT74">
        <v>7743.2</v>
      </c>
      <c r="BU74" t="str">
        <f>SRP[[#This Row],[Tier]]&amp;" - "&amp;DOLLAR(SRP[[#This Row],[United States]],2)&amp;" USD"</f>
        <v>72 - $35.99 USD</v>
      </c>
      <c r="BV74" t="str">
        <f>WSP[[#This Row],[LOOKUP]]</f>
        <v>72 - $25.19 USD</v>
      </c>
    </row>
    <row r="75" spans="1:74" x14ac:dyDescent="0.25">
      <c r="A75">
        <v>73</v>
      </c>
      <c r="B75">
        <v>36.49</v>
      </c>
      <c r="C75">
        <v>2774</v>
      </c>
      <c r="D75">
        <v>364</v>
      </c>
      <c r="E75">
        <v>47.2</v>
      </c>
      <c r="F75">
        <v>36.49</v>
      </c>
      <c r="G75">
        <v>2988</v>
      </c>
      <c r="H75">
        <v>36.49</v>
      </c>
      <c r="I75">
        <v>72</v>
      </c>
      <c r="J75">
        <v>54.4</v>
      </c>
      <c r="K75">
        <v>36.49</v>
      </c>
      <c r="L75">
        <v>28500</v>
      </c>
      <c r="M75">
        <v>145</v>
      </c>
      <c r="N75">
        <v>102900</v>
      </c>
      <c r="O75">
        <v>18250</v>
      </c>
      <c r="P75">
        <v>219</v>
      </c>
      <c r="Q75">
        <v>36.49</v>
      </c>
      <c r="R75">
        <v>729</v>
      </c>
      <c r="S75">
        <v>297</v>
      </c>
      <c r="T75">
        <v>225.5</v>
      </c>
      <c r="U75">
        <v>36.49</v>
      </c>
      <c r="V75">
        <v>36.49</v>
      </c>
      <c r="W75">
        <v>36.49</v>
      </c>
      <c r="X75">
        <v>36.49</v>
      </c>
      <c r="Y75">
        <v>36.49</v>
      </c>
      <c r="Z75">
        <v>185</v>
      </c>
      <c r="AA75">
        <v>7290</v>
      </c>
      <c r="AB75">
        <v>4727</v>
      </c>
      <c r="AC75">
        <v>1760</v>
      </c>
      <c r="AD75">
        <v>345000</v>
      </c>
      <c r="AE75">
        <v>36.49</v>
      </c>
      <c r="AF75">
        <v>157.5</v>
      </c>
      <c r="AG75">
        <v>36.49</v>
      </c>
      <c r="AH75">
        <v>3974</v>
      </c>
      <c r="AI75">
        <v>5409</v>
      </c>
      <c r="AJ75">
        <v>35400</v>
      </c>
      <c r="AK75">
        <v>36.49</v>
      </c>
      <c r="AL75">
        <v>55</v>
      </c>
      <c r="AM75">
        <v>96.9</v>
      </c>
      <c r="AN75">
        <v>36.49</v>
      </c>
      <c r="AO75">
        <v>115</v>
      </c>
      <c r="AP75">
        <v>36.49</v>
      </c>
      <c r="AQ75">
        <v>10767.2</v>
      </c>
      <c r="AR75">
        <v>464</v>
      </c>
      <c r="AS75">
        <v>36.49</v>
      </c>
      <c r="AT75">
        <v>47.15</v>
      </c>
      <c r="AU75">
        <v>364</v>
      </c>
      <c r="AV75">
        <v>3384.7</v>
      </c>
      <c r="AW75">
        <v>98.2</v>
      </c>
      <c r="AX75">
        <v>1574</v>
      </c>
      <c r="AY75">
        <v>141.99</v>
      </c>
      <c r="AZ75">
        <v>36.49</v>
      </c>
      <c r="BA75">
        <v>132.69999999999999</v>
      </c>
      <c r="BB75">
        <v>130.1</v>
      </c>
      <c r="BC75">
        <v>1489</v>
      </c>
      <c r="BD75">
        <v>152</v>
      </c>
      <c r="BE75">
        <v>46.4</v>
      </c>
      <c r="BF75">
        <v>36.49</v>
      </c>
      <c r="BG75">
        <v>36.49</v>
      </c>
      <c r="BH75">
        <v>364</v>
      </c>
      <c r="BI75">
        <v>36.49</v>
      </c>
      <c r="BJ75">
        <v>414</v>
      </c>
      <c r="BK75">
        <v>55</v>
      </c>
      <c r="BL75">
        <v>1035</v>
      </c>
      <c r="BM75">
        <v>1152</v>
      </c>
      <c r="BN75">
        <v>233.6</v>
      </c>
      <c r="BO75">
        <v>78.7</v>
      </c>
      <c r="BP75">
        <v>292</v>
      </c>
      <c r="BQ75">
        <v>36.49</v>
      </c>
      <c r="BR75">
        <v>29.19</v>
      </c>
      <c r="BS75">
        <v>760259</v>
      </c>
      <c r="BT75">
        <v>7850.8</v>
      </c>
      <c r="BU75" t="str">
        <f>SRP[[#This Row],[Tier]]&amp;" - "&amp;DOLLAR(SRP[[#This Row],[United States]],2)&amp;" USD"</f>
        <v>73 - $36.49 USD</v>
      </c>
      <c r="BV75" t="str">
        <f>WSP[[#This Row],[LOOKUP]]</f>
        <v>73 - $25.54 USD</v>
      </c>
    </row>
    <row r="76" spans="1:74" x14ac:dyDescent="0.25">
      <c r="A76">
        <v>74</v>
      </c>
      <c r="B76">
        <v>36.99</v>
      </c>
      <c r="C76">
        <v>2812</v>
      </c>
      <c r="D76">
        <v>369</v>
      </c>
      <c r="E76">
        <v>47.95</v>
      </c>
      <c r="F76">
        <v>36.99</v>
      </c>
      <c r="G76">
        <v>3029</v>
      </c>
      <c r="H76">
        <v>36.99</v>
      </c>
      <c r="I76">
        <v>73</v>
      </c>
      <c r="J76">
        <v>55.2</v>
      </c>
      <c r="K76">
        <v>36.99</v>
      </c>
      <c r="L76">
        <v>28700</v>
      </c>
      <c r="M76">
        <v>147</v>
      </c>
      <c r="N76">
        <v>103900</v>
      </c>
      <c r="O76">
        <v>18500</v>
      </c>
      <c r="P76">
        <v>222</v>
      </c>
      <c r="Q76">
        <v>36.99</v>
      </c>
      <c r="R76">
        <v>739</v>
      </c>
      <c r="S76">
        <v>301</v>
      </c>
      <c r="T76">
        <v>229</v>
      </c>
      <c r="U76">
        <v>36.99</v>
      </c>
      <c r="V76">
        <v>36.99</v>
      </c>
      <c r="W76">
        <v>36.99</v>
      </c>
      <c r="X76">
        <v>36.99</v>
      </c>
      <c r="Y76">
        <v>36.99</v>
      </c>
      <c r="Z76">
        <v>187</v>
      </c>
      <c r="AA76">
        <v>7390</v>
      </c>
      <c r="AB76">
        <v>4795</v>
      </c>
      <c r="AC76">
        <v>1780</v>
      </c>
      <c r="AD76">
        <v>350000</v>
      </c>
      <c r="AE76">
        <v>36.99</v>
      </c>
      <c r="AF76">
        <v>160</v>
      </c>
      <c r="AG76">
        <v>36.99</v>
      </c>
      <c r="AH76">
        <v>3996</v>
      </c>
      <c r="AI76">
        <v>5479</v>
      </c>
      <c r="AJ76">
        <v>35900</v>
      </c>
      <c r="AK76">
        <v>36.99</v>
      </c>
      <c r="AL76">
        <v>57</v>
      </c>
      <c r="AM76">
        <v>98.2</v>
      </c>
      <c r="AN76">
        <v>36.99</v>
      </c>
      <c r="AO76">
        <v>116</v>
      </c>
      <c r="AP76">
        <v>36.99</v>
      </c>
      <c r="AQ76">
        <v>10914.6</v>
      </c>
      <c r="AR76">
        <v>469</v>
      </c>
      <c r="AS76">
        <v>36.99</v>
      </c>
      <c r="AT76">
        <v>47.55</v>
      </c>
      <c r="AU76">
        <v>369</v>
      </c>
      <c r="AV76">
        <v>3429.6</v>
      </c>
      <c r="AW76">
        <v>99.6</v>
      </c>
      <c r="AX76">
        <v>1599</v>
      </c>
      <c r="AY76">
        <v>145.99</v>
      </c>
      <c r="AZ76">
        <v>36.99</v>
      </c>
      <c r="BA76">
        <v>134.6</v>
      </c>
      <c r="BB76">
        <v>131.80000000000001</v>
      </c>
      <c r="BC76">
        <v>1519</v>
      </c>
      <c r="BD76">
        <v>153</v>
      </c>
      <c r="BE76">
        <v>46.9</v>
      </c>
      <c r="BF76">
        <v>36.99</v>
      </c>
      <c r="BG76">
        <v>36.99</v>
      </c>
      <c r="BH76">
        <v>369</v>
      </c>
      <c r="BI76">
        <v>36.99</v>
      </c>
      <c r="BJ76">
        <v>419</v>
      </c>
      <c r="BK76">
        <v>57</v>
      </c>
      <c r="BL76">
        <v>1050</v>
      </c>
      <c r="BM76">
        <v>1166</v>
      </c>
      <c r="BN76">
        <v>236.8</v>
      </c>
      <c r="BO76">
        <v>79.599999999999994</v>
      </c>
      <c r="BP76">
        <v>296</v>
      </c>
      <c r="BQ76">
        <v>36.99</v>
      </c>
      <c r="BR76">
        <v>29.59</v>
      </c>
      <c r="BS76">
        <v>770673</v>
      </c>
      <c r="BT76">
        <v>7958.4</v>
      </c>
      <c r="BU76" t="str">
        <f>SRP[[#This Row],[Tier]]&amp;" - "&amp;DOLLAR(SRP[[#This Row],[United States]],2)&amp;" USD"</f>
        <v>74 - $36.99 USD</v>
      </c>
      <c r="BV76" t="str">
        <f>WSP[[#This Row],[LOOKUP]]</f>
        <v>74 - $25.89 USD</v>
      </c>
    </row>
    <row r="77" spans="1:74" x14ac:dyDescent="0.25">
      <c r="A77">
        <v>75</v>
      </c>
      <c r="B77">
        <v>37.49</v>
      </c>
      <c r="C77">
        <v>2850</v>
      </c>
      <c r="D77">
        <v>374</v>
      </c>
      <c r="E77">
        <v>48.7</v>
      </c>
      <c r="F77">
        <v>37.49</v>
      </c>
      <c r="G77">
        <v>3070</v>
      </c>
      <c r="H77">
        <v>37.49</v>
      </c>
      <c r="I77">
        <v>74</v>
      </c>
      <c r="J77">
        <v>56</v>
      </c>
      <c r="K77">
        <v>37.49</v>
      </c>
      <c r="L77">
        <v>28900</v>
      </c>
      <c r="M77">
        <v>149</v>
      </c>
      <c r="N77">
        <v>104900</v>
      </c>
      <c r="O77">
        <v>18750</v>
      </c>
      <c r="P77">
        <v>225</v>
      </c>
      <c r="Q77">
        <v>37.49</v>
      </c>
      <c r="R77">
        <v>749</v>
      </c>
      <c r="S77">
        <v>305</v>
      </c>
      <c r="T77">
        <v>232.5</v>
      </c>
      <c r="U77">
        <v>37.49</v>
      </c>
      <c r="V77">
        <v>37.49</v>
      </c>
      <c r="W77">
        <v>37.49</v>
      </c>
      <c r="X77">
        <v>37.49</v>
      </c>
      <c r="Y77">
        <v>37.49</v>
      </c>
      <c r="Z77">
        <v>189</v>
      </c>
      <c r="AA77">
        <v>7490</v>
      </c>
      <c r="AB77">
        <v>4862</v>
      </c>
      <c r="AC77">
        <v>1800</v>
      </c>
      <c r="AD77">
        <v>355000</v>
      </c>
      <c r="AE77">
        <v>37.49</v>
      </c>
      <c r="AF77">
        <v>162.5</v>
      </c>
      <c r="AG77">
        <v>37.49</v>
      </c>
      <c r="AH77">
        <v>4082</v>
      </c>
      <c r="AI77">
        <v>5549</v>
      </c>
      <c r="AJ77">
        <v>36400</v>
      </c>
      <c r="AK77">
        <v>37.49</v>
      </c>
      <c r="AL77">
        <v>59</v>
      </c>
      <c r="AM77">
        <v>99.5</v>
      </c>
      <c r="AN77">
        <v>37.49</v>
      </c>
      <c r="AO77">
        <v>118</v>
      </c>
      <c r="AP77">
        <v>37.49</v>
      </c>
      <c r="AQ77">
        <v>11062</v>
      </c>
      <c r="AR77">
        <v>474</v>
      </c>
      <c r="AS77">
        <v>37.49</v>
      </c>
      <c r="AT77">
        <v>47.95</v>
      </c>
      <c r="AU77">
        <v>374</v>
      </c>
      <c r="AV77">
        <v>3474.5</v>
      </c>
      <c r="AW77">
        <v>101</v>
      </c>
      <c r="AX77">
        <v>1624</v>
      </c>
      <c r="AY77">
        <v>149.99</v>
      </c>
      <c r="AZ77">
        <v>37.49</v>
      </c>
      <c r="BA77">
        <v>136.5</v>
      </c>
      <c r="BB77">
        <v>133.5</v>
      </c>
      <c r="BC77">
        <v>1549</v>
      </c>
      <c r="BD77">
        <v>154</v>
      </c>
      <c r="BE77">
        <v>47.4</v>
      </c>
      <c r="BF77">
        <v>37.49</v>
      </c>
      <c r="BG77">
        <v>37.49</v>
      </c>
      <c r="BH77">
        <v>374</v>
      </c>
      <c r="BI77">
        <v>37.49</v>
      </c>
      <c r="BJ77">
        <v>424</v>
      </c>
      <c r="BK77">
        <v>59</v>
      </c>
      <c r="BL77">
        <v>1065</v>
      </c>
      <c r="BM77">
        <v>1180</v>
      </c>
      <c r="BN77">
        <v>240</v>
      </c>
      <c r="BO77">
        <v>80.5</v>
      </c>
      <c r="BP77">
        <v>300</v>
      </c>
      <c r="BQ77">
        <v>37.49</v>
      </c>
      <c r="BR77">
        <v>29.99</v>
      </c>
      <c r="BS77">
        <v>781088</v>
      </c>
      <c r="BT77">
        <v>8066</v>
      </c>
      <c r="BU77" t="str">
        <f>SRP[[#This Row],[Tier]]&amp;" - "&amp;DOLLAR(SRP[[#This Row],[United States]],2)&amp;" USD"</f>
        <v>75 - $37.49 USD</v>
      </c>
      <c r="BV77" t="str">
        <f>WSP[[#This Row],[LOOKUP]]</f>
        <v>75 - $26.24 USD</v>
      </c>
    </row>
    <row r="78" spans="1:74" x14ac:dyDescent="0.25">
      <c r="A78">
        <v>76</v>
      </c>
      <c r="B78">
        <v>37.99</v>
      </c>
      <c r="C78">
        <v>2888</v>
      </c>
      <c r="D78">
        <v>379</v>
      </c>
      <c r="E78">
        <v>49.95</v>
      </c>
      <c r="F78">
        <v>37.99</v>
      </c>
      <c r="G78">
        <v>3111</v>
      </c>
      <c r="H78">
        <v>37.99</v>
      </c>
      <c r="I78">
        <v>75</v>
      </c>
      <c r="J78">
        <v>56.8</v>
      </c>
      <c r="K78">
        <v>37.99</v>
      </c>
      <c r="L78">
        <v>29100</v>
      </c>
      <c r="M78">
        <v>151</v>
      </c>
      <c r="N78">
        <v>105900</v>
      </c>
      <c r="O78">
        <v>19000</v>
      </c>
      <c r="P78">
        <v>228</v>
      </c>
      <c r="Q78">
        <v>37.99</v>
      </c>
      <c r="R78">
        <v>759</v>
      </c>
      <c r="S78">
        <v>309</v>
      </c>
      <c r="T78">
        <v>236</v>
      </c>
      <c r="U78">
        <v>37.99</v>
      </c>
      <c r="V78">
        <v>37.99</v>
      </c>
      <c r="W78">
        <v>37.99</v>
      </c>
      <c r="X78">
        <v>37.99</v>
      </c>
      <c r="Y78">
        <v>37.99</v>
      </c>
      <c r="Z78">
        <v>191</v>
      </c>
      <c r="AA78">
        <v>7590</v>
      </c>
      <c r="AB78">
        <v>4929</v>
      </c>
      <c r="AC78">
        <v>1820</v>
      </c>
      <c r="AD78">
        <v>360000</v>
      </c>
      <c r="AE78">
        <v>37.99</v>
      </c>
      <c r="AF78">
        <v>165</v>
      </c>
      <c r="AG78">
        <v>37.99</v>
      </c>
      <c r="AH78">
        <v>4104</v>
      </c>
      <c r="AI78">
        <v>5619</v>
      </c>
      <c r="AJ78">
        <v>36900</v>
      </c>
      <c r="AK78">
        <v>37.99</v>
      </c>
      <c r="AL78">
        <v>61</v>
      </c>
      <c r="AM78">
        <v>100.8</v>
      </c>
      <c r="AN78">
        <v>37.99</v>
      </c>
      <c r="AO78">
        <v>119</v>
      </c>
      <c r="AP78">
        <v>37.99</v>
      </c>
      <c r="AQ78">
        <v>11209.4</v>
      </c>
      <c r="AR78">
        <v>479</v>
      </c>
      <c r="AS78">
        <v>37.99</v>
      </c>
      <c r="AT78">
        <v>48.35</v>
      </c>
      <c r="AU78">
        <v>379</v>
      </c>
      <c r="AV78">
        <v>3519.4</v>
      </c>
      <c r="AW78">
        <v>102.4</v>
      </c>
      <c r="AX78">
        <v>1649</v>
      </c>
      <c r="AY78">
        <v>153.99</v>
      </c>
      <c r="AZ78">
        <v>37.99</v>
      </c>
      <c r="BA78">
        <v>138.4</v>
      </c>
      <c r="BB78">
        <v>135.19999999999999</v>
      </c>
      <c r="BC78">
        <v>1579</v>
      </c>
      <c r="BD78">
        <v>155</v>
      </c>
      <c r="BE78">
        <v>47.9</v>
      </c>
      <c r="BF78">
        <v>37.99</v>
      </c>
      <c r="BG78">
        <v>37.99</v>
      </c>
      <c r="BH78">
        <v>379</v>
      </c>
      <c r="BI78">
        <v>37.99</v>
      </c>
      <c r="BJ78">
        <v>429</v>
      </c>
      <c r="BK78">
        <v>61</v>
      </c>
      <c r="BL78">
        <v>1080</v>
      </c>
      <c r="BM78">
        <v>1194</v>
      </c>
      <c r="BN78">
        <v>243.2</v>
      </c>
      <c r="BO78">
        <v>81.400000000000006</v>
      </c>
      <c r="BP78">
        <v>304</v>
      </c>
      <c r="BQ78">
        <v>37.99</v>
      </c>
      <c r="BR78">
        <v>30.39</v>
      </c>
      <c r="BS78">
        <v>791502</v>
      </c>
      <c r="BT78">
        <v>8173.6</v>
      </c>
      <c r="BU78" t="str">
        <f>SRP[[#This Row],[Tier]]&amp;" - "&amp;DOLLAR(SRP[[#This Row],[United States]],2)&amp;" USD"</f>
        <v>76 - $37.99 USD</v>
      </c>
      <c r="BV78" t="str">
        <f>WSP[[#This Row],[LOOKUP]]</f>
        <v>76 - $26.59 USD</v>
      </c>
    </row>
    <row r="79" spans="1:74" x14ac:dyDescent="0.25">
      <c r="A79">
        <v>77</v>
      </c>
      <c r="B79">
        <v>38.49</v>
      </c>
      <c r="C79">
        <v>2926</v>
      </c>
      <c r="D79">
        <v>384</v>
      </c>
      <c r="E79">
        <v>50.2</v>
      </c>
      <c r="F79">
        <v>38.49</v>
      </c>
      <c r="G79">
        <v>3152</v>
      </c>
      <c r="H79">
        <v>38.49</v>
      </c>
      <c r="I79">
        <v>76</v>
      </c>
      <c r="J79">
        <v>57.6</v>
      </c>
      <c r="K79">
        <v>38.49</v>
      </c>
      <c r="L79">
        <v>29300</v>
      </c>
      <c r="M79">
        <v>153</v>
      </c>
      <c r="N79">
        <v>106900</v>
      </c>
      <c r="O79">
        <v>19250</v>
      </c>
      <c r="P79">
        <v>231</v>
      </c>
      <c r="Q79">
        <v>38.49</v>
      </c>
      <c r="R79">
        <v>769</v>
      </c>
      <c r="S79">
        <v>313</v>
      </c>
      <c r="T79">
        <v>239.5</v>
      </c>
      <c r="U79">
        <v>38.49</v>
      </c>
      <c r="V79">
        <v>38.49</v>
      </c>
      <c r="W79">
        <v>38.49</v>
      </c>
      <c r="X79">
        <v>38.49</v>
      </c>
      <c r="Y79">
        <v>38.49</v>
      </c>
      <c r="Z79">
        <v>193</v>
      </c>
      <c r="AA79">
        <v>7690</v>
      </c>
      <c r="AB79">
        <v>4997</v>
      </c>
      <c r="AC79">
        <v>1840</v>
      </c>
      <c r="AD79">
        <v>365000</v>
      </c>
      <c r="AE79">
        <v>38.49</v>
      </c>
      <c r="AF79">
        <v>167.5</v>
      </c>
      <c r="AG79">
        <v>38.49</v>
      </c>
      <c r="AH79">
        <v>4190</v>
      </c>
      <c r="AI79">
        <v>5689</v>
      </c>
      <c r="AJ79">
        <v>37400</v>
      </c>
      <c r="AK79">
        <v>38.49</v>
      </c>
      <c r="AL79">
        <v>63</v>
      </c>
      <c r="AM79">
        <v>102.1</v>
      </c>
      <c r="AN79">
        <v>38.49</v>
      </c>
      <c r="AO79">
        <v>121</v>
      </c>
      <c r="AP79">
        <v>38.49</v>
      </c>
      <c r="AQ79">
        <v>11356.8</v>
      </c>
      <c r="AR79">
        <v>484</v>
      </c>
      <c r="AS79">
        <v>38.49</v>
      </c>
      <c r="AT79">
        <v>48.75</v>
      </c>
      <c r="AU79">
        <v>384</v>
      </c>
      <c r="AV79">
        <v>3564.3</v>
      </c>
      <c r="AW79">
        <v>103.8</v>
      </c>
      <c r="AX79">
        <v>1674</v>
      </c>
      <c r="AY79">
        <v>157.99</v>
      </c>
      <c r="AZ79">
        <v>38.49</v>
      </c>
      <c r="BA79">
        <v>140.30000000000001</v>
      </c>
      <c r="BB79">
        <v>136.9</v>
      </c>
      <c r="BC79">
        <v>1609</v>
      </c>
      <c r="BD79">
        <v>156</v>
      </c>
      <c r="BE79">
        <v>48.4</v>
      </c>
      <c r="BF79">
        <v>38.49</v>
      </c>
      <c r="BG79">
        <v>38.49</v>
      </c>
      <c r="BH79">
        <v>384</v>
      </c>
      <c r="BI79">
        <v>38.49</v>
      </c>
      <c r="BJ79">
        <v>434</v>
      </c>
      <c r="BK79">
        <v>63</v>
      </c>
      <c r="BL79">
        <v>1095</v>
      </c>
      <c r="BM79">
        <v>1208</v>
      </c>
      <c r="BN79">
        <v>246.4</v>
      </c>
      <c r="BO79">
        <v>82.3</v>
      </c>
      <c r="BP79">
        <v>308</v>
      </c>
      <c r="BQ79">
        <v>38.49</v>
      </c>
      <c r="BR79">
        <v>30.79</v>
      </c>
      <c r="BS79">
        <v>801917</v>
      </c>
      <c r="BT79">
        <v>8281.2000000000007</v>
      </c>
      <c r="BU79" t="str">
        <f>SRP[[#This Row],[Tier]]&amp;" - "&amp;DOLLAR(SRP[[#This Row],[United States]],2)&amp;" USD"</f>
        <v>77 - $38.49 USD</v>
      </c>
      <c r="BV79" t="str">
        <f>WSP[[#This Row],[LOOKUP]]</f>
        <v>77 - $26.94 USD</v>
      </c>
    </row>
    <row r="80" spans="1:74" x14ac:dyDescent="0.25">
      <c r="A80">
        <v>78</v>
      </c>
      <c r="B80">
        <v>38.99</v>
      </c>
      <c r="C80">
        <v>2964</v>
      </c>
      <c r="D80">
        <v>389</v>
      </c>
      <c r="E80">
        <v>50.95</v>
      </c>
      <c r="F80">
        <v>38.99</v>
      </c>
      <c r="G80">
        <v>3193</v>
      </c>
      <c r="H80">
        <v>38.99</v>
      </c>
      <c r="I80">
        <v>77</v>
      </c>
      <c r="J80">
        <v>58.4</v>
      </c>
      <c r="K80">
        <v>38.99</v>
      </c>
      <c r="L80">
        <v>29500</v>
      </c>
      <c r="M80">
        <v>155</v>
      </c>
      <c r="N80">
        <v>107900</v>
      </c>
      <c r="O80">
        <v>19500</v>
      </c>
      <c r="P80">
        <v>234</v>
      </c>
      <c r="Q80">
        <v>38.99</v>
      </c>
      <c r="R80">
        <v>779</v>
      </c>
      <c r="S80">
        <v>317</v>
      </c>
      <c r="T80">
        <v>243</v>
      </c>
      <c r="U80">
        <v>38.99</v>
      </c>
      <c r="V80">
        <v>38.99</v>
      </c>
      <c r="W80">
        <v>38.99</v>
      </c>
      <c r="X80">
        <v>38.99</v>
      </c>
      <c r="Y80">
        <v>38.99</v>
      </c>
      <c r="Z80">
        <v>195</v>
      </c>
      <c r="AA80">
        <v>7790</v>
      </c>
      <c r="AB80">
        <v>5064</v>
      </c>
      <c r="AC80">
        <v>1860</v>
      </c>
      <c r="AD80">
        <v>370000</v>
      </c>
      <c r="AE80">
        <v>38.99</v>
      </c>
      <c r="AF80">
        <v>170</v>
      </c>
      <c r="AG80">
        <v>38.99</v>
      </c>
      <c r="AH80">
        <v>4212</v>
      </c>
      <c r="AI80">
        <v>5759</v>
      </c>
      <c r="AJ80">
        <v>37900</v>
      </c>
      <c r="AK80">
        <v>38.99</v>
      </c>
      <c r="AL80">
        <v>65</v>
      </c>
      <c r="AM80">
        <v>103.4</v>
      </c>
      <c r="AN80">
        <v>38.99</v>
      </c>
      <c r="AO80">
        <v>122</v>
      </c>
      <c r="AP80">
        <v>38.99</v>
      </c>
      <c r="AQ80">
        <v>11504.2</v>
      </c>
      <c r="AR80">
        <v>489</v>
      </c>
      <c r="AS80">
        <v>38.99</v>
      </c>
      <c r="AT80">
        <v>49.15</v>
      </c>
      <c r="AU80">
        <v>389</v>
      </c>
      <c r="AV80">
        <v>3609.2</v>
      </c>
      <c r="AW80">
        <v>105.2</v>
      </c>
      <c r="AX80">
        <v>1699</v>
      </c>
      <c r="AY80">
        <v>161.99</v>
      </c>
      <c r="AZ80">
        <v>38.99</v>
      </c>
      <c r="BA80">
        <v>142.19999999999999</v>
      </c>
      <c r="BB80">
        <v>138.6</v>
      </c>
      <c r="BC80">
        <v>1639</v>
      </c>
      <c r="BD80">
        <v>157</v>
      </c>
      <c r="BE80">
        <v>48.9</v>
      </c>
      <c r="BF80">
        <v>38.99</v>
      </c>
      <c r="BG80">
        <v>38.99</v>
      </c>
      <c r="BH80">
        <v>389</v>
      </c>
      <c r="BI80">
        <v>38.99</v>
      </c>
      <c r="BJ80">
        <v>439</v>
      </c>
      <c r="BK80">
        <v>65</v>
      </c>
      <c r="BL80">
        <v>1110</v>
      </c>
      <c r="BM80">
        <v>1222</v>
      </c>
      <c r="BN80">
        <v>249.6</v>
      </c>
      <c r="BO80">
        <v>83.2</v>
      </c>
      <c r="BP80">
        <v>312</v>
      </c>
      <c r="BQ80">
        <v>38.99</v>
      </c>
      <c r="BR80">
        <v>31.19</v>
      </c>
      <c r="BS80">
        <v>812331</v>
      </c>
      <c r="BT80">
        <v>8388.7999999999993</v>
      </c>
      <c r="BU80" t="str">
        <f>SRP[[#This Row],[Tier]]&amp;" - "&amp;DOLLAR(SRP[[#This Row],[United States]],2)&amp;" USD"</f>
        <v>78 - $38.99 USD</v>
      </c>
      <c r="BV80" t="str">
        <f>WSP[[#This Row],[LOOKUP]]</f>
        <v>78 - $27.29 USD</v>
      </c>
    </row>
    <row r="81" spans="1:74" x14ac:dyDescent="0.25">
      <c r="A81">
        <v>79</v>
      </c>
      <c r="B81">
        <v>39.49</v>
      </c>
      <c r="C81">
        <v>3002</v>
      </c>
      <c r="D81">
        <v>394</v>
      </c>
      <c r="E81">
        <v>51.7</v>
      </c>
      <c r="F81">
        <v>39.49</v>
      </c>
      <c r="G81">
        <v>3234</v>
      </c>
      <c r="H81">
        <v>39.49</v>
      </c>
      <c r="I81">
        <v>78</v>
      </c>
      <c r="J81">
        <v>59.2</v>
      </c>
      <c r="K81">
        <v>39.49</v>
      </c>
      <c r="L81">
        <v>29700</v>
      </c>
      <c r="M81">
        <v>157</v>
      </c>
      <c r="N81">
        <v>108900</v>
      </c>
      <c r="O81">
        <v>19750</v>
      </c>
      <c r="P81">
        <v>237</v>
      </c>
      <c r="Q81">
        <v>39.49</v>
      </c>
      <c r="R81">
        <v>789</v>
      </c>
      <c r="S81">
        <v>321</v>
      </c>
      <c r="T81">
        <v>246.5</v>
      </c>
      <c r="U81">
        <v>39.49</v>
      </c>
      <c r="V81">
        <v>39.49</v>
      </c>
      <c r="W81">
        <v>39.49</v>
      </c>
      <c r="X81">
        <v>39.49</v>
      </c>
      <c r="Y81">
        <v>39.49</v>
      </c>
      <c r="Z81">
        <v>197</v>
      </c>
      <c r="AA81">
        <v>7890</v>
      </c>
      <c r="AB81">
        <v>5132</v>
      </c>
      <c r="AC81">
        <v>1880</v>
      </c>
      <c r="AD81">
        <v>375000</v>
      </c>
      <c r="AE81">
        <v>39.49</v>
      </c>
      <c r="AF81">
        <v>172.5</v>
      </c>
      <c r="AG81">
        <v>39.49</v>
      </c>
      <c r="AH81">
        <v>4298</v>
      </c>
      <c r="AI81">
        <v>5829</v>
      </c>
      <c r="AJ81">
        <v>38400</v>
      </c>
      <c r="AK81">
        <v>39.49</v>
      </c>
      <c r="AL81">
        <v>67</v>
      </c>
      <c r="AM81">
        <v>104.7</v>
      </c>
      <c r="AN81">
        <v>39.49</v>
      </c>
      <c r="AO81">
        <v>124</v>
      </c>
      <c r="AP81">
        <v>39.49</v>
      </c>
      <c r="AQ81">
        <v>11651.6</v>
      </c>
      <c r="AR81">
        <v>494</v>
      </c>
      <c r="AS81">
        <v>39.49</v>
      </c>
      <c r="AT81">
        <v>49.55</v>
      </c>
      <c r="AU81">
        <v>394</v>
      </c>
      <c r="AV81">
        <v>3654.1</v>
      </c>
      <c r="AW81">
        <v>106.6</v>
      </c>
      <c r="AX81">
        <v>1724</v>
      </c>
      <c r="AY81">
        <v>165.99</v>
      </c>
      <c r="AZ81">
        <v>39.49</v>
      </c>
      <c r="BA81">
        <v>144.1</v>
      </c>
      <c r="BB81">
        <v>140.30000000000001</v>
      </c>
      <c r="BC81">
        <v>1669</v>
      </c>
      <c r="BD81">
        <v>158</v>
      </c>
      <c r="BE81">
        <v>49.4</v>
      </c>
      <c r="BF81">
        <v>39.49</v>
      </c>
      <c r="BG81">
        <v>39.49</v>
      </c>
      <c r="BH81">
        <v>394</v>
      </c>
      <c r="BI81">
        <v>39.49</v>
      </c>
      <c r="BJ81">
        <v>444</v>
      </c>
      <c r="BK81">
        <v>67</v>
      </c>
      <c r="BL81">
        <v>1125</v>
      </c>
      <c r="BM81">
        <v>1236</v>
      </c>
      <c r="BN81">
        <v>252.8</v>
      </c>
      <c r="BO81">
        <v>84.1</v>
      </c>
      <c r="BP81">
        <v>316</v>
      </c>
      <c r="BQ81">
        <v>39.49</v>
      </c>
      <c r="BR81">
        <v>31.59</v>
      </c>
      <c r="BS81">
        <v>822746</v>
      </c>
      <c r="BT81">
        <v>8496.4</v>
      </c>
      <c r="BU81" t="str">
        <f>SRP[[#This Row],[Tier]]&amp;" - "&amp;DOLLAR(SRP[[#This Row],[United States]],2)&amp;" USD"</f>
        <v>79 - $39.49 USD</v>
      </c>
      <c r="BV81" t="str">
        <f>WSP[[#This Row],[LOOKUP]]</f>
        <v>79 - $27.64 USD</v>
      </c>
    </row>
    <row r="82" spans="1:74" x14ac:dyDescent="0.25">
      <c r="A82">
        <v>80</v>
      </c>
      <c r="B82">
        <v>39.99</v>
      </c>
      <c r="C82">
        <v>3040</v>
      </c>
      <c r="D82">
        <v>399</v>
      </c>
      <c r="E82">
        <v>52.45</v>
      </c>
      <c r="F82">
        <v>39.99</v>
      </c>
      <c r="G82">
        <v>3275</v>
      </c>
      <c r="H82">
        <v>39.99</v>
      </c>
      <c r="I82">
        <v>79</v>
      </c>
      <c r="J82">
        <v>60</v>
      </c>
      <c r="K82">
        <v>39.99</v>
      </c>
      <c r="L82">
        <v>29900</v>
      </c>
      <c r="M82">
        <v>159</v>
      </c>
      <c r="N82">
        <v>109900</v>
      </c>
      <c r="O82">
        <v>20000</v>
      </c>
      <c r="P82">
        <v>240</v>
      </c>
      <c r="Q82">
        <v>39.99</v>
      </c>
      <c r="R82">
        <v>799</v>
      </c>
      <c r="S82">
        <v>325</v>
      </c>
      <c r="T82">
        <v>250</v>
      </c>
      <c r="U82">
        <v>39.99</v>
      </c>
      <c r="V82">
        <v>39.99</v>
      </c>
      <c r="W82">
        <v>39.99</v>
      </c>
      <c r="X82">
        <v>39.99</v>
      </c>
      <c r="Y82">
        <v>39.99</v>
      </c>
      <c r="Z82">
        <v>199</v>
      </c>
      <c r="AA82">
        <v>7990</v>
      </c>
      <c r="AB82">
        <v>5199</v>
      </c>
      <c r="AC82">
        <v>1900</v>
      </c>
      <c r="AD82">
        <v>380000</v>
      </c>
      <c r="AE82">
        <v>39.99</v>
      </c>
      <c r="AF82">
        <v>175</v>
      </c>
      <c r="AG82">
        <v>39.99</v>
      </c>
      <c r="AH82">
        <v>4320</v>
      </c>
      <c r="AI82">
        <v>5899</v>
      </c>
      <c r="AJ82">
        <v>38900</v>
      </c>
      <c r="AK82">
        <v>39.99</v>
      </c>
      <c r="AL82">
        <v>69</v>
      </c>
      <c r="AM82">
        <v>106</v>
      </c>
      <c r="AN82">
        <v>39.99</v>
      </c>
      <c r="AO82">
        <v>125</v>
      </c>
      <c r="AP82">
        <v>39.99</v>
      </c>
      <c r="AQ82">
        <v>11799</v>
      </c>
      <c r="AR82">
        <v>499</v>
      </c>
      <c r="AS82">
        <v>39.99</v>
      </c>
      <c r="AT82">
        <v>49.95</v>
      </c>
      <c r="AU82">
        <v>399</v>
      </c>
      <c r="AV82">
        <v>3699</v>
      </c>
      <c r="AW82">
        <v>108</v>
      </c>
      <c r="AX82">
        <v>1749</v>
      </c>
      <c r="AY82">
        <v>169.99</v>
      </c>
      <c r="AZ82">
        <v>39.99</v>
      </c>
      <c r="BA82">
        <v>146</v>
      </c>
      <c r="BB82">
        <v>142</v>
      </c>
      <c r="BC82">
        <v>1699</v>
      </c>
      <c r="BD82">
        <v>159</v>
      </c>
      <c r="BE82">
        <v>49.9</v>
      </c>
      <c r="BF82">
        <v>39.99</v>
      </c>
      <c r="BG82">
        <v>39.99</v>
      </c>
      <c r="BH82">
        <v>399</v>
      </c>
      <c r="BI82">
        <v>39.99</v>
      </c>
      <c r="BJ82">
        <v>449</v>
      </c>
      <c r="BK82">
        <v>69</v>
      </c>
      <c r="BL82">
        <v>1140</v>
      </c>
      <c r="BM82">
        <v>1250</v>
      </c>
      <c r="BN82">
        <v>256</v>
      </c>
      <c r="BO82">
        <v>85</v>
      </c>
      <c r="BP82">
        <v>320</v>
      </c>
      <c r="BQ82">
        <v>39.99</v>
      </c>
      <c r="BR82">
        <v>31.99</v>
      </c>
      <c r="BS82">
        <v>833160</v>
      </c>
      <c r="BT82">
        <v>8604</v>
      </c>
      <c r="BU82" t="str">
        <f>SRP[[#This Row],[Tier]]&amp;" - "&amp;DOLLAR(SRP[[#This Row],[United States]],2)&amp;" USD"</f>
        <v>80 - $39.99 USD</v>
      </c>
      <c r="BV82" t="str">
        <f>WSP[[#This Row],[LOOKUP]]</f>
        <v>80 - $27.99 USD</v>
      </c>
    </row>
    <row r="83" spans="1:74" x14ac:dyDescent="0.25">
      <c r="A83">
        <v>81</v>
      </c>
      <c r="B83">
        <v>40.49</v>
      </c>
      <c r="C83">
        <v>3078</v>
      </c>
      <c r="D83">
        <v>404</v>
      </c>
      <c r="E83">
        <v>53.2</v>
      </c>
      <c r="F83">
        <v>40.49</v>
      </c>
      <c r="G83">
        <v>3316</v>
      </c>
      <c r="H83">
        <v>40.49</v>
      </c>
      <c r="I83">
        <v>80</v>
      </c>
      <c r="J83">
        <v>60.7</v>
      </c>
      <c r="K83">
        <v>40.49</v>
      </c>
      <c r="L83">
        <v>30200</v>
      </c>
      <c r="M83">
        <v>161</v>
      </c>
      <c r="N83">
        <v>110900</v>
      </c>
      <c r="O83">
        <v>20250</v>
      </c>
      <c r="P83">
        <v>243</v>
      </c>
      <c r="Q83">
        <v>40.49</v>
      </c>
      <c r="R83">
        <v>809</v>
      </c>
      <c r="S83">
        <v>329</v>
      </c>
      <c r="T83">
        <v>252.5</v>
      </c>
      <c r="U83">
        <v>40.49</v>
      </c>
      <c r="V83">
        <v>40.49</v>
      </c>
      <c r="W83">
        <v>40.49</v>
      </c>
      <c r="X83">
        <v>40.49</v>
      </c>
      <c r="Y83">
        <v>40.49</v>
      </c>
      <c r="Z83">
        <v>204</v>
      </c>
      <c r="AA83">
        <v>8090</v>
      </c>
      <c r="AB83">
        <v>5262</v>
      </c>
      <c r="AC83">
        <v>1930</v>
      </c>
      <c r="AD83">
        <v>384000</v>
      </c>
      <c r="AE83">
        <v>40.49</v>
      </c>
      <c r="AF83">
        <v>177</v>
      </c>
      <c r="AG83">
        <v>40.49</v>
      </c>
      <c r="AH83">
        <v>4406</v>
      </c>
      <c r="AI83">
        <v>5974</v>
      </c>
      <c r="AJ83">
        <v>39400</v>
      </c>
      <c r="AK83">
        <v>40.49</v>
      </c>
      <c r="AL83">
        <v>70</v>
      </c>
      <c r="AM83">
        <v>107.3</v>
      </c>
      <c r="AN83">
        <v>40.49</v>
      </c>
      <c r="AO83">
        <v>127</v>
      </c>
      <c r="AP83">
        <v>40.49</v>
      </c>
      <c r="AQ83">
        <v>11946.6</v>
      </c>
      <c r="AR83">
        <v>507</v>
      </c>
      <c r="AS83">
        <v>40.49</v>
      </c>
      <c r="AT83">
        <v>50.95</v>
      </c>
      <c r="AU83">
        <v>409</v>
      </c>
      <c r="AV83">
        <v>3749</v>
      </c>
      <c r="AW83">
        <v>109.3</v>
      </c>
      <c r="AX83">
        <v>1769</v>
      </c>
      <c r="AY83">
        <v>171.99</v>
      </c>
      <c r="AZ83">
        <v>40.49</v>
      </c>
      <c r="BA83">
        <v>147.80000000000001</v>
      </c>
      <c r="BB83">
        <v>143.80000000000001</v>
      </c>
      <c r="BC83">
        <v>1719</v>
      </c>
      <c r="BD83">
        <v>165</v>
      </c>
      <c r="BE83">
        <v>50.4</v>
      </c>
      <c r="BF83">
        <v>40.49</v>
      </c>
      <c r="BG83">
        <v>40.49</v>
      </c>
      <c r="BH83">
        <v>409</v>
      </c>
      <c r="BI83">
        <v>40.49</v>
      </c>
      <c r="BJ83">
        <v>459</v>
      </c>
      <c r="BK83">
        <v>70</v>
      </c>
      <c r="BL83">
        <v>1155</v>
      </c>
      <c r="BM83">
        <v>1274.9000000000001</v>
      </c>
      <c r="BN83">
        <v>259.2</v>
      </c>
      <c r="BO83">
        <v>86</v>
      </c>
      <c r="BP83">
        <v>324</v>
      </c>
      <c r="BQ83">
        <v>40.49</v>
      </c>
      <c r="BR83">
        <v>32.39</v>
      </c>
      <c r="BS83">
        <v>843573</v>
      </c>
      <c r="BT83">
        <v>8711.6</v>
      </c>
      <c r="BU83" t="str">
        <f>SRP[[#This Row],[Tier]]&amp;" - "&amp;DOLLAR(SRP[[#This Row],[United States]],2)&amp;" USD"</f>
        <v>81 - $40.49 USD</v>
      </c>
      <c r="BV83" t="str">
        <f>WSP[[#This Row],[LOOKUP]]</f>
        <v>81 - $28.34 USD</v>
      </c>
    </row>
    <row r="84" spans="1:74" x14ac:dyDescent="0.25">
      <c r="A84">
        <v>82</v>
      </c>
      <c r="B84">
        <v>40.99</v>
      </c>
      <c r="C84">
        <v>3116</v>
      </c>
      <c r="D84">
        <v>409</v>
      </c>
      <c r="E84">
        <v>53.95</v>
      </c>
      <c r="F84">
        <v>40.99</v>
      </c>
      <c r="G84">
        <v>3357</v>
      </c>
      <c r="H84">
        <v>40.99</v>
      </c>
      <c r="I84">
        <v>81</v>
      </c>
      <c r="J84">
        <v>61.4</v>
      </c>
      <c r="K84">
        <v>40.99</v>
      </c>
      <c r="L84">
        <v>30500</v>
      </c>
      <c r="M84">
        <v>163</v>
      </c>
      <c r="N84">
        <v>111900</v>
      </c>
      <c r="O84">
        <v>20500</v>
      </c>
      <c r="P84">
        <v>246</v>
      </c>
      <c r="Q84">
        <v>40.99</v>
      </c>
      <c r="R84">
        <v>819</v>
      </c>
      <c r="S84">
        <v>333</v>
      </c>
      <c r="T84">
        <v>255</v>
      </c>
      <c r="U84">
        <v>40.99</v>
      </c>
      <c r="V84">
        <v>40.99</v>
      </c>
      <c r="W84">
        <v>40.99</v>
      </c>
      <c r="X84">
        <v>40.99</v>
      </c>
      <c r="Y84">
        <v>40.99</v>
      </c>
      <c r="Z84">
        <v>209</v>
      </c>
      <c r="AA84">
        <v>8190</v>
      </c>
      <c r="AB84">
        <v>5324</v>
      </c>
      <c r="AC84">
        <v>1960</v>
      </c>
      <c r="AD84">
        <v>388000</v>
      </c>
      <c r="AE84">
        <v>40.99</v>
      </c>
      <c r="AF84">
        <v>179</v>
      </c>
      <c r="AG84">
        <v>40.99</v>
      </c>
      <c r="AH84">
        <v>4428</v>
      </c>
      <c r="AI84">
        <v>6049</v>
      </c>
      <c r="AJ84">
        <v>39900</v>
      </c>
      <c r="AK84">
        <v>40.99</v>
      </c>
      <c r="AL84">
        <v>71</v>
      </c>
      <c r="AM84">
        <v>108.6</v>
      </c>
      <c r="AN84">
        <v>40.99</v>
      </c>
      <c r="AO84">
        <v>129</v>
      </c>
      <c r="AP84">
        <v>40.99</v>
      </c>
      <c r="AQ84">
        <v>12094.2</v>
      </c>
      <c r="AR84">
        <v>515</v>
      </c>
      <c r="AS84">
        <v>40.99</v>
      </c>
      <c r="AT84">
        <v>51.95</v>
      </c>
      <c r="AU84">
        <v>419</v>
      </c>
      <c r="AV84">
        <v>3799</v>
      </c>
      <c r="AW84">
        <v>110.6</v>
      </c>
      <c r="AX84">
        <v>1789</v>
      </c>
      <c r="AY84">
        <v>173.99</v>
      </c>
      <c r="AZ84">
        <v>40.99</v>
      </c>
      <c r="BA84">
        <v>149.6</v>
      </c>
      <c r="BB84">
        <v>145.6</v>
      </c>
      <c r="BC84">
        <v>1739</v>
      </c>
      <c r="BD84">
        <v>171</v>
      </c>
      <c r="BE84">
        <v>50.9</v>
      </c>
      <c r="BF84">
        <v>40.99</v>
      </c>
      <c r="BG84">
        <v>40.99</v>
      </c>
      <c r="BH84">
        <v>419</v>
      </c>
      <c r="BI84">
        <v>40.99</v>
      </c>
      <c r="BJ84">
        <v>469</v>
      </c>
      <c r="BK84">
        <v>71</v>
      </c>
      <c r="BL84">
        <v>1170</v>
      </c>
      <c r="BM84">
        <v>1299.8</v>
      </c>
      <c r="BN84">
        <v>262.39999999999998</v>
      </c>
      <c r="BO84">
        <v>87</v>
      </c>
      <c r="BP84">
        <v>328</v>
      </c>
      <c r="BQ84">
        <v>40.99</v>
      </c>
      <c r="BR84">
        <v>32.79</v>
      </c>
      <c r="BS84">
        <v>853986</v>
      </c>
      <c r="BT84">
        <v>8819.2000000000007</v>
      </c>
      <c r="BU84" t="str">
        <f>SRP[[#This Row],[Tier]]&amp;" - "&amp;DOLLAR(SRP[[#This Row],[United States]],2)&amp;" USD"</f>
        <v>82 - $40.99 USD</v>
      </c>
      <c r="BV84" t="str">
        <f>WSP[[#This Row],[LOOKUP]]</f>
        <v>82 - $28.69 USD</v>
      </c>
    </row>
    <row r="85" spans="1:74" x14ac:dyDescent="0.25">
      <c r="A85">
        <v>83</v>
      </c>
      <c r="B85">
        <v>41.49</v>
      </c>
      <c r="C85">
        <v>3154</v>
      </c>
      <c r="D85">
        <v>414</v>
      </c>
      <c r="E85">
        <v>54.95</v>
      </c>
      <c r="F85">
        <v>41.49</v>
      </c>
      <c r="G85">
        <v>3398</v>
      </c>
      <c r="H85">
        <v>41.49</v>
      </c>
      <c r="I85">
        <v>82</v>
      </c>
      <c r="J85">
        <v>62.1</v>
      </c>
      <c r="K85">
        <v>41.49</v>
      </c>
      <c r="L85">
        <v>30800</v>
      </c>
      <c r="M85">
        <v>165</v>
      </c>
      <c r="N85">
        <v>112900</v>
      </c>
      <c r="O85">
        <v>20750</v>
      </c>
      <c r="P85">
        <v>249</v>
      </c>
      <c r="Q85">
        <v>41.49</v>
      </c>
      <c r="R85">
        <v>829</v>
      </c>
      <c r="S85">
        <v>337</v>
      </c>
      <c r="T85">
        <v>257.5</v>
      </c>
      <c r="U85">
        <v>41.49</v>
      </c>
      <c r="V85">
        <v>41.49</v>
      </c>
      <c r="W85">
        <v>41.49</v>
      </c>
      <c r="X85">
        <v>41.49</v>
      </c>
      <c r="Y85">
        <v>41.49</v>
      </c>
      <c r="Z85">
        <v>214</v>
      </c>
      <c r="AA85">
        <v>8290</v>
      </c>
      <c r="AB85">
        <v>5387</v>
      </c>
      <c r="AC85">
        <v>1990</v>
      </c>
      <c r="AD85">
        <v>392000</v>
      </c>
      <c r="AE85">
        <v>41.49</v>
      </c>
      <c r="AF85">
        <v>181</v>
      </c>
      <c r="AG85">
        <v>41.49</v>
      </c>
      <c r="AH85">
        <v>4514</v>
      </c>
      <c r="AI85">
        <v>6124</v>
      </c>
      <c r="AJ85">
        <v>40400</v>
      </c>
      <c r="AK85">
        <v>41.49</v>
      </c>
      <c r="AL85">
        <v>72</v>
      </c>
      <c r="AM85">
        <v>109.9</v>
      </c>
      <c r="AN85">
        <v>41.49</v>
      </c>
      <c r="AO85">
        <v>131</v>
      </c>
      <c r="AP85">
        <v>41.49</v>
      </c>
      <c r="AQ85">
        <v>12241.8</v>
      </c>
      <c r="AR85">
        <v>523</v>
      </c>
      <c r="AS85">
        <v>41.49</v>
      </c>
      <c r="AT85">
        <v>52.95</v>
      </c>
      <c r="AU85">
        <v>429</v>
      </c>
      <c r="AV85">
        <v>3849</v>
      </c>
      <c r="AW85">
        <v>111.9</v>
      </c>
      <c r="AX85">
        <v>1809</v>
      </c>
      <c r="AY85">
        <v>175.99</v>
      </c>
      <c r="AZ85">
        <v>41.49</v>
      </c>
      <c r="BA85">
        <v>151.4</v>
      </c>
      <c r="BB85">
        <v>147.4</v>
      </c>
      <c r="BC85">
        <v>1759</v>
      </c>
      <c r="BD85">
        <v>177</v>
      </c>
      <c r="BE85">
        <v>51.4</v>
      </c>
      <c r="BF85">
        <v>41.49</v>
      </c>
      <c r="BG85">
        <v>41.49</v>
      </c>
      <c r="BH85">
        <v>429</v>
      </c>
      <c r="BI85">
        <v>41.49</v>
      </c>
      <c r="BJ85">
        <v>479</v>
      </c>
      <c r="BK85">
        <v>72</v>
      </c>
      <c r="BL85">
        <v>1185</v>
      </c>
      <c r="BM85">
        <v>1324.7</v>
      </c>
      <c r="BN85">
        <v>265.60000000000002</v>
      </c>
      <c r="BO85">
        <v>88</v>
      </c>
      <c r="BP85">
        <v>332</v>
      </c>
      <c r="BQ85">
        <v>41.49</v>
      </c>
      <c r="BR85">
        <v>33.19</v>
      </c>
      <c r="BS85">
        <v>864399</v>
      </c>
      <c r="BT85">
        <v>8926.7999999999993</v>
      </c>
      <c r="BU85" t="str">
        <f>SRP[[#This Row],[Tier]]&amp;" - "&amp;DOLLAR(SRP[[#This Row],[United States]],2)&amp;" USD"</f>
        <v>83 - $41.49 USD</v>
      </c>
      <c r="BV85" t="str">
        <f>WSP[[#This Row],[LOOKUP]]</f>
        <v>83 - $29.04 USD</v>
      </c>
    </row>
    <row r="86" spans="1:74" x14ac:dyDescent="0.25">
      <c r="A86">
        <v>84</v>
      </c>
      <c r="B86">
        <v>41.99</v>
      </c>
      <c r="C86">
        <v>3192</v>
      </c>
      <c r="D86">
        <v>419</v>
      </c>
      <c r="E86">
        <v>55.45</v>
      </c>
      <c r="F86">
        <v>41.99</v>
      </c>
      <c r="G86">
        <v>3439</v>
      </c>
      <c r="H86">
        <v>41.99</v>
      </c>
      <c r="I86">
        <v>83</v>
      </c>
      <c r="J86">
        <v>62.8</v>
      </c>
      <c r="K86">
        <v>41.99</v>
      </c>
      <c r="L86">
        <v>31100</v>
      </c>
      <c r="M86">
        <v>167</v>
      </c>
      <c r="N86">
        <v>113900</v>
      </c>
      <c r="O86">
        <v>21000</v>
      </c>
      <c r="P86">
        <v>252</v>
      </c>
      <c r="Q86">
        <v>41.99</v>
      </c>
      <c r="R86">
        <v>839</v>
      </c>
      <c r="S86">
        <v>341</v>
      </c>
      <c r="T86">
        <v>260</v>
      </c>
      <c r="U86">
        <v>41.99</v>
      </c>
      <c r="V86">
        <v>41.99</v>
      </c>
      <c r="W86">
        <v>41.99</v>
      </c>
      <c r="X86">
        <v>41.99</v>
      </c>
      <c r="Y86">
        <v>41.99</v>
      </c>
      <c r="Z86">
        <v>219</v>
      </c>
      <c r="AA86">
        <v>8390</v>
      </c>
      <c r="AB86">
        <v>5449</v>
      </c>
      <c r="AC86">
        <v>2020</v>
      </c>
      <c r="AD86">
        <v>396000</v>
      </c>
      <c r="AE86">
        <v>41.99</v>
      </c>
      <c r="AF86">
        <v>183</v>
      </c>
      <c r="AG86">
        <v>41.99</v>
      </c>
      <c r="AH86">
        <v>4536</v>
      </c>
      <c r="AI86">
        <v>6199</v>
      </c>
      <c r="AJ86">
        <v>40900</v>
      </c>
      <c r="AK86">
        <v>41.99</v>
      </c>
      <c r="AL86">
        <v>73</v>
      </c>
      <c r="AM86">
        <v>111.2</v>
      </c>
      <c r="AN86">
        <v>41.99</v>
      </c>
      <c r="AO86">
        <v>133</v>
      </c>
      <c r="AP86">
        <v>41.99</v>
      </c>
      <c r="AQ86">
        <v>12389.4</v>
      </c>
      <c r="AR86">
        <v>531</v>
      </c>
      <c r="AS86">
        <v>41.99</v>
      </c>
      <c r="AT86">
        <v>53.95</v>
      </c>
      <c r="AU86">
        <v>439</v>
      </c>
      <c r="AV86">
        <v>3899</v>
      </c>
      <c r="AW86">
        <v>113.2</v>
      </c>
      <c r="AX86">
        <v>1829</v>
      </c>
      <c r="AY86">
        <v>177.99</v>
      </c>
      <c r="AZ86">
        <v>41.99</v>
      </c>
      <c r="BA86">
        <v>153.19999999999999</v>
      </c>
      <c r="BB86">
        <v>149.19999999999999</v>
      </c>
      <c r="BC86">
        <v>1779</v>
      </c>
      <c r="BD86">
        <v>183</v>
      </c>
      <c r="BE86">
        <v>51.9</v>
      </c>
      <c r="BF86">
        <v>41.99</v>
      </c>
      <c r="BG86">
        <v>41.99</v>
      </c>
      <c r="BH86">
        <v>439</v>
      </c>
      <c r="BI86">
        <v>41.99</v>
      </c>
      <c r="BJ86">
        <v>489</v>
      </c>
      <c r="BK86">
        <v>73</v>
      </c>
      <c r="BL86">
        <v>1200</v>
      </c>
      <c r="BM86">
        <v>1349.6</v>
      </c>
      <c r="BN86">
        <v>268.8</v>
      </c>
      <c r="BO86">
        <v>89</v>
      </c>
      <c r="BP86">
        <v>336</v>
      </c>
      <c r="BQ86">
        <v>41.99</v>
      </c>
      <c r="BR86">
        <v>33.590000000000003</v>
      </c>
      <c r="BS86">
        <v>874812</v>
      </c>
      <c r="BT86">
        <v>9034.4</v>
      </c>
      <c r="BU86" t="str">
        <f>SRP[[#This Row],[Tier]]&amp;" - "&amp;DOLLAR(SRP[[#This Row],[United States]],2)&amp;" USD"</f>
        <v>84 - $41.99 USD</v>
      </c>
      <c r="BV86" t="str">
        <f>WSP[[#This Row],[LOOKUP]]</f>
        <v>84 - $29.39 USD</v>
      </c>
    </row>
    <row r="87" spans="1:74" x14ac:dyDescent="0.25">
      <c r="A87">
        <v>85</v>
      </c>
      <c r="B87">
        <v>42.49</v>
      </c>
      <c r="C87">
        <v>3230</v>
      </c>
      <c r="D87">
        <v>424</v>
      </c>
      <c r="E87">
        <v>56.2</v>
      </c>
      <c r="F87">
        <v>42.49</v>
      </c>
      <c r="G87">
        <v>3480</v>
      </c>
      <c r="H87">
        <v>42.49</v>
      </c>
      <c r="I87">
        <v>84</v>
      </c>
      <c r="J87">
        <v>63.5</v>
      </c>
      <c r="K87">
        <v>42.49</v>
      </c>
      <c r="L87">
        <v>31400</v>
      </c>
      <c r="M87">
        <v>169</v>
      </c>
      <c r="N87">
        <v>114900</v>
      </c>
      <c r="O87">
        <v>21250</v>
      </c>
      <c r="P87">
        <v>255</v>
      </c>
      <c r="Q87">
        <v>42.49</v>
      </c>
      <c r="R87">
        <v>849</v>
      </c>
      <c r="S87">
        <v>345</v>
      </c>
      <c r="T87">
        <v>262.5</v>
      </c>
      <c r="U87">
        <v>42.49</v>
      </c>
      <c r="V87">
        <v>42.49</v>
      </c>
      <c r="W87">
        <v>42.49</v>
      </c>
      <c r="X87">
        <v>42.49</v>
      </c>
      <c r="Y87">
        <v>42.49</v>
      </c>
      <c r="Z87">
        <v>224</v>
      </c>
      <c r="AA87">
        <v>8490</v>
      </c>
      <c r="AB87">
        <v>5512</v>
      </c>
      <c r="AC87">
        <v>2050</v>
      </c>
      <c r="AD87">
        <v>400000</v>
      </c>
      <c r="AE87">
        <v>42.49</v>
      </c>
      <c r="AF87">
        <v>185</v>
      </c>
      <c r="AG87">
        <v>42.49</v>
      </c>
      <c r="AH87">
        <v>4622</v>
      </c>
      <c r="AI87">
        <v>6274</v>
      </c>
      <c r="AJ87">
        <v>41400</v>
      </c>
      <c r="AK87">
        <v>42.49</v>
      </c>
      <c r="AL87">
        <v>74</v>
      </c>
      <c r="AM87">
        <v>112.5</v>
      </c>
      <c r="AN87">
        <v>42.49</v>
      </c>
      <c r="AO87">
        <v>135</v>
      </c>
      <c r="AP87">
        <v>42.49</v>
      </c>
      <c r="AQ87">
        <v>12537</v>
      </c>
      <c r="AR87">
        <v>539</v>
      </c>
      <c r="AS87">
        <v>42.49</v>
      </c>
      <c r="AT87">
        <v>54.95</v>
      </c>
      <c r="AU87">
        <v>449</v>
      </c>
      <c r="AV87">
        <v>3949</v>
      </c>
      <c r="AW87">
        <v>114.5</v>
      </c>
      <c r="AX87">
        <v>1849</v>
      </c>
      <c r="AY87">
        <v>179.99</v>
      </c>
      <c r="AZ87">
        <v>42.49</v>
      </c>
      <c r="BA87">
        <v>155</v>
      </c>
      <c r="BB87">
        <v>151</v>
      </c>
      <c r="BC87">
        <v>1799</v>
      </c>
      <c r="BD87">
        <v>189</v>
      </c>
      <c r="BE87">
        <v>52.4</v>
      </c>
      <c r="BF87">
        <v>42.49</v>
      </c>
      <c r="BG87">
        <v>42.49</v>
      </c>
      <c r="BH87">
        <v>449</v>
      </c>
      <c r="BI87">
        <v>42.49</v>
      </c>
      <c r="BJ87">
        <v>499</v>
      </c>
      <c r="BK87">
        <v>74</v>
      </c>
      <c r="BL87">
        <v>1215</v>
      </c>
      <c r="BM87">
        <v>1374.5</v>
      </c>
      <c r="BN87">
        <v>272</v>
      </c>
      <c r="BO87">
        <v>90</v>
      </c>
      <c r="BP87">
        <v>340</v>
      </c>
      <c r="BQ87">
        <v>42.49</v>
      </c>
      <c r="BR87">
        <v>33.99</v>
      </c>
      <c r="BS87">
        <v>885225</v>
      </c>
      <c r="BT87">
        <v>9142</v>
      </c>
      <c r="BU87" t="str">
        <f>SRP[[#This Row],[Tier]]&amp;" - "&amp;DOLLAR(SRP[[#This Row],[United States]],2)&amp;" USD"</f>
        <v>85 - $42.49 USD</v>
      </c>
      <c r="BV87" t="str">
        <f>WSP[[#This Row],[LOOKUP]]</f>
        <v>85 - $29.74 USD</v>
      </c>
    </row>
    <row r="88" spans="1:74" x14ac:dyDescent="0.25">
      <c r="A88">
        <v>86</v>
      </c>
      <c r="B88">
        <v>42.99</v>
      </c>
      <c r="C88">
        <v>3268</v>
      </c>
      <c r="D88">
        <v>429</v>
      </c>
      <c r="E88">
        <v>56.95</v>
      </c>
      <c r="F88">
        <v>42.99</v>
      </c>
      <c r="G88">
        <v>3521</v>
      </c>
      <c r="H88">
        <v>42.99</v>
      </c>
      <c r="I88">
        <v>85</v>
      </c>
      <c r="J88">
        <v>64.2</v>
      </c>
      <c r="K88">
        <v>42.99</v>
      </c>
      <c r="L88">
        <v>31700</v>
      </c>
      <c r="M88">
        <v>171</v>
      </c>
      <c r="N88">
        <v>115900</v>
      </c>
      <c r="O88">
        <v>21500</v>
      </c>
      <c r="P88">
        <v>258</v>
      </c>
      <c r="Q88">
        <v>42.99</v>
      </c>
      <c r="R88">
        <v>859</v>
      </c>
      <c r="S88">
        <v>349</v>
      </c>
      <c r="T88">
        <v>265</v>
      </c>
      <c r="U88">
        <v>42.99</v>
      </c>
      <c r="V88">
        <v>42.99</v>
      </c>
      <c r="W88">
        <v>42.99</v>
      </c>
      <c r="X88">
        <v>42.99</v>
      </c>
      <c r="Y88">
        <v>42.99</v>
      </c>
      <c r="Z88">
        <v>229</v>
      </c>
      <c r="AA88">
        <v>8590</v>
      </c>
      <c r="AB88">
        <v>5575</v>
      </c>
      <c r="AC88">
        <v>2080</v>
      </c>
      <c r="AD88">
        <v>404000</v>
      </c>
      <c r="AE88">
        <v>42.99</v>
      </c>
      <c r="AF88">
        <v>187</v>
      </c>
      <c r="AG88">
        <v>42.99</v>
      </c>
      <c r="AH88">
        <v>4644</v>
      </c>
      <c r="AI88">
        <v>6349</v>
      </c>
      <c r="AJ88">
        <v>41900</v>
      </c>
      <c r="AK88">
        <v>42.99</v>
      </c>
      <c r="AL88">
        <v>75</v>
      </c>
      <c r="AM88">
        <v>113.8</v>
      </c>
      <c r="AN88">
        <v>42.99</v>
      </c>
      <c r="AO88">
        <v>137</v>
      </c>
      <c r="AP88">
        <v>42.99</v>
      </c>
      <c r="AQ88">
        <v>12684.6</v>
      </c>
      <c r="AR88">
        <v>547</v>
      </c>
      <c r="AS88">
        <v>42.99</v>
      </c>
      <c r="AT88">
        <v>55.95</v>
      </c>
      <c r="AU88">
        <v>459</v>
      </c>
      <c r="AV88">
        <v>3999</v>
      </c>
      <c r="AW88">
        <v>115.8</v>
      </c>
      <c r="AX88">
        <v>1869</v>
      </c>
      <c r="AY88">
        <v>181.99</v>
      </c>
      <c r="AZ88">
        <v>42.99</v>
      </c>
      <c r="BA88">
        <v>156.80000000000001</v>
      </c>
      <c r="BB88">
        <v>152.80000000000001</v>
      </c>
      <c r="BC88">
        <v>1819</v>
      </c>
      <c r="BD88">
        <v>195</v>
      </c>
      <c r="BE88">
        <v>52.9</v>
      </c>
      <c r="BF88">
        <v>42.99</v>
      </c>
      <c r="BG88">
        <v>42.99</v>
      </c>
      <c r="BH88">
        <v>459</v>
      </c>
      <c r="BI88">
        <v>42.99</v>
      </c>
      <c r="BJ88">
        <v>509</v>
      </c>
      <c r="BK88">
        <v>75</v>
      </c>
      <c r="BL88">
        <v>1230</v>
      </c>
      <c r="BM88">
        <v>1399.4</v>
      </c>
      <c r="BN88">
        <v>275.2</v>
      </c>
      <c r="BO88">
        <v>91</v>
      </c>
      <c r="BP88">
        <v>344</v>
      </c>
      <c r="BQ88">
        <v>42.99</v>
      </c>
      <c r="BR88">
        <v>34.39</v>
      </c>
      <c r="BS88">
        <v>895638</v>
      </c>
      <c r="BT88">
        <v>9249.6</v>
      </c>
      <c r="BU88" t="str">
        <f>SRP[[#This Row],[Tier]]&amp;" - "&amp;DOLLAR(SRP[[#This Row],[United States]],2)&amp;" USD"</f>
        <v>86 - $42.99 USD</v>
      </c>
      <c r="BV88" t="str">
        <f>WSP[[#This Row],[LOOKUP]]</f>
        <v>86 - $30.09 USD</v>
      </c>
    </row>
    <row r="89" spans="1:74" x14ac:dyDescent="0.25">
      <c r="A89">
        <v>87</v>
      </c>
      <c r="B89">
        <v>43.49</v>
      </c>
      <c r="C89">
        <v>3306</v>
      </c>
      <c r="D89">
        <v>434</v>
      </c>
      <c r="E89">
        <v>57.7</v>
      </c>
      <c r="F89">
        <v>43.49</v>
      </c>
      <c r="G89">
        <v>3562</v>
      </c>
      <c r="H89">
        <v>43.49</v>
      </c>
      <c r="I89">
        <v>86</v>
      </c>
      <c r="J89">
        <v>64.900000000000006</v>
      </c>
      <c r="K89">
        <v>43.49</v>
      </c>
      <c r="L89">
        <v>32000</v>
      </c>
      <c r="M89">
        <v>173</v>
      </c>
      <c r="N89">
        <v>116900</v>
      </c>
      <c r="O89">
        <v>21750</v>
      </c>
      <c r="P89">
        <v>261</v>
      </c>
      <c r="Q89">
        <v>43.49</v>
      </c>
      <c r="R89">
        <v>869</v>
      </c>
      <c r="S89">
        <v>353</v>
      </c>
      <c r="T89">
        <v>267.5</v>
      </c>
      <c r="U89">
        <v>43.49</v>
      </c>
      <c r="V89">
        <v>43.49</v>
      </c>
      <c r="W89">
        <v>43.49</v>
      </c>
      <c r="X89">
        <v>43.49</v>
      </c>
      <c r="Y89">
        <v>43.49</v>
      </c>
      <c r="Z89">
        <v>234</v>
      </c>
      <c r="AA89">
        <v>8690</v>
      </c>
      <c r="AB89">
        <v>5637</v>
      </c>
      <c r="AC89">
        <v>2110</v>
      </c>
      <c r="AD89">
        <v>408000</v>
      </c>
      <c r="AE89">
        <v>43.49</v>
      </c>
      <c r="AF89">
        <v>189</v>
      </c>
      <c r="AG89">
        <v>43.49</v>
      </c>
      <c r="AH89">
        <v>4730</v>
      </c>
      <c r="AI89">
        <v>6424</v>
      </c>
      <c r="AJ89">
        <v>42400</v>
      </c>
      <c r="AK89">
        <v>43.49</v>
      </c>
      <c r="AL89">
        <v>76</v>
      </c>
      <c r="AM89">
        <v>115.1</v>
      </c>
      <c r="AN89">
        <v>43.49</v>
      </c>
      <c r="AO89">
        <v>139</v>
      </c>
      <c r="AP89">
        <v>43.49</v>
      </c>
      <c r="AQ89">
        <v>12832.2</v>
      </c>
      <c r="AR89">
        <v>555</v>
      </c>
      <c r="AS89">
        <v>43.49</v>
      </c>
      <c r="AT89">
        <v>56.95</v>
      </c>
      <c r="AU89">
        <v>469</v>
      </c>
      <c r="AV89">
        <v>4049</v>
      </c>
      <c r="AW89">
        <v>117.1</v>
      </c>
      <c r="AX89">
        <v>1889</v>
      </c>
      <c r="AY89">
        <v>183.99</v>
      </c>
      <c r="AZ89">
        <v>43.49</v>
      </c>
      <c r="BA89">
        <v>158.6</v>
      </c>
      <c r="BB89">
        <v>154.6</v>
      </c>
      <c r="BC89">
        <v>1839</v>
      </c>
      <c r="BD89">
        <v>201</v>
      </c>
      <c r="BE89">
        <v>53.4</v>
      </c>
      <c r="BF89">
        <v>43.49</v>
      </c>
      <c r="BG89">
        <v>43.49</v>
      </c>
      <c r="BH89">
        <v>469</v>
      </c>
      <c r="BI89">
        <v>43.49</v>
      </c>
      <c r="BJ89">
        <v>519</v>
      </c>
      <c r="BK89">
        <v>76</v>
      </c>
      <c r="BL89">
        <v>1245</v>
      </c>
      <c r="BM89">
        <v>1424.3</v>
      </c>
      <c r="BN89">
        <v>278.39999999999998</v>
      </c>
      <c r="BO89">
        <v>92</v>
      </c>
      <c r="BP89">
        <v>348</v>
      </c>
      <c r="BQ89">
        <v>43.49</v>
      </c>
      <c r="BR89">
        <v>34.99</v>
      </c>
      <c r="BS89">
        <v>906051</v>
      </c>
      <c r="BT89">
        <v>9357.2000000000007</v>
      </c>
      <c r="BU89" t="str">
        <f>SRP[[#This Row],[Tier]]&amp;" - "&amp;DOLLAR(SRP[[#This Row],[United States]],2)&amp;" USD"</f>
        <v>87 - $43.49 USD</v>
      </c>
      <c r="BV89" t="str">
        <f>WSP[[#This Row],[LOOKUP]]</f>
        <v>87 - $30.44 USD</v>
      </c>
    </row>
    <row r="90" spans="1:74" x14ac:dyDescent="0.25">
      <c r="A90">
        <v>88</v>
      </c>
      <c r="B90">
        <v>43.99</v>
      </c>
      <c r="C90">
        <v>3344</v>
      </c>
      <c r="D90">
        <v>439</v>
      </c>
      <c r="E90">
        <v>58.45</v>
      </c>
      <c r="F90">
        <v>43.99</v>
      </c>
      <c r="G90">
        <v>3603</v>
      </c>
      <c r="H90">
        <v>43.99</v>
      </c>
      <c r="I90">
        <v>87</v>
      </c>
      <c r="J90">
        <v>65.599999999999994</v>
      </c>
      <c r="K90">
        <v>43.99</v>
      </c>
      <c r="L90">
        <v>32300</v>
      </c>
      <c r="M90">
        <v>175</v>
      </c>
      <c r="N90">
        <v>117900</v>
      </c>
      <c r="O90">
        <v>22000</v>
      </c>
      <c r="P90">
        <v>264</v>
      </c>
      <c r="Q90">
        <v>43.99</v>
      </c>
      <c r="R90">
        <v>879</v>
      </c>
      <c r="S90">
        <v>357</v>
      </c>
      <c r="T90">
        <v>270</v>
      </c>
      <c r="U90">
        <v>43.99</v>
      </c>
      <c r="V90">
        <v>43.99</v>
      </c>
      <c r="W90">
        <v>43.99</v>
      </c>
      <c r="X90">
        <v>43.99</v>
      </c>
      <c r="Y90">
        <v>43.99</v>
      </c>
      <c r="Z90">
        <v>239</v>
      </c>
      <c r="AA90">
        <v>8790</v>
      </c>
      <c r="AB90">
        <v>5700</v>
      </c>
      <c r="AC90">
        <v>2140</v>
      </c>
      <c r="AD90">
        <v>412000</v>
      </c>
      <c r="AE90">
        <v>43.99</v>
      </c>
      <c r="AF90">
        <v>191</v>
      </c>
      <c r="AG90">
        <v>43.99</v>
      </c>
      <c r="AH90">
        <v>4752</v>
      </c>
      <c r="AI90">
        <v>6499</v>
      </c>
      <c r="AJ90">
        <v>42900</v>
      </c>
      <c r="AK90">
        <v>43.99</v>
      </c>
      <c r="AL90">
        <v>77</v>
      </c>
      <c r="AM90">
        <v>116.4</v>
      </c>
      <c r="AN90">
        <v>43.99</v>
      </c>
      <c r="AO90">
        <v>141</v>
      </c>
      <c r="AP90">
        <v>43.99</v>
      </c>
      <c r="AQ90">
        <v>12979.8</v>
      </c>
      <c r="AR90">
        <v>563</v>
      </c>
      <c r="AS90">
        <v>43.99</v>
      </c>
      <c r="AT90">
        <v>57.95</v>
      </c>
      <c r="AU90">
        <v>479</v>
      </c>
      <c r="AV90">
        <v>4099</v>
      </c>
      <c r="AW90">
        <v>118.4</v>
      </c>
      <c r="AX90">
        <v>1909</v>
      </c>
      <c r="AY90">
        <v>185.99</v>
      </c>
      <c r="AZ90">
        <v>43.99</v>
      </c>
      <c r="BA90">
        <v>160.4</v>
      </c>
      <c r="BB90">
        <v>156.4</v>
      </c>
      <c r="BC90">
        <v>1859</v>
      </c>
      <c r="BD90">
        <v>207</v>
      </c>
      <c r="BE90">
        <v>53.9</v>
      </c>
      <c r="BF90">
        <v>43.99</v>
      </c>
      <c r="BG90">
        <v>43.99</v>
      </c>
      <c r="BH90">
        <v>479</v>
      </c>
      <c r="BI90">
        <v>43.99</v>
      </c>
      <c r="BJ90">
        <v>529</v>
      </c>
      <c r="BK90">
        <v>77</v>
      </c>
      <c r="BL90">
        <v>1260</v>
      </c>
      <c r="BM90">
        <v>1449.2</v>
      </c>
      <c r="BN90">
        <v>281.60000000000002</v>
      </c>
      <c r="BO90">
        <v>93</v>
      </c>
      <c r="BP90">
        <v>352</v>
      </c>
      <c r="BQ90">
        <v>43.99</v>
      </c>
      <c r="BR90">
        <v>35.19</v>
      </c>
      <c r="BS90">
        <v>916464</v>
      </c>
      <c r="BT90">
        <v>9464.7999999999993</v>
      </c>
      <c r="BU90" t="str">
        <f>SRP[[#This Row],[Tier]]&amp;" - "&amp;DOLLAR(SRP[[#This Row],[United States]],2)&amp;" USD"</f>
        <v>88 - $43.99 USD</v>
      </c>
      <c r="BV90" t="str">
        <f>WSP[[#This Row],[LOOKUP]]</f>
        <v>88 - $30.79 USD</v>
      </c>
    </row>
    <row r="91" spans="1:74" x14ac:dyDescent="0.25">
      <c r="A91">
        <v>89</v>
      </c>
      <c r="B91">
        <v>44.49</v>
      </c>
      <c r="C91">
        <v>3382</v>
      </c>
      <c r="D91">
        <v>444</v>
      </c>
      <c r="E91">
        <v>59.2</v>
      </c>
      <c r="F91">
        <v>44.49</v>
      </c>
      <c r="G91">
        <v>3644</v>
      </c>
      <c r="H91">
        <v>44.49</v>
      </c>
      <c r="I91">
        <v>88</v>
      </c>
      <c r="J91">
        <v>66.3</v>
      </c>
      <c r="K91">
        <v>44.49</v>
      </c>
      <c r="L91">
        <v>32600</v>
      </c>
      <c r="M91">
        <v>177</v>
      </c>
      <c r="N91">
        <v>118900</v>
      </c>
      <c r="O91">
        <v>22250</v>
      </c>
      <c r="P91">
        <v>267</v>
      </c>
      <c r="Q91">
        <v>44.49</v>
      </c>
      <c r="R91">
        <v>889</v>
      </c>
      <c r="S91">
        <v>361</v>
      </c>
      <c r="T91">
        <v>272.5</v>
      </c>
      <c r="U91">
        <v>44.49</v>
      </c>
      <c r="V91">
        <v>44.49</v>
      </c>
      <c r="W91">
        <v>44.49</v>
      </c>
      <c r="X91">
        <v>44.49</v>
      </c>
      <c r="Y91">
        <v>44.49</v>
      </c>
      <c r="Z91">
        <v>244</v>
      </c>
      <c r="AA91">
        <v>8890</v>
      </c>
      <c r="AB91">
        <v>5762</v>
      </c>
      <c r="AC91">
        <v>2170</v>
      </c>
      <c r="AD91">
        <v>416000</v>
      </c>
      <c r="AE91">
        <v>44.49</v>
      </c>
      <c r="AF91">
        <v>193</v>
      </c>
      <c r="AG91">
        <v>44.49</v>
      </c>
      <c r="AH91">
        <v>4838</v>
      </c>
      <c r="AI91">
        <v>6574</v>
      </c>
      <c r="AJ91">
        <v>43400</v>
      </c>
      <c r="AK91">
        <v>44.49</v>
      </c>
      <c r="AL91">
        <v>78</v>
      </c>
      <c r="AM91">
        <v>117.7</v>
      </c>
      <c r="AN91">
        <v>44.49</v>
      </c>
      <c r="AO91">
        <v>143</v>
      </c>
      <c r="AP91">
        <v>44.49</v>
      </c>
      <c r="AQ91">
        <v>13127.4</v>
      </c>
      <c r="AR91">
        <v>571</v>
      </c>
      <c r="AS91">
        <v>44.49</v>
      </c>
      <c r="AT91">
        <v>58.95</v>
      </c>
      <c r="AU91">
        <v>489</v>
      </c>
      <c r="AV91">
        <v>4149</v>
      </c>
      <c r="AW91">
        <v>119.7</v>
      </c>
      <c r="AX91">
        <v>1929</v>
      </c>
      <c r="AY91">
        <v>187.99</v>
      </c>
      <c r="AZ91">
        <v>44.49</v>
      </c>
      <c r="BA91">
        <v>162.19999999999999</v>
      </c>
      <c r="BB91">
        <v>158.19999999999999</v>
      </c>
      <c r="BC91">
        <v>1879</v>
      </c>
      <c r="BD91">
        <v>213</v>
      </c>
      <c r="BE91">
        <v>54.4</v>
      </c>
      <c r="BF91">
        <v>44.49</v>
      </c>
      <c r="BG91">
        <v>44.49</v>
      </c>
      <c r="BH91">
        <v>489</v>
      </c>
      <c r="BI91">
        <v>44.49</v>
      </c>
      <c r="BJ91">
        <v>539</v>
      </c>
      <c r="BK91">
        <v>78</v>
      </c>
      <c r="BL91">
        <v>1275</v>
      </c>
      <c r="BM91">
        <v>1474.1</v>
      </c>
      <c r="BN91">
        <v>284.8</v>
      </c>
      <c r="BO91">
        <v>94</v>
      </c>
      <c r="BP91">
        <v>356</v>
      </c>
      <c r="BQ91">
        <v>44.49</v>
      </c>
      <c r="BR91">
        <v>35.590000000000003</v>
      </c>
      <c r="BS91">
        <v>926877</v>
      </c>
      <c r="BT91">
        <v>9572.4</v>
      </c>
      <c r="BU91" t="str">
        <f>SRP[[#This Row],[Tier]]&amp;" - "&amp;DOLLAR(SRP[[#This Row],[United States]],2)&amp;" USD"</f>
        <v>89 - $44.49 USD</v>
      </c>
      <c r="BV91" t="str">
        <f>WSP[[#This Row],[LOOKUP]]</f>
        <v>89 - $31.14 USD</v>
      </c>
    </row>
    <row r="92" spans="1:74" x14ac:dyDescent="0.25">
      <c r="A92">
        <v>90</v>
      </c>
      <c r="B92">
        <v>44.99</v>
      </c>
      <c r="C92">
        <v>3420</v>
      </c>
      <c r="D92">
        <v>449</v>
      </c>
      <c r="E92">
        <v>59.95</v>
      </c>
      <c r="F92">
        <v>44.99</v>
      </c>
      <c r="G92">
        <v>3685</v>
      </c>
      <c r="H92">
        <v>44.99</v>
      </c>
      <c r="I92">
        <v>89</v>
      </c>
      <c r="J92">
        <v>67</v>
      </c>
      <c r="K92">
        <v>44.99</v>
      </c>
      <c r="L92">
        <v>32900</v>
      </c>
      <c r="M92">
        <v>179</v>
      </c>
      <c r="N92">
        <v>119900</v>
      </c>
      <c r="O92">
        <v>22500</v>
      </c>
      <c r="P92">
        <v>270</v>
      </c>
      <c r="Q92">
        <v>44.99</v>
      </c>
      <c r="R92">
        <v>899</v>
      </c>
      <c r="S92">
        <v>365</v>
      </c>
      <c r="T92">
        <v>275</v>
      </c>
      <c r="U92">
        <v>44.99</v>
      </c>
      <c r="V92">
        <v>44.99</v>
      </c>
      <c r="W92">
        <v>44.99</v>
      </c>
      <c r="X92">
        <v>44.99</v>
      </c>
      <c r="Y92">
        <v>44.99</v>
      </c>
      <c r="Z92">
        <v>249</v>
      </c>
      <c r="AA92">
        <v>8990</v>
      </c>
      <c r="AB92">
        <v>5825</v>
      </c>
      <c r="AC92">
        <v>2200</v>
      </c>
      <c r="AD92">
        <v>420000</v>
      </c>
      <c r="AE92">
        <v>44.99</v>
      </c>
      <c r="AF92">
        <v>195</v>
      </c>
      <c r="AG92">
        <v>44.99</v>
      </c>
      <c r="AH92">
        <v>4860</v>
      </c>
      <c r="AI92">
        <v>6649</v>
      </c>
      <c r="AJ92">
        <v>43900</v>
      </c>
      <c r="AK92">
        <v>44.99</v>
      </c>
      <c r="AL92">
        <v>79</v>
      </c>
      <c r="AM92">
        <v>119</v>
      </c>
      <c r="AN92">
        <v>44.99</v>
      </c>
      <c r="AO92">
        <v>145</v>
      </c>
      <c r="AP92">
        <v>44.99</v>
      </c>
      <c r="AQ92">
        <v>13275</v>
      </c>
      <c r="AR92">
        <v>579</v>
      </c>
      <c r="AS92">
        <v>44.99</v>
      </c>
      <c r="AT92">
        <v>59.95</v>
      </c>
      <c r="AU92">
        <v>499</v>
      </c>
      <c r="AV92">
        <v>4199</v>
      </c>
      <c r="AW92">
        <v>121</v>
      </c>
      <c r="AX92">
        <v>1949</v>
      </c>
      <c r="AY92">
        <v>189.99</v>
      </c>
      <c r="AZ92">
        <v>44.99</v>
      </c>
      <c r="BA92">
        <v>164</v>
      </c>
      <c r="BB92">
        <v>160</v>
      </c>
      <c r="BC92">
        <v>1899</v>
      </c>
      <c r="BD92">
        <v>219</v>
      </c>
      <c r="BE92">
        <v>54.9</v>
      </c>
      <c r="BF92">
        <v>44.99</v>
      </c>
      <c r="BG92">
        <v>44.99</v>
      </c>
      <c r="BH92">
        <v>499</v>
      </c>
      <c r="BI92">
        <v>44.99</v>
      </c>
      <c r="BJ92">
        <v>549</v>
      </c>
      <c r="BK92">
        <v>79</v>
      </c>
      <c r="BL92">
        <v>1290</v>
      </c>
      <c r="BM92">
        <v>1499</v>
      </c>
      <c r="BN92">
        <v>288</v>
      </c>
      <c r="BO92">
        <v>95</v>
      </c>
      <c r="BP92">
        <v>360</v>
      </c>
      <c r="BQ92">
        <v>44.99</v>
      </c>
      <c r="BR92">
        <v>35.99</v>
      </c>
      <c r="BS92">
        <v>937290</v>
      </c>
      <c r="BT92">
        <v>9680</v>
      </c>
      <c r="BU92" t="str">
        <f>SRP[[#This Row],[Tier]]&amp;" - "&amp;DOLLAR(SRP[[#This Row],[United States]],2)&amp;" USD"</f>
        <v>90 - $44.99 USD</v>
      </c>
      <c r="BV92" t="str">
        <f>WSP[[#This Row],[LOOKUP]]</f>
        <v>90 - $31.49 USD</v>
      </c>
    </row>
    <row r="93" spans="1:74" x14ac:dyDescent="0.25">
      <c r="A93">
        <v>91</v>
      </c>
      <c r="B93">
        <v>45.49</v>
      </c>
      <c r="C93">
        <v>3458</v>
      </c>
      <c r="D93">
        <v>454</v>
      </c>
      <c r="E93">
        <v>60.45</v>
      </c>
      <c r="F93">
        <v>45.49</v>
      </c>
      <c r="G93">
        <v>3726.5</v>
      </c>
      <c r="H93">
        <v>45.49</v>
      </c>
      <c r="I93">
        <v>90</v>
      </c>
      <c r="J93">
        <v>67.8</v>
      </c>
      <c r="K93">
        <v>45.49</v>
      </c>
      <c r="L93">
        <v>33100</v>
      </c>
      <c r="M93">
        <v>181</v>
      </c>
      <c r="N93">
        <v>122900</v>
      </c>
      <c r="O93">
        <v>22750</v>
      </c>
      <c r="P93">
        <v>273</v>
      </c>
      <c r="Q93">
        <v>45.49</v>
      </c>
      <c r="R93">
        <v>909</v>
      </c>
      <c r="S93">
        <v>368</v>
      </c>
      <c r="T93">
        <v>277.5</v>
      </c>
      <c r="U93">
        <v>45.49</v>
      </c>
      <c r="V93">
        <v>45.49</v>
      </c>
      <c r="W93">
        <v>45.49</v>
      </c>
      <c r="X93">
        <v>45.49</v>
      </c>
      <c r="Y93">
        <v>45.49</v>
      </c>
      <c r="Z93">
        <v>254</v>
      </c>
      <c r="AA93">
        <v>9090</v>
      </c>
      <c r="AB93">
        <v>5892</v>
      </c>
      <c r="AC93">
        <v>2230</v>
      </c>
      <c r="AD93">
        <v>425000</v>
      </c>
      <c r="AE93">
        <v>45.49</v>
      </c>
      <c r="AF93">
        <v>197.5</v>
      </c>
      <c r="AG93">
        <v>45.49</v>
      </c>
      <c r="AH93">
        <v>4946</v>
      </c>
      <c r="AI93">
        <v>6724</v>
      </c>
      <c r="AJ93">
        <v>44300</v>
      </c>
      <c r="AK93">
        <v>45.49</v>
      </c>
      <c r="AL93">
        <v>80</v>
      </c>
      <c r="AM93">
        <v>120.3</v>
      </c>
      <c r="AN93">
        <v>45.49</v>
      </c>
      <c r="AO93">
        <v>147</v>
      </c>
      <c r="AP93">
        <v>45.49</v>
      </c>
      <c r="AQ93">
        <v>13422.4</v>
      </c>
      <c r="AR93">
        <v>586</v>
      </c>
      <c r="AS93">
        <v>45.49</v>
      </c>
      <c r="AT93">
        <v>60.95</v>
      </c>
      <c r="AU93">
        <v>504</v>
      </c>
      <c r="AV93">
        <v>4244</v>
      </c>
      <c r="AW93">
        <v>122.4</v>
      </c>
      <c r="AX93">
        <v>1974</v>
      </c>
      <c r="AY93">
        <v>190.99</v>
      </c>
      <c r="AZ93">
        <v>45.49</v>
      </c>
      <c r="BA93">
        <v>165.8</v>
      </c>
      <c r="BB93">
        <v>161.80000000000001</v>
      </c>
      <c r="BC93">
        <v>1919</v>
      </c>
      <c r="BD93">
        <v>221</v>
      </c>
      <c r="BE93">
        <v>55.4</v>
      </c>
      <c r="BF93">
        <v>45.49</v>
      </c>
      <c r="BG93">
        <v>45.49</v>
      </c>
      <c r="BH93">
        <v>504</v>
      </c>
      <c r="BI93">
        <v>45.49</v>
      </c>
      <c r="BJ93">
        <v>554</v>
      </c>
      <c r="BK93">
        <v>80</v>
      </c>
      <c r="BL93">
        <v>1310</v>
      </c>
      <c r="BM93">
        <v>1509</v>
      </c>
      <c r="BN93">
        <v>291.2</v>
      </c>
      <c r="BO93">
        <v>96.5</v>
      </c>
      <c r="BP93">
        <v>364</v>
      </c>
      <c r="BQ93">
        <v>45.49</v>
      </c>
      <c r="BR93">
        <v>36.39</v>
      </c>
      <c r="BS93">
        <v>947706</v>
      </c>
      <c r="BT93">
        <v>9787.5</v>
      </c>
      <c r="BU93" t="str">
        <f>SRP[[#This Row],[Tier]]&amp;" - "&amp;DOLLAR(SRP[[#This Row],[United States]],2)&amp;" USD"</f>
        <v>91 - $45.49 USD</v>
      </c>
      <c r="BV93" t="str">
        <f>WSP[[#This Row],[LOOKUP]]</f>
        <v>91 - $31.84 USD</v>
      </c>
    </row>
    <row r="94" spans="1:74" x14ac:dyDescent="0.25">
      <c r="A94">
        <v>92</v>
      </c>
      <c r="B94">
        <v>45.99</v>
      </c>
      <c r="C94">
        <v>3496</v>
      </c>
      <c r="D94">
        <v>459</v>
      </c>
      <c r="E94">
        <v>60.95</v>
      </c>
      <c r="F94">
        <v>45.99</v>
      </c>
      <c r="G94">
        <v>3768</v>
      </c>
      <c r="H94">
        <v>45.99</v>
      </c>
      <c r="I94">
        <v>91</v>
      </c>
      <c r="J94">
        <v>68.599999999999994</v>
      </c>
      <c r="K94">
        <v>45.99</v>
      </c>
      <c r="L94">
        <v>33300</v>
      </c>
      <c r="M94">
        <v>183</v>
      </c>
      <c r="N94">
        <v>125900</v>
      </c>
      <c r="O94">
        <v>23000</v>
      </c>
      <c r="P94">
        <v>276</v>
      </c>
      <c r="Q94">
        <v>45.99</v>
      </c>
      <c r="R94">
        <v>919</v>
      </c>
      <c r="S94">
        <v>371</v>
      </c>
      <c r="T94">
        <v>280</v>
      </c>
      <c r="U94">
        <v>45.99</v>
      </c>
      <c r="V94">
        <v>45.99</v>
      </c>
      <c r="W94">
        <v>45.99</v>
      </c>
      <c r="X94">
        <v>45.99</v>
      </c>
      <c r="Y94">
        <v>45.99</v>
      </c>
      <c r="Z94">
        <v>259</v>
      </c>
      <c r="AA94">
        <v>9190</v>
      </c>
      <c r="AB94">
        <v>5960</v>
      </c>
      <c r="AC94">
        <v>2260</v>
      </c>
      <c r="AD94">
        <v>430000</v>
      </c>
      <c r="AE94">
        <v>45.99</v>
      </c>
      <c r="AF94">
        <v>200</v>
      </c>
      <c r="AG94">
        <v>45.99</v>
      </c>
      <c r="AH94">
        <v>4968</v>
      </c>
      <c r="AI94">
        <v>6799</v>
      </c>
      <c r="AJ94">
        <v>44700</v>
      </c>
      <c r="AK94">
        <v>45.99</v>
      </c>
      <c r="AL94">
        <v>81</v>
      </c>
      <c r="AM94">
        <v>121.6</v>
      </c>
      <c r="AN94">
        <v>45.99</v>
      </c>
      <c r="AO94">
        <v>148</v>
      </c>
      <c r="AP94">
        <v>45.99</v>
      </c>
      <c r="AQ94">
        <v>13569.8</v>
      </c>
      <c r="AR94">
        <v>593</v>
      </c>
      <c r="AS94">
        <v>45.99</v>
      </c>
      <c r="AT94">
        <v>61.95</v>
      </c>
      <c r="AU94">
        <v>509</v>
      </c>
      <c r="AV94">
        <v>4289</v>
      </c>
      <c r="AW94">
        <v>123.8</v>
      </c>
      <c r="AX94">
        <v>1999</v>
      </c>
      <c r="AY94">
        <v>191.99</v>
      </c>
      <c r="AZ94">
        <v>45.99</v>
      </c>
      <c r="BA94">
        <v>167.6</v>
      </c>
      <c r="BB94">
        <v>163.6</v>
      </c>
      <c r="BC94">
        <v>1939</v>
      </c>
      <c r="BD94">
        <v>223</v>
      </c>
      <c r="BE94">
        <v>55.9</v>
      </c>
      <c r="BF94">
        <v>45.99</v>
      </c>
      <c r="BG94">
        <v>45.99</v>
      </c>
      <c r="BH94">
        <v>509</v>
      </c>
      <c r="BI94">
        <v>45.99</v>
      </c>
      <c r="BJ94">
        <v>559</v>
      </c>
      <c r="BK94">
        <v>81</v>
      </c>
      <c r="BL94">
        <v>1330</v>
      </c>
      <c r="BM94">
        <v>1519</v>
      </c>
      <c r="BN94">
        <v>294.39999999999998</v>
      </c>
      <c r="BO94">
        <v>98</v>
      </c>
      <c r="BP94">
        <v>368</v>
      </c>
      <c r="BQ94">
        <v>45.99</v>
      </c>
      <c r="BR94">
        <v>36.79</v>
      </c>
      <c r="BS94">
        <v>958122</v>
      </c>
      <c r="BT94">
        <v>9895</v>
      </c>
      <c r="BU94" t="str">
        <f>SRP[[#This Row],[Tier]]&amp;" - "&amp;DOLLAR(SRP[[#This Row],[United States]],2)&amp;" USD"</f>
        <v>92 - $45.99 USD</v>
      </c>
      <c r="BV94" t="str">
        <f>WSP[[#This Row],[LOOKUP]]</f>
        <v>92 - $32.19 USD</v>
      </c>
    </row>
    <row r="95" spans="1:74" x14ac:dyDescent="0.25">
      <c r="A95">
        <v>93</v>
      </c>
      <c r="B95">
        <v>46.49</v>
      </c>
      <c r="C95">
        <v>3534</v>
      </c>
      <c r="D95">
        <v>464</v>
      </c>
      <c r="E95">
        <v>61.45</v>
      </c>
      <c r="F95">
        <v>46.49</v>
      </c>
      <c r="G95">
        <v>3809.5</v>
      </c>
      <c r="H95">
        <v>46.49</v>
      </c>
      <c r="I95">
        <v>92</v>
      </c>
      <c r="J95">
        <v>69.400000000000006</v>
      </c>
      <c r="K95">
        <v>46.49</v>
      </c>
      <c r="L95">
        <v>33500</v>
      </c>
      <c r="M95">
        <v>185</v>
      </c>
      <c r="N95">
        <v>128900</v>
      </c>
      <c r="O95">
        <v>23250</v>
      </c>
      <c r="P95">
        <v>279</v>
      </c>
      <c r="Q95">
        <v>46.49</v>
      </c>
      <c r="R95">
        <v>929</v>
      </c>
      <c r="S95">
        <v>374</v>
      </c>
      <c r="T95">
        <v>282.5</v>
      </c>
      <c r="U95">
        <v>46.49</v>
      </c>
      <c r="V95">
        <v>46.49</v>
      </c>
      <c r="W95">
        <v>46.49</v>
      </c>
      <c r="X95">
        <v>46.49</v>
      </c>
      <c r="Y95">
        <v>46.49</v>
      </c>
      <c r="Z95">
        <v>264</v>
      </c>
      <c r="AA95">
        <v>9290</v>
      </c>
      <c r="AB95">
        <v>6027</v>
      </c>
      <c r="AC95">
        <v>2290</v>
      </c>
      <c r="AD95">
        <v>435000</v>
      </c>
      <c r="AE95">
        <v>46.49</v>
      </c>
      <c r="AF95">
        <v>202.5</v>
      </c>
      <c r="AG95">
        <v>46.49</v>
      </c>
      <c r="AH95">
        <v>5054</v>
      </c>
      <c r="AI95">
        <v>6874</v>
      </c>
      <c r="AJ95">
        <v>45100</v>
      </c>
      <c r="AK95">
        <v>46.49</v>
      </c>
      <c r="AL95">
        <v>82</v>
      </c>
      <c r="AM95">
        <v>122.9</v>
      </c>
      <c r="AN95">
        <v>46.49</v>
      </c>
      <c r="AO95">
        <v>150</v>
      </c>
      <c r="AP95">
        <v>46.49</v>
      </c>
      <c r="AQ95">
        <v>13717.2</v>
      </c>
      <c r="AR95">
        <v>600</v>
      </c>
      <c r="AS95">
        <v>46.49</v>
      </c>
      <c r="AT95">
        <v>62.95</v>
      </c>
      <c r="AU95">
        <v>514</v>
      </c>
      <c r="AV95">
        <v>4334</v>
      </c>
      <c r="AW95">
        <v>125.2</v>
      </c>
      <c r="AX95">
        <v>2024</v>
      </c>
      <c r="AY95">
        <v>192.99</v>
      </c>
      <c r="AZ95">
        <v>46.49</v>
      </c>
      <c r="BA95">
        <v>169.4</v>
      </c>
      <c r="BB95">
        <v>165.4</v>
      </c>
      <c r="BC95">
        <v>1959</v>
      </c>
      <c r="BD95">
        <v>225</v>
      </c>
      <c r="BE95">
        <v>56.4</v>
      </c>
      <c r="BF95">
        <v>46.49</v>
      </c>
      <c r="BG95">
        <v>46.49</v>
      </c>
      <c r="BH95">
        <v>514</v>
      </c>
      <c r="BI95">
        <v>46.49</v>
      </c>
      <c r="BJ95">
        <v>564</v>
      </c>
      <c r="BK95">
        <v>82</v>
      </c>
      <c r="BL95">
        <v>1350</v>
      </c>
      <c r="BM95">
        <v>1529</v>
      </c>
      <c r="BN95">
        <v>297.60000000000002</v>
      </c>
      <c r="BO95">
        <v>99.5</v>
      </c>
      <c r="BP95">
        <v>372</v>
      </c>
      <c r="BQ95">
        <v>46.49</v>
      </c>
      <c r="BR95">
        <v>37.19</v>
      </c>
      <c r="BS95">
        <v>968538</v>
      </c>
      <c r="BT95">
        <v>10002.5</v>
      </c>
      <c r="BU95" t="str">
        <f>SRP[[#This Row],[Tier]]&amp;" - "&amp;DOLLAR(SRP[[#This Row],[United States]],2)&amp;" USD"</f>
        <v>93 - $46.49 USD</v>
      </c>
      <c r="BV95" t="str">
        <f>WSP[[#This Row],[LOOKUP]]</f>
        <v>93 - $32.54 USD</v>
      </c>
    </row>
    <row r="96" spans="1:74" x14ac:dyDescent="0.25">
      <c r="A96">
        <v>94</v>
      </c>
      <c r="B96">
        <v>46.99</v>
      </c>
      <c r="C96">
        <v>3572</v>
      </c>
      <c r="D96">
        <v>469</v>
      </c>
      <c r="E96">
        <v>61.95</v>
      </c>
      <c r="F96">
        <v>46.99</v>
      </c>
      <c r="G96">
        <v>3851</v>
      </c>
      <c r="H96">
        <v>46.99</v>
      </c>
      <c r="I96">
        <v>93</v>
      </c>
      <c r="J96">
        <v>70.2</v>
      </c>
      <c r="K96">
        <v>46.99</v>
      </c>
      <c r="L96">
        <v>33700</v>
      </c>
      <c r="M96">
        <v>187</v>
      </c>
      <c r="N96">
        <v>131900</v>
      </c>
      <c r="O96">
        <v>23500</v>
      </c>
      <c r="P96">
        <v>282</v>
      </c>
      <c r="Q96">
        <v>46.99</v>
      </c>
      <c r="R96">
        <v>939</v>
      </c>
      <c r="S96">
        <v>377</v>
      </c>
      <c r="T96">
        <v>285</v>
      </c>
      <c r="U96">
        <v>46.99</v>
      </c>
      <c r="V96">
        <v>46.99</v>
      </c>
      <c r="W96">
        <v>46.99</v>
      </c>
      <c r="X96">
        <v>46.99</v>
      </c>
      <c r="Y96">
        <v>46.99</v>
      </c>
      <c r="Z96">
        <v>269</v>
      </c>
      <c r="AA96">
        <v>9390</v>
      </c>
      <c r="AB96">
        <v>6095</v>
      </c>
      <c r="AC96">
        <v>2320</v>
      </c>
      <c r="AD96">
        <v>440000</v>
      </c>
      <c r="AE96">
        <v>46.99</v>
      </c>
      <c r="AF96">
        <v>205</v>
      </c>
      <c r="AG96">
        <v>46.99</v>
      </c>
      <c r="AH96">
        <v>5076</v>
      </c>
      <c r="AI96">
        <v>6949</v>
      </c>
      <c r="AJ96">
        <v>45500</v>
      </c>
      <c r="AK96">
        <v>46.99</v>
      </c>
      <c r="AL96">
        <v>83</v>
      </c>
      <c r="AM96">
        <v>124.2</v>
      </c>
      <c r="AN96">
        <v>46.99</v>
      </c>
      <c r="AO96">
        <v>151</v>
      </c>
      <c r="AP96">
        <v>46.99</v>
      </c>
      <c r="AQ96">
        <v>13864.6</v>
      </c>
      <c r="AR96">
        <v>607</v>
      </c>
      <c r="AS96">
        <v>46.99</v>
      </c>
      <c r="AT96">
        <v>63.95</v>
      </c>
      <c r="AU96">
        <v>519</v>
      </c>
      <c r="AV96">
        <v>4379</v>
      </c>
      <c r="AW96">
        <v>126.6</v>
      </c>
      <c r="AX96">
        <v>2049</v>
      </c>
      <c r="AY96">
        <v>193.99</v>
      </c>
      <c r="AZ96">
        <v>46.99</v>
      </c>
      <c r="BA96">
        <v>171.2</v>
      </c>
      <c r="BB96">
        <v>167.2</v>
      </c>
      <c r="BC96">
        <v>1979</v>
      </c>
      <c r="BD96">
        <v>227</v>
      </c>
      <c r="BE96">
        <v>56.9</v>
      </c>
      <c r="BF96">
        <v>46.99</v>
      </c>
      <c r="BG96">
        <v>46.99</v>
      </c>
      <c r="BH96">
        <v>519</v>
      </c>
      <c r="BI96">
        <v>46.99</v>
      </c>
      <c r="BJ96">
        <v>569</v>
      </c>
      <c r="BK96">
        <v>83</v>
      </c>
      <c r="BL96">
        <v>1370</v>
      </c>
      <c r="BM96">
        <v>1539</v>
      </c>
      <c r="BN96">
        <v>300.8</v>
      </c>
      <c r="BO96">
        <v>101</v>
      </c>
      <c r="BP96">
        <v>376</v>
      </c>
      <c r="BQ96">
        <v>46.99</v>
      </c>
      <c r="BR96">
        <v>37.590000000000003</v>
      </c>
      <c r="BS96">
        <v>978954</v>
      </c>
      <c r="BT96">
        <v>10110</v>
      </c>
      <c r="BU96" t="str">
        <f>SRP[[#This Row],[Tier]]&amp;" - "&amp;DOLLAR(SRP[[#This Row],[United States]],2)&amp;" USD"</f>
        <v>94 - $46.99 USD</v>
      </c>
      <c r="BV96" t="str">
        <f>WSP[[#This Row],[LOOKUP]]</f>
        <v>94 - $32.89 USD</v>
      </c>
    </row>
    <row r="97" spans="1:74" x14ac:dyDescent="0.25">
      <c r="A97">
        <v>95</v>
      </c>
      <c r="B97">
        <v>47.49</v>
      </c>
      <c r="C97">
        <v>3610</v>
      </c>
      <c r="D97">
        <v>474</v>
      </c>
      <c r="E97">
        <v>62.45</v>
      </c>
      <c r="F97">
        <v>47.49</v>
      </c>
      <c r="G97">
        <v>3892.5</v>
      </c>
      <c r="H97">
        <v>47.49</v>
      </c>
      <c r="I97">
        <v>94</v>
      </c>
      <c r="J97">
        <v>71</v>
      </c>
      <c r="K97">
        <v>47.49</v>
      </c>
      <c r="L97">
        <v>33900</v>
      </c>
      <c r="M97">
        <v>189</v>
      </c>
      <c r="N97">
        <v>134900</v>
      </c>
      <c r="O97">
        <v>23750</v>
      </c>
      <c r="P97">
        <v>285</v>
      </c>
      <c r="Q97">
        <v>47.49</v>
      </c>
      <c r="R97">
        <v>949</v>
      </c>
      <c r="S97">
        <v>380</v>
      </c>
      <c r="T97">
        <v>287.5</v>
      </c>
      <c r="U97">
        <v>47.49</v>
      </c>
      <c r="V97">
        <v>47.49</v>
      </c>
      <c r="W97">
        <v>47.49</v>
      </c>
      <c r="X97">
        <v>47.49</v>
      </c>
      <c r="Y97">
        <v>47.49</v>
      </c>
      <c r="Z97">
        <v>274</v>
      </c>
      <c r="AA97">
        <v>9490</v>
      </c>
      <c r="AB97">
        <v>6162</v>
      </c>
      <c r="AC97">
        <v>2350</v>
      </c>
      <c r="AD97">
        <v>445000</v>
      </c>
      <c r="AE97">
        <v>47.49</v>
      </c>
      <c r="AF97">
        <v>207.5</v>
      </c>
      <c r="AG97">
        <v>47.49</v>
      </c>
      <c r="AH97">
        <v>5162</v>
      </c>
      <c r="AI97">
        <v>7024</v>
      </c>
      <c r="AJ97">
        <v>45900</v>
      </c>
      <c r="AK97">
        <v>47.49</v>
      </c>
      <c r="AL97">
        <v>84</v>
      </c>
      <c r="AM97">
        <v>125.5</v>
      </c>
      <c r="AN97">
        <v>47.49</v>
      </c>
      <c r="AO97">
        <v>153</v>
      </c>
      <c r="AP97">
        <v>47.49</v>
      </c>
      <c r="AQ97">
        <v>14012</v>
      </c>
      <c r="AR97">
        <v>614</v>
      </c>
      <c r="AS97">
        <v>47.49</v>
      </c>
      <c r="AT97">
        <v>64.95</v>
      </c>
      <c r="AU97">
        <v>524</v>
      </c>
      <c r="AV97">
        <v>4424</v>
      </c>
      <c r="AW97">
        <v>128</v>
      </c>
      <c r="AX97">
        <v>2074</v>
      </c>
      <c r="AY97">
        <v>194.99</v>
      </c>
      <c r="AZ97">
        <v>47.49</v>
      </c>
      <c r="BA97">
        <v>173</v>
      </c>
      <c r="BB97">
        <v>169</v>
      </c>
      <c r="BC97">
        <v>1999</v>
      </c>
      <c r="BD97">
        <v>229</v>
      </c>
      <c r="BE97">
        <v>57.4</v>
      </c>
      <c r="BF97">
        <v>47.49</v>
      </c>
      <c r="BG97">
        <v>47.49</v>
      </c>
      <c r="BH97">
        <v>524</v>
      </c>
      <c r="BI97">
        <v>47.49</v>
      </c>
      <c r="BJ97">
        <v>574</v>
      </c>
      <c r="BK97">
        <v>84</v>
      </c>
      <c r="BL97">
        <v>1390</v>
      </c>
      <c r="BM97">
        <v>1549</v>
      </c>
      <c r="BN97">
        <v>304</v>
      </c>
      <c r="BO97">
        <v>102.5</v>
      </c>
      <c r="BP97">
        <v>380</v>
      </c>
      <c r="BQ97">
        <v>47.49</v>
      </c>
      <c r="BR97">
        <v>37.99</v>
      </c>
      <c r="BS97">
        <v>989370</v>
      </c>
      <c r="BT97">
        <v>10217.5</v>
      </c>
      <c r="BU97" t="str">
        <f>SRP[[#This Row],[Tier]]&amp;" - "&amp;DOLLAR(SRP[[#This Row],[United States]],2)&amp;" USD"</f>
        <v>95 - $47.49 USD</v>
      </c>
      <c r="BV97" t="str">
        <f>WSP[[#This Row],[LOOKUP]]</f>
        <v>95 - $33.24 USD</v>
      </c>
    </row>
    <row r="98" spans="1:74" x14ac:dyDescent="0.25">
      <c r="A98">
        <v>96</v>
      </c>
      <c r="B98">
        <v>47.99</v>
      </c>
      <c r="C98">
        <v>3648</v>
      </c>
      <c r="D98">
        <v>479</v>
      </c>
      <c r="E98">
        <v>62.95</v>
      </c>
      <c r="F98">
        <v>47.99</v>
      </c>
      <c r="G98">
        <v>3934</v>
      </c>
      <c r="H98">
        <v>47.99</v>
      </c>
      <c r="I98">
        <v>95</v>
      </c>
      <c r="J98">
        <v>71.8</v>
      </c>
      <c r="K98">
        <v>47.99</v>
      </c>
      <c r="L98">
        <v>34100</v>
      </c>
      <c r="M98">
        <v>191</v>
      </c>
      <c r="N98">
        <v>137900</v>
      </c>
      <c r="O98">
        <v>24000</v>
      </c>
      <c r="P98">
        <v>288</v>
      </c>
      <c r="Q98">
        <v>47.99</v>
      </c>
      <c r="R98">
        <v>959</v>
      </c>
      <c r="S98">
        <v>383</v>
      </c>
      <c r="T98">
        <v>290</v>
      </c>
      <c r="U98">
        <v>47.99</v>
      </c>
      <c r="V98">
        <v>47.99</v>
      </c>
      <c r="W98">
        <v>47.99</v>
      </c>
      <c r="X98">
        <v>47.99</v>
      </c>
      <c r="Y98">
        <v>47.99</v>
      </c>
      <c r="Z98">
        <v>279</v>
      </c>
      <c r="AA98">
        <v>9590</v>
      </c>
      <c r="AB98">
        <v>6229</v>
      </c>
      <c r="AC98">
        <v>2380</v>
      </c>
      <c r="AD98">
        <v>450000</v>
      </c>
      <c r="AE98">
        <v>47.99</v>
      </c>
      <c r="AF98">
        <v>210</v>
      </c>
      <c r="AG98">
        <v>47.99</v>
      </c>
      <c r="AH98">
        <v>5184</v>
      </c>
      <c r="AI98">
        <v>7099</v>
      </c>
      <c r="AJ98">
        <v>46300</v>
      </c>
      <c r="AK98">
        <v>47.99</v>
      </c>
      <c r="AL98">
        <v>85</v>
      </c>
      <c r="AM98">
        <v>126.8</v>
      </c>
      <c r="AN98">
        <v>47.99</v>
      </c>
      <c r="AO98">
        <v>154</v>
      </c>
      <c r="AP98">
        <v>47.99</v>
      </c>
      <c r="AQ98">
        <v>14159.4</v>
      </c>
      <c r="AR98">
        <v>621</v>
      </c>
      <c r="AS98">
        <v>47.99</v>
      </c>
      <c r="AT98">
        <v>65.95</v>
      </c>
      <c r="AU98">
        <v>529</v>
      </c>
      <c r="AV98">
        <v>4469</v>
      </c>
      <c r="AW98">
        <v>129.4</v>
      </c>
      <c r="AX98">
        <v>2099</v>
      </c>
      <c r="AY98">
        <v>195.99</v>
      </c>
      <c r="AZ98">
        <v>47.99</v>
      </c>
      <c r="BA98">
        <v>174.8</v>
      </c>
      <c r="BB98">
        <v>170.8</v>
      </c>
      <c r="BC98">
        <v>2019</v>
      </c>
      <c r="BD98">
        <v>231</v>
      </c>
      <c r="BE98">
        <v>57.9</v>
      </c>
      <c r="BF98">
        <v>47.99</v>
      </c>
      <c r="BG98">
        <v>47.99</v>
      </c>
      <c r="BH98">
        <v>529</v>
      </c>
      <c r="BI98">
        <v>47.99</v>
      </c>
      <c r="BJ98">
        <v>579</v>
      </c>
      <c r="BK98">
        <v>85</v>
      </c>
      <c r="BL98">
        <v>1410</v>
      </c>
      <c r="BM98">
        <v>1559</v>
      </c>
      <c r="BN98">
        <v>307.2</v>
      </c>
      <c r="BO98">
        <v>104</v>
      </c>
      <c r="BP98">
        <v>384</v>
      </c>
      <c r="BQ98">
        <v>47.99</v>
      </c>
      <c r="BR98">
        <v>38.39</v>
      </c>
      <c r="BS98">
        <v>999786</v>
      </c>
      <c r="BT98">
        <v>10325</v>
      </c>
      <c r="BU98" t="str">
        <f>SRP[[#This Row],[Tier]]&amp;" - "&amp;DOLLAR(SRP[[#This Row],[United States]],2)&amp;" USD"</f>
        <v>96 - $47.99 USD</v>
      </c>
      <c r="BV98" t="str">
        <f>WSP[[#This Row],[LOOKUP]]</f>
        <v>96 - $33.59 USD</v>
      </c>
    </row>
    <row r="99" spans="1:74" x14ac:dyDescent="0.25">
      <c r="A99">
        <v>97</v>
      </c>
      <c r="B99">
        <v>48.49</v>
      </c>
      <c r="C99">
        <v>3686</v>
      </c>
      <c r="D99">
        <v>484</v>
      </c>
      <c r="E99">
        <v>63.45</v>
      </c>
      <c r="F99">
        <v>48.49</v>
      </c>
      <c r="G99">
        <v>3975.5</v>
      </c>
      <c r="H99">
        <v>48.49</v>
      </c>
      <c r="I99">
        <v>96</v>
      </c>
      <c r="J99">
        <v>72.599999999999994</v>
      </c>
      <c r="K99">
        <v>48.49</v>
      </c>
      <c r="L99">
        <v>34300</v>
      </c>
      <c r="M99">
        <v>193</v>
      </c>
      <c r="N99">
        <v>140900</v>
      </c>
      <c r="O99">
        <v>24250</v>
      </c>
      <c r="P99">
        <v>291</v>
      </c>
      <c r="Q99">
        <v>48.49</v>
      </c>
      <c r="R99">
        <v>969</v>
      </c>
      <c r="S99">
        <v>386</v>
      </c>
      <c r="T99">
        <v>292.5</v>
      </c>
      <c r="U99">
        <v>48.49</v>
      </c>
      <c r="V99">
        <v>48.49</v>
      </c>
      <c r="W99">
        <v>48.49</v>
      </c>
      <c r="X99">
        <v>48.49</v>
      </c>
      <c r="Y99">
        <v>48.49</v>
      </c>
      <c r="Z99">
        <v>284</v>
      </c>
      <c r="AA99">
        <v>9690</v>
      </c>
      <c r="AB99">
        <v>6297</v>
      </c>
      <c r="AC99">
        <v>2410</v>
      </c>
      <c r="AD99">
        <v>455000</v>
      </c>
      <c r="AE99">
        <v>48.49</v>
      </c>
      <c r="AF99">
        <v>212.5</v>
      </c>
      <c r="AG99">
        <v>48.49</v>
      </c>
      <c r="AH99">
        <v>5270</v>
      </c>
      <c r="AI99">
        <v>7174</v>
      </c>
      <c r="AJ99">
        <v>46700</v>
      </c>
      <c r="AK99">
        <v>48.49</v>
      </c>
      <c r="AL99">
        <v>86</v>
      </c>
      <c r="AM99">
        <v>128.1</v>
      </c>
      <c r="AN99">
        <v>48.49</v>
      </c>
      <c r="AO99">
        <v>156</v>
      </c>
      <c r="AP99">
        <v>48.49</v>
      </c>
      <c r="AQ99">
        <v>14306.8</v>
      </c>
      <c r="AR99">
        <v>628</v>
      </c>
      <c r="AS99">
        <v>48.49</v>
      </c>
      <c r="AT99">
        <v>66.95</v>
      </c>
      <c r="AU99">
        <v>534</v>
      </c>
      <c r="AV99">
        <v>4514</v>
      </c>
      <c r="AW99">
        <v>130.80000000000001</v>
      </c>
      <c r="AX99">
        <v>2124</v>
      </c>
      <c r="AY99">
        <v>196.99</v>
      </c>
      <c r="AZ99">
        <v>48.49</v>
      </c>
      <c r="BA99">
        <v>176.6</v>
      </c>
      <c r="BB99">
        <v>172.6</v>
      </c>
      <c r="BC99">
        <v>2039</v>
      </c>
      <c r="BD99">
        <v>233</v>
      </c>
      <c r="BE99">
        <v>58.4</v>
      </c>
      <c r="BF99">
        <v>48.49</v>
      </c>
      <c r="BG99">
        <v>48.49</v>
      </c>
      <c r="BH99">
        <v>534</v>
      </c>
      <c r="BI99">
        <v>48.49</v>
      </c>
      <c r="BJ99">
        <v>584</v>
      </c>
      <c r="BK99">
        <v>86</v>
      </c>
      <c r="BL99">
        <v>1430</v>
      </c>
      <c r="BM99">
        <v>1569</v>
      </c>
      <c r="BN99">
        <v>310.39999999999998</v>
      </c>
      <c r="BO99">
        <v>105.5</v>
      </c>
      <c r="BP99">
        <v>388</v>
      </c>
      <c r="BQ99">
        <v>48.49</v>
      </c>
      <c r="BR99">
        <v>38.79</v>
      </c>
      <c r="BS99">
        <v>1010202</v>
      </c>
      <c r="BT99">
        <v>10432.5</v>
      </c>
      <c r="BU99" t="str">
        <f>SRP[[#This Row],[Tier]]&amp;" - "&amp;DOLLAR(SRP[[#This Row],[United States]],2)&amp;" USD"</f>
        <v>97 - $48.49 USD</v>
      </c>
      <c r="BV99" t="str">
        <f>WSP[[#This Row],[LOOKUP]]</f>
        <v>97 - $33.94 USD</v>
      </c>
    </row>
    <row r="100" spans="1:74" x14ac:dyDescent="0.25">
      <c r="A100">
        <v>98</v>
      </c>
      <c r="B100">
        <v>48.99</v>
      </c>
      <c r="C100">
        <v>3724</v>
      </c>
      <c r="D100">
        <v>489</v>
      </c>
      <c r="E100">
        <v>63.95</v>
      </c>
      <c r="F100">
        <v>48.99</v>
      </c>
      <c r="G100">
        <v>4017</v>
      </c>
      <c r="H100">
        <v>48.99</v>
      </c>
      <c r="I100">
        <v>97</v>
      </c>
      <c r="J100">
        <v>73.400000000000006</v>
      </c>
      <c r="K100">
        <v>48.99</v>
      </c>
      <c r="L100">
        <v>34500</v>
      </c>
      <c r="M100">
        <v>195</v>
      </c>
      <c r="N100">
        <v>143900</v>
      </c>
      <c r="O100">
        <v>24500</v>
      </c>
      <c r="P100">
        <v>294</v>
      </c>
      <c r="Q100">
        <v>48.99</v>
      </c>
      <c r="R100">
        <v>979</v>
      </c>
      <c r="S100">
        <v>389</v>
      </c>
      <c r="T100">
        <v>295</v>
      </c>
      <c r="U100">
        <v>48.99</v>
      </c>
      <c r="V100">
        <v>48.99</v>
      </c>
      <c r="W100">
        <v>48.99</v>
      </c>
      <c r="X100">
        <v>48.99</v>
      </c>
      <c r="Y100">
        <v>48.99</v>
      </c>
      <c r="Z100">
        <v>289</v>
      </c>
      <c r="AA100">
        <v>9790</v>
      </c>
      <c r="AB100">
        <v>6364</v>
      </c>
      <c r="AC100">
        <v>2440</v>
      </c>
      <c r="AD100">
        <v>460000</v>
      </c>
      <c r="AE100">
        <v>48.99</v>
      </c>
      <c r="AF100">
        <v>215</v>
      </c>
      <c r="AG100">
        <v>48.99</v>
      </c>
      <c r="AH100">
        <v>5292</v>
      </c>
      <c r="AI100">
        <v>7249</v>
      </c>
      <c r="AJ100">
        <v>47100</v>
      </c>
      <c r="AK100">
        <v>48.99</v>
      </c>
      <c r="AL100">
        <v>87</v>
      </c>
      <c r="AM100">
        <v>129.4</v>
      </c>
      <c r="AN100">
        <v>48.99</v>
      </c>
      <c r="AO100">
        <v>157</v>
      </c>
      <c r="AP100">
        <v>48.99</v>
      </c>
      <c r="AQ100">
        <v>14454.2</v>
      </c>
      <c r="AR100">
        <v>635</v>
      </c>
      <c r="AS100">
        <v>48.99</v>
      </c>
      <c r="AT100">
        <v>67.95</v>
      </c>
      <c r="AU100">
        <v>539</v>
      </c>
      <c r="AV100">
        <v>4559</v>
      </c>
      <c r="AW100">
        <v>132.19999999999999</v>
      </c>
      <c r="AX100">
        <v>2149</v>
      </c>
      <c r="AY100">
        <v>197.99</v>
      </c>
      <c r="AZ100">
        <v>48.99</v>
      </c>
      <c r="BA100">
        <v>178.4</v>
      </c>
      <c r="BB100">
        <v>174.4</v>
      </c>
      <c r="BC100">
        <v>2059</v>
      </c>
      <c r="BD100">
        <v>235</v>
      </c>
      <c r="BE100">
        <v>58.9</v>
      </c>
      <c r="BF100">
        <v>48.99</v>
      </c>
      <c r="BG100">
        <v>48.99</v>
      </c>
      <c r="BH100">
        <v>539</v>
      </c>
      <c r="BI100">
        <v>48.99</v>
      </c>
      <c r="BJ100">
        <v>589</v>
      </c>
      <c r="BK100">
        <v>87</v>
      </c>
      <c r="BL100">
        <v>1450</v>
      </c>
      <c r="BM100">
        <v>1579</v>
      </c>
      <c r="BN100">
        <v>313.60000000000002</v>
      </c>
      <c r="BO100">
        <v>107</v>
      </c>
      <c r="BP100">
        <v>392</v>
      </c>
      <c r="BQ100">
        <v>48.99</v>
      </c>
      <c r="BR100">
        <v>39.19</v>
      </c>
      <c r="BS100">
        <v>1020618</v>
      </c>
      <c r="BT100">
        <v>10540</v>
      </c>
      <c r="BU100" t="str">
        <f>SRP[[#This Row],[Tier]]&amp;" - "&amp;DOLLAR(SRP[[#This Row],[United States]],2)&amp;" USD"</f>
        <v>98 - $48.99 USD</v>
      </c>
      <c r="BV100" t="str">
        <f>WSP[[#This Row],[LOOKUP]]</f>
        <v>98 - $34.29 USD</v>
      </c>
    </row>
    <row r="101" spans="1:74" x14ac:dyDescent="0.25">
      <c r="A101">
        <v>99</v>
      </c>
      <c r="B101">
        <v>49.49</v>
      </c>
      <c r="C101">
        <v>3762</v>
      </c>
      <c r="D101">
        <v>494</v>
      </c>
      <c r="E101">
        <v>64.45</v>
      </c>
      <c r="F101">
        <v>49.49</v>
      </c>
      <c r="G101">
        <v>4058.5</v>
      </c>
      <c r="H101">
        <v>49.49</v>
      </c>
      <c r="I101">
        <v>98</v>
      </c>
      <c r="J101">
        <v>74.2</v>
      </c>
      <c r="K101">
        <v>49.49</v>
      </c>
      <c r="L101">
        <v>34700</v>
      </c>
      <c r="M101">
        <v>197</v>
      </c>
      <c r="N101">
        <v>146900</v>
      </c>
      <c r="O101">
        <v>24750</v>
      </c>
      <c r="P101">
        <v>297</v>
      </c>
      <c r="Q101">
        <v>49.49</v>
      </c>
      <c r="R101">
        <v>989</v>
      </c>
      <c r="S101">
        <v>392</v>
      </c>
      <c r="T101">
        <v>297.5</v>
      </c>
      <c r="U101">
        <v>49.49</v>
      </c>
      <c r="V101">
        <v>49.49</v>
      </c>
      <c r="W101">
        <v>49.49</v>
      </c>
      <c r="X101">
        <v>49.49</v>
      </c>
      <c r="Y101">
        <v>49.49</v>
      </c>
      <c r="Z101">
        <v>294</v>
      </c>
      <c r="AA101">
        <v>9890</v>
      </c>
      <c r="AB101">
        <v>6432</v>
      </c>
      <c r="AC101">
        <v>2470</v>
      </c>
      <c r="AD101">
        <v>465000</v>
      </c>
      <c r="AE101">
        <v>49.49</v>
      </c>
      <c r="AF101">
        <v>217.5</v>
      </c>
      <c r="AG101">
        <v>49.49</v>
      </c>
      <c r="AH101">
        <v>5378</v>
      </c>
      <c r="AI101">
        <v>7324</v>
      </c>
      <c r="AJ101">
        <v>47500</v>
      </c>
      <c r="AK101">
        <v>49.49</v>
      </c>
      <c r="AL101">
        <v>88</v>
      </c>
      <c r="AM101">
        <v>130.69999999999999</v>
      </c>
      <c r="AN101">
        <v>49.49</v>
      </c>
      <c r="AO101">
        <v>159</v>
      </c>
      <c r="AP101">
        <v>49.49</v>
      </c>
      <c r="AQ101">
        <v>14601.6</v>
      </c>
      <c r="AR101">
        <v>642</v>
      </c>
      <c r="AS101">
        <v>49.49</v>
      </c>
      <c r="AT101">
        <v>68.95</v>
      </c>
      <c r="AU101">
        <v>544</v>
      </c>
      <c r="AV101">
        <v>4604</v>
      </c>
      <c r="AW101">
        <v>133.6</v>
      </c>
      <c r="AX101">
        <v>2174</v>
      </c>
      <c r="AY101">
        <v>198.99</v>
      </c>
      <c r="AZ101">
        <v>49.49</v>
      </c>
      <c r="BA101">
        <v>180.2</v>
      </c>
      <c r="BB101">
        <v>176.2</v>
      </c>
      <c r="BC101">
        <v>2079</v>
      </c>
      <c r="BD101">
        <v>237</v>
      </c>
      <c r="BE101">
        <v>59.4</v>
      </c>
      <c r="BF101">
        <v>49.49</v>
      </c>
      <c r="BG101">
        <v>49.49</v>
      </c>
      <c r="BH101">
        <v>544</v>
      </c>
      <c r="BI101">
        <v>49.49</v>
      </c>
      <c r="BJ101">
        <v>594</v>
      </c>
      <c r="BK101">
        <v>88</v>
      </c>
      <c r="BL101">
        <v>1470</v>
      </c>
      <c r="BM101">
        <v>1589</v>
      </c>
      <c r="BN101">
        <v>316.8</v>
      </c>
      <c r="BO101">
        <v>108.5</v>
      </c>
      <c r="BP101">
        <v>396</v>
      </c>
      <c r="BQ101">
        <v>49.49</v>
      </c>
      <c r="BR101">
        <v>39.590000000000003</v>
      </c>
      <c r="BS101">
        <v>1031034</v>
      </c>
      <c r="BT101">
        <v>10647.5</v>
      </c>
      <c r="BU101" t="str">
        <f>SRP[[#This Row],[Tier]]&amp;" - "&amp;DOLLAR(SRP[[#This Row],[United States]],2)&amp;" USD"</f>
        <v>99 - $49.49 USD</v>
      </c>
      <c r="BV101" t="str">
        <f>WSP[[#This Row],[LOOKUP]]</f>
        <v>99 - $34.64 USD</v>
      </c>
    </row>
    <row r="102" spans="1:74" x14ac:dyDescent="0.25">
      <c r="A102">
        <v>100</v>
      </c>
      <c r="B102">
        <v>49.99</v>
      </c>
      <c r="C102">
        <v>3800</v>
      </c>
      <c r="D102">
        <v>499</v>
      </c>
      <c r="E102">
        <v>64.95</v>
      </c>
      <c r="F102">
        <v>49.99</v>
      </c>
      <c r="G102">
        <v>4100</v>
      </c>
      <c r="H102">
        <v>49.99</v>
      </c>
      <c r="I102">
        <v>99</v>
      </c>
      <c r="J102">
        <v>75</v>
      </c>
      <c r="K102">
        <v>49.99</v>
      </c>
      <c r="L102">
        <v>34900</v>
      </c>
      <c r="M102">
        <v>199</v>
      </c>
      <c r="N102">
        <v>149900</v>
      </c>
      <c r="O102">
        <v>25000</v>
      </c>
      <c r="P102">
        <v>300</v>
      </c>
      <c r="Q102">
        <v>49.99</v>
      </c>
      <c r="R102">
        <v>999</v>
      </c>
      <c r="S102">
        <v>395</v>
      </c>
      <c r="T102">
        <v>300</v>
      </c>
      <c r="U102">
        <v>49.99</v>
      </c>
      <c r="V102">
        <v>49.99</v>
      </c>
      <c r="W102">
        <v>49.99</v>
      </c>
      <c r="X102">
        <v>49.99</v>
      </c>
      <c r="Y102">
        <v>49.99</v>
      </c>
      <c r="Z102">
        <v>299</v>
      </c>
      <c r="AA102">
        <v>9990</v>
      </c>
      <c r="AB102">
        <v>6499</v>
      </c>
      <c r="AC102">
        <v>2500</v>
      </c>
      <c r="AD102">
        <v>470000</v>
      </c>
      <c r="AE102">
        <v>49.99</v>
      </c>
      <c r="AF102">
        <v>220</v>
      </c>
      <c r="AG102">
        <v>49.99</v>
      </c>
      <c r="AH102">
        <v>5400</v>
      </c>
      <c r="AI102">
        <v>7399</v>
      </c>
      <c r="AJ102">
        <v>47900</v>
      </c>
      <c r="AK102">
        <v>49.99</v>
      </c>
      <c r="AL102">
        <v>89</v>
      </c>
      <c r="AM102">
        <v>132</v>
      </c>
      <c r="AN102">
        <v>49.99</v>
      </c>
      <c r="AO102">
        <v>160</v>
      </c>
      <c r="AP102">
        <v>49.99</v>
      </c>
      <c r="AQ102">
        <v>14749</v>
      </c>
      <c r="AR102">
        <v>649</v>
      </c>
      <c r="AS102">
        <v>49.99</v>
      </c>
      <c r="AT102">
        <v>69.95</v>
      </c>
      <c r="AU102">
        <v>549</v>
      </c>
      <c r="AV102">
        <v>4649</v>
      </c>
      <c r="AW102">
        <v>135</v>
      </c>
      <c r="AX102">
        <v>2199</v>
      </c>
      <c r="AY102">
        <v>199.99</v>
      </c>
      <c r="AZ102">
        <v>49.99</v>
      </c>
      <c r="BA102">
        <v>182</v>
      </c>
      <c r="BB102">
        <v>178</v>
      </c>
      <c r="BC102">
        <v>2099</v>
      </c>
      <c r="BD102">
        <v>239</v>
      </c>
      <c r="BE102">
        <v>59.9</v>
      </c>
      <c r="BF102">
        <v>49.99</v>
      </c>
      <c r="BG102">
        <v>49.99</v>
      </c>
      <c r="BH102">
        <v>549</v>
      </c>
      <c r="BI102">
        <v>49.99</v>
      </c>
      <c r="BJ102">
        <v>599</v>
      </c>
      <c r="BK102">
        <v>89</v>
      </c>
      <c r="BL102">
        <v>1490</v>
      </c>
      <c r="BM102">
        <v>1599</v>
      </c>
      <c r="BN102">
        <v>320</v>
      </c>
      <c r="BO102">
        <v>110</v>
      </c>
      <c r="BP102">
        <v>400</v>
      </c>
      <c r="BQ102">
        <v>49.99</v>
      </c>
      <c r="BR102">
        <v>39.99</v>
      </c>
      <c r="BS102">
        <v>1041450</v>
      </c>
      <c r="BT102">
        <v>10755</v>
      </c>
      <c r="BU102" t="str">
        <f>SRP[[#This Row],[Tier]]&amp;" - "&amp;DOLLAR(SRP[[#This Row],[United States]],2)&amp;" USD"</f>
        <v>100 - $49.99 USD</v>
      </c>
      <c r="BV102" t="str">
        <f>WSP[[#This Row],[LOOKUP]]</f>
        <v>100 - $34.99 USD</v>
      </c>
    </row>
    <row r="103" spans="1:74" x14ac:dyDescent="0.25">
      <c r="A103">
        <v>101</v>
      </c>
      <c r="B103">
        <v>50.49</v>
      </c>
      <c r="C103">
        <v>3838</v>
      </c>
      <c r="D103">
        <v>501.5</v>
      </c>
      <c r="E103">
        <v>65.7</v>
      </c>
      <c r="F103">
        <v>50.49</v>
      </c>
      <c r="G103">
        <v>4145</v>
      </c>
      <c r="H103">
        <v>50.49</v>
      </c>
      <c r="I103">
        <v>100</v>
      </c>
      <c r="J103">
        <v>75.75</v>
      </c>
      <c r="K103">
        <v>50.49</v>
      </c>
      <c r="L103">
        <v>35150</v>
      </c>
      <c r="M103">
        <v>201</v>
      </c>
      <c r="N103">
        <v>150400</v>
      </c>
      <c r="O103">
        <v>25250</v>
      </c>
      <c r="P103">
        <v>303</v>
      </c>
      <c r="Q103">
        <v>50.49</v>
      </c>
      <c r="R103">
        <v>1009</v>
      </c>
      <c r="S103">
        <v>397.5</v>
      </c>
      <c r="T103">
        <v>303.25</v>
      </c>
      <c r="U103">
        <v>50.49</v>
      </c>
      <c r="V103">
        <v>50.49</v>
      </c>
      <c r="W103">
        <v>50.49</v>
      </c>
      <c r="X103">
        <v>50.49</v>
      </c>
      <c r="Y103">
        <v>50.49</v>
      </c>
      <c r="Z103">
        <v>305.5</v>
      </c>
      <c r="AA103">
        <v>10090</v>
      </c>
      <c r="AB103">
        <v>6564</v>
      </c>
      <c r="AC103">
        <v>2510</v>
      </c>
      <c r="AD103">
        <v>475000</v>
      </c>
      <c r="AE103">
        <v>50.49</v>
      </c>
      <c r="AF103">
        <v>222.5</v>
      </c>
      <c r="AG103">
        <v>50.49</v>
      </c>
      <c r="AH103">
        <v>5486</v>
      </c>
      <c r="AI103">
        <v>7474</v>
      </c>
      <c r="AJ103">
        <v>48400</v>
      </c>
      <c r="AK103">
        <v>50.49</v>
      </c>
      <c r="AL103">
        <v>89.5</v>
      </c>
      <c r="AM103">
        <v>133.35</v>
      </c>
      <c r="AN103">
        <v>50.49</v>
      </c>
      <c r="AO103">
        <v>162</v>
      </c>
      <c r="AP103">
        <v>50.49</v>
      </c>
      <c r="AQ103">
        <v>14899</v>
      </c>
      <c r="AR103">
        <v>656</v>
      </c>
      <c r="AS103">
        <v>50.49</v>
      </c>
      <c r="AT103">
        <v>70.45</v>
      </c>
      <c r="AU103">
        <v>551.5</v>
      </c>
      <c r="AV103">
        <v>4696.5</v>
      </c>
      <c r="AW103">
        <v>136.35</v>
      </c>
      <c r="AX103">
        <v>2219</v>
      </c>
      <c r="AY103">
        <v>200.99</v>
      </c>
      <c r="AZ103">
        <v>50.49</v>
      </c>
      <c r="BA103">
        <v>183.8</v>
      </c>
      <c r="BB103">
        <v>179.8</v>
      </c>
      <c r="BC103">
        <v>2119</v>
      </c>
      <c r="BD103">
        <v>239.5</v>
      </c>
      <c r="BE103">
        <v>60.4</v>
      </c>
      <c r="BF103">
        <v>50.49</v>
      </c>
      <c r="BG103">
        <v>50.49</v>
      </c>
      <c r="BH103">
        <v>551.5</v>
      </c>
      <c r="BI103">
        <v>50.49</v>
      </c>
      <c r="BJ103">
        <v>604</v>
      </c>
      <c r="BK103">
        <v>89.5</v>
      </c>
      <c r="BL103">
        <v>1513</v>
      </c>
      <c r="BM103">
        <v>1614</v>
      </c>
      <c r="BN103">
        <v>323.2</v>
      </c>
      <c r="BO103">
        <v>111.75</v>
      </c>
      <c r="BP103">
        <v>404.25</v>
      </c>
      <c r="BQ103">
        <v>50.49</v>
      </c>
      <c r="BR103">
        <v>40.24</v>
      </c>
      <c r="BS103">
        <v>1051867</v>
      </c>
      <c r="BT103">
        <v>10862.6</v>
      </c>
      <c r="BU103" t="str">
        <f>SRP[[#This Row],[Tier]]&amp;" - "&amp;DOLLAR(SRP[[#This Row],[United States]],2)&amp;" USD"</f>
        <v>101 - $50.49 USD</v>
      </c>
      <c r="BV103" t="str">
        <f>WSP[[#This Row],[LOOKUP]]</f>
        <v>101 - $35.34 USD</v>
      </c>
    </row>
    <row r="104" spans="1:74" x14ac:dyDescent="0.25">
      <c r="A104">
        <v>102</v>
      </c>
      <c r="B104">
        <v>50.99</v>
      </c>
      <c r="C104">
        <v>3876</v>
      </c>
      <c r="D104">
        <v>504</v>
      </c>
      <c r="E104">
        <v>66.45</v>
      </c>
      <c r="F104">
        <v>50.99</v>
      </c>
      <c r="G104">
        <v>4190</v>
      </c>
      <c r="H104">
        <v>50.99</v>
      </c>
      <c r="I104">
        <v>101</v>
      </c>
      <c r="J104">
        <v>76.5</v>
      </c>
      <c r="K104">
        <v>50.99</v>
      </c>
      <c r="L104">
        <v>35400</v>
      </c>
      <c r="M104">
        <v>203</v>
      </c>
      <c r="N104">
        <v>150900</v>
      </c>
      <c r="O104">
        <v>25500</v>
      </c>
      <c r="P104">
        <v>306</v>
      </c>
      <c r="Q104">
        <v>50.99</v>
      </c>
      <c r="R104">
        <v>1019</v>
      </c>
      <c r="S104">
        <v>400</v>
      </c>
      <c r="T104">
        <v>306.5</v>
      </c>
      <c r="U104">
        <v>50.99</v>
      </c>
      <c r="V104">
        <v>50.99</v>
      </c>
      <c r="W104">
        <v>50.99</v>
      </c>
      <c r="X104">
        <v>50.99</v>
      </c>
      <c r="Y104">
        <v>50.99</v>
      </c>
      <c r="Z104">
        <v>312</v>
      </c>
      <c r="AA104">
        <v>10190</v>
      </c>
      <c r="AB104">
        <v>6629</v>
      </c>
      <c r="AC104">
        <v>2520</v>
      </c>
      <c r="AD104">
        <v>480000</v>
      </c>
      <c r="AE104">
        <v>50.99</v>
      </c>
      <c r="AF104">
        <v>225</v>
      </c>
      <c r="AG104">
        <v>50.99</v>
      </c>
      <c r="AH104">
        <v>5508</v>
      </c>
      <c r="AI104">
        <v>7549</v>
      </c>
      <c r="AJ104">
        <v>48900</v>
      </c>
      <c r="AK104">
        <v>50.99</v>
      </c>
      <c r="AL104">
        <v>90</v>
      </c>
      <c r="AM104">
        <v>134.69999999999999</v>
      </c>
      <c r="AN104">
        <v>50.99</v>
      </c>
      <c r="AO104">
        <v>163</v>
      </c>
      <c r="AP104">
        <v>50.99</v>
      </c>
      <c r="AQ104">
        <v>15049</v>
      </c>
      <c r="AR104">
        <v>663</v>
      </c>
      <c r="AS104">
        <v>50.99</v>
      </c>
      <c r="AT104">
        <v>70.95</v>
      </c>
      <c r="AU104">
        <v>554</v>
      </c>
      <c r="AV104">
        <v>4744</v>
      </c>
      <c r="AW104">
        <v>137.69999999999999</v>
      </c>
      <c r="AX104">
        <v>2239</v>
      </c>
      <c r="AY104">
        <v>201.99</v>
      </c>
      <c r="AZ104">
        <v>50.99</v>
      </c>
      <c r="BA104">
        <v>185.6</v>
      </c>
      <c r="BB104">
        <v>181.6</v>
      </c>
      <c r="BC104">
        <v>2139</v>
      </c>
      <c r="BD104">
        <v>240</v>
      </c>
      <c r="BE104">
        <v>60.9</v>
      </c>
      <c r="BF104">
        <v>50.99</v>
      </c>
      <c r="BG104">
        <v>50.99</v>
      </c>
      <c r="BH104">
        <v>554</v>
      </c>
      <c r="BI104">
        <v>50.99</v>
      </c>
      <c r="BJ104">
        <v>609</v>
      </c>
      <c r="BK104">
        <v>90</v>
      </c>
      <c r="BL104">
        <v>1536</v>
      </c>
      <c r="BM104">
        <v>1629</v>
      </c>
      <c r="BN104">
        <v>326.39999999999998</v>
      </c>
      <c r="BO104">
        <v>113.5</v>
      </c>
      <c r="BP104">
        <v>408.5</v>
      </c>
      <c r="BQ104">
        <v>50.99</v>
      </c>
      <c r="BR104">
        <v>40.49</v>
      </c>
      <c r="BS104">
        <v>1062284</v>
      </c>
      <c r="BT104">
        <v>10970.2</v>
      </c>
      <c r="BU104" t="str">
        <f>SRP[[#This Row],[Tier]]&amp;" - "&amp;DOLLAR(SRP[[#This Row],[United States]],2)&amp;" USD"</f>
        <v>102 - $50.99 USD</v>
      </c>
      <c r="BV104" t="str">
        <f>WSP[[#This Row],[LOOKUP]]</f>
        <v>102 - $35.69 USD</v>
      </c>
    </row>
    <row r="105" spans="1:74" x14ac:dyDescent="0.25">
      <c r="A105">
        <v>103</v>
      </c>
      <c r="B105">
        <v>51.49</v>
      </c>
      <c r="C105">
        <v>3914</v>
      </c>
      <c r="D105">
        <v>506.5</v>
      </c>
      <c r="E105">
        <v>67.2</v>
      </c>
      <c r="F105">
        <v>51.49</v>
      </c>
      <c r="G105">
        <v>4235</v>
      </c>
      <c r="H105">
        <v>51.49</v>
      </c>
      <c r="I105">
        <v>102</v>
      </c>
      <c r="J105">
        <v>77.25</v>
      </c>
      <c r="K105">
        <v>51.49</v>
      </c>
      <c r="L105">
        <v>35650</v>
      </c>
      <c r="M105">
        <v>205</v>
      </c>
      <c r="N105">
        <v>151400</v>
      </c>
      <c r="O105">
        <v>25750</v>
      </c>
      <c r="P105">
        <v>309</v>
      </c>
      <c r="Q105">
        <v>51.49</v>
      </c>
      <c r="R105">
        <v>1029</v>
      </c>
      <c r="S105">
        <v>402.5</v>
      </c>
      <c r="T105">
        <v>309.75</v>
      </c>
      <c r="U105">
        <v>51.49</v>
      </c>
      <c r="V105">
        <v>51.49</v>
      </c>
      <c r="W105">
        <v>51.49</v>
      </c>
      <c r="X105">
        <v>51.49</v>
      </c>
      <c r="Y105">
        <v>51.49</v>
      </c>
      <c r="Z105">
        <v>318.5</v>
      </c>
      <c r="AA105">
        <v>10290</v>
      </c>
      <c r="AB105">
        <v>6694</v>
      </c>
      <c r="AC105">
        <v>2530</v>
      </c>
      <c r="AD105">
        <v>485000</v>
      </c>
      <c r="AE105">
        <v>51.49</v>
      </c>
      <c r="AF105">
        <v>227.5</v>
      </c>
      <c r="AG105">
        <v>51.49</v>
      </c>
      <c r="AH105">
        <v>5594</v>
      </c>
      <c r="AI105">
        <v>7624</v>
      </c>
      <c r="AJ105">
        <v>49400</v>
      </c>
      <c r="AK105">
        <v>51.49</v>
      </c>
      <c r="AL105">
        <v>90.5</v>
      </c>
      <c r="AM105">
        <v>136.05000000000001</v>
      </c>
      <c r="AN105">
        <v>51.49</v>
      </c>
      <c r="AO105">
        <v>165</v>
      </c>
      <c r="AP105">
        <v>51.49</v>
      </c>
      <c r="AQ105">
        <v>15199</v>
      </c>
      <c r="AR105">
        <v>670</v>
      </c>
      <c r="AS105">
        <v>51.49</v>
      </c>
      <c r="AT105">
        <v>71.45</v>
      </c>
      <c r="AU105">
        <v>556.5</v>
      </c>
      <c r="AV105">
        <v>4791.5</v>
      </c>
      <c r="AW105">
        <v>139.05000000000001</v>
      </c>
      <c r="AX105">
        <v>2259</v>
      </c>
      <c r="AY105">
        <v>202.99</v>
      </c>
      <c r="AZ105">
        <v>51.49</v>
      </c>
      <c r="BA105">
        <v>187.4</v>
      </c>
      <c r="BB105">
        <v>183.4</v>
      </c>
      <c r="BC105">
        <v>2159</v>
      </c>
      <c r="BD105">
        <v>240.5</v>
      </c>
      <c r="BE105">
        <v>61.4</v>
      </c>
      <c r="BF105">
        <v>51.49</v>
      </c>
      <c r="BG105">
        <v>51.49</v>
      </c>
      <c r="BH105">
        <v>556.5</v>
      </c>
      <c r="BI105">
        <v>51.49</v>
      </c>
      <c r="BJ105">
        <v>614</v>
      </c>
      <c r="BK105">
        <v>90.5</v>
      </c>
      <c r="BL105">
        <v>1559</v>
      </c>
      <c r="BM105">
        <v>1644</v>
      </c>
      <c r="BN105">
        <v>329.6</v>
      </c>
      <c r="BO105">
        <v>115.25</v>
      </c>
      <c r="BP105">
        <v>412.75</v>
      </c>
      <c r="BQ105">
        <v>51.49</v>
      </c>
      <c r="BR105">
        <v>40.74</v>
      </c>
      <c r="BS105">
        <v>1072701</v>
      </c>
      <c r="BT105">
        <v>11077.8</v>
      </c>
      <c r="BU105" t="str">
        <f>SRP[[#This Row],[Tier]]&amp;" - "&amp;DOLLAR(SRP[[#This Row],[United States]],2)&amp;" USD"</f>
        <v>103 - $51.49 USD</v>
      </c>
      <c r="BV105" t="str">
        <f>WSP[[#This Row],[LOOKUP]]</f>
        <v>103 - $36.04 USD</v>
      </c>
    </row>
    <row r="106" spans="1:74" x14ac:dyDescent="0.25">
      <c r="A106">
        <v>104</v>
      </c>
      <c r="B106">
        <v>51.99</v>
      </c>
      <c r="C106">
        <v>3952</v>
      </c>
      <c r="D106">
        <v>509</v>
      </c>
      <c r="E106">
        <v>67.95</v>
      </c>
      <c r="F106">
        <v>51.99</v>
      </c>
      <c r="G106">
        <v>4280</v>
      </c>
      <c r="H106">
        <v>51.99</v>
      </c>
      <c r="I106">
        <v>103</v>
      </c>
      <c r="J106">
        <v>78</v>
      </c>
      <c r="K106">
        <v>51.99</v>
      </c>
      <c r="L106">
        <v>35900</v>
      </c>
      <c r="M106">
        <v>207</v>
      </c>
      <c r="N106">
        <v>151900</v>
      </c>
      <c r="O106">
        <v>26000</v>
      </c>
      <c r="P106">
        <v>312</v>
      </c>
      <c r="Q106">
        <v>51.99</v>
      </c>
      <c r="R106">
        <v>1039</v>
      </c>
      <c r="S106">
        <v>405</v>
      </c>
      <c r="T106">
        <v>313</v>
      </c>
      <c r="U106">
        <v>51.99</v>
      </c>
      <c r="V106">
        <v>51.99</v>
      </c>
      <c r="W106">
        <v>51.99</v>
      </c>
      <c r="X106">
        <v>51.99</v>
      </c>
      <c r="Y106">
        <v>51.99</v>
      </c>
      <c r="Z106">
        <v>325</v>
      </c>
      <c r="AA106">
        <v>10390</v>
      </c>
      <c r="AB106">
        <v>6759</v>
      </c>
      <c r="AC106">
        <v>2540</v>
      </c>
      <c r="AD106">
        <v>490000</v>
      </c>
      <c r="AE106">
        <v>51.99</v>
      </c>
      <c r="AF106">
        <v>230</v>
      </c>
      <c r="AG106">
        <v>51.99</v>
      </c>
      <c r="AH106">
        <v>5616</v>
      </c>
      <c r="AI106">
        <v>7699</v>
      </c>
      <c r="AJ106">
        <v>49900</v>
      </c>
      <c r="AK106">
        <v>51.99</v>
      </c>
      <c r="AL106">
        <v>91</v>
      </c>
      <c r="AM106">
        <v>137.4</v>
      </c>
      <c r="AN106">
        <v>51.99</v>
      </c>
      <c r="AO106">
        <v>166</v>
      </c>
      <c r="AP106">
        <v>51.99</v>
      </c>
      <c r="AQ106">
        <v>15349</v>
      </c>
      <c r="AR106">
        <v>677</v>
      </c>
      <c r="AS106">
        <v>51.99</v>
      </c>
      <c r="AT106">
        <v>71.95</v>
      </c>
      <c r="AU106">
        <v>559</v>
      </c>
      <c r="AV106">
        <v>4839</v>
      </c>
      <c r="AW106">
        <v>140.4</v>
      </c>
      <c r="AX106">
        <v>2279</v>
      </c>
      <c r="AY106">
        <v>203.99</v>
      </c>
      <c r="AZ106">
        <v>51.99</v>
      </c>
      <c r="BA106">
        <v>189.2</v>
      </c>
      <c r="BB106">
        <v>185.2</v>
      </c>
      <c r="BC106">
        <v>2179</v>
      </c>
      <c r="BD106">
        <v>241</v>
      </c>
      <c r="BE106">
        <v>61.9</v>
      </c>
      <c r="BF106">
        <v>51.99</v>
      </c>
      <c r="BG106">
        <v>51.99</v>
      </c>
      <c r="BH106">
        <v>559</v>
      </c>
      <c r="BI106">
        <v>51.99</v>
      </c>
      <c r="BJ106">
        <v>619</v>
      </c>
      <c r="BK106">
        <v>91</v>
      </c>
      <c r="BL106">
        <v>1582</v>
      </c>
      <c r="BM106">
        <v>1659</v>
      </c>
      <c r="BN106">
        <v>332.8</v>
      </c>
      <c r="BO106">
        <v>117</v>
      </c>
      <c r="BP106">
        <v>417</v>
      </c>
      <c r="BQ106">
        <v>51.99</v>
      </c>
      <c r="BR106">
        <v>40.99</v>
      </c>
      <c r="BS106">
        <v>1083118</v>
      </c>
      <c r="BT106">
        <v>11185.4</v>
      </c>
      <c r="BU106" t="str">
        <f>SRP[[#This Row],[Tier]]&amp;" - "&amp;DOLLAR(SRP[[#This Row],[United States]],2)&amp;" USD"</f>
        <v>104 - $51.99 USD</v>
      </c>
      <c r="BV106" t="str">
        <f>WSP[[#This Row],[LOOKUP]]</f>
        <v>104 - $36.39 USD</v>
      </c>
    </row>
    <row r="107" spans="1:74" x14ac:dyDescent="0.25">
      <c r="A107">
        <v>105</v>
      </c>
      <c r="B107">
        <v>52.49</v>
      </c>
      <c r="C107">
        <v>3990</v>
      </c>
      <c r="D107">
        <v>511.5</v>
      </c>
      <c r="E107">
        <v>68.7</v>
      </c>
      <c r="F107">
        <v>52.49</v>
      </c>
      <c r="G107">
        <v>4325</v>
      </c>
      <c r="H107">
        <v>52.49</v>
      </c>
      <c r="I107">
        <v>104</v>
      </c>
      <c r="J107">
        <v>78.75</v>
      </c>
      <c r="K107">
        <v>52.49</v>
      </c>
      <c r="L107">
        <v>36150</v>
      </c>
      <c r="M107">
        <v>209</v>
      </c>
      <c r="N107">
        <v>152400</v>
      </c>
      <c r="O107">
        <v>26250</v>
      </c>
      <c r="P107">
        <v>315</v>
      </c>
      <c r="Q107">
        <v>52.49</v>
      </c>
      <c r="R107">
        <v>1049</v>
      </c>
      <c r="S107">
        <v>407.5</v>
      </c>
      <c r="T107">
        <v>316.25</v>
      </c>
      <c r="U107">
        <v>52.49</v>
      </c>
      <c r="V107">
        <v>52.49</v>
      </c>
      <c r="W107">
        <v>52.49</v>
      </c>
      <c r="X107">
        <v>52.49</v>
      </c>
      <c r="Y107">
        <v>52.49</v>
      </c>
      <c r="Z107">
        <v>331.5</v>
      </c>
      <c r="AA107">
        <v>10490</v>
      </c>
      <c r="AB107">
        <v>6824</v>
      </c>
      <c r="AC107">
        <v>2550</v>
      </c>
      <c r="AD107">
        <v>495000</v>
      </c>
      <c r="AE107">
        <v>52.49</v>
      </c>
      <c r="AF107">
        <v>232.5</v>
      </c>
      <c r="AG107">
        <v>52.49</v>
      </c>
      <c r="AH107">
        <v>5702</v>
      </c>
      <c r="AI107">
        <v>7774</v>
      </c>
      <c r="AJ107">
        <v>50400</v>
      </c>
      <c r="AK107">
        <v>52.49</v>
      </c>
      <c r="AL107">
        <v>91.5</v>
      </c>
      <c r="AM107">
        <v>138.75</v>
      </c>
      <c r="AN107">
        <v>52.49</v>
      </c>
      <c r="AO107">
        <v>168</v>
      </c>
      <c r="AP107">
        <v>52.49</v>
      </c>
      <c r="AQ107">
        <v>15499</v>
      </c>
      <c r="AR107">
        <v>684</v>
      </c>
      <c r="AS107">
        <v>52.49</v>
      </c>
      <c r="AT107">
        <v>72.45</v>
      </c>
      <c r="AU107">
        <v>561.5</v>
      </c>
      <c r="AV107">
        <v>4886.5</v>
      </c>
      <c r="AW107">
        <v>141.75</v>
      </c>
      <c r="AX107">
        <v>2299</v>
      </c>
      <c r="AY107">
        <v>204.99</v>
      </c>
      <c r="AZ107">
        <v>52.49</v>
      </c>
      <c r="BA107">
        <v>191</v>
      </c>
      <c r="BB107">
        <v>187</v>
      </c>
      <c r="BC107">
        <v>2199</v>
      </c>
      <c r="BD107">
        <v>241.5</v>
      </c>
      <c r="BE107">
        <v>62.4</v>
      </c>
      <c r="BF107">
        <v>52.49</v>
      </c>
      <c r="BG107">
        <v>52.49</v>
      </c>
      <c r="BH107">
        <v>561.5</v>
      </c>
      <c r="BI107">
        <v>52.49</v>
      </c>
      <c r="BJ107">
        <v>624</v>
      </c>
      <c r="BK107">
        <v>91.5</v>
      </c>
      <c r="BL107">
        <v>1605</v>
      </c>
      <c r="BM107">
        <v>1674</v>
      </c>
      <c r="BN107">
        <v>336</v>
      </c>
      <c r="BO107">
        <v>118.75</v>
      </c>
      <c r="BP107">
        <v>421.25</v>
      </c>
      <c r="BQ107">
        <v>52.49</v>
      </c>
      <c r="BR107">
        <v>41.24</v>
      </c>
      <c r="BS107">
        <v>1093535</v>
      </c>
      <c r="BT107">
        <v>11293</v>
      </c>
      <c r="BU107" t="str">
        <f>SRP[[#This Row],[Tier]]&amp;" - "&amp;DOLLAR(SRP[[#This Row],[United States]],2)&amp;" USD"</f>
        <v>105 - $52.49 USD</v>
      </c>
      <c r="BV107" t="str">
        <f>WSP[[#This Row],[LOOKUP]]</f>
        <v>105 - $36.74 USD</v>
      </c>
    </row>
    <row r="108" spans="1:74" x14ac:dyDescent="0.25">
      <c r="A108">
        <v>106</v>
      </c>
      <c r="B108">
        <v>52.99</v>
      </c>
      <c r="C108">
        <v>4028</v>
      </c>
      <c r="D108">
        <v>514</v>
      </c>
      <c r="E108">
        <v>69.95</v>
      </c>
      <c r="F108">
        <v>52.99</v>
      </c>
      <c r="G108">
        <v>4370</v>
      </c>
      <c r="H108">
        <v>52.99</v>
      </c>
      <c r="I108">
        <v>105</v>
      </c>
      <c r="J108">
        <v>79.5</v>
      </c>
      <c r="K108">
        <v>52.99</v>
      </c>
      <c r="L108">
        <v>36400</v>
      </c>
      <c r="M108">
        <v>211</v>
      </c>
      <c r="N108">
        <v>152900</v>
      </c>
      <c r="O108">
        <v>26500</v>
      </c>
      <c r="P108">
        <v>318</v>
      </c>
      <c r="Q108">
        <v>52.99</v>
      </c>
      <c r="R108">
        <v>1059</v>
      </c>
      <c r="S108">
        <v>410</v>
      </c>
      <c r="T108">
        <v>319.5</v>
      </c>
      <c r="U108">
        <v>52.99</v>
      </c>
      <c r="V108">
        <v>52.99</v>
      </c>
      <c r="W108">
        <v>52.99</v>
      </c>
      <c r="X108">
        <v>52.99</v>
      </c>
      <c r="Y108">
        <v>52.99</v>
      </c>
      <c r="Z108">
        <v>338</v>
      </c>
      <c r="AA108">
        <v>10590</v>
      </c>
      <c r="AB108">
        <v>6889</v>
      </c>
      <c r="AC108">
        <v>2560</v>
      </c>
      <c r="AD108">
        <v>500000</v>
      </c>
      <c r="AE108">
        <v>52.99</v>
      </c>
      <c r="AF108">
        <v>235</v>
      </c>
      <c r="AG108">
        <v>52.99</v>
      </c>
      <c r="AH108">
        <v>5724</v>
      </c>
      <c r="AI108">
        <v>7849</v>
      </c>
      <c r="AJ108">
        <v>50900</v>
      </c>
      <c r="AK108">
        <v>52.99</v>
      </c>
      <c r="AL108">
        <v>92</v>
      </c>
      <c r="AM108">
        <v>140.1</v>
      </c>
      <c r="AN108">
        <v>52.99</v>
      </c>
      <c r="AO108">
        <v>169</v>
      </c>
      <c r="AP108">
        <v>52.99</v>
      </c>
      <c r="AQ108">
        <v>15649</v>
      </c>
      <c r="AR108">
        <v>691</v>
      </c>
      <c r="AS108">
        <v>52.99</v>
      </c>
      <c r="AT108">
        <v>72.95</v>
      </c>
      <c r="AU108">
        <v>564</v>
      </c>
      <c r="AV108">
        <v>4934</v>
      </c>
      <c r="AW108">
        <v>143.1</v>
      </c>
      <c r="AX108">
        <v>2319</v>
      </c>
      <c r="AY108">
        <v>205.99</v>
      </c>
      <c r="AZ108">
        <v>52.99</v>
      </c>
      <c r="BA108">
        <v>192.8</v>
      </c>
      <c r="BB108">
        <v>188.8</v>
      </c>
      <c r="BC108">
        <v>2219</v>
      </c>
      <c r="BD108">
        <v>242</v>
      </c>
      <c r="BE108">
        <v>62.9</v>
      </c>
      <c r="BF108">
        <v>52.99</v>
      </c>
      <c r="BG108">
        <v>52.99</v>
      </c>
      <c r="BH108">
        <v>564</v>
      </c>
      <c r="BI108">
        <v>52.99</v>
      </c>
      <c r="BJ108">
        <v>629</v>
      </c>
      <c r="BK108">
        <v>92</v>
      </c>
      <c r="BL108">
        <v>1628</v>
      </c>
      <c r="BM108">
        <v>1689</v>
      </c>
      <c r="BN108">
        <v>339.2</v>
      </c>
      <c r="BO108">
        <v>120.5</v>
      </c>
      <c r="BP108">
        <v>425.5</v>
      </c>
      <c r="BQ108">
        <v>52.99</v>
      </c>
      <c r="BR108">
        <v>41.49</v>
      </c>
      <c r="BS108">
        <v>1103952</v>
      </c>
      <c r="BT108">
        <v>11400.6</v>
      </c>
      <c r="BU108" t="str">
        <f>SRP[[#This Row],[Tier]]&amp;" - "&amp;DOLLAR(SRP[[#This Row],[United States]],2)&amp;" USD"</f>
        <v>106 - $52.99 USD</v>
      </c>
      <c r="BV108" t="str">
        <f>WSP[[#This Row],[LOOKUP]]</f>
        <v>106 - $37.09 USD</v>
      </c>
    </row>
    <row r="109" spans="1:74" x14ac:dyDescent="0.25">
      <c r="A109">
        <v>107</v>
      </c>
      <c r="B109">
        <v>53.49</v>
      </c>
      <c r="C109">
        <v>4066</v>
      </c>
      <c r="D109">
        <v>516.5</v>
      </c>
      <c r="E109">
        <v>70.2</v>
      </c>
      <c r="F109">
        <v>53.49</v>
      </c>
      <c r="G109">
        <v>4415</v>
      </c>
      <c r="H109">
        <v>53.49</v>
      </c>
      <c r="I109">
        <v>106</v>
      </c>
      <c r="J109">
        <v>80.25</v>
      </c>
      <c r="K109">
        <v>53.49</v>
      </c>
      <c r="L109">
        <v>36650</v>
      </c>
      <c r="M109">
        <v>213</v>
      </c>
      <c r="N109">
        <v>153400</v>
      </c>
      <c r="O109">
        <v>26750</v>
      </c>
      <c r="P109">
        <v>321</v>
      </c>
      <c r="Q109">
        <v>53.49</v>
      </c>
      <c r="R109">
        <v>1069</v>
      </c>
      <c r="S109">
        <v>412.5</v>
      </c>
      <c r="T109">
        <v>322.75</v>
      </c>
      <c r="U109">
        <v>53.49</v>
      </c>
      <c r="V109">
        <v>53.49</v>
      </c>
      <c r="W109">
        <v>53.49</v>
      </c>
      <c r="X109">
        <v>53.49</v>
      </c>
      <c r="Y109">
        <v>53.49</v>
      </c>
      <c r="Z109">
        <v>344.5</v>
      </c>
      <c r="AA109">
        <v>10690</v>
      </c>
      <c r="AB109">
        <v>6954</v>
      </c>
      <c r="AC109">
        <v>2570</v>
      </c>
      <c r="AD109">
        <v>505000</v>
      </c>
      <c r="AE109">
        <v>53.49</v>
      </c>
      <c r="AF109">
        <v>237.5</v>
      </c>
      <c r="AG109">
        <v>53.49</v>
      </c>
      <c r="AH109">
        <v>5810</v>
      </c>
      <c r="AI109">
        <v>7924</v>
      </c>
      <c r="AJ109">
        <v>51400</v>
      </c>
      <c r="AK109">
        <v>53.49</v>
      </c>
      <c r="AL109">
        <v>92.5</v>
      </c>
      <c r="AM109">
        <v>141.44999999999999</v>
      </c>
      <c r="AN109">
        <v>53.49</v>
      </c>
      <c r="AO109">
        <v>171</v>
      </c>
      <c r="AP109">
        <v>53.49</v>
      </c>
      <c r="AQ109">
        <v>15799</v>
      </c>
      <c r="AR109">
        <v>698</v>
      </c>
      <c r="AS109">
        <v>53.49</v>
      </c>
      <c r="AT109">
        <v>73.45</v>
      </c>
      <c r="AU109">
        <v>566.5</v>
      </c>
      <c r="AV109">
        <v>4981.5</v>
      </c>
      <c r="AW109">
        <v>144.44999999999999</v>
      </c>
      <c r="AX109">
        <v>2339</v>
      </c>
      <c r="AY109">
        <v>206.99</v>
      </c>
      <c r="AZ109">
        <v>53.49</v>
      </c>
      <c r="BA109">
        <v>194.6</v>
      </c>
      <c r="BB109">
        <v>190.6</v>
      </c>
      <c r="BC109">
        <v>2239</v>
      </c>
      <c r="BD109">
        <v>242.5</v>
      </c>
      <c r="BE109">
        <v>63.4</v>
      </c>
      <c r="BF109">
        <v>53.49</v>
      </c>
      <c r="BG109">
        <v>53.49</v>
      </c>
      <c r="BH109">
        <v>566.5</v>
      </c>
      <c r="BI109">
        <v>53.49</v>
      </c>
      <c r="BJ109">
        <v>634</v>
      </c>
      <c r="BK109">
        <v>92.5</v>
      </c>
      <c r="BL109">
        <v>1651</v>
      </c>
      <c r="BM109">
        <v>1704</v>
      </c>
      <c r="BN109">
        <v>342.4</v>
      </c>
      <c r="BO109">
        <v>122.25</v>
      </c>
      <c r="BP109">
        <v>429.75</v>
      </c>
      <c r="BQ109">
        <v>53.49</v>
      </c>
      <c r="BR109">
        <v>41.74</v>
      </c>
      <c r="BS109">
        <v>1114369</v>
      </c>
      <c r="BT109">
        <v>11508.2</v>
      </c>
      <c r="BU109" t="str">
        <f>SRP[[#This Row],[Tier]]&amp;" - "&amp;DOLLAR(SRP[[#This Row],[United States]],2)&amp;" USD"</f>
        <v>107 - $53.49 USD</v>
      </c>
      <c r="BV109" t="str">
        <f>WSP[[#This Row],[LOOKUP]]</f>
        <v>107 - $37.44 USD</v>
      </c>
    </row>
    <row r="110" spans="1:74" x14ac:dyDescent="0.25">
      <c r="A110">
        <v>108</v>
      </c>
      <c r="B110">
        <v>53.99</v>
      </c>
      <c r="C110">
        <v>4104</v>
      </c>
      <c r="D110">
        <v>519</v>
      </c>
      <c r="E110">
        <v>70.95</v>
      </c>
      <c r="F110">
        <v>53.99</v>
      </c>
      <c r="G110">
        <v>4460</v>
      </c>
      <c r="H110">
        <v>53.99</v>
      </c>
      <c r="I110">
        <v>107</v>
      </c>
      <c r="J110">
        <v>81</v>
      </c>
      <c r="K110">
        <v>53.99</v>
      </c>
      <c r="L110">
        <v>36900</v>
      </c>
      <c r="M110">
        <v>215</v>
      </c>
      <c r="N110">
        <v>153900</v>
      </c>
      <c r="O110">
        <v>27000</v>
      </c>
      <c r="P110">
        <v>324</v>
      </c>
      <c r="Q110">
        <v>53.99</v>
      </c>
      <c r="R110">
        <v>1079</v>
      </c>
      <c r="S110">
        <v>415</v>
      </c>
      <c r="T110">
        <v>326</v>
      </c>
      <c r="U110">
        <v>53.99</v>
      </c>
      <c r="V110">
        <v>53.99</v>
      </c>
      <c r="W110">
        <v>53.99</v>
      </c>
      <c r="X110">
        <v>53.99</v>
      </c>
      <c r="Y110">
        <v>53.99</v>
      </c>
      <c r="Z110">
        <v>351</v>
      </c>
      <c r="AA110">
        <v>10790</v>
      </c>
      <c r="AB110">
        <v>7019</v>
      </c>
      <c r="AC110">
        <v>2580</v>
      </c>
      <c r="AD110">
        <v>510000</v>
      </c>
      <c r="AE110">
        <v>53.99</v>
      </c>
      <c r="AF110">
        <v>240</v>
      </c>
      <c r="AG110">
        <v>53.99</v>
      </c>
      <c r="AH110">
        <v>5832</v>
      </c>
      <c r="AI110">
        <v>7999</v>
      </c>
      <c r="AJ110">
        <v>51900</v>
      </c>
      <c r="AK110">
        <v>53.99</v>
      </c>
      <c r="AL110">
        <v>93</v>
      </c>
      <c r="AM110">
        <v>142.80000000000001</v>
      </c>
      <c r="AN110">
        <v>53.99</v>
      </c>
      <c r="AO110">
        <v>172</v>
      </c>
      <c r="AP110">
        <v>53.99</v>
      </c>
      <c r="AQ110">
        <v>15949</v>
      </c>
      <c r="AR110">
        <v>705</v>
      </c>
      <c r="AS110">
        <v>53.99</v>
      </c>
      <c r="AT110">
        <v>73.95</v>
      </c>
      <c r="AU110">
        <v>569</v>
      </c>
      <c r="AV110">
        <v>5029</v>
      </c>
      <c r="AW110">
        <v>145.80000000000001</v>
      </c>
      <c r="AX110">
        <v>2359</v>
      </c>
      <c r="AY110">
        <v>207.99</v>
      </c>
      <c r="AZ110">
        <v>53.99</v>
      </c>
      <c r="BA110">
        <v>196.4</v>
      </c>
      <c r="BB110">
        <v>192.4</v>
      </c>
      <c r="BC110">
        <v>2259</v>
      </c>
      <c r="BD110">
        <v>243</v>
      </c>
      <c r="BE110">
        <v>63.9</v>
      </c>
      <c r="BF110">
        <v>53.99</v>
      </c>
      <c r="BG110">
        <v>53.99</v>
      </c>
      <c r="BH110">
        <v>569</v>
      </c>
      <c r="BI110">
        <v>53.99</v>
      </c>
      <c r="BJ110">
        <v>639</v>
      </c>
      <c r="BK110">
        <v>93</v>
      </c>
      <c r="BL110">
        <v>1674</v>
      </c>
      <c r="BM110">
        <v>1719</v>
      </c>
      <c r="BN110">
        <v>345.6</v>
      </c>
      <c r="BO110">
        <v>124</v>
      </c>
      <c r="BP110">
        <v>434</v>
      </c>
      <c r="BQ110">
        <v>53.99</v>
      </c>
      <c r="BR110">
        <v>41.99</v>
      </c>
      <c r="BS110">
        <v>1124786</v>
      </c>
      <c r="BT110">
        <v>11615.8</v>
      </c>
      <c r="BU110" t="str">
        <f>SRP[[#This Row],[Tier]]&amp;" - "&amp;DOLLAR(SRP[[#This Row],[United States]],2)&amp;" USD"</f>
        <v>108 - $53.99 USD</v>
      </c>
      <c r="BV110" t="str">
        <f>WSP[[#This Row],[LOOKUP]]</f>
        <v>108 - $37.79 USD</v>
      </c>
    </row>
    <row r="111" spans="1:74" x14ac:dyDescent="0.25">
      <c r="A111">
        <v>109</v>
      </c>
      <c r="B111">
        <v>54.49</v>
      </c>
      <c r="C111">
        <v>4142</v>
      </c>
      <c r="D111">
        <v>521.5</v>
      </c>
      <c r="E111">
        <v>71.7</v>
      </c>
      <c r="F111">
        <v>54.49</v>
      </c>
      <c r="G111">
        <v>4505</v>
      </c>
      <c r="H111">
        <v>54.49</v>
      </c>
      <c r="I111">
        <v>108</v>
      </c>
      <c r="J111">
        <v>81.75</v>
      </c>
      <c r="K111">
        <v>54.49</v>
      </c>
      <c r="L111">
        <v>37150</v>
      </c>
      <c r="M111">
        <v>217</v>
      </c>
      <c r="N111">
        <v>154400</v>
      </c>
      <c r="O111">
        <v>27250</v>
      </c>
      <c r="P111">
        <v>327</v>
      </c>
      <c r="Q111">
        <v>54.49</v>
      </c>
      <c r="R111">
        <v>1089</v>
      </c>
      <c r="S111">
        <v>417.5</v>
      </c>
      <c r="T111">
        <v>329.25</v>
      </c>
      <c r="U111">
        <v>54.49</v>
      </c>
      <c r="V111">
        <v>54.49</v>
      </c>
      <c r="W111">
        <v>54.49</v>
      </c>
      <c r="X111">
        <v>54.49</v>
      </c>
      <c r="Y111">
        <v>54.49</v>
      </c>
      <c r="Z111">
        <v>357.5</v>
      </c>
      <c r="AA111">
        <v>10890</v>
      </c>
      <c r="AB111">
        <v>7084</v>
      </c>
      <c r="AC111">
        <v>2590</v>
      </c>
      <c r="AD111">
        <v>515000</v>
      </c>
      <c r="AE111">
        <v>54.49</v>
      </c>
      <c r="AF111">
        <v>242.5</v>
      </c>
      <c r="AG111">
        <v>54.49</v>
      </c>
      <c r="AH111">
        <v>5918</v>
      </c>
      <c r="AI111">
        <v>8074</v>
      </c>
      <c r="AJ111">
        <v>52400</v>
      </c>
      <c r="AK111">
        <v>54.49</v>
      </c>
      <c r="AL111">
        <v>93.5</v>
      </c>
      <c r="AM111">
        <v>144.15</v>
      </c>
      <c r="AN111">
        <v>54.49</v>
      </c>
      <c r="AO111">
        <v>174</v>
      </c>
      <c r="AP111">
        <v>54.49</v>
      </c>
      <c r="AQ111">
        <v>16099</v>
      </c>
      <c r="AR111">
        <v>712</v>
      </c>
      <c r="AS111">
        <v>54.49</v>
      </c>
      <c r="AT111">
        <v>74.45</v>
      </c>
      <c r="AU111">
        <v>571.5</v>
      </c>
      <c r="AV111">
        <v>5076.5</v>
      </c>
      <c r="AW111">
        <v>147.15</v>
      </c>
      <c r="AX111">
        <v>2379</v>
      </c>
      <c r="AY111">
        <v>208.99</v>
      </c>
      <c r="AZ111">
        <v>54.49</v>
      </c>
      <c r="BA111">
        <v>198.2</v>
      </c>
      <c r="BB111">
        <v>194.2</v>
      </c>
      <c r="BC111">
        <v>2279</v>
      </c>
      <c r="BD111">
        <v>243.5</v>
      </c>
      <c r="BE111">
        <v>64.400000000000006</v>
      </c>
      <c r="BF111">
        <v>54.49</v>
      </c>
      <c r="BG111">
        <v>54.49</v>
      </c>
      <c r="BH111">
        <v>571.5</v>
      </c>
      <c r="BI111">
        <v>54.49</v>
      </c>
      <c r="BJ111">
        <v>644</v>
      </c>
      <c r="BK111">
        <v>93.5</v>
      </c>
      <c r="BL111">
        <v>1697</v>
      </c>
      <c r="BM111">
        <v>1734</v>
      </c>
      <c r="BN111">
        <v>348.8</v>
      </c>
      <c r="BO111">
        <v>125.75</v>
      </c>
      <c r="BP111">
        <v>438.25</v>
      </c>
      <c r="BQ111">
        <v>54.49</v>
      </c>
      <c r="BR111">
        <v>42.24</v>
      </c>
      <c r="BS111">
        <v>1135203</v>
      </c>
      <c r="BT111">
        <v>11723.4</v>
      </c>
      <c r="BU111" t="str">
        <f>SRP[[#This Row],[Tier]]&amp;" - "&amp;DOLLAR(SRP[[#This Row],[United States]],2)&amp;" USD"</f>
        <v>109 - $54.49 USD</v>
      </c>
      <c r="BV111" t="str">
        <f>WSP[[#This Row],[LOOKUP]]</f>
        <v>109 - $38.14 USD</v>
      </c>
    </row>
    <row r="112" spans="1:74" x14ac:dyDescent="0.25">
      <c r="A112">
        <v>110</v>
      </c>
      <c r="B112">
        <v>54.99</v>
      </c>
      <c r="C112">
        <v>4180</v>
      </c>
      <c r="D112">
        <v>524</v>
      </c>
      <c r="E112">
        <v>72.45</v>
      </c>
      <c r="F112">
        <v>54.99</v>
      </c>
      <c r="G112">
        <v>4550</v>
      </c>
      <c r="H112">
        <v>54.99</v>
      </c>
      <c r="I112">
        <v>109</v>
      </c>
      <c r="J112">
        <v>82.5</v>
      </c>
      <c r="K112">
        <v>54.99</v>
      </c>
      <c r="L112">
        <v>37400</v>
      </c>
      <c r="M112">
        <v>219</v>
      </c>
      <c r="N112">
        <v>154900</v>
      </c>
      <c r="O112">
        <v>27500</v>
      </c>
      <c r="P112">
        <v>330</v>
      </c>
      <c r="Q112">
        <v>54.99</v>
      </c>
      <c r="R112">
        <v>1099</v>
      </c>
      <c r="S112">
        <v>420</v>
      </c>
      <c r="T112">
        <v>332.5</v>
      </c>
      <c r="U112">
        <v>54.99</v>
      </c>
      <c r="V112">
        <v>54.99</v>
      </c>
      <c r="W112">
        <v>54.99</v>
      </c>
      <c r="X112">
        <v>54.99</v>
      </c>
      <c r="Y112">
        <v>54.99</v>
      </c>
      <c r="Z112">
        <v>364</v>
      </c>
      <c r="AA112">
        <v>10990</v>
      </c>
      <c r="AB112">
        <v>7149</v>
      </c>
      <c r="AC112">
        <v>2600</v>
      </c>
      <c r="AD112">
        <v>520000</v>
      </c>
      <c r="AE112">
        <v>54.99</v>
      </c>
      <c r="AF112">
        <v>245</v>
      </c>
      <c r="AG112">
        <v>54.99</v>
      </c>
      <c r="AH112">
        <v>5940</v>
      </c>
      <c r="AI112">
        <v>8149</v>
      </c>
      <c r="AJ112">
        <v>52900</v>
      </c>
      <c r="AK112">
        <v>54.99</v>
      </c>
      <c r="AL112">
        <v>94</v>
      </c>
      <c r="AM112">
        <v>145.5</v>
      </c>
      <c r="AN112">
        <v>54.99</v>
      </c>
      <c r="AO112">
        <v>175</v>
      </c>
      <c r="AP112">
        <v>54.99</v>
      </c>
      <c r="AQ112">
        <v>16249</v>
      </c>
      <c r="AR112">
        <v>719</v>
      </c>
      <c r="AS112">
        <v>54.99</v>
      </c>
      <c r="AT112">
        <v>74.95</v>
      </c>
      <c r="AU112">
        <v>574</v>
      </c>
      <c r="AV112">
        <v>5124</v>
      </c>
      <c r="AW112">
        <v>148.5</v>
      </c>
      <c r="AX112">
        <v>2399</v>
      </c>
      <c r="AY112">
        <v>209.99</v>
      </c>
      <c r="AZ112">
        <v>54.99</v>
      </c>
      <c r="BA112">
        <v>200</v>
      </c>
      <c r="BB112">
        <v>196</v>
      </c>
      <c r="BC112">
        <v>2299</v>
      </c>
      <c r="BD112">
        <v>244</v>
      </c>
      <c r="BE112">
        <v>64.900000000000006</v>
      </c>
      <c r="BF112">
        <v>54.99</v>
      </c>
      <c r="BG112">
        <v>54.99</v>
      </c>
      <c r="BH112">
        <v>574</v>
      </c>
      <c r="BI112">
        <v>54.99</v>
      </c>
      <c r="BJ112">
        <v>649</v>
      </c>
      <c r="BK112">
        <v>94</v>
      </c>
      <c r="BL112">
        <v>1720</v>
      </c>
      <c r="BM112">
        <v>1749</v>
      </c>
      <c r="BN112">
        <v>352</v>
      </c>
      <c r="BO112">
        <v>127.5</v>
      </c>
      <c r="BP112">
        <v>442.5</v>
      </c>
      <c r="BQ112">
        <v>54.99</v>
      </c>
      <c r="BR112">
        <v>42.49</v>
      </c>
      <c r="BS112">
        <v>1145620</v>
      </c>
      <c r="BT112">
        <v>11831</v>
      </c>
      <c r="BU112" t="str">
        <f>SRP[[#This Row],[Tier]]&amp;" - "&amp;DOLLAR(SRP[[#This Row],[United States]],2)&amp;" USD"</f>
        <v>110 - $54.99 USD</v>
      </c>
      <c r="BV112" t="str">
        <f>WSP[[#This Row],[LOOKUP]]</f>
        <v>110 - $38.49 USD</v>
      </c>
    </row>
    <row r="113" spans="1:74" x14ac:dyDescent="0.25">
      <c r="A113">
        <v>111</v>
      </c>
      <c r="B113">
        <v>55.49</v>
      </c>
      <c r="C113">
        <v>4218</v>
      </c>
      <c r="D113">
        <v>526.5</v>
      </c>
      <c r="E113">
        <v>73.2</v>
      </c>
      <c r="F113">
        <v>55.49</v>
      </c>
      <c r="G113">
        <v>4595</v>
      </c>
      <c r="H113">
        <v>55.49</v>
      </c>
      <c r="I113">
        <v>110</v>
      </c>
      <c r="J113">
        <v>83.25</v>
      </c>
      <c r="K113">
        <v>55.49</v>
      </c>
      <c r="L113">
        <v>37650</v>
      </c>
      <c r="M113">
        <v>221</v>
      </c>
      <c r="N113">
        <v>155400</v>
      </c>
      <c r="O113">
        <v>27750</v>
      </c>
      <c r="P113">
        <v>333</v>
      </c>
      <c r="Q113">
        <v>55.49</v>
      </c>
      <c r="R113">
        <v>1109</v>
      </c>
      <c r="S113">
        <v>422.5</v>
      </c>
      <c r="T113">
        <v>335.75</v>
      </c>
      <c r="U113">
        <v>55.49</v>
      </c>
      <c r="V113">
        <v>55.49</v>
      </c>
      <c r="W113">
        <v>55.49</v>
      </c>
      <c r="X113">
        <v>55.49</v>
      </c>
      <c r="Y113">
        <v>55.49</v>
      </c>
      <c r="Z113">
        <v>370.5</v>
      </c>
      <c r="AA113">
        <v>11090</v>
      </c>
      <c r="AB113">
        <v>7214</v>
      </c>
      <c r="AC113">
        <v>2610</v>
      </c>
      <c r="AD113">
        <v>525000</v>
      </c>
      <c r="AE113">
        <v>55.49</v>
      </c>
      <c r="AF113">
        <v>247.5</v>
      </c>
      <c r="AG113">
        <v>55.49</v>
      </c>
      <c r="AH113">
        <v>6026</v>
      </c>
      <c r="AI113">
        <v>8224</v>
      </c>
      <c r="AJ113">
        <v>53400</v>
      </c>
      <c r="AK113">
        <v>55.49</v>
      </c>
      <c r="AL113">
        <v>94.5</v>
      </c>
      <c r="AM113">
        <v>146.85</v>
      </c>
      <c r="AN113">
        <v>55.49</v>
      </c>
      <c r="AO113">
        <v>177</v>
      </c>
      <c r="AP113">
        <v>55.49</v>
      </c>
      <c r="AQ113">
        <v>16399</v>
      </c>
      <c r="AR113">
        <v>726</v>
      </c>
      <c r="AS113">
        <v>55.49</v>
      </c>
      <c r="AT113">
        <v>75.45</v>
      </c>
      <c r="AU113">
        <v>576.5</v>
      </c>
      <c r="AV113">
        <v>5171.5</v>
      </c>
      <c r="AW113">
        <v>149.85</v>
      </c>
      <c r="AX113">
        <v>2419</v>
      </c>
      <c r="AY113">
        <v>210.99</v>
      </c>
      <c r="AZ113">
        <v>55.49</v>
      </c>
      <c r="BA113">
        <v>201.8</v>
      </c>
      <c r="BB113">
        <v>197.8</v>
      </c>
      <c r="BC113">
        <v>2319</v>
      </c>
      <c r="BD113">
        <v>244.5</v>
      </c>
      <c r="BE113">
        <v>65.400000000000006</v>
      </c>
      <c r="BF113">
        <v>55.49</v>
      </c>
      <c r="BG113">
        <v>55.49</v>
      </c>
      <c r="BH113">
        <v>576.5</v>
      </c>
      <c r="BI113">
        <v>55.49</v>
      </c>
      <c r="BJ113">
        <v>654</v>
      </c>
      <c r="BK113">
        <v>94.5</v>
      </c>
      <c r="BL113">
        <v>1743</v>
      </c>
      <c r="BM113">
        <v>1764</v>
      </c>
      <c r="BN113">
        <v>355.2</v>
      </c>
      <c r="BO113">
        <v>129.25</v>
      </c>
      <c r="BP113">
        <v>446.75</v>
      </c>
      <c r="BQ113">
        <v>55.49</v>
      </c>
      <c r="BR113">
        <v>42.74</v>
      </c>
      <c r="BS113">
        <v>1156037</v>
      </c>
      <c r="BT113">
        <v>11938.6</v>
      </c>
      <c r="BU113" t="str">
        <f>SRP[[#This Row],[Tier]]&amp;" - "&amp;DOLLAR(SRP[[#This Row],[United States]],2)&amp;" USD"</f>
        <v>111 - $55.49 USD</v>
      </c>
      <c r="BV113" t="str">
        <f>WSP[[#This Row],[LOOKUP]]</f>
        <v>111 - $38.84 USD</v>
      </c>
    </row>
    <row r="114" spans="1:74" x14ac:dyDescent="0.25">
      <c r="A114">
        <v>112</v>
      </c>
      <c r="B114">
        <v>55.99</v>
      </c>
      <c r="C114">
        <v>4256</v>
      </c>
      <c r="D114">
        <v>529</v>
      </c>
      <c r="E114">
        <v>73.95</v>
      </c>
      <c r="F114">
        <v>55.99</v>
      </c>
      <c r="G114">
        <v>4640</v>
      </c>
      <c r="H114">
        <v>55.99</v>
      </c>
      <c r="I114">
        <v>111</v>
      </c>
      <c r="J114">
        <v>84</v>
      </c>
      <c r="K114">
        <v>55.99</v>
      </c>
      <c r="L114">
        <v>37900</v>
      </c>
      <c r="M114">
        <v>223</v>
      </c>
      <c r="N114">
        <v>155900</v>
      </c>
      <c r="O114">
        <v>28000</v>
      </c>
      <c r="P114">
        <v>336</v>
      </c>
      <c r="Q114">
        <v>55.99</v>
      </c>
      <c r="R114">
        <v>1119</v>
      </c>
      <c r="S114">
        <v>425</v>
      </c>
      <c r="T114">
        <v>339</v>
      </c>
      <c r="U114">
        <v>55.99</v>
      </c>
      <c r="V114">
        <v>55.99</v>
      </c>
      <c r="W114">
        <v>55.99</v>
      </c>
      <c r="X114">
        <v>55.99</v>
      </c>
      <c r="Y114">
        <v>55.99</v>
      </c>
      <c r="Z114">
        <v>377</v>
      </c>
      <c r="AA114">
        <v>11190</v>
      </c>
      <c r="AB114">
        <v>7279</v>
      </c>
      <c r="AC114">
        <v>2620</v>
      </c>
      <c r="AD114">
        <v>530000</v>
      </c>
      <c r="AE114">
        <v>55.99</v>
      </c>
      <c r="AF114">
        <v>250</v>
      </c>
      <c r="AG114">
        <v>55.99</v>
      </c>
      <c r="AH114">
        <v>6048</v>
      </c>
      <c r="AI114">
        <v>8299</v>
      </c>
      <c r="AJ114">
        <v>53900</v>
      </c>
      <c r="AK114">
        <v>55.99</v>
      </c>
      <c r="AL114">
        <v>95</v>
      </c>
      <c r="AM114">
        <v>148.19999999999999</v>
      </c>
      <c r="AN114">
        <v>55.99</v>
      </c>
      <c r="AO114">
        <v>178</v>
      </c>
      <c r="AP114">
        <v>55.99</v>
      </c>
      <c r="AQ114">
        <v>16549</v>
      </c>
      <c r="AR114">
        <v>733</v>
      </c>
      <c r="AS114">
        <v>55.99</v>
      </c>
      <c r="AT114">
        <v>75.95</v>
      </c>
      <c r="AU114">
        <v>579</v>
      </c>
      <c r="AV114">
        <v>5219</v>
      </c>
      <c r="AW114">
        <v>151.19999999999999</v>
      </c>
      <c r="AX114">
        <v>2439</v>
      </c>
      <c r="AY114">
        <v>211.99</v>
      </c>
      <c r="AZ114">
        <v>55.99</v>
      </c>
      <c r="BA114">
        <v>203.6</v>
      </c>
      <c r="BB114">
        <v>199.6</v>
      </c>
      <c r="BC114">
        <v>2339</v>
      </c>
      <c r="BD114">
        <v>245</v>
      </c>
      <c r="BE114">
        <v>65.900000000000006</v>
      </c>
      <c r="BF114">
        <v>55.99</v>
      </c>
      <c r="BG114">
        <v>55.99</v>
      </c>
      <c r="BH114">
        <v>579</v>
      </c>
      <c r="BI114">
        <v>55.99</v>
      </c>
      <c r="BJ114">
        <v>659</v>
      </c>
      <c r="BK114">
        <v>95</v>
      </c>
      <c r="BL114">
        <v>1766</v>
      </c>
      <c r="BM114">
        <v>1779</v>
      </c>
      <c r="BN114">
        <v>358.4</v>
      </c>
      <c r="BO114">
        <v>131</v>
      </c>
      <c r="BP114">
        <v>451</v>
      </c>
      <c r="BQ114">
        <v>55.99</v>
      </c>
      <c r="BR114">
        <v>42.99</v>
      </c>
      <c r="BS114">
        <v>1166454</v>
      </c>
      <c r="BT114">
        <v>12046.2</v>
      </c>
      <c r="BU114" t="str">
        <f>SRP[[#This Row],[Tier]]&amp;" - "&amp;DOLLAR(SRP[[#This Row],[United States]],2)&amp;" USD"</f>
        <v>112 - $55.99 USD</v>
      </c>
      <c r="BV114" t="str">
        <f>WSP[[#This Row],[LOOKUP]]</f>
        <v>112 - $39.19 USD</v>
      </c>
    </row>
    <row r="115" spans="1:74" x14ac:dyDescent="0.25">
      <c r="A115">
        <v>113</v>
      </c>
      <c r="B115">
        <v>56.49</v>
      </c>
      <c r="C115">
        <v>4294</v>
      </c>
      <c r="D115">
        <v>531.5</v>
      </c>
      <c r="E115">
        <v>74.95</v>
      </c>
      <c r="F115">
        <v>56.49</v>
      </c>
      <c r="G115">
        <v>4685</v>
      </c>
      <c r="H115">
        <v>56.49</v>
      </c>
      <c r="I115">
        <v>112</v>
      </c>
      <c r="J115">
        <v>84.75</v>
      </c>
      <c r="K115">
        <v>56.49</v>
      </c>
      <c r="L115">
        <v>38150</v>
      </c>
      <c r="M115">
        <v>225</v>
      </c>
      <c r="N115">
        <v>156400</v>
      </c>
      <c r="O115">
        <v>28250</v>
      </c>
      <c r="P115">
        <v>339</v>
      </c>
      <c r="Q115">
        <v>56.49</v>
      </c>
      <c r="R115">
        <v>1129</v>
      </c>
      <c r="S115">
        <v>427.5</v>
      </c>
      <c r="T115">
        <v>342.25</v>
      </c>
      <c r="U115">
        <v>56.49</v>
      </c>
      <c r="V115">
        <v>56.49</v>
      </c>
      <c r="W115">
        <v>56.49</v>
      </c>
      <c r="X115">
        <v>56.49</v>
      </c>
      <c r="Y115">
        <v>56.49</v>
      </c>
      <c r="Z115">
        <v>383.5</v>
      </c>
      <c r="AA115">
        <v>11290</v>
      </c>
      <c r="AB115">
        <v>7344</v>
      </c>
      <c r="AC115">
        <v>2630</v>
      </c>
      <c r="AD115">
        <v>535000</v>
      </c>
      <c r="AE115">
        <v>56.49</v>
      </c>
      <c r="AF115">
        <v>252.5</v>
      </c>
      <c r="AG115">
        <v>56.49</v>
      </c>
      <c r="AH115">
        <v>6134</v>
      </c>
      <c r="AI115">
        <v>8374</v>
      </c>
      <c r="AJ115">
        <v>54400</v>
      </c>
      <c r="AK115">
        <v>56.49</v>
      </c>
      <c r="AL115">
        <v>95.5</v>
      </c>
      <c r="AM115">
        <v>149.55000000000001</v>
      </c>
      <c r="AN115">
        <v>56.49</v>
      </c>
      <c r="AO115">
        <v>180</v>
      </c>
      <c r="AP115">
        <v>56.49</v>
      </c>
      <c r="AQ115">
        <v>16699</v>
      </c>
      <c r="AR115">
        <v>740</v>
      </c>
      <c r="AS115">
        <v>56.49</v>
      </c>
      <c r="AT115">
        <v>76.45</v>
      </c>
      <c r="AU115">
        <v>581.5</v>
      </c>
      <c r="AV115">
        <v>5266.5</v>
      </c>
      <c r="AW115">
        <v>152.55000000000001</v>
      </c>
      <c r="AX115">
        <v>2459</v>
      </c>
      <c r="AY115">
        <v>212.99</v>
      </c>
      <c r="AZ115">
        <v>56.49</v>
      </c>
      <c r="BA115">
        <v>205.4</v>
      </c>
      <c r="BB115">
        <v>201.4</v>
      </c>
      <c r="BC115">
        <v>2359</v>
      </c>
      <c r="BD115">
        <v>245.5</v>
      </c>
      <c r="BE115">
        <v>66.400000000000006</v>
      </c>
      <c r="BF115">
        <v>56.49</v>
      </c>
      <c r="BG115">
        <v>56.49</v>
      </c>
      <c r="BH115">
        <v>581.5</v>
      </c>
      <c r="BI115">
        <v>56.49</v>
      </c>
      <c r="BJ115">
        <v>664</v>
      </c>
      <c r="BK115">
        <v>95.5</v>
      </c>
      <c r="BL115">
        <v>1789</v>
      </c>
      <c r="BM115">
        <v>1794</v>
      </c>
      <c r="BN115">
        <v>361.6</v>
      </c>
      <c r="BO115">
        <v>132.75</v>
      </c>
      <c r="BP115">
        <v>455.25</v>
      </c>
      <c r="BQ115">
        <v>56.49</v>
      </c>
      <c r="BR115">
        <v>43.24</v>
      </c>
      <c r="BS115">
        <v>1176871</v>
      </c>
      <c r="BT115">
        <v>12153.8</v>
      </c>
      <c r="BU115" t="str">
        <f>SRP[[#This Row],[Tier]]&amp;" - "&amp;DOLLAR(SRP[[#This Row],[United States]],2)&amp;" USD"</f>
        <v>113 - $56.49 USD</v>
      </c>
      <c r="BV115" t="str">
        <f>WSP[[#This Row],[LOOKUP]]</f>
        <v>113 - $39.54 USD</v>
      </c>
    </row>
    <row r="116" spans="1:74" x14ac:dyDescent="0.25">
      <c r="A116">
        <v>114</v>
      </c>
      <c r="B116">
        <v>56.99</v>
      </c>
      <c r="C116">
        <v>4332</v>
      </c>
      <c r="D116">
        <v>534</v>
      </c>
      <c r="E116">
        <v>75.45</v>
      </c>
      <c r="F116">
        <v>56.99</v>
      </c>
      <c r="G116">
        <v>4730</v>
      </c>
      <c r="H116">
        <v>56.99</v>
      </c>
      <c r="I116">
        <v>113</v>
      </c>
      <c r="J116">
        <v>85.5</v>
      </c>
      <c r="K116">
        <v>56.99</v>
      </c>
      <c r="L116">
        <v>38400</v>
      </c>
      <c r="M116">
        <v>227</v>
      </c>
      <c r="N116">
        <v>156900</v>
      </c>
      <c r="O116">
        <v>28500</v>
      </c>
      <c r="P116">
        <v>342</v>
      </c>
      <c r="Q116">
        <v>56.99</v>
      </c>
      <c r="R116">
        <v>1139</v>
      </c>
      <c r="S116">
        <v>430</v>
      </c>
      <c r="T116">
        <v>345.5</v>
      </c>
      <c r="U116">
        <v>56.99</v>
      </c>
      <c r="V116">
        <v>56.99</v>
      </c>
      <c r="W116">
        <v>56.99</v>
      </c>
      <c r="X116">
        <v>56.99</v>
      </c>
      <c r="Y116">
        <v>56.99</v>
      </c>
      <c r="Z116">
        <v>390</v>
      </c>
      <c r="AA116">
        <v>11390</v>
      </c>
      <c r="AB116">
        <v>7409</v>
      </c>
      <c r="AC116">
        <v>2640</v>
      </c>
      <c r="AD116">
        <v>540000</v>
      </c>
      <c r="AE116">
        <v>56.99</v>
      </c>
      <c r="AF116">
        <v>255</v>
      </c>
      <c r="AG116">
        <v>56.99</v>
      </c>
      <c r="AH116">
        <v>6156</v>
      </c>
      <c r="AI116">
        <v>8449</v>
      </c>
      <c r="AJ116">
        <v>54900</v>
      </c>
      <c r="AK116">
        <v>56.99</v>
      </c>
      <c r="AL116">
        <v>96</v>
      </c>
      <c r="AM116">
        <v>150.9</v>
      </c>
      <c r="AN116">
        <v>56.99</v>
      </c>
      <c r="AO116">
        <v>181</v>
      </c>
      <c r="AP116">
        <v>56.99</v>
      </c>
      <c r="AQ116">
        <v>16849</v>
      </c>
      <c r="AR116">
        <v>747</v>
      </c>
      <c r="AS116">
        <v>56.99</v>
      </c>
      <c r="AT116">
        <v>76.95</v>
      </c>
      <c r="AU116">
        <v>584</v>
      </c>
      <c r="AV116">
        <v>5314</v>
      </c>
      <c r="AW116">
        <v>153.9</v>
      </c>
      <c r="AX116">
        <v>2479</v>
      </c>
      <c r="AY116">
        <v>213.99</v>
      </c>
      <c r="AZ116">
        <v>56.99</v>
      </c>
      <c r="BA116">
        <v>207.2</v>
      </c>
      <c r="BB116">
        <v>203.2</v>
      </c>
      <c r="BC116">
        <v>2379</v>
      </c>
      <c r="BD116">
        <v>246</v>
      </c>
      <c r="BE116">
        <v>66.900000000000006</v>
      </c>
      <c r="BF116">
        <v>56.99</v>
      </c>
      <c r="BG116">
        <v>56.99</v>
      </c>
      <c r="BH116">
        <v>584</v>
      </c>
      <c r="BI116">
        <v>56.99</v>
      </c>
      <c r="BJ116">
        <v>669</v>
      </c>
      <c r="BK116">
        <v>96</v>
      </c>
      <c r="BL116">
        <v>1812</v>
      </c>
      <c r="BM116">
        <v>1809</v>
      </c>
      <c r="BN116">
        <v>364.8</v>
      </c>
      <c r="BO116">
        <v>134.5</v>
      </c>
      <c r="BP116">
        <v>459.5</v>
      </c>
      <c r="BQ116">
        <v>56.99</v>
      </c>
      <c r="BR116">
        <v>43.49</v>
      </c>
      <c r="BS116">
        <v>1187288</v>
      </c>
      <c r="BT116">
        <v>12261.4</v>
      </c>
      <c r="BU116" t="str">
        <f>SRP[[#This Row],[Tier]]&amp;" - "&amp;DOLLAR(SRP[[#This Row],[United States]],2)&amp;" USD"</f>
        <v>114 - $56.99 USD</v>
      </c>
      <c r="BV116" t="str">
        <f>WSP[[#This Row],[LOOKUP]]</f>
        <v>114 - $39.89 USD</v>
      </c>
    </row>
    <row r="117" spans="1:74" x14ac:dyDescent="0.25">
      <c r="A117">
        <v>115</v>
      </c>
      <c r="B117">
        <v>57.49</v>
      </c>
      <c r="C117">
        <v>4370</v>
      </c>
      <c r="D117">
        <v>536.5</v>
      </c>
      <c r="E117">
        <v>76.2</v>
      </c>
      <c r="F117">
        <v>57.49</v>
      </c>
      <c r="G117">
        <v>4775</v>
      </c>
      <c r="H117">
        <v>57.49</v>
      </c>
      <c r="I117">
        <v>114</v>
      </c>
      <c r="J117">
        <v>86.25</v>
      </c>
      <c r="K117">
        <v>57.49</v>
      </c>
      <c r="L117">
        <v>38650</v>
      </c>
      <c r="M117">
        <v>229</v>
      </c>
      <c r="N117">
        <v>157400</v>
      </c>
      <c r="O117">
        <v>28750</v>
      </c>
      <c r="P117">
        <v>345</v>
      </c>
      <c r="Q117">
        <v>57.49</v>
      </c>
      <c r="R117">
        <v>1149</v>
      </c>
      <c r="S117">
        <v>432.5</v>
      </c>
      <c r="T117">
        <v>348.75</v>
      </c>
      <c r="U117">
        <v>57.49</v>
      </c>
      <c r="V117">
        <v>57.49</v>
      </c>
      <c r="W117">
        <v>57.49</v>
      </c>
      <c r="X117">
        <v>57.49</v>
      </c>
      <c r="Y117">
        <v>57.49</v>
      </c>
      <c r="Z117">
        <v>396.5</v>
      </c>
      <c r="AA117">
        <v>11490</v>
      </c>
      <c r="AB117">
        <v>7474</v>
      </c>
      <c r="AC117">
        <v>2650</v>
      </c>
      <c r="AD117">
        <v>545000</v>
      </c>
      <c r="AE117">
        <v>57.49</v>
      </c>
      <c r="AF117">
        <v>257.5</v>
      </c>
      <c r="AG117">
        <v>57.49</v>
      </c>
      <c r="AH117">
        <v>6242</v>
      </c>
      <c r="AI117">
        <v>8524</v>
      </c>
      <c r="AJ117">
        <v>55400</v>
      </c>
      <c r="AK117">
        <v>57.49</v>
      </c>
      <c r="AL117">
        <v>96.5</v>
      </c>
      <c r="AM117">
        <v>152.25</v>
      </c>
      <c r="AN117">
        <v>57.49</v>
      </c>
      <c r="AO117">
        <v>183</v>
      </c>
      <c r="AP117">
        <v>57.49</v>
      </c>
      <c r="AQ117">
        <v>16999</v>
      </c>
      <c r="AR117">
        <v>754</v>
      </c>
      <c r="AS117">
        <v>57.49</v>
      </c>
      <c r="AT117">
        <v>77.45</v>
      </c>
      <c r="AU117">
        <v>586.5</v>
      </c>
      <c r="AV117">
        <v>5361.5</v>
      </c>
      <c r="AW117">
        <v>155.25</v>
      </c>
      <c r="AX117">
        <v>2499</v>
      </c>
      <c r="AY117">
        <v>214.99</v>
      </c>
      <c r="AZ117">
        <v>57.49</v>
      </c>
      <c r="BA117">
        <v>209</v>
      </c>
      <c r="BB117">
        <v>205</v>
      </c>
      <c r="BC117">
        <v>2399</v>
      </c>
      <c r="BD117">
        <v>246.5</v>
      </c>
      <c r="BE117">
        <v>67.400000000000006</v>
      </c>
      <c r="BF117">
        <v>57.49</v>
      </c>
      <c r="BG117">
        <v>57.49</v>
      </c>
      <c r="BH117">
        <v>586.5</v>
      </c>
      <c r="BI117">
        <v>57.49</v>
      </c>
      <c r="BJ117">
        <v>674</v>
      </c>
      <c r="BK117">
        <v>96.5</v>
      </c>
      <c r="BL117">
        <v>1835</v>
      </c>
      <c r="BM117">
        <v>1824</v>
      </c>
      <c r="BN117">
        <v>368</v>
      </c>
      <c r="BO117">
        <v>136.25</v>
      </c>
      <c r="BP117">
        <v>463.75</v>
      </c>
      <c r="BQ117">
        <v>57.49</v>
      </c>
      <c r="BR117">
        <v>43.74</v>
      </c>
      <c r="BS117">
        <v>1197705</v>
      </c>
      <c r="BT117">
        <v>12369</v>
      </c>
      <c r="BU117" t="str">
        <f>SRP[[#This Row],[Tier]]&amp;" - "&amp;DOLLAR(SRP[[#This Row],[United States]],2)&amp;" USD"</f>
        <v>115 - $57.49 USD</v>
      </c>
      <c r="BV117" t="str">
        <f>WSP[[#This Row],[LOOKUP]]</f>
        <v>115 - $40.24 USD</v>
      </c>
    </row>
    <row r="118" spans="1:74" x14ac:dyDescent="0.25">
      <c r="A118">
        <v>116</v>
      </c>
      <c r="B118">
        <v>57.99</v>
      </c>
      <c r="C118">
        <v>4408</v>
      </c>
      <c r="D118">
        <v>539</v>
      </c>
      <c r="E118">
        <v>76.95</v>
      </c>
      <c r="F118">
        <v>57.99</v>
      </c>
      <c r="G118">
        <v>4820</v>
      </c>
      <c r="H118">
        <v>57.99</v>
      </c>
      <c r="I118">
        <v>115</v>
      </c>
      <c r="J118">
        <v>87</v>
      </c>
      <c r="K118">
        <v>57.99</v>
      </c>
      <c r="L118">
        <v>38900</v>
      </c>
      <c r="M118">
        <v>231</v>
      </c>
      <c r="N118">
        <v>157900</v>
      </c>
      <c r="O118">
        <v>29000</v>
      </c>
      <c r="P118">
        <v>348</v>
      </c>
      <c r="Q118">
        <v>57.99</v>
      </c>
      <c r="R118">
        <v>1159</v>
      </c>
      <c r="S118">
        <v>435</v>
      </c>
      <c r="T118">
        <v>352</v>
      </c>
      <c r="U118">
        <v>57.99</v>
      </c>
      <c r="V118">
        <v>57.99</v>
      </c>
      <c r="W118">
        <v>57.99</v>
      </c>
      <c r="X118">
        <v>57.99</v>
      </c>
      <c r="Y118">
        <v>57.99</v>
      </c>
      <c r="Z118">
        <v>403</v>
      </c>
      <c r="AA118">
        <v>11590</v>
      </c>
      <c r="AB118">
        <v>7539</v>
      </c>
      <c r="AC118">
        <v>2660</v>
      </c>
      <c r="AD118">
        <v>550000</v>
      </c>
      <c r="AE118">
        <v>57.99</v>
      </c>
      <c r="AF118">
        <v>260</v>
      </c>
      <c r="AG118">
        <v>57.99</v>
      </c>
      <c r="AH118">
        <v>6264</v>
      </c>
      <c r="AI118">
        <v>8599</v>
      </c>
      <c r="AJ118">
        <v>55900</v>
      </c>
      <c r="AK118">
        <v>57.99</v>
      </c>
      <c r="AL118">
        <v>97</v>
      </c>
      <c r="AM118">
        <v>153.6</v>
      </c>
      <c r="AN118">
        <v>57.99</v>
      </c>
      <c r="AO118">
        <v>184</v>
      </c>
      <c r="AP118">
        <v>57.99</v>
      </c>
      <c r="AQ118">
        <v>17149</v>
      </c>
      <c r="AR118">
        <v>761</v>
      </c>
      <c r="AS118">
        <v>57.99</v>
      </c>
      <c r="AT118">
        <v>77.95</v>
      </c>
      <c r="AU118">
        <v>589</v>
      </c>
      <c r="AV118">
        <v>5409</v>
      </c>
      <c r="AW118">
        <v>156.6</v>
      </c>
      <c r="AX118">
        <v>2519</v>
      </c>
      <c r="AY118">
        <v>215.99</v>
      </c>
      <c r="AZ118">
        <v>57.99</v>
      </c>
      <c r="BA118">
        <v>210.8</v>
      </c>
      <c r="BB118">
        <v>206.8</v>
      </c>
      <c r="BC118">
        <v>2419</v>
      </c>
      <c r="BD118">
        <v>247</v>
      </c>
      <c r="BE118">
        <v>67.900000000000006</v>
      </c>
      <c r="BF118">
        <v>57.99</v>
      </c>
      <c r="BG118">
        <v>57.99</v>
      </c>
      <c r="BH118">
        <v>589</v>
      </c>
      <c r="BI118">
        <v>57.99</v>
      </c>
      <c r="BJ118">
        <v>679</v>
      </c>
      <c r="BK118">
        <v>97</v>
      </c>
      <c r="BL118">
        <v>1858</v>
      </c>
      <c r="BM118">
        <v>1839</v>
      </c>
      <c r="BN118">
        <v>371.2</v>
      </c>
      <c r="BO118">
        <v>138</v>
      </c>
      <c r="BP118">
        <v>468</v>
      </c>
      <c r="BQ118">
        <v>57.99</v>
      </c>
      <c r="BR118">
        <v>43.99</v>
      </c>
      <c r="BS118">
        <v>1208122</v>
      </c>
      <c r="BT118">
        <v>12476.6</v>
      </c>
      <c r="BU118" t="str">
        <f>SRP[[#This Row],[Tier]]&amp;" - "&amp;DOLLAR(SRP[[#This Row],[United States]],2)&amp;" USD"</f>
        <v>116 - $57.99 USD</v>
      </c>
      <c r="BV118" t="str">
        <f>WSP[[#This Row],[LOOKUP]]</f>
        <v>116 - $40.59 USD</v>
      </c>
    </row>
    <row r="119" spans="1:74" x14ac:dyDescent="0.25">
      <c r="A119">
        <v>117</v>
      </c>
      <c r="B119">
        <v>58.49</v>
      </c>
      <c r="C119">
        <v>4446</v>
      </c>
      <c r="D119">
        <v>541.5</v>
      </c>
      <c r="E119">
        <v>77.7</v>
      </c>
      <c r="F119">
        <v>58.49</v>
      </c>
      <c r="G119">
        <v>4865</v>
      </c>
      <c r="H119">
        <v>58.49</v>
      </c>
      <c r="I119">
        <v>116</v>
      </c>
      <c r="J119">
        <v>87.75</v>
      </c>
      <c r="K119">
        <v>58.49</v>
      </c>
      <c r="L119">
        <v>39150</v>
      </c>
      <c r="M119">
        <v>233</v>
      </c>
      <c r="N119">
        <v>158400</v>
      </c>
      <c r="O119">
        <v>29250</v>
      </c>
      <c r="P119">
        <v>351</v>
      </c>
      <c r="Q119">
        <v>58.49</v>
      </c>
      <c r="R119">
        <v>1169</v>
      </c>
      <c r="S119">
        <v>437.5</v>
      </c>
      <c r="T119">
        <v>355.25</v>
      </c>
      <c r="U119">
        <v>58.49</v>
      </c>
      <c r="V119">
        <v>58.49</v>
      </c>
      <c r="W119">
        <v>58.49</v>
      </c>
      <c r="X119">
        <v>58.49</v>
      </c>
      <c r="Y119">
        <v>58.49</v>
      </c>
      <c r="Z119">
        <v>409.5</v>
      </c>
      <c r="AA119">
        <v>11690</v>
      </c>
      <c r="AB119">
        <v>7604</v>
      </c>
      <c r="AC119">
        <v>2670</v>
      </c>
      <c r="AD119">
        <v>555000</v>
      </c>
      <c r="AE119">
        <v>58.49</v>
      </c>
      <c r="AF119">
        <v>262.5</v>
      </c>
      <c r="AG119">
        <v>58.49</v>
      </c>
      <c r="AH119">
        <v>6350</v>
      </c>
      <c r="AI119">
        <v>8674</v>
      </c>
      <c r="AJ119">
        <v>56400</v>
      </c>
      <c r="AK119">
        <v>58.49</v>
      </c>
      <c r="AL119">
        <v>97.5</v>
      </c>
      <c r="AM119">
        <v>154.94999999999999</v>
      </c>
      <c r="AN119">
        <v>58.49</v>
      </c>
      <c r="AO119">
        <v>186</v>
      </c>
      <c r="AP119">
        <v>58.49</v>
      </c>
      <c r="AQ119">
        <v>17299</v>
      </c>
      <c r="AR119">
        <v>768</v>
      </c>
      <c r="AS119">
        <v>58.49</v>
      </c>
      <c r="AT119">
        <v>78.45</v>
      </c>
      <c r="AU119">
        <v>591.5</v>
      </c>
      <c r="AV119">
        <v>5456.5</v>
      </c>
      <c r="AW119">
        <v>157.94999999999999</v>
      </c>
      <c r="AX119">
        <v>2539</v>
      </c>
      <c r="AY119">
        <v>216.99</v>
      </c>
      <c r="AZ119">
        <v>58.49</v>
      </c>
      <c r="BA119">
        <v>212.6</v>
      </c>
      <c r="BB119">
        <v>208.6</v>
      </c>
      <c r="BC119">
        <v>2439</v>
      </c>
      <c r="BD119">
        <v>247.5</v>
      </c>
      <c r="BE119">
        <v>68.400000000000006</v>
      </c>
      <c r="BF119">
        <v>58.49</v>
      </c>
      <c r="BG119">
        <v>58.49</v>
      </c>
      <c r="BH119">
        <v>591.5</v>
      </c>
      <c r="BI119">
        <v>58.49</v>
      </c>
      <c r="BJ119">
        <v>684</v>
      </c>
      <c r="BK119">
        <v>97.5</v>
      </c>
      <c r="BL119">
        <v>1881</v>
      </c>
      <c r="BM119">
        <v>1854</v>
      </c>
      <c r="BN119">
        <v>374.4</v>
      </c>
      <c r="BO119">
        <v>139.75</v>
      </c>
      <c r="BP119">
        <v>472.25</v>
      </c>
      <c r="BQ119">
        <v>58.49</v>
      </c>
      <c r="BR119">
        <v>44.24</v>
      </c>
      <c r="BS119">
        <v>1218539</v>
      </c>
      <c r="BT119">
        <v>12584.2</v>
      </c>
      <c r="BU119" t="str">
        <f>SRP[[#This Row],[Tier]]&amp;" - "&amp;DOLLAR(SRP[[#This Row],[United States]],2)&amp;" USD"</f>
        <v>117 - $58.49 USD</v>
      </c>
      <c r="BV119" t="str">
        <f>WSP[[#This Row],[LOOKUP]]</f>
        <v>117 - $40.94 USD</v>
      </c>
    </row>
    <row r="120" spans="1:74" x14ac:dyDescent="0.25">
      <c r="A120">
        <v>118</v>
      </c>
      <c r="B120">
        <v>58.99</v>
      </c>
      <c r="C120">
        <v>4484</v>
      </c>
      <c r="D120">
        <v>544</v>
      </c>
      <c r="E120">
        <v>78.45</v>
      </c>
      <c r="F120">
        <v>58.99</v>
      </c>
      <c r="G120">
        <v>4910</v>
      </c>
      <c r="H120">
        <v>58.99</v>
      </c>
      <c r="I120">
        <v>117</v>
      </c>
      <c r="J120">
        <v>88.5</v>
      </c>
      <c r="K120">
        <v>58.99</v>
      </c>
      <c r="L120">
        <v>39400</v>
      </c>
      <c r="M120">
        <v>235</v>
      </c>
      <c r="N120">
        <v>158900</v>
      </c>
      <c r="O120">
        <v>29500</v>
      </c>
      <c r="P120">
        <v>354</v>
      </c>
      <c r="Q120">
        <v>58.99</v>
      </c>
      <c r="R120">
        <v>1179</v>
      </c>
      <c r="S120">
        <v>440</v>
      </c>
      <c r="T120">
        <v>358.5</v>
      </c>
      <c r="U120">
        <v>58.99</v>
      </c>
      <c r="V120">
        <v>58.99</v>
      </c>
      <c r="W120">
        <v>58.99</v>
      </c>
      <c r="X120">
        <v>58.99</v>
      </c>
      <c r="Y120">
        <v>58.99</v>
      </c>
      <c r="Z120">
        <v>416</v>
      </c>
      <c r="AA120">
        <v>11790</v>
      </c>
      <c r="AB120">
        <v>7669</v>
      </c>
      <c r="AC120">
        <v>2680</v>
      </c>
      <c r="AD120">
        <v>560000</v>
      </c>
      <c r="AE120">
        <v>58.99</v>
      </c>
      <c r="AF120">
        <v>265</v>
      </c>
      <c r="AG120">
        <v>58.99</v>
      </c>
      <c r="AH120">
        <v>6372</v>
      </c>
      <c r="AI120">
        <v>8749</v>
      </c>
      <c r="AJ120">
        <v>56900</v>
      </c>
      <c r="AK120">
        <v>58.99</v>
      </c>
      <c r="AL120">
        <v>98</v>
      </c>
      <c r="AM120">
        <v>156.30000000000001</v>
      </c>
      <c r="AN120">
        <v>58.99</v>
      </c>
      <c r="AO120">
        <v>187</v>
      </c>
      <c r="AP120">
        <v>58.99</v>
      </c>
      <c r="AQ120">
        <v>17449</v>
      </c>
      <c r="AR120">
        <v>775</v>
      </c>
      <c r="AS120">
        <v>58.99</v>
      </c>
      <c r="AT120">
        <v>78.95</v>
      </c>
      <c r="AU120">
        <v>594</v>
      </c>
      <c r="AV120">
        <v>5504</v>
      </c>
      <c r="AW120">
        <v>159.30000000000001</v>
      </c>
      <c r="AX120">
        <v>2559</v>
      </c>
      <c r="AY120">
        <v>217.99</v>
      </c>
      <c r="AZ120">
        <v>58.99</v>
      </c>
      <c r="BA120">
        <v>214.4</v>
      </c>
      <c r="BB120">
        <v>210.4</v>
      </c>
      <c r="BC120">
        <v>2459</v>
      </c>
      <c r="BD120">
        <v>248</v>
      </c>
      <c r="BE120">
        <v>68.900000000000006</v>
      </c>
      <c r="BF120">
        <v>58.99</v>
      </c>
      <c r="BG120">
        <v>58.99</v>
      </c>
      <c r="BH120">
        <v>594</v>
      </c>
      <c r="BI120">
        <v>58.99</v>
      </c>
      <c r="BJ120">
        <v>689</v>
      </c>
      <c r="BK120">
        <v>98</v>
      </c>
      <c r="BL120">
        <v>1904</v>
      </c>
      <c r="BM120">
        <v>1869</v>
      </c>
      <c r="BN120">
        <v>377.6</v>
      </c>
      <c r="BO120">
        <v>141.5</v>
      </c>
      <c r="BP120">
        <v>476.5</v>
      </c>
      <c r="BQ120">
        <v>58.99</v>
      </c>
      <c r="BR120">
        <v>44.49</v>
      </c>
      <c r="BS120">
        <v>1228956</v>
      </c>
      <c r="BT120">
        <v>12691.8</v>
      </c>
      <c r="BU120" t="str">
        <f>SRP[[#This Row],[Tier]]&amp;" - "&amp;DOLLAR(SRP[[#This Row],[United States]],2)&amp;" USD"</f>
        <v>118 - $58.99 USD</v>
      </c>
      <c r="BV120" t="str">
        <f>WSP[[#This Row],[LOOKUP]]</f>
        <v>118 - $41.29 USD</v>
      </c>
    </row>
    <row r="121" spans="1:74" x14ac:dyDescent="0.25">
      <c r="A121">
        <v>119</v>
      </c>
      <c r="B121">
        <v>59.49</v>
      </c>
      <c r="C121">
        <v>4522</v>
      </c>
      <c r="D121">
        <v>546.5</v>
      </c>
      <c r="E121">
        <v>79.2</v>
      </c>
      <c r="F121">
        <v>59.49</v>
      </c>
      <c r="G121">
        <v>4955</v>
      </c>
      <c r="H121">
        <v>59.49</v>
      </c>
      <c r="I121">
        <v>118</v>
      </c>
      <c r="J121">
        <v>89.25</v>
      </c>
      <c r="K121">
        <v>59.49</v>
      </c>
      <c r="L121">
        <v>39650</v>
      </c>
      <c r="M121">
        <v>237</v>
      </c>
      <c r="N121">
        <v>159400</v>
      </c>
      <c r="O121">
        <v>29750</v>
      </c>
      <c r="P121">
        <v>357</v>
      </c>
      <c r="Q121">
        <v>59.49</v>
      </c>
      <c r="R121">
        <v>1189</v>
      </c>
      <c r="S121">
        <v>442.5</v>
      </c>
      <c r="T121">
        <v>361.75</v>
      </c>
      <c r="U121">
        <v>59.49</v>
      </c>
      <c r="V121">
        <v>59.49</v>
      </c>
      <c r="W121">
        <v>59.49</v>
      </c>
      <c r="X121">
        <v>59.49</v>
      </c>
      <c r="Y121">
        <v>59.49</v>
      </c>
      <c r="Z121">
        <v>422.5</v>
      </c>
      <c r="AA121">
        <v>11890</v>
      </c>
      <c r="AB121">
        <v>7734</v>
      </c>
      <c r="AC121">
        <v>2690</v>
      </c>
      <c r="AD121">
        <v>565000</v>
      </c>
      <c r="AE121">
        <v>59.49</v>
      </c>
      <c r="AF121">
        <v>267.5</v>
      </c>
      <c r="AG121">
        <v>59.49</v>
      </c>
      <c r="AH121">
        <v>6458</v>
      </c>
      <c r="AI121">
        <v>8824</v>
      </c>
      <c r="AJ121">
        <v>57400</v>
      </c>
      <c r="AK121">
        <v>59.49</v>
      </c>
      <c r="AL121">
        <v>98.5</v>
      </c>
      <c r="AM121">
        <v>157.65</v>
      </c>
      <c r="AN121">
        <v>59.49</v>
      </c>
      <c r="AO121">
        <v>189</v>
      </c>
      <c r="AP121">
        <v>59.49</v>
      </c>
      <c r="AQ121">
        <v>17599</v>
      </c>
      <c r="AR121">
        <v>782</v>
      </c>
      <c r="AS121">
        <v>59.49</v>
      </c>
      <c r="AT121">
        <v>79.45</v>
      </c>
      <c r="AU121">
        <v>596.5</v>
      </c>
      <c r="AV121">
        <v>5551.5</v>
      </c>
      <c r="AW121">
        <v>160.65</v>
      </c>
      <c r="AX121">
        <v>2579</v>
      </c>
      <c r="AY121">
        <v>218.99</v>
      </c>
      <c r="AZ121">
        <v>59.49</v>
      </c>
      <c r="BA121">
        <v>216.2</v>
      </c>
      <c r="BB121">
        <v>212.2</v>
      </c>
      <c r="BC121">
        <v>2479</v>
      </c>
      <c r="BD121">
        <v>248.5</v>
      </c>
      <c r="BE121">
        <v>69.400000000000006</v>
      </c>
      <c r="BF121">
        <v>59.49</v>
      </c>
      <c r="BG121">
        <v>59.49</v>
      </c>
      <c r="BH121">
        <v>596.5</v>
      </c>
      <c r="BI121">
        <v>59.49</v>
      </c>
      <c r="BJ121">
        <v>694</v>
      </c>
      <c r="BK121">
        <v>98.5</v>
      </c>
      <c r="BL121">
        <v>1927</v>
      </c>
      <c r="BM121">
        <v>1884</v>
      </c>
      <c r="BN121">
        <v>380.8</v>
      </c>
      <c r="BO121">
        <v>143.25</v>
      </c>
      <c r="BP121">
        <v>480.75</v>
      </c>
      <c r="BQ121">
        <v>59.49</v>
      </c>
      <c r="BR121">
        <v>44.74</v>
      </c>
      <c r="BS121">
        <v>1239373</v>
      </c>
      <c r="BT121">
        <v>12799.4</v>
      </c>
      <c r="BU121" t="str">
        <f>SRP[[#This Row],[Tier]]&amp;" - "&amp;DOLLAR(SRP[[#This Row],[United States]],2)&amp;" USD"</f>
        <v>119 - $59.49 USD</v>
      </c>
      <c r="BV121" t="str">
        <f>WSP[[#This Row],[LOOKUP]]</f>
        <v>119 - $41.64 USD</v>
      </c>
    </row>
    <row r="122" spans="1:74" x14ac:dyDescent="0.25">
      <c r="A122">
        <v>120</v>
      </c>
      <c r="B122">
        <v>59.99</v>
      </c>
      <c r="C122">
        <v>4560</v>
      </c>
      <c r="D122">
        <v>549</v>
      </c>
      <c r="E122">
        <v>79.95</v>
      </c>
      <c r="F122">
        <v>59.99</v>
      </c>
      <c r="G122">
        <v>5000</v>
      </c>
      <c r="H122">
        <v>59.99</v>
      </c>
      <c r="I122">
        <v>119</v>
      </c>
      <c r="J122">
        <v>90</v>
      </c>
      <c r="K122">
        <v>59.99</v>
      </c>
      <c r="L122">
        <v>39900</v>
      </c>
      <c r="M122">
        <v>239</v>
      </c>
      <c r="N122">
        <v>159900</v>
      </c>
      <c r="O122">
        <v>30000</v>
      </c>
      <c r="P122">
        <v>360</v>
      </c>
      <c r="Q122">
        <v>59.99</v>
      </c>
      <c r="R122">
        <v>1199</v>
      </c>
      <c r="S122">
        <v>445</v>
      </c>
      <c r="T122">
        <v>365</v>
      </c>
      <c r="U122">
        <v>59.99</v>
      </c>
      <c r="V122">
        <v>59.99</v>
      </c>
      <c r="W122">
        <v>59.99</v>
      </c>
      <c r="X122">
        <v>59.99</v>
      </c>
      <c r="Y122">
        <v>59.99</v>
      </c>
      <c r="Z122">
        <v>429</v>
      </c>
      <c r="AA122">
        <v>11990</v>
      </c>
      <c r="AB122">
        <v>7799</v>
      </c>
      <c r="AC122">
        <v>2700</v>
      </c>
      <c r="AD122">
        <v>570000</v>
      </c>
      <c r="AE122">
        <v>59.99</v>
      </c>
      <c r="AF122">
        <v>270</v>
      </c>
      <c r="AG122">
        <v>59.99</v>
      </c>
      <c r="AH122">
        <v>6480</v>
      </c>
      <c r="AI122">
        <v>8899</v>
      </c>
      <c r="AJ122">
        <v>57900</v>
      </c>
      <c r="AK122">
        <v>59.99</v>
      </c>
      <c r="AL122">
        <v>99</v>
      </c>
      <c r="AM122">
        <v>159</v>
      </c>
      <c r="AN122">
        <v>59.99</v>
      </c>
      <c r="AO122">
        <v>190</v>
      </c>
      <c r="AP122">
        <v>59.99</v>
      </c>
      <c r="AQ122">
        <v>17749</v>
      </c>
      <c r="AR122">
        <v>789</v>
      </c>
      <c r="AS122">
        <v>59.99</v>
      </c>
      <c r="AT122">
        <v>79.95</v>
      </c>
      <c r="AU122">
        <v>599</v>
      </c>
      <c r="AV122">
        <v>5599</v>
      </c>
      <c r="AW122">
        <v>162</v>
      </c>
      <c r="AX122">
        <v>2599</v>
      </c>
      <c r="AY122">
        <v>219.99</v>
      </c>
      <c r="AZ122">
        <v>59.99</v>
      </c>
      <c r="BA122">
        <v>218</v>
      </c>
      <c r="BB122">
        <v>214</v>
      </c>
      <c r="BC122">
        <v>2499</v>
      </c>
      <c r="BD122">
        <v>249</v>
      </c>
      <c r="BE122">
        <v>69.900000000000006</v>
      </c>
      <c r="BF122">
        <v>59.99</v>
      </c>
      <c r="BG122">
        <v>59.99</v>
      </c>
      <c r="BH122">
        <v>599</v>
      </c>
      <c r="BI122">
        <v>59.99</v>
      </c>
      <c r="BJ122">
        <v>699</v>
      </c>
      <c r="BK122">
        <v>99</v>
      </c>
      <c r="BL122">
        <v>1950</v>
      </c>
      <c r="BM122">
        <v>1899</v>
      </c>
      <c r="BN122">
        <v>384</v>
      </c>
      <c r="BO122">
        <v>145</v>
      </c>
      <c r="BP122">
        <v>485</v>
      </c>
      <c r="BQ122">
        <v>59.99</v>
      </c>
      <c r="BR122">
        <v>44.99</v>
      </c>
      <c r="BS122">
        <v>1249790</v>
      </c>
      <c r="BT122">
        <v>12907</v>
      </c>
      <c r="BU122" t="str">
        <f>SRP[[#This Row],[Tier]]&amp;" - "&amp;DOLLAR(SRP[[#This Row],[United States]],2)&amp;" USD"</f>
        <v>120 - $59.99 USD</v>
      </c>
      <c r="BV122" t="str">
        <f>WSP[[#This Row],[LOOKUP]]</f>
        <v>120 - $41.99 USD</v>
      </c>
    </row>
    <row r="123" spans="1:74" x14ac:dyDescent="0.25">
      <c r="A123">
        <v>121</v>
      </c>
      <c r="B123">
        <v>60.49</v>
      </c>
      <c r="C123">
        <v>4598</v>
      </c>
      <c r="D123">
        <v>551.5</v>
      </c>
      <c r="E123">
        <v>80.7</v>
      </c>
      <c r="F123">
        <v>60.49</v>
      </c>
      <c r="G123">
        <v>5045</v>
      </c>
      <c r="H123">
        <v>60.49</v>
      </c>
      <c r="I123">
        <v>120</v>
      </c>
      <c r="J123">
        <v>90.75</v>
      </c>
      <c r="K123">
        <v>60.49</v>
      </c>
      <c r="L123">
        <v>40150</v>
      </c>
      <c r="M123">
        <v>241</v>
      </c>
      <c r="N123">
        <v>160400</v>
      </c>
      <c r="O123">
        <v>30250</v>
      </c>
      <c r="P123">
        <v>363</v>
      </c>
      <c r="Q123">
        <v>60.49</v>
      </c>
      <c r="R123">
        <v>1209</v>
      </c>
      <c r="S123">
        <v>447.5</v>
      </c>
      <c r="T123">
        <v>368.25</v>
      </c>
      <c r="U123">
        <v>60.49</v>
      </c>
      <c r="V123">
        <v>60.49</v>
      </c>
      <c r="W123">
        <v>60.49</v>
      </c>
      <c r="X123">
        <v>60.49</v>
      </c>
      <c r="Y123">
        <v>60.49</v>
      </c>
      <c r="Z123">
        <v>435.5</v>
      </c>
      <c r="AA123">
        <v>12090</v>
      </c>
      <c r="AB123">
        <v>7864</v>
      </c>
      <c r="AC123">
        <v>2710</v>
      </c>
      <c r="AD123">
        <v>575000</v>
      </c>
      <c r="AE123">
        <v>60.49</v>
      </c>
      <c r="AF123">
        <v>272.5</v>
      </c>
      <c r="AG123">
        <v>60.49</v>
      </c>
      <c r="AH123">
        <v>6566</v>
      </c>
      <c r="AI123">
        <v>8974</v>
      </c>
      <c r="AJ123">
        <v>58400</v>
      </c>
      <c r="AK123">
        <v>60.49</v>
      </c>
      <c r="AL123">
        <v>99.5</v>
      </c>
      <c r="AM123">
        <v>160.35</v>
      </c>
      <c r="AN123">
        <v>60.49</v>
      </c>
      <c r="AO123">
        <v>192</v>
      </c>
      <c r="AP123">
        <v>60.49</v>
      </c>
      <c r="AQ123">
        <v>17899</v>
      </c>
      <c r="AR123">
        <v>796</v>
      </c>
      <c r="AS123">
        <v>60.49</v>
      </c>
      <c r="AT123">
        <v>80.45</v>
      </c>
      <c r="AU123">
        <v>601.5</v>
      </c>
      <c r="AV123">
        <v>5646.5</v>
      </c>
      <c r="AW123">
        <v>163.35</v>
      </c>
      <c r="AX123">
        <v>2619</v>
      </c>
      <c r="AY123">
        <v>220.99</v>
      </c>
      <c r="AZ123">
        <v>60.49</v>
      </c>
      <c r="BA123">
        <v>219.8</v>
      </c>
      <c r="BB123">
        <v>215.8</v>
      </c>
      <c r="BC123">
        <v>2519</v>
      </c>
      <c r="BD123">
        <v>249.5</v>
      </c>
      <c r="BE123">
        <v>70.400000000000006</v>
      </c>
      <c r="BF123">
        <v>60.49</v>
      </c>
      <c r="BG123">
        <v>60.49</v>
      </c>
      <c r="BH123">
        <v>601.5</v>
      </c>
      <c r="BI123">
        <v>60.49</v>
      </c>
      <c r="BJ123">
        <v>704</v>
      </c>
      <c r="BK123">
        <v>99.5</v>
      </c>
      <c r="BL123">
        <v>1973</v>
      </c>
      <c r="BM123">
        <v>1914</v>
      </c>
      <c r="BN123">
        <v>387.2</v>
      </c>
      <c r="BO123">
        <v>146.75</v>
      </c>
      <c r="BP123">
        <v>489.25</v>
      </c>
      <c r="BQ123">
        <v>60.49</v>
      </c>
      <c r="BR123">
        <v>45.24</v>
      </c>
      <c r="BS123">
        <v>1260207</v>
      </c>
      <c r="BT123">
        <v>13014.6</v>
      </c>
      <c r="BU123" t="str">
        <f>SRP[[#This Row],[Tier]]&amp;" - "&amp;DOLLAR(SRP[[#This Row],[United States]],2)&amp;" USD"</f>
        <v>121 - $60.49 USD</v>
      </c>
      <c r="BV123" t="str">
        <f>WSP[[#This Row],[LOOKUP]]</f>
        <v>121 - $42.34 USD</v>
      </c>
    </row>
    <row r="124" spans="1:74" x14ac:dyDescent="0.25">
      <c r="A124">
        <v>122</v>
      </c>
      <c r="B124">
        <v>60.99</v>
      </c>
      <c r="C124">
        <v>4636</v>
      </c>
      <c r="D124">
        <v>554</v>
      </c>
      <c r="E124">
        <v>81.45</v>
      </c>
      <c r="F124">
        <v>60.99</v>
      </c>
      <c r="G124">
        <v>5090</v>
      </c>
      <c r="H124">
        <v>60.99</v>
      </c>
      <c r="I124">
        <v>121</v>
      </c>
      <c r="J124">
        <v>91.5</v>
      </c>
      <c r="K124">
        <v>60.99</v>
      </c>
      <c r="L124">
        <v>40400</v>
      </c>
      <c r="M124">
        <v>243</v>
      </c>
      <c r="N124">
        <v>160900</v>
      </c>
      <c r="O124">
        <v>30500</v>
      </c>
      <c r="P124">
        <v>366</v>
      </c>
      <c r="Q124">
        <v>60.99</v>
      </c>
      <c r="R124">
        <v>1219</v>
      </c>
      <c r="S124">
        <v>450</v>
      </c>
      <c r="T124">
        <v>371.5</v>
      </c>
      <c r="U124">
        <v>60.99</v>
      </c>
      <c r="V124">
        <v>60.99</v>
      </c>
      <c r="W124">
        <v>60.99</v>
      </c>
      <c r="X124">
        <v>60.99</v>
      </c>
      <c r="Y124">
        <v>60.99</v>
      </c>
      <c r="Z124">
        <v>442</v>
      </c>
      <c r="AA124">
        <v>12190</v>
      </c>
      <c r="AB124">
        <v>7929</v>
      </c>
      <c r="AC124">
        <v>2720</v>
      </c>
      <c r="AD124">
        <v>580000</v>
      </c>
      <c r="AE124">
        <v>60.99</v>
      </c>
      <c r="AF124">
        <v>275</v>
      </c>
      <c r="AG124">
        <v>60.99</v>
      </c>
      <c r="AH124">
        <v>6588</v>
      </c>
      <c r="AI124">
        <v>9049</v>
      </c>
      <c r="AJ124">
        <v>58900</v>
      </c>
      <c r="AK124">
        <v>60.99</v>
      </c>
      <c r="AL124">
        <v>100</v>
      </c>
      <c r="AM124">
        <v>161.69999999999999</v>
      </c>
      <c r="AN124">
        <v>60.99</v>
      </c>
      <c r="AO124">
        <v>193</v>
      </c>
      <c r="AP124">
        <v>60.99</v>
      </c>
      <c r="AQ124">
        <v>18049</v>
      </c>
      <c r="AR124">
        <v>803</v>
      </c>
      <c r="AS124">
        <v>60.99</v>
      </c>
      <c r="AT124">
        <v>80.95</v>
      </c>
      <c r="AU124">
        <v>604</v>
      </c>
      <c r="AV124">
        <v>5694</v>
      </c>
      <c r="AW124">
        <v>164.7</v>
      </c>
      <c r="AX124">
        <v>2639</v>
      </c>
      <c r="AY124">
        <v>221.99</v>
      </c>
      <c r="AZ124">
        <v>60.99</v>
      </c>
      <c r="BA124">
        <v>221.6</v>
      </c>
      <c r="BB124">
        <v>217.6</v>
      </c>
      <c r="BC124">
        <v>2539</v>
      </c>
      <c r="BD124">
        <v>250</v>
      </c>
      <c r="BE124">
        <v>70.900000000000006</v>
      </c>
      <c r="BF124">
        <v>60.99</v>
      </c>
      <c r="BG124">
        <v>60.99</v>
      </c>
      <c r="BH124">
        <v>604</v>
      </c>
      <c r="BI124">
        <v>60.99</v>
      </c>
      <c r="BJ124">
        <v>709</v>
      </c>
      <c r="BK124">
        <v>100</v>
      </c>
      <c r="BL124">
        <v>1996</v>
      </c>
      <c r="BM124">
        <v>1929</v>
      </c>
      <c r="BN124">
        <v>390.4</v>
      </c>
      <c r="BO124">
        <v>148.5</v>
      </c>
      <c r="BP124">
        <v>493.5</v>
      </c>
      <c r="BQ124">
        <v>60.99</v>
      </c>
      <c r="BR124">
        <v>45.49</v>
      </c>
      <c r="BS124">
        <v>1270624</v>
      </c>
      <c r="BT124">
        <v>13122.2</v>
      </c>
      <c r="BU124" t="str">
        <f>SRP[[#This Row],[Tier]]&amp;" - "&amp;DOLLAR(SRP[[#This Row],[United States]],2)&amp;" USD"</f>
        <v>122 - $60.99 USD</v>
      </c>
      <c r="BV124" t="str">
        <f>WSP[[#This Row],[LOOKUP]]</f>
        <v>122 - $42.69 USD</v>
      </c>
    </row>
    <row r="125" spans="1:74" x14ac:dyDescent="0.25">
      <c r="A125">
        <v>123</v>
      </c>
      <c r="B125">
        <v>61.49</v>
      </c>
      <c r="C125">
        <v>4674</v>
      </c>
      <c r="D125">
        <v>556.5</v>
      </c>
      <c r="E125">
        <v>82.2</v>
      </c>
      <c r="F125">
        <v>61.49</v>
      </c>
      <c r="G125">
        <v>5135</v>
      </c>
      <c r="H125">
        <v>61.49</v>
      </c>
      <c r="I125">
        <v>122</v>
      </c>
      <c r="J125">
        <v>92.25</v>
      </c>
      <c r="K125">
        <v>61.49</v>
      </c>
      <c r="L125">
        <v>40650</v>
      </c>
      <c r="M125">
        <v>245</v>
      </c>
      <c r="N125">
        <v>161400</v>
      </c>
      <c r="O125">
        <v>30750</v>
      </c>
      <c r="P125">
        <v>369</v>
      </c>
      <c r="Q125">
        <v>61.49</v>
      </c>
      <c r="R125">
        <v>1229</v>
      </c>
      <c r="S125">
        <v>452.5</v>
      </c>
      <c r="T125">
        <v>374.75</v>
      </c>
      <c r="U125">
        <v>61.49</v>
      </c>
      <c r="V125">
        <v>61.49</v>
      </c>
      <c r="W125">
        <v>61.49</v>
      </c>
      <c r="X125">
        <v>61.49</v>
      </c>
      <c r="Y125">
        <v>61.49</v>
      </c>
      <c r="Z125">
        <v>448.5</v>
      </c>
      <c r="AA125">
        <v>12290</v>
      </c>
      <c r="AB125">
        <v>7994</v>
      </c>
      <c r="AC125">
        <v>2730</v>
      </c>
      <c r="AD125">
        <v>585000</v>
      </c>
      <c r="AE125">
        <v>61.49</v>
      </c>
      <c r="AF125">
        <v>277.5</v>
      </c>
      <c r="AG125">
        <v>61.49</v>
      </c>
      <c r="AH125">
        <v>6674</v>
      </c>
      <c r="AI125">
        <v>9124</v>
      </c>
      <c r="AJ125">
        <v>59400</v>
      </c>
      <c r="AK125">
        <v>61.49</v>
      </c>
      <c r="AL125">
        <v>100.5</v>
      </c>
      <c r="AM125">
        <v>163.05000000000001</v>
      </c>
      <c r="AN125">
        <v>61.49</v>
      </c>
      <c r="AO125">
        <v>195</v>
      </c>
      <c r="AP125">
        <v>61.49</v>
      </c>
      <c r="AQ125">
        <v>18199</v>
      </c>
      <c r="AR125">
        <v>810</v>
      </c>
      <c r="AS125">
        <v>61.49</v>
      </c>
      <c r="AT125">
        <v>81.45</v>
      </c>
      <c r="AU125">
        <v>606.5</v>
      </c>
      <c r="AV125">
        <v>5741.5</v>
      </c>
      <c r="AW125">
        <v>166.05</v>
      </c>
      <c r="AX125">
        <v>2659</v>
      </c>
      <c r="AY125">
        <v>222.99</v>
      </c>
      <c r="AZ125">
        <v>61.49</v>
      </c>
      <c r="BA125">
        <v>223.4</v>
      </c>
      <c r="BB125">
        <v>219.4</v>
      </c>
      <c r="BC125">
        <v>2559</v>
      </c>
      <c r="BD125">
        <v>250.5</v>
      </c>
      <c r="BE125">
        <v>71.400000000000006</v>
      </c>
      <c r="BF125">
        <v>61.49</v>
      </c>
      <c r="BG125">
        <v>61.49</v>
      </c>
      <c r="BH125">
        <v>606.5</v>
      </c>
      <c r="BI125">
        <v>61.49</v>
      </c>
      <c r="BJ125">
        <v>714</v>
      </c>
      <c r="BK125">
        <v>100.5</v>
      </c>
      <c r="BL125">
        <v>2019</v>
      </c>
      <c r="BM125">
        <v>1944</v>
      </c>
      <c r="BN125">
        <v>393.6</v>
      </c>
      <c r="BO125">
        <v>150.25</v>
      </c>
      <c r="BP125">
        <v>497.75</v>
      </c>
      <c r="BQ125">
        <v>61.49</v>
      </c>
      <c r="BR125">
        <v>45.74</v>
      </c>
      <c r="BS125">
        <v>1281041</v>
      </c>
      <c r="BT125">
        <v>13229.8</v>
      </c>
      <c r="BU125" t="str">
        <f>SRP[[#This Row],[Tier]]&amp;" - "&amp;DOLLAR(SRP[[#This Row],[United States]],2)&amp;" USD"</f>
        <v>123 - $61.49 USD</v>
      </c>
      <c r="BV125" t="str">
        <f>WSP[[#This Row],[LOOKUP]]</f>
        <v>123 - $43.04 USD</v>
      </c>
    </row>
    <row r="126" spans="1:74" x14ac:dyDescent="0.25">
      <c r="A126">
        <v>124</v>
      </c>
      <c r="B126">
        <v>61.99</v>
      </c>
      <c r="C126">
        <v>4712</v>
      </c>
      <c r="D126">
        <v>559</v>
      </c>
      <c r="E126">
        <v>82.95</v>
      </c>
      <c r="F126">
        <v>61.99</v>
      </c>
      <c r="G126">
        <v>5180</v>
      </c>
      <c r="H126">
        <v>61.99</v>
      </c>
      <c r="I126">
        <v>123</v>
      </c>
      <c r="J126">
        <v>93</v>
      </c>
      <c r="K126">
        <v>61.99</v>
      </c>
      <c r="L126">
        <v>40900</v>
      </c>
      <c r="M126">
        <v>247</v>
      </c>
      <c r="N126">
        <v>161900</v>
      </c>
      <c r="O126">
        <v>31000</v>
      </c>
      <c r="P126">
        <v>372</v>
      </c>
      <c r="Q126">
        <v>61.99</v>
      </c>
      <c r="R126">
        <v>1239</v>
      </c>
      <c r="S126">
        <v>455</v>
      </c>
      <c r="T126">
        <v>378</v>
      </c>
      <c r="U126">
        <v>61.99</v>
      </c>
      <c r="V126">
        <v>61.99</v>
      </c>
      <c r="W126">
        <v>61.99</v>
      </c>
      <c r="X126">
        <v>61.99</v>
      </c>
      <c r="Y126">
        <v>61.99</v>
      </c>
      <c r="Z126">
        <v>455</v>
      </c>
      <c r="AA126">
        <v>12390</v>
      </c>
      <c r="AB126">
        <v>8059</v>
      </c>
      <c r="AC126">
        <v>2740</v>
      </c>
      <c r="AD126">
        <v>590000</v>
      </c>
      <c r="AE126">
        <v>61.99</v>
      </c>
      <c r="AF126">
        <v>280</v>
      </c>
      <c r="AG126">
        <v>61.99</v>
      </c>
      <c r="AH126">
        <v>6696</v>
      </c>
      <c r="AI126">
        <v>9199</v>
      </c>
      <c r="AJ126">
        <v>59900</v>
      </c>
      <c r="AK126">
        <v>61.99</v>
      </c>
      <c r="AL126">
        <v>101</v>
      </c>
      <c r="AM126">
        <v>164.4</v>
      </c>
      <c r="AN126">
        <v>61.99</v>
      </c>
      <c r="AO126">
        <v>196</v>
      </c>
      <c r="AP126">
        <v>61.99</v>
      </c>
      <c r="AQ126">
        <v>18349</v>
      </c>
      <c r="AR126">
        <v>817</v>
      </c>
      <c r="AS126">
        <v>61.99</v>
      </c>
      <c r="AT126">
        <v>81.95</v>
      </c>
      <c r="AU126">
        <v>609</v>
      </c>
      <c r="AV126">
        <v>5789</v>
      </c>
      <c r="AW126">
        <v>167.4</v>
      </c>
      <c r="AX126">
        <v>2679</v>
      </c>
      <c r="AY126">
        <v>223.99</v>
      </c>
      <c r="AZ126">
        <v>61.99</v>
      </c>
      <c r="BA126">
        <v>225.2</v>
      </c>
      <c r="BB126">
        <v>221.2</v>
      </c>
      <c r="BC126">
        <v>2579</v>
      </c>
      <c r="BD126">
        <v>251</v>
      </c>
      <c r="BE126">
        <v>71.900000000000006</v>
      </c>
      <c r="BF126">
        <v>61.99</v>
      </c>
      <c r="BG126">
        <v>61.99</v>
      </c>
      <c r="BH126">
        <v>609</v>
      </c>
      <c r="BI126">
        <v>61.99</v>
      </c>
      <c r="BJ126">
        <v>719</v>
      </c>
      <c r="BK126">
        <v>101</v>
      </c>
      <c r="BL126">
        <v>2042</v>
      </c>
      <c r="BM126">
        <v>1959</v>
      </c>
      <c r="BN126">
        <v>396.8</v>
      </c>
      <c r="BO126">
        <v>152</v>
      </c>
      <c r="BP126">
        <v>502</v>
      </c>
      <c r="BQ126">
        <v>61.99</v>
      </c>
      <c r="BR126">
        <v>45.99</v>
      </c>
      <c r="BS126">
        <v>1291458</v>
      </c>
      <c r="BT126">
        <v>13337.4</v>
      </c>
      <c r="BU126" t="str">
        <f>SRP[[#This Row],[Tier]]&amp;" - "&amp;DOLLAR(SRP[[#This Row],[United States]],2)&amp;" USD"</f>
        <v>124 - $61.99 USD</v>
      </c>
      <c r="BV126" t="str">
        <f>WSP[[#This Row],[LOOKUP]]</f>
        <v>124 - $43.39 USD</v>
      </c>
    </row>
    <row r="127" spans="1:74" x14ac:dyDescent="0.25">
      <c r="A127">
        <v>125</v>
      </c>
      <c r="B127">
        <v>62.49</v>
      </c>
      <c r="C127">
        <v>4750</v>
      </c>
      <c r="D127">
        <v>561.5</v>
      </c>
      <c r="E127">
        <v>83.7</v>
      </c>
      <c r="F127">
        <v>62.49</v>
      </c>
      <c r="G127">
        <v>5225</v>
      </c>
      <c r="H127">
        <v>62.49</v>
      </c>
      <c r="I127">
        <v>124</v>
      </c>
      <c r="J127">
        <v>93.75</v>
      </c>
      <c r="K127">
        <v>62.49</v>
      </c>
      <c r="L127">
        <v>41150</v>
      </c>
      <c r="M127">
        <v>249</v>
      </c>
      <c r="N127">
        <v>162400</v>
      </c>
      <c r="O127">
        <v>31250</v>
      </c>
      <c r="P127">
        <v>375</v>
      </c>
      <c r="Q127">
        <v>62.49</v>
      </c>
      <c r="R127">
        <v>1249</v>
      </c>
      <c r="S127">
        <v>457.5</v>
      </c>
      <c r="T127">
        <v>381.25</v>
      </c>
      <c r="U127">
        <v>62.49</v>
      </c>
      <c r="V127">
        <v>62.49</v>
      </c>
      <c r="W127">
        <v>62.49</v>
      </c>
      <c r="X127">
        <v>62.49</v>
      </c>
      <c r="Y127">
        <v>62.49</v>
      </c>
      <c r="Z127">
        <v>461.5</v>
      </c>
      <c r="AA127">
        <v>12490</v>
      </c>
      <c r="AB127">
        <v>8124</v>
      </c>
      <c r="AC127">
        <v>2750</v>
      </c>
      <c r="AD127">
        <v>595000</v>
      </c>
      <c r="AE127">
        <v>62.49</v>
      </c>
      <c r="AF127">
        <v>282.5</v>
      </c>
      <c r="AG127">
        <v>62.49</v>
      </c>
      <c r="AH127">
        <v>6782</v>
      </c>
      <c r="AI127">
        <v>9274</v>
      </c>
      <c r="AJ127">
        <v>60400</v>
      </c>
      <c r="AK127">
        <v>62.49</v>
      </c>
      <c r="AL127">
        <v>101.5</v>
      </c>
      <c r="AM127">
        <v>165.75</v>
      </c>
      <c r="AN127">
        <v>62.49</v>
      </c>
      <c r="AO127">
        <v>198</v>
      </c>
      <c r="AP127">
        <v>62.49</v>
      </c>
      <c r="AQ127">
        <v>18499</v>
      </c>
      <c r="AR127">
        <v>824</v>
      </c>
      <c r="AS127">
        <v>62.49</v>
      </c>
      <c r="AT127">
        <v>82.45</v>
      </c>
      <c r="AU127">
        <v>611.5</v>
      </c>
      <c r="AV127">
        <v>5836.5</v>
      </c>
      <c r="AW127">
        <v>168.75</v>
      </c>
      <c r="AX127">
        <v>2699</v>
      </c>
      <c r="AY127">
        <v>224.99</v>
      </c>
      <c r="AZ127">
        <v>62.49</v>
      </c>
      <c r="BA127">
        <v>227</v>
      </c>
      <c r="BB127">
        <v>223</v>
      </c>
      <c r="BC127">
        <v>2599</v>
      </c>
      <c r="BD127">
        <v>251.5</v>
      </c>
      <c r="BE127">
        <v>72.400000000000006</v>
      </c>
      <c r="BF127">
        <v>62.49</v>
      </c>
      <c r="BG127">
        <v>62.49</v>
      </c>
      <c r="BH127">
        <v>611.5</v>
      </c>
      <c r="BI127">
        <v>62.49</v>
      </c>
      <c r="BJ127">
        <v>724</v>
      </c>
      <c r="BK127">
        <v>101.5</v>
      </c>
      <c r="BL127">
        <v>2065</v>
      </c>
      <c r="BM127">
        <v>1974</v>
      </c>
      <c r="BN127">
        <v>400</v>
      </c>
      <c r="BO127">
        <v>153.75</v>
      </c>
      <c r="BP127">
        <v>506.25</v>
      </c>
      <c r="BQ127">
        <v>62.49</v>
      </c>
      <c r="BR127">
        <v>46.24</v>
      </c>
      <c r="BS127">
        <v>1301875</v>
      </c>
      <c r="BT127">
        <v>13445</v>
      </c>
      <c r="BU127" t="str">
        <f>SRP[[#This Row],[Tier]]&amp;" - "&amp;DOLLAR(SRP[[#This Row],[United States]],2)&amp;" USD"</f>
        <v>125 - $62.49 USD</v>
      </c>
      <c r="BV127" t="str">
        <f>WSP[[#This Row],[LOOKUP]]</f>
        <v>125 - $43.74 USD</v>
      </c>
    </row>
    <row r="128" spans="1:74" x14ac:dyDescent="0.25">
      <c r="A128">
        <v>126</v>
      </c>
      <c r="B128">
        <v>62.99</v>
      </c>
      <c r="C128">
        <v>4788</v>
      </c>
      <c r="D128">
        <v>564</v>
      </c>
      <c r="E128">
        <v>84.95</v>
      </c>
      <c r="F128">
        <v>62.99</v>
      </c>
      <c r="G128">
        <v>5270</v>
      </c>
      <c r="H128">
        <v>62.99</v>
      </c>
      <c r="I128">
        <v>125</v>
      </c>
      <c r="J128">
        <v>94.5</v>
      </c>
      <c r="K128">
        <v>62.99</v>
      </c>
      <c r="L128">
        <v>41400</v>
      </c>
      <c r="M128">
        <v>251</v>
      </c>
      <c r="N128">
        <v>162900</v>
      </c>
      <c r="O128">
        <v>31500</v>
      </c>
      <c r="P128">
        <v>378</v>
      </c>
      <c r="Q128">
        <v>62.99</v>
      </c>
      <c r="R128">
        <v>1259</v>
      </c>
      <c r="S128">
        <v>460</v>
      </c>
      <c r="T128">
        <v>384.5</v>
      </c>
      <c r="U128">
        <v>62.99</v>
      </c>
      <c r="V128">
        <v>62.99</v>
      </c>
      <c r="W128">
        <v>62.99</v>
      </c>
      <c r="X128">
        <v>62.99</v>
      </c>
      <c r="Y128">
        <v>62.99</v>
      </c>
      <c r="Z128">
        <v>468</v>
      </c>
      <c r="AA128">
        <v>12590</v>
      </c>
      <c r="AB128">
        <v>8189</v>
      </c>
      <c r="AC128">
        <v>2760</v>
      </c>
      <c r="AD128">
        <v>600000</v>
      </c>
      <c r="AE128">
        <v>62.99</v>
      </c>
      <c r="AF128">
        <v>285</v>
      </c>
      <c r="AG128">
        <v>62.99</v>
      </c>
      <c r="AH128">
        <v>6804</v>
      </c>
      <c r="AI128">
        <v>9349</v>
      </c>
      <c r="AJ128">
        <v>60900</v>
      </c>
      <c r="AK128">
        <v>62.99</v>
      </c>
      <c r="AL128">
        <v>102</v>
      </c>
      <c r="AM128">
        <v>167.1</v>
      </c>
      <c r="AN128">
        <v>62.99</v>
      </c>
      <c r="AO128">
        <v>199</v>
      </c>
      <c r="AP128">
        <v>62.99</v>
      </c>
      <c r="AQ128">
        <v>18649</v>
      </c>
      <c r="AR128">
        <v>831</v>
      </c>
      <c r="AS128">
        <v>62.99</v>
      </c>
      <c r="AT128">
        <v>82.95</v>
      </c>
      <c r="AU128">
        <v>614</v>
      </c>
      <c r="AV128">
        <v>5884</v>
      </c>
      <c r="AW128">
        <v>170.1</v>
      </c>
      <c r="AX128">
        <v>2719</v>
      </c>
      <c r="AY128">
        <v>225.99</v>
      </c>
      <c r="AZ128">
        <v>62.99</v>
      </c>
      <c r="BA128">
        <v>228.8</v>
      </c>
      <c r="BB128">
        <v>224.8</v>
      </c>
      <c r="BC128">
        <v>2619</v>
      </c>
      <c r="BD128">
        <v>252</v>
      </c>
      <c r="BE128">
        <v>72.900000000000006</v>
      </c>
      <c r="BF128">
        <v>62.99</v>
      </c>
      <c r="BG128">
        <v>62.99</v>
      </c>
      <c r="BH128">
        <v>614</v>
      </c>
      <c r="BI128">
        <v>62.99</v>
      </c>
      <c r="BJ128">
        <v>729</v>
      </c>
      <c r="BK128">
        <v>102</v>
      </c>
      <c r="BL128">
        <v>2088</v>
      </c>
      <c r="BM128">
        <v>1989</v>
      </c>
      <c r="BN128">
        <v>403.2</v>
      </c>
      <c r="BO128">
        <v>155.5</v>
      </c>
      <c r="BP128">
        <v>510.5</v>
      </c>
      <c r="BQ128">
        <v>62.99</v>
      </c>
      <c r="BR128">
        <v>46.49</v>
      </c>
      <c r="BS128">
        <v>1312292</v>
      </c>
      <c r="BT128">
        <v>13552.6</v>
      </c>
      <c r="BU128" t="str">
        <f>SRP[[#This Row],[Tier]]&amp;" - "&amp;DOLLAR(SRP[[#This Row],[United States]],2)&amp;" USD"</f>
        <v>126 - $62.99 USD</v>
      </c>
      <c r="BV128" t="str">
        <f>WSP[[#This Row],[LOOKUP]]</f>
        <v>126 - $44.09 USD</v>
      </c>
    </row>
    <row r="129" spans="1:74" x14ac:dyDescent="0.25">
      <c r="A129">
        <v>127</v>
      </c>
      <c r="B129">
        <v>63.49</v>
      </c>
      <c r="C129">
        <v>4826</v>
      </c>
      <c r="D129">
        <v>566.5</v>
      </c>
      <c r="E129">
        <v>85.2</v>
      </c>
      <c r="F129">
        <v>63.49</v>
      </c>
      <c r="G129">
        <v>5315</v>
      </c>
      <c r="H129">
        <v>63.49</v>
      </c>
      <c r="I129">
        <v>126</v>
      </c>
      <c r="J129">
        <v>95.25</v>
      </c>
      <c r="K129">
        <v>63.49</v>
      </c>
      <c r="L129">
        <v>41650</v>
      </c>
      <c r="M129">
        <v>253</v>
      </c>
      <c r="N129">
        <v>163400</v>
      </c>
      <c r="O129">
        <v>31750</v>
      </c>
      <c r="P129">
        <v>381</v>
      </c>
      <c r="Q129">
        <v>63.49</v>
      </c>
      <c r="R129">
        <v>1269</v>
      </c>
      <c r="S129">
        <v>462.5</v>
      </c>
      <c r="T129">
        <v>387.75</v>
      </c>
      <c r="U129">
        <v>63.49</v>
      </c>
      <c r="V129">
        <v>63.49</v>
      </c>
      <c r="W129">
        <v>63.49</v>
      </c>
      <c r="X129">
        <v>63.49</v>
      </c>
      <c r="Y129">
        <v>63.49</v>
      </c>
      <c r="Z129">
        <v>474.5</v>
      </c>
      <c r="AA129">
        <v>12690</v>
      </c>
      <c r="AB129">
        <v>8254</v>
      </c>
      <c r="AC129">
        <v>2770</v>
      </c>
      <c r="AD129">
        <v>605000</v>
      </c>
      <c r="AE129">
        <v>63.49</v>
      </c>
      <c r="AF129">
        <v>287.5</v>
      </c>
      <c r="AG129">
        <v>63.49</v>
      </c>
      <c r="AH129">
        <v>6890</v>
      </c>
      <c r="AI129">
        <v>9424</v>
      </c>
      <c r="AJ129">
        <v>61400</v>
      </c>
      <c r="AK129">
        <v>63.49</v>
      </c>
      <c r="AL129">
        <v>102.5</v>
      </c>
      <c r="AM129">
        <v>168.45</v>
      </c>
      <c r="AN129">
        <v>63.49</v>
      </c>
      <c r="AO129">
        <v>201</v>
      </c>
      <c r="AP129">
        <v>63.49</v>
      </c>
      <c r="AQ129">
        <v>18799</v>
      </c>
      <c r="AR129">
        <v>838</v>
      </c>
      <c r="AS129">
        <v>63.49</v>
      </c>
      <c r="AT129">
        <v>83.45</v>
      </c>
      <c r="AU129">
        <v>616.5</v>
      </c>
      <c r="AV129">
        <v>5931.5</v>
      </c>
      <c r="AW129">
        <v>171.45</v>
      </c>
      <c r="AX129">
        <v>2739</v>
      </c>
      <c r="AY129">
        <v>226.99</v>
      </c>
      <c r="AZ129">
        <v>63.49</v>
      </c>
      <c r="BA129">
        <v>230.6</v>
      </c>
      <c r="BB129">
        <v>226.6</v>
      </c>
      <c r="BC129">
        <v>2639</v>
      </c>
      <c r="BD129">
        <v>252.5</v>
      </c>
      <c r="BE129">
        <v>73.400000000000006</v>
      </c>
      <c r="BF129">
        <v>63.49</v>
      </c>
      <c r="BG129">
        <v>63.49</v>
      </c>
      <c r="BH129">
        <v>616.5</v>
      </c>
      <c r="BI129">
        <v>63.49</v>
      </c>
      <c r="BJ129">
        <v>734</v>
      </c>
      <c r="BK129">
        <v>102.5</v>
      </c>
      <c r="BL129">
        <v>2111</v>
      </c>
      <c r="BM129">
        <v>2004</v>
      </c>
      <c r="BN129">
        <v>406.4</v>
      </c>
      <c r="BO129">
        <v>157.25</v>
      </c>
      <c r="BP129">
        <v>514.75</v>
      </c>
      <c r="BQ129">
        <v>63.49</v>
      </c>
      <c r="BR129">
        <v>46.74</v>
      </c>
      <c r="BS129">
        <v>1322709</v>
      </c>
      <c r="BT129">
        <v>13660.2</v>
      </c>
      <c r="BU129" t="str">
        <f>SRP[[#This Row],[Tier]]&amp;" - "&amp;DOLLAR(SRP[[#This Row],[United States]],2)&amp;" USD"</f>
        <v>127 - $63.49 USD</v>
      </c>
      <c r="BV129" t="str">
        <f>WSP[[#This Row],[LOOKUP]]</f>
        <v>127 - $44.44 USD</v>
      </c>
    </row>
    <row r="130" spans="1:74" x14ac:dyDescent="0.25">
      <c r="A130">
        <v>128</v>
      </c>
      <c r="B130">
        <v>63.99</v>
      </c>
      <c r="C130">
        <v>4864</v>
      </c>
      <c r="D130">
        <v>569</v>
      </c>
      <c r="E130">
        <v>85.95</v>
      </c>
      <c r="F130">
        <v>63.99</v>
      </c>
      <c r="G130">
        <v>5360</v>
      </c>
      <c r="H130">
        <v>63.99</v>
      </c>
      <c r="I130">
        <v>127</v>
      </c>
      <c r="J130">
        <v>96</v>
      </c>
      <c r="K130">
        <v>63.99</v>
      </c>
      <c r="L130">
        <v>41900</v>
      </c>
      <c r="M130">
        <v>255</v>
      </c>
      <c r="N130">
        <v>163900</v>
      </c>
      <c r="O130">
        <v>32000</v>
      </c>
      <c r="P130">
        <v>384</v>
      </c>
      <c r="Q130">
        <v>63.99</v>
      </c>
      <c r="R130">
        <v>1279</v>
      </c>
      <c r="S130">
        <v>465</v>
      </c>
      <c r="T130">
        <v>391</v>
      </c>
      <c r="U130">
        <v>63.99</v>
      </c>
      <c r="V130">
        <v>63.99</v>
      </c>
      <c r="W130">
        <v>63.99</v>
      </c>
      <c r="X130">
        <v>63.99</v>
      </c>
      <c r="Y130">
        <v>63.99</v>
      </c>
      <c r="Z130">
        <v>481</v>
      </c>
      <c r="AA130">
        <v>12790</v>
      </c>
      <c r="AB130">
        <v>8319</v>
      </c>
      <c r="AC130">
        <v>2780</v>
      </c>
      <c r="AD130">
        <v>610000</v>
      </c>
      <c r="AE130">
        <v>63.99</v>
      </c>
      <c r="AF130">
        <v>290</v>
      </c>
      <c r="AG130">
        <v>63.99</v>
      </c>
      <c r="AH130">
        <v>6912</v>
      </c>
      <c r="AI130">
        <v>9499</v>
      </c>
      <c r="AJ130">
        <v>61900</v>
      </c>
      <c r="AK130">
        <v>63.99</v>
      </c>
      <c r="AL130">
        <v>103</v>
      </c>
      <c r="AM130">
        <v>169.8</v>
      </c>
      <c r="AN130">
        <v>63.99</v>
      </c>
      <c r="AO130">
        <v>202</v>
      </c>
      <c r="AP130">
        <v>63.99</v>
      </c>
      <c r="AQ130">
        <v>18949</v>
      </c>
      <c r="AR130">
        <v>845</v>
      </c>
      <c r="AS130">
        <v>63.99</v>
      </c>
      <c r="AT130">
        <v>83.95</v>
      </c>
      <c r="AU130">
        <v>619</v>
      </c>
      <c r="AV130">
        <v>5979</v>
      </c>
      <c r="AW130">
        <v>172.8</v>
      </c>
      <c r="AX130">
        <v>2759</v>
      </c>
      <c r="AY130">
        <v>227.99</v>
      </c>
      <c r="AZ130">
        <v>63.99</v>
      </c>
      <c r="BA130">
        <v>232.4</v>
      </c>
      <c r="BB130">
        <v>228.4</v>
      </c>
      <c r="BC130">
        <v>2659</v>
      </c>
      <c r="BD130">
        <v>253</v>
      </c>
      <c r="BE130">
        <v>73.900000000000006</v>
      </c>
      <c r="BF130">
        <v>63.99</v>
      </c>
      <c r="BG130">
        <v>63.99</v>
      </c>
      <c r="BH130">
        <v>619</v>
      </c>
      <c r="BI130">
        <v>63.99</v>
      </c>
      <c r="BJ130">
        <v>739</v>
      </c>
      <c r="BK130">
        <v>103</v>
      </c>
      <c r="BL130">
        <v>2134</v>
      </c>
      <c r="BM130">
        <v>2019</v>
      </c>
      <c r="BN130">
        <v>409.6</v>
      </c>
      <c r="BO130">
        <v>159</v>
      </c>
      <c r="BP130">
        <v>519</v>
      </c>
      <c r="BQ130">
        <v>63.99</v>
      </c>
      <c r="BR130">
        <v>46.99</v>
      </c>
      <c r="BS130">
        <v>1333126</v>
      </c>
      <c r="BT130">
        <v>13767.8</v>
      </c>
      <c r="BU130" t="str">
        <f>SRP[[#This Row],[Tier]]&amp;" - "&amp;DOLLAR(SRP[[#This Row],[United States]],2)&amp;" USD"</f>
        <v>128 - $63.99 USD</v>
      </c>
      <c r="BV130" t="str">
        <f>WSP[[#This Row],[LOOKUP]]</f>
        <v>128 - $44.79 USD</v>
      </c>
    </row>
    <row r="131" spans="1:74" x14ac:dyDescent="0.25">
      <c r="A131">
        <v>129</v>
      </c>
      <c r="B131">
        <v>64.489999999999995</v>
      </c>
      <c r="C131">
        <v>4902</v>
      </c>
      <c r="D131">
        <v>571.5</v>
      </c>
      <c r="E131">
        <v>86.7</v>
      </c>
      <c r="F131">
        <v>64.489999999999995</v>
      </c>
      <c r="G131">
        <v>5405</v>
      </c>
      <c r="H131">
        <v>64.489999999999995</v>
      </c>
      <c r="I131">
        <v>128</v>
      </c>
      <c r="J131">
        <v>96.75</v>
      </c>
      <c r="K131">
        <v>64.489999999999995</v>
      </c>
      <c r="L131">
        <v>42150</v>
      </c>
      <c r="M131">
        <v>257</v>
      </c>
      <c r="N131">
        <v>164400</v>
      </c>
      <c r="O131">
        <v>32250</v>
      </c>
      <c r="P131">
        <v>387</v>
      </c>
      <c r="Q131">
        <v>64.489999999999995</v>
      </c>
      <c r="R131">
        <v>1289</v>
      </c>
      <c r="S131">
        <v>467.5</v>
      </c>
      <c r="T131">
        <v>394.25</v>
      </c>
      <c r="U131">
        <v>64.489999999999995</v>
      </c>
      <c r="V131">
        <v>64.489999999999995</v>
      </c>
      <c r="W131">
        <v>64.489999999999995</v>
      </c>
      <c r="X131">
        <v>64.489999999999995</v>
      </c>
      <c r="Y131">
        <v>64.489999999999995</v>
      </c>
      <c r="Z131">
        <v>487.5</v>
      </c>
      <c r="AA131">
        <v>12890</v>
      </c>
      <c r="AB131">
        <v>8384</v>
      </c>
      <c r="AC131">
        <v>2790</v>
      </c>
      <c r="AD131">
        <v>615000</v>
      </c>
      <c r="AE131">
        <v>64.489999999999995</v>
      </c>
      <c r="AF131">
        <v>292.5</v>
      </c>
      <c r="AG131">
        <v>64.489999999999995</v>
      </c>
      <c r="AH131">
        <v>6998</v>
      </c>
      <c r="AI131">
        <v>9574</v>
      </c>
      <c r="AJ131">
        <v>62400</v>
      </c>
      <c r="AK131">
        <v>64.489999999999995</v>
      </c>
      <c r="AL131">
        <v>103.5</v>
      </c>
      <c r="AM131">
        <v>171.15</v>
      </c>
      <c r="AN131">
        <v>64.489999999999995</v>
      </c>
      <c r="AO131">
        <v>204</v>
      </c>
      <c r="AP131">
        <v>64.489999999999995</v>
      </c>
      <c r="AQ131">
        <v>19099</v>
      </c>
      <c r="AR131">
        <v>852</v>
      </c>
      <c r="AS131">
        <v>64.489999999999995</v>
      </c>
      <c r="AT131">
        <v>84.45</v>
      </c>
      <c r="AU131">
        <v>621.5</v>
      </c>
      <c r="AV131">
        <v>6026.5</v>
      </c>
      <c r="AW131">
        <v>174.15</v>
      </c>
      <c r="AX131">
        <v>2779</v>
      </c>
      <c r="AY131">
        <v>228.99</v>
      </c>
      <c r="AZ131">
        <v>64.489999999999995</v>
      </c>
      <c r="BA131">
        <v>234.2</v>
      </c>
      <c r="BB131">
        <v>230.2</v>
      </c>
      <c r="BC131">
        <v>2679</v>
      </c>
      <c r="BD131">
        <v>253.5</v>
      </c>
      <c r="BE131">
        <v>74.400000000000006</v>
      </c>
      <c r="BF131">
        <v>64.489999999999995</v>
      </c>
      <c r="BG131">
        <v>64.489999999999995</v>
      </c>
      <c r="BH131">
        <v>621.5</v>
      </c>
      <c r="BI131">
        <v>64.489999999999995</v>
      </c>
      <c r="BJ131">
        <v>744</v>
      </c>
      <c r="BK131">
        <v>103.5</v>
      </c>
      <c r="BL131">
        <v>2157</v>
      </c>
      <c r="BM131">
        <v>2034</v>
      </c>
      <c r="BN131">
        <v>412.8</v>
      </c>
      <c r="BO131">
        <v>160.75</v>
      </c>
      <c r="BP131">
        <v>523.25</v>
      </c>
      <c r="BQ131">
        <v>64.489999999999995</v>
      </c>
      <c r="BR131">
        <v>47.24</v>
      </c>
      <c r="BS131">
        <v>1343543</v>
      </c>
      <c r="BT131">
        <v>13875.4</v>
      </c>
      <c r="BU131" t="str">
        <f>SRP[[#This Row],[Tier]]&amp;" - "&amp;DOLLAR(SRP[[#This Row],[United States]],2)&amp;" USD"</f>
        <v>129 - $64.49 USD</v>
      </c>
      <c r="BV131" t="str">
        <f>WSP[[#This Row],[LOOKUP]]</f>
        <v>129 - $45.14 USD</v>
      </c>
    </row>
    <row r="132" spans="1:74" x14ac:dyDescent="0.25">
      <c r="A132">
        <v>130</v>
      </c>
      <c r="B132">
        <v>64.989999999999995</v>
      </c>
      <c r="C132">
        <v>4940</v>
      </c>
      <c r="D132">
        <v>574</v>
      </c>
      <c r="E132">
        <v>87.45</v>
      </c>
      <c r="F132">
        <v>64.989999999999995</v>
      </c>
      <c r="G132">
        <v>5450</v>
      </c>
      <c r="H132">
        <v>64.989999999999995</v>
      </c>
      <c r="I132">
        <v>129</v>
      </c>
      <c r="J132">
        <v>97.5</v>
      </c>
      <c r="K132">
        <v>64.989999999999995</v>
      </c>
      <c r="L132">
        <v>42400</v>
      </c>
      <c r="M132">
        <v>259</v>
      </c>
      <c r="N132">
        <v>164900</v>
      </c>
      <c r="O132">
        <v>32500</v>
      </c>
      <c r="P132">
        <v>390</v>
      </c>
      <c r="Q132">
        <v>64.989999999999995</v>
      </c>
      <c r="R132">
        <v>1299</v>
      </c>
      <c r="S132">
        <v>470</v>
      </c>
      <c r="T132">
        <v>397.5</v>
      </c>
      <c r="U132">
        <v>64.989999999999995</v>
      </c>
      <c r="V132">
        <v>64.989999999999995</v>
      </c>
      <c r="W132">
        <v>64.989999999999995</v>
      </c>
      <c r="X132">
        <v>64.989999999999995</v>
      </c>
      <c r="Y132">
        <v>64.989999999999995</v>
      </c>
      <c r="Z132">
        <v>494</v>
      </c>
      <c r="AA132">
        <v>12990</v>
      </c>
      <c r="AB132">
        <v>8449</v>
      </c>
      <c r="AC132">
        <v>2800</v>
      </c>
      <c r="AD132">
        <v>620000</v>
      </c>
      <c r="AE132">
        <v>64.989999999999995</v>
      </c>
      <c r="AF132">
        <v>295</v>
      </c>
      <c r="AG132">
        <v>64.989999999999995</v>
      </c>
      <c r="AH132">
        <v>7020</v>
      </c>
      <c r="AI132">
        <v>9649</v>
      </c>
      <c r="AJ132">
        <v>62900</v>
      </c>
      <c r="AK132">
        <v>64.989999999999995</v>
      </c>
      <c r="AL132">
        <v>104</v>
      </c>
      <c r="AM132">
        <v>172.5</v>
      </c>
      <c r="AN132">
        <v>64.989999999999995</v>
      </c>
      <c r="AO132">
        <v>205</v>
      </c>
      <c r="AP132">
        <v>64.989999999999995</v>
      </c>
      <c r="AQ132">
        <v>19249</v>
      </c>
      <c r="AR132">
        <v>859</v>
      </c>
      <c r="AS132">
        <v>64.989999999999995</v>
      </c>
      <c r="AT132">
        <v>84.95</v>
      </c>
      <c r="AU132">
        <v>624</v>
      </c>
      <c r="AV132">
        <v>6074</v>
      </c>
      <c r="AW132">
        <v>175.5</v>
      </c>
      <c r="AX132">
        <v>2799</v>
      </c>
      <c r="AY132">
        <v>229.99</v>
      </c>
      <c r="AZ132">
        <v>64.989999999999995</v>
      </c>
      <c r="BA132">
        <v>236</v>
      </c>
      <c r="BB132">
        <v>232</v>
      </c>
      <c r="BC132">
        <v>2699</v>
      </c>
      <c r="BD132">
        <v>254</v>
      </c>
      <c r="BE132">
        <v>74.900000000000006</v>
      </c>
      <c r="BF132">
        <v>64.989999999999995</v>
      </c>
      <c r="BG132">
        <v>64.989999999999995</v>
      </c>
      <c r="BH132">
        <v>624</v>
      </c>
      <c r="BI132">
        <v>64.989999999999995</v>
      </c>
      <c r="BJ132">
        <v>749</v>
      </c>
      <c r="BK132">
        <v>104</v>
      </c>
      <c r="BL132">
        <v>2180</v>
      </c>
      <c r="BM132">
        <v>2049</v>
      </c>
      <c r="BN132">
        <v>416</v>
      </c>
      <c r="BO132">
        <v>162.5</v>
      </c>
      <c r="BP132">
        <v>527.5</v>
      </c>
      <c r="BQ132">
        <v>64.989999999999995</v>
      </c>
      <c r="BR132">
        <v>47.49</v>
      </c>
      <c r="BS132">
        <v>1353960</v>
      </c>
      <c r="BT132">
        <v>13983</v>
      </c>
      <c r="BU132" t="str">
        <f>SRP[[#This Row],[Tier]]&amp;" - "&amp;DOLLAR(SRP[[#This Row],[United States]],2)&amp;" USD"</f>
        <v>130 - $64.99 USD</v>
      </c>
      <c r="BV132" t="str">
        <f>WSP[[#This Row],[LOOKUP]]</f>
        <v>130 - $45.49 USD</v>
      </c>
    </row>
    <row r="133" spans="1:74" x14ac:dyDescent="0.25">
      <c r="A133">
        <v>131</v>
      </c>
      <c r="B133">
        <v>65.489999999999995</v>
      </c>
      <c r="C133">
        <v>4978</v>
      </c>
      <c r="D133">
        <v>576.5</v>
      </c>
      <c r="E133">
        <v>88.2</v>
      </c>
      <c r="F133">
        <v>65.489999999999995</v>
      </c>
      <c r="G133">
        <v>5495</v>
      </c>
      <c r="H133">
        <v>65.489999999999995</v>
      </c>
      <c r="I133">
        <v>130</v>
      </c>
      <c r="J133">
        <v>98.25</v>
      </c>
      <c r="K133">
        <v>65.489999999999995</v>
      </c>
      <c r="L133">
        <v>42650</v>
      </c>
      <c r="M133">
        <v>261</v>
      </c>
      <c r="N133">
        <v>165400</v>
      </c>
      <c r="O133">
        <v>32750</v>
      </c>
      <c r="P133">
        <v>393</v>
      </c>
      <c r="Q133">
        <v>65.489999999999995</v>
      </c>
      <c r="R133">
        <v>1309</v>
      </c>
      <c r="S133">
        <v>472.5</v>
      </c>
      <c r="T133">
        <v>400.75</v>
      </c>
      <c r="U133">
        <v>65.489999999999995</v>
      </c>
      <c r="V133">
        <v>65.489999999999995</v>
      </c>
      <c r="W133">
        <v>65.489999999999995</v>
      </c>
      <c r="X133">
        <v>65.489999999999995</v>
      </c>
      <c r="Y133">
        <v>65.489999999999995</v>
      </c>
      <c r="Z133">
        <v>500.5</v>
      </c>
      <c r="AA133">
        <v>13090</v>
      </c>
      <c r="AB133">
        <v>8514</v>
      </c>
      <c r="AC133">
        <v>2810</v>
      </c>
      <c r="AD133">
        <v>625000</v>
      </c>
      <c r="AE133">
        <v>65.489999999999995</v>
      </c>
      <c r="AF133">
        <v>297.5</v>
      </c>
      <c r="AG133">
        <v>65.489999999999995</v>
      </c>
      <c r="AH133">
        <v>7106</v>
      </c>
      <c r="AI133">
        <v>9724</v>
      </c>
      <c r="AJ133">
        <v>63400</v>
      </c>
      <c r="AK133">
        <v>65.489999999999995</v>
      </c>
      <c r="AL133">
        <v>104.5</v>
      </c>
      <c r="AM133">
        <v>173.85</v>
      </c>
      <c r="AN133">
        <v>65.489999999999995</v>
      </c>
      <c r="AO133">
        <v>207</v>
      </c>
      <c r="AP133">
        <v>65.489999999999995</v>
      </c>
      <c r="AQ133">
        <v>19399</v>
      </c>
      <c r="AR133">
        <v>866</v>
      </c>
      <c r="AS133">
        <v>65.489999999999995</v>
      </c>
      <c r="AT133">
        <v>85.45</v>
      </c>
      <c r="AU133">
        <v>626.5</v>
      </c>
      <c r="AV133">
        <v>6121.5</v>
      </c>
      <c r="AW133">
        <v>176.85</v>
      </c>
      <c r="AX133">
        <v>2819</v>
      </c>
      <c r="AY133">
        <v>230.99</v>
      </c>
      <c r="AZ133">
        <v>65.489999999999995</v>
      </c>
      <c r="BA133">
        <v>237.8</v>
      </c>
      <c r="BB133">
        <v>233.8</v>
      </c>
      <c r="BC133">
        <v>2719</v>
      </c>
      <c r="BD133">
        <v>254.5</v>
      </c>
      <c r="BE133">
        <v>75.400000000000006</v>
      </c>
      <c r="BF133">
        <v>65.489999999999995</v>
      </c>
      <c r="BG133">
        <v>65.489999999999995</v>
      </c>
      <c r="BH133">
        <v>626.5</v>
      </c>
      <c r="BI133">
        <v>65.489999999999995</v>
      </c>
      <c r="BJ133">
        <v>754</v>
      </c>
      <c r="BK133">
        <v>104.5</v>
      </c>
      <c r="BL133">
        <v>2203</v>
      </c>
      <c r="BM133">
        <v>2064</v>
      </c>
      <c r="BN133">
        <v>419.2</v>
      </c>
      <c r="BO133">
        <v>164.25</v>
      </c>
      <c r="BP133">
        <v>531.75</v>
      </c>
      <c r="BQ133">
        <v>65.489999999999995</v>
      </c>
      <c r="BR133">
        <v>47.74</v>
      </c>
      <c r="BS133">
        <v>1364377</v>
      </c>
      <c r="BT133">
        <v>14090.6</v>
      </c>
      <c r="BU133" t="str">
        <f>SRP[[#This Row],[Tier]]&amp;" - "&amp;DOLLAR(SRP[[#This Row],[United States]],2)&amp;" USD"</f>
        <v>131 - $65.49 USD</v>
      </c>
      <c r="BV133" t="str">
        <f>WSP[[#This Row],[LOOKUP]]</f>
        <v>131 - $45.84 USD</v>
      </c>
    </row>
    <row r="134" spans="1:74" x14ac:dyDescent="0.25">
      <c r="A134">
        <v>132</v>
      </c>
      <c r="B134">
        <v>65.989999999999995</v>
      </c>
      <c r="C134">
        <v>5016</v>
      </c>
      <c r="D134">
        <v>579</v>
      </c>
      <c r="E134">
        <v>88.95</v>
      </c>
      <c r="F134">
        <v>65.989999999999995</v>
      </c>
      <c r="G134">
        <v>5540</v>
      </c>
      <c r="H134">
        <v>65.989999999999995</v>
      </c>
      <c r="I134">
        <v>131</v>
      </c>
      <c r="J134">
        <v>99</v>
      </c>
      <c r="K134">
        <v>65.989999999999995</v>
      </c>
      <c r="L134">
        <v>42900</v>
      </c>
      <c r="M134">
        <v>263</v>
      </c>
      <c r="N134">
        <v>165900</v>
      </c>
      <c r="O134">
        <v>33000</v>
      </c>
      <c r="P134">
        <v>396</v>
      </c>
      <c r="Q134">
        <v>65.989999999999995</v>
      </c>
      <c r="R134">
        <v>1319</v>
      </c>
      <c r="S134">
        <v>475</v>
      </c>
      <c r="T134">
        <v>404</v>
      </c>
      <c r="U134">
        <v>65.989999999999995</v>
      </c>
      <c r="V134">
        <v>65.989999999999995</v>
      </c>
      <c r="W134">
        <v>65.989999999999995</v>
      </c>
      <c r="X134">
        <v>65.989999999999995</v>
      </c>
      <c r="Y134">
        <v>65.989999999999995</v>
      </c>
      <c r="Z134">
        <v>507</v>
      </c>
      <c r="AA134">
        <v>13190</v>
      </c>
      <c r="AB134">
        <v>8579</v>
      </c>
      <c r="AC134">
        <v>2820</v>
      </c>
      <c r="AD134">
        <v>630000</v>
      </c>
      <c r="AE134">
        <v>65.989999999999995</v>
      </c>
      <c r="AF134">
        <v>300</v>
      </c>
      <c r="AG134">
        <v>65.989999999999995</v>
      </c>
      <c r="AH134">
        <v>7128</v>
      </c>
      <c r="AI134">
        <v>9799</v>
      </c>
      <c r="AJ134">
        <v>63900</v>
      </c>
      <c r="AK134">
        <v>65.989999999999995</v>
      </c>
      <c r="AL134">
        <v>105</v>
      </c>
      <c r="AM134">
        <v>175.2</v>
      </c>
      <c r="AN134">
        <v>65.989999999999995</v>
      </c>
      <c r="AO134">
        <v>208</v>
      </c>
      <c r="AP134">
        <v>65.989999999999995</v>
      </c>
      <c r="AQ134">
        <v>19549</v>
      </c>
      <c r="AR134">
        <v>873</v>
      </c>
      <c r="AS134">
        <v>65.989999999999995</v>
      </c>
      <c r="AT134">
        <v>85.95</v>
      </c>
      <c r="AU134">
        <v>629</v>
      </c>
      <c r="AV134">
        <v>6169</v>
      </c>
      <c r="AW134">
        <v>178.2</v>
      </c>
      <c r="AX134">
        <v>2839</v>
      </c>
      <c r="AY134">
        <v>231.99</v>
      </c>
      <c r="AZ134">
        <v>65.989999999999995</v>
      </c>
      <c r="BA134">
        <v>239.6</v>
      </c>
      <c r="BB134">
        <v>235.6</v>
      </c>
      <c r="BC134">
        <v>2739</v>
      </c>
      <c r="BD134">
        <v>255</v>
      </c>
      <c r="BE134">
        <v>75.900000000000006</v>
      </c>
      <c r="BF134">
        <v>65.989999999999995</v>
      </c>
      <c r="BG134">
        <v>65.989999999999995</v>
      </c>
      <c r="BH134">
        <v>629</v>
      </c>
      <c r="BI134">
        <v>65.989999999999995</v>
      </c>
      <c r="BJ134">
        <v>759</v>
      </c>
      <c r="BK134">
        <v>105</v>
      </c>
      <c r="BL134">
        <v>2226</v>
      </c>
      <c r="BM134">
        <v>2079</v>
      </c>
      <c r="BN134">
        <v>422.4</v>
      </c>
      <c r="BO134">
        <v>166</v>
      </c>
      <c r="BP134">
        <v>536</v>
      </c>
      <c r="BQ134">
        <v>65.989999999999995</v>
      </c>
      <c r="BR134">
        <v>47.99</v>
      </c>
      <c r="BS134">
        <v>1374794</v>
      </c>
      <c r="BT134">
        <v>14198.2</v>
      </c>
      <c r="BU134" t="str">
        <f>SRP[[#This Row],[Tier]]&amp;" - "&amp;DOLLAR(SRP[[#This Row],[United States]],2)&amp;" USD"</f>
        <v>132 - $65.99 USD</v>
      </c>
      <c r="BV134" t="str">
        <f>WSP[[#This Row],[LOOKUP]]</f>
        <v>132 - $46.19 USD</v>
      </c>
    </row>
    <row r="135" spans="1:74" x14ac:dyDescent="0.25">
      <c r="A135">
        <v>133</v>
      </c>
      <c r="B135">
        <v>66.489999999999995</v>
      </c>
      <c r="C135">
        <v>5054</v>
      </c>
      <c r="D135">
        <v>581.5</v>
      </c>
      <c r="E135">
        <v>89.95</v>
      </c>
      <c r="F135">
        <v>66.489999999999995</v>
      </c>
      <c r="G135">
        <v>5585</v>
      </c>
      <c r="H135">
        <v>66.489999999999995</v>
      </c>
      <c r="I135">
        <v>132</v>
      </c>
      <c r="J135">
        <v>99.75</v>
      </c>
      <c r="K135">
        <v>66.489999999999995</v>
      </c>
      <c r="L135">
        <v>43150</v>
      </c>
      <c r="M135">
        <v>265</v>
      </c>
      <c r="N135">
        <v>166400</v>
      </c>
      <c r="O135">
        <v>33250</v>
      </c>
      <c r="P135">
        <v>399</v>
      </c>
      <c r="Q135">
        <v>66.489999999999995</v>
      </c>
      <c r="R135">
        <v>1329</v>
      </c>
      <c r="S135">
        <v>477.5</v>
      </c>
      <c r="T135">
        <v>407.25</v>
      </c>
      <c r="U135">
        <v>66.489999999999995</v>
      </c>
      <c r="V135">
        <v>66.489999999999995</v>
      </c>
      <c r="W135">
        <v>66.489999999999995</v>
      </c>
      <c r="X135">
        <v>66.489999999999995</v>
      </c>
      <c r="Y135">
        <v>66.489999999999995</v>
      </c>
      <c r="Z135">
        <v>513.5</v>
      </c>
      <c r="AA135">
        <v>13290</v>
      </c>
      <c r="AB135">
        <v>8644</v>
      </c>
      <c r="AC135">
        <v>2830</v>
      </c>
      <c r="AD135">
        <v>635000</v>
      </c>
      <c r="AE135">
        <v>66.489999999999995</v>
      </c>
      <c r="AF135">
        <v>302.5</v>
      </c>
      <c r="AG135">
        <v>66.489999999999995</v>
      </c>
      <c r="AH135">
        <v>7214</v>
      </c>
      <c r="AI135">
        <v>9874</v>
      </c>
      <c r="AJ135">
        <v>64400</v>
      </c>
      <c r="AK135">
        <v>66.489999999999995</v>
      </c>
      <c r="AL135">
        <v>105.5</v>
      </c>
      <c r="AM135">
        <v>176.55</v>
      </c>
      <c r="AN135">
        <v>66.489999999999995</v>
      </c>
      <c r="AO135">
        <v>210</v>
      </c>
      <c r="AP135">
        <v>66.489999999999995</v>
      </c>
      <c r="AQ135">
        <v>19699</v>
      </c>
      <c r="AR135">
        <v>880</v>
      </c>
      <c r="AS135">
        <v>66.489999999999995</v>
      </c>
      <c r="AT135">
        <v>86.45</v>
      </c>
      <c r="AU135">
        <v>631.5</v>
      </c>
      <c r="AV135">
        <v>6216.5</v>
      </c>
      <c r="AW135">
        <v>179.55</v>
      </c>
      <c r="AX135">
        <v>2859</v>
      </c>
      <c r="AY135">
        <v>232.99</v>
      </c>
      <c r="AZ135">
        <v>66.489999999999995</v>
      </c>
      <c r="BA135">
        <v>241.4</v>
      </c>
      <c r="BB135">
        <v>237.4</v>
      </c>
      <c r="BC135">
        <v>2759</v>
      </c>
      <c r="BD135">
        <v>255.5</v>
      </c>
      <c r="BE135">
        <v>76.400000000000006</v>
      </c>
      <c r="BF135">
        <v>66.489999999999995</v>
      </c>
      <c r="BG135">
        <v>66.489999999999995</v>
      </c>
      <c r="BH135">
        <v>631.5</v>
      </c>
      <c r="BI135">
        <v>66.489999999999995</v>
      </c>
      <c r="BJ135">
        <v>764</v>
      </c>
      <c r="BK135">
        <v>105.5</v>
      </c>
      <c r="BL135">
        <v>2249</v>
      </c>
      <c r="BM135">
        <v>2094</v>
      </c>
      <c r="BN135">
        <v>425.6</v>
      </c>
      <c r="BO135">
        <v>167.75</v>
      </c>
      <c r="BP135">
        <v>540.25</v>
      </c>
      <c r="BQ135">
        <v>66.489999999999995</v>
      </c>
      <c r="BR135">
        <v>48.24</v>
      </c>
      <c r="BS135">
        <v>1385211</v>
      </c>
      <c r="BT135">
        <v>14305.8</v>
      </c>
      <c r="BU135" t="str">
        <f>SRP[[#This Row],[Tier]]&amp;" - "&amp;DOLLAR(SRP[[#This Row],[United States]],2)&amp;" USD"</f>
        <v>133 - $66.49 USD</v>
      </c>
      <c r="BV135" t="str">
        <f>WSP[[#This Row],[LOOKUP]]</f>
        <v>133 - $46.54 USD</v>
      </c>
    </row>
    <row r="136" spans="1:74" x14ac:dyDescent="0.25">
      <c r="A136">
        <v>134</v>
      </c>
      <c r="B136">
        <v>66.989999999999995</v>
      </c>
      <c r="C136">
        <v>5092</v>
      </c>
      <c r="D136">
        <v>584</v>
      </c>
      <c r="E136">
        <v>90.45</v>
      </c>
      <c r="F136">
        <v>66.989999999999995</v>
      </c>
      <c r="G136">
        <v>5630</v>
      </c>
      <c r="H136">
        <v>66.989999999999995</v>
      </c>
      <c r="I136">
        <v>133</v>
      </c>
      <c r="J136">
        <v>100.5</v>
      </c>
      <c r="K136">
        <v>66.989999999999995</v>
      </c>
      <c r="L136">
        <v>43400</v>
      </c>
      <c r="M136">
        <v>267</v>
      </c>
      <c r="N136">
        <v>166900</v>
      </c>
      <c r="O136">
        <v>33500</v>
      </c>
      <c r="P136">
        <v>402</v>
      </c>
      <c r="Q136">
        <v>66.989999999999995</v>
      </c>
      <c r="R136">
        <v>1339</v>
      </c>
      <c r="S136">
        <v>480</v>
      </c>
      <c r="T136">
        <v>410.5</v>
      </c>
      <c r="U136">
        <v>66.989999999999995</v>
      </c>
      <c r="V136">
        <v>66.989999999999995</v>
      </c>
      <c r="W136">
        <v>66.989999999999995</v>
      </c>
      <c r="X136">
        <v>66.989999999999995</v>
      </c>
      <c r="Y136">
        <v>66.989999999999995</v>
      </c>
      <c r="Z136">
        <v>520</v>
      </c>
      <c r="AA136">
        <v>13390</v>
      </c>
      <c r="AB136">
        <v>8709</v>
      </c>
      <c r="AC136">
        <v>2840</v>
      </c>
      <c r="AD136">
        <v>640000</v>
      </c>
      <c r="AE136">
        <v>66.989999999999995</v>
      </c>
      <c r="AF136">
        <v>305</v>
      </c>
      <c r="AG136">
        <v>66.989999999999995</v>
      </c>
      <c r="AH136">
        <v>7236</v>
      </c>
      <c r="AI136">
        <v>9949</v>
      </c>
      <c r="AJ136">
        <v>64900</v>
      </c>
      <c r="AK136">
        <v>66.989999999999995</v>
      </c>
      <c r="AL136">
        <v>106</v>
      </c>
      <c r="AM136">
        <v>177.9</v>
      </c>
      <c r="AN136">
        <v>66.989999999999995</v>
      </c>
      <c r="AO136">
        <v>211</v>
      </c>
      <c r="AP136">
        <v>66.989999999999995</v>
      </c>
      <c r="AQ136">
        <v>19849</v>
      </c>
      <c r="AR136">
        <v>887</v>
      </c>
      <c r="AS136">
        <v>66.989999999999995</v>
      </c>
      <c r="AT136">
        <v>86.95</v>
      </c>
      <c r="AU136">
        <v>634</v>
      </c>
      <c r="AV136">
        <v>6264</v>
      </c>
      <c r="AW136">
        <v>180.9</v>
      </c>
      <c r="AX136">
        <v>2879</v>
      </c>
      <c r="AY136">
        <v>233.99</v>
      </c>
      <c r="AZ136">
        <v>66.989999999999995</v>
      </c>
      <c r="BA136">
        <v>243.2</v>
      </c>
      <c r="BB136">
        <v>239.2</v>
      </c>
      <c r="BC136">
        <v>2779</v>
      </c>
      <c r="BD136">
        <v>256</v>
      </c>
      <c r="BE136">
        <v>76.900000000000006</v>
      </c>
      <c r="BF136">
        <v>66.989999999999995</v>
      </c>
      <c r="BG136">
        <v>66.989999999999995</v>
      </c>
      <c r="BH136">
        <v>634</v>
      </c>
      <c r="BI136">
        <v>66.989999999999995</v>
      </c>
      <c r="BJ136">
        <v>769</v>
      </c>
      <c r="BK136">
        <v>106</v>
      </c>
      <c r="BL136">
        <v>2272</v>
      </c>
      <c r="BM136">
        <v>2109</v>
      </c>
      <c r="BN136">
        <v>428.8</v>
      </c>
      <c r="BO136">
        <v>169.5</v>
      </c>
      <c r="BP136">
        <v>544.5</v>
      </c>
      <c r="BQ136">
        <v>66.989999999999995</v>
      </c>
      <c r="BR136">
        <v>48.49</v>
      </c>
      <c r="BS136">
        <v>1395628</v>
      </c>
      <c r="BT136">
        <v>14413.4</v>
      </c>
      <c r="BU136" t="str">
        <f>SRP[[#This Row],[Tier]]&amp;" - "&amp;DOLLAR(SRP[[#This Row],[United States]],2)&amp;" USD"</f>
        <v>134 - $66.99 USD</v>
      </c>
      <c r="BV136" t="str">
        <f>WSP[[#This Row],[LOOKUP]]</f>
        <v>134 - $46.89 USD</v>
      </c>
    </row>
    <row r="137" spans="1:74" x14ac:dyDescent="0.25">
      <c r="A137">
        <v>135</v>
      </c>
      <c r="B137">
        <v>67.489999999999995</v>
      </c>
      <c r="C137">
        <v>5130</v>
      </c>
      <c r="D137">
        <v>586.5</v>
      </c>
      <c r="E137">
        <v>91.2</v>
      </c>
      <c r="F137">
        <v>67.489999999999995</v>
      </c>
      <c r="G137">
        <v>5675</v>
      </c>
      <c r="H137">
        <v>67.489999999999995</v>
      </c>
      <c r="I137">
        <v>134</v>
      </c>
      <c r="J137">
        <v>101.25</v>
      </c>
      <c r="K137">
        <v>67.489999999999995</v>
      </c>
      <c r="L137">
        <v>43650</v>
      </c>
      <c r="M137">
        <v>269</v>
      </c>
      <c r="N137">
        <v>167400</v>
      </c>
      <c r="O137">
        <v>33750</v>
      </c>
      <c r="P137">
        <v>405</v>
      </c>
      <c r="Q137">
        <v>67.489999999999995</v>
      </c>
      <c r="R137">
        <v>1349</v>
      </c>
      <c r="S137">
        <v>482.5</v>
      </c>
      <c r="T137">
        <v>413.75</v>
      </c>
      <c r="U137">
        <v>67.489999999999995</v>
      </c>
      <c r="V137">
        <v>67.489999999999995</v>
      </c>
      <c r="W137">
        <v>67.489999999999995</v>
      </c>
      <c r="X137">
        <v>67.489999999999995</v>
      </c>
      <c r="Y137">
        <v>67.489999999999995</v>
      </c>
      <c r="Z137">
        <v>526.5</v>
      </c>
      <c r="AA137">
        <v>13490</v>
      </c>
      <c r="AB137">
        <v>8774</v>
      </c>
      <c r="AC137">
        <v>2850</v>
      </c>
      <c r="AD137">
        <v>645000</v>
      </c>
      <c r="AE137">
        <v>67.489999999999995</v>
      </c>
      <c r="AF137">
        <v>307.5</v>
      </c>
      <c r="AG137">
        <v>67.489999999999995</v>
      </c>
      <c r="AH137">
        <v>7322</v>
      </c>
      <c r="AI137">
        <v>10024</v>
      </c>
      <c r="AJ137">
        <v>65400</v>
      </c>
      <c r="AK137">
        <v>67.489999999999995</v>
      </c>
      <c r="AL137">
        <v>106.5</v>
      </c>
      <c r="AM137">
        <v>179.25</v>
      </c>
      <c r="AN137">
        <v>67.489999999999995</v>
      </c>
      <c r="AO137">
        <v>213</v>
      </c>
      <c r="AP137">
        <v>67.489999999999995</v>
      </c>
      <c r="AQ137">
        <v>19999</v>
      </c>
      <c r="AR137">
        <v>894</v>
      </c>
      <c r="AS137">
        <v>67.489999999999995</v>
      </c>
      <c r="AT137">
        <v>87.45</v>
      </c>
      <c r="AU137">
        <v>636.5</v>
      </c>
      <c r="AV137">
        <v>6311.5</v>
      </c>
      <c r="AW137">
        <v>182.25</v>
      </c>
      <c r="AX137">
        <v>2899</v>
      </c>
      <c r="AY137">
        <v>234.99</v>
      </c>
      <c r="AZ137">
        <v>67.489999999999995</v>
      </c>
      <c r="BA137">
        <v>245</v>
      </c>
      <c r="BB137">
        <v>241</v>
      </c>
      <c r="BC137">
        <v>2799</v>
      </c>
      <c r="BD137">
        <v>256.5</v>
      </c>
      <c r="BE137">
        <v>77.400000000000006</v>
      </c>
      <c r="BF137">
        <v>67.489999999999995</v>
      </c>
      <c r="BG137">
        <v>67.489999999999995</v>
      </c>
      <c r="BH137">
        <v>636.5</v>
      </c>
      <c r="BI137">
        <v>67.489999999999995</v>
      </c>
      <c r="BJ137">
        <v>774</v>
      </c>
      <c r="BK137">
        <v>106.5</v>
      </c>
      <c r="BL137">
        <v>2295</v>
      </c>
      <c r="BM137">
        <v>2124</v>
      </c>
      <c r="BN137">
        <v>432</v>
      </c>
      <c r="BO137">
        <v>171.25</v>
      </c>
      <c r="BP137">
        <v>548.75</v>
      </c>
      <c r="BQ137">
        <v>67.489999999999995</v>
      </c>
      <c r="BR137">
        <v>48.74</v>
      </c>
      <c r="BS137">
        <v>1406045</v>
      </c>
      <c r="BT137">
        <v>14521</v>
      </c>
      <c r="BU137" t="str">
        <f>SRP[[#This Row],[Tier]]&amp;" - "&amp;DOLLAR(SRP[[#This Row],[United States]],2)&amp;" USD"</f>
        <v>135 - $67.49 USD</v>
      </c>
      <c r="BV137" t="str">
        <f>WSP[[#This Row],[LOOKUP]]</f>
        <v>135 - $47.24 USD</v>
      </c>
    </row>
    <row r="138" spans="1:74" x14ac:dyDescent="0.25">
      <c r="A138">
        <v>136</v>
      </c>
      <c r="B138">
        <v>67.989999999999995</v>
      </c>
      <c r="C138">
        <v>5168</v>
      </c>
      <c r="D138">
        <v>589</v>
      </c>
      <c r="E138">
        <v>91.95</v>
      </c>
      <c r="F138">
        <v>67.989999999999995</v>
      </c>
      <c r="G138">
        <v>5720</v>
      </c>
      <c r="H138">
        <v>67.989999999999995</v>
      </c>
      <c r="I138">
        <v>135</v>
      </c>
      <c r="J138">
        <v>102</v>
      </c>
      <c r="K138">
        <v>67.989999999999995</v>
      </c>
      <c r="L138">
        <v>43900</v>
      </c>
      <c r="M138">
        <v>271</v>
      </c>
      <c r="N138">
        <v>167900</v>
      </c>
      <c r="O138">
        <v>34000</v>
      </c>
      <c r="P138">
        <v>408</v>
      </c>
      <c r="Q138">
        <v>67.989999999999995</v>
      </c>
      <c r="R138">
        <v>1359</v>
      </c>
      <c r="S138">
        <v>485</v>
      </c>
      <c r="T138">
        <v>417</v>
      </c>
      <c r="U138">
        <v>67.989999999999995</v>
      </c>
      <c r="V138">
        <v>67.989999999999995</v>
      </c>
      <c r="W138">
        <v>67.989999999999995</v>
      </c>
      <c r="X138">
        <v>67.989999999999995</v>
      </c>
      <c r="Y138">
        <v>67.989999999999995</v>
      </c>
      <c r="Z138">
        <v>533</v>
      </c>
      <c r="AA138">
        <v>13590</v>
      </c>
      <c r="AB138">
        <v>8839</v>
      </c>
      <c r="AC138">
        <v>2860</v>
      </c>
      <c r="AD138">
        <v>650000</v>
      </c>
      <c r="AE138">
        <v>67.989999999999995</v>
      </c>
      <c r="AF138">
        <v>310</v>
      </c>
      <c r="AG138">
        <v>67.989999999999995</v>
      </c>
      <c r="AH138">
        <v>7344</v>
      </c>
      <c r="AI138">
        <v>10099</v>
      </c>
      <c r="AJ138">
        <v>65900</v>
      </c>
      <c r="AK138">
        <v>67.989999999999995</v>
      </c>
      <c r="AL138">
        <v>107</v>
      </c>
      <c r="AM138">
        <v>180.6</v>
      </c>
      <c r="AN138">
        <v>67.989999999999995</v>
      </c>
      <c r="AO138">
        <v>214</v>
      </c>
      <c r="AP138">
        <v>67.989999999999995</v>
      </c>
      <c r="AQ138">
        <v>20149</v>
      </c>
      <c r="AR138">
        <v>901</v>
      </c>
      <c r="AS138">
        <v>67.989999999999995</v>
      </c>
      <c r="AT138">
        <v>87.95</v>
      </c>
      <c r="AU138">
        <v>639</v>
      </c>
      <c r="AV138">
        <v>6359</v>
      </c>
      <c r="AW138">
        <v>183.6</v>
      </c>
      <c r="AX138">
        <v>2919</v>
      </c>
      <c r="AY138">
        <v>235.99</v>
      </c>
      <c r="AZ138">
        <v>67.989999999999995</v>
      </c>
      <c r="BA138">
        <v>246.8</v>
      </c>
      <c r="BB138">
        <v>242.8</v>
      </c>
      <c r="BC138">
        <v>2819</v>
      </c>
      <c r="BD138">
        <v>257</v>
      </c>
      <c r="BE138">
        <v>77.900000000000006</v>
      </c>
      <c r="BF138">
        <v>67.989999999999995</v>
      </c>
      <c r="BG138">
        <v>67.989999999999995</v>
      </c>
      <c r="BH138">
        <v>639</v>
      </c>
      <c r="BI138">
        <v>67.989999999999995</v>
      </c>
      <c r="BJ138">
        <v>779</v>
      </c>
      <c r="BK138">
        <v>107</v>
      </c>
      <c r="BL138">
        <v>2318</v>
      </c>
      <c r="BM138">
        <v>2139</v>
      </c>
      <c r="BN138">
        <v>435.2</v>
      </c>
      <c r="BO138">
        <v>173</v>
      </c>
      <c r="BP138">
        <v>553</v>
      </c>
      <c r="BQ138">
        <v>67.989999999999995</v>
      </c>
      <c r="BR138">
        <v>48.99</v>
      </c>
      <c r="BS138">
        <v>1416462</v>
      </c>
      <c r="BT138">
        <v>14628.6</v>
      </c>
      <c r="BU138" t="str">
        <f>SRP[[#This Row],[Tier]]&amp;" - "&amp;DOLLAR(SRP[[#This Row],[United States]],2)&amp;" USD"</f>
        <v>136 - $67.99 USD</v>
      </c>
      <c r="BV138" t="str">
        <f>WSP[[#This Row],[LOOKUP]]</f>
        <v>136 - $47.59 USD</v>
      </c>
    </row>
    <row r="139" spans="1:74" x14ac:dyDescent="0.25">
      <c r="A139">
        <v>137</v>
      </c>
      <c r="B139">
        <v>68.489999999999995</v>
      </c>
      <c r="C139">
        <v>5206</v>
      </c>
      <c r="D139">
        <v>591.5</v>
      </c>
      <c r="E139">
        <v>92.7</v>
      </c>
      <c r="F139">
        <v>68.489999999999995</v>
      </c>
      <c r="G139">
        <v>5765</v>
      </c>
      <c r="H139">
        <v>68.489999999999995</v>
      </c>
      <c r="I139">
        <v>136</v>
      </c>
      <c r="J139">
        <v>102.75</v>
      </c>
      <c r="K139">
        <v>68.489999999999995</v>
      </c>
      <c r="L139">
        <v>44150</v>
      </c>
      <c r="M139">
        <v>273</v>
      </c>
      <c r="N139">
        <v>168400</v>
      </c>
      <c r="O139">
        <v>34250</v>
      </c>
      <c r="P139">
        <v>411</v>
      </c>
      <c r="Q139">
        <v>68.489999999999995</v>
      </c>
      <c r="R139">
        <v>1369</v>
      </c>
      <c r="S139">
        <v>487.5</v>
      </c>
      <c r="T139">
        <v>420.25</v>
      </c>
      <c r="U139">
        <v>68.489999999999995</v>
      </c>
      <c r="V139">
        <v>68.489999999999995</v>
      </c>
      <c r="W139">
        <v>68.489999999999995</v>
      </c>
      <c r="X139">
        <v>68.489999999999995</v>
      </c>
      <c r="Y139">
        <v>68.489999999999995</v>
      </c>
      <c r="Z139">
        <v>539.5</v>
      </c>
      <c r="AA139">
        <v>13690</v>
      </c>
      <c r="AB139">
        <v>8904</v>
      </c>
      <c r="AC139">
        <v>2870</v>
      </c>
      <c r="AD139">
        <v>655000</v>
      </c>
      <c r="AE139">
        <v>68.489999999999995</v>
      </c>
      <c r="AF139">
        <v>312.5</v>
      </c>
      <c r="AG139">
        <v>68.489999999999995</v>
      </c>
      <c r="AH139">
        <v>7430</v>
      </c>
      <c r="AI139">
        <v>10174</v>
      </c>
      <c r="AJ139">
        <v>66400</v>
      </c>
      <c r="AK139">
        <v>68.489999999999995</v>
      </c>
      <c r="AL139">
        <v>107.5</v>
      </c>
      <c r="AM139">
        <v>181.95</v>
      </c>
      <c r="AN139">
        <v>68.489999999999995</v>
      </c>
      <c r="AO139">
        <v>216</v>
      </c>
      <c r="AP139">
        <v>68.489999999999995</v>
      </c>
      <c r="AQ139">
        <v>20299</v>
      </c>
      <c r="AR139">
        <v>908</v>
      </c>
      <c r="AS139">
        <v>68.489999999999995</v>
      </c>
      <c r="AT139">
        <v>88.45</v>
      </c>
      <c r="AU139">
        <v>641.5</v>
      </c>
      <c r="AV139">
        <v>6406.5</v>
      </c>
      <c r="AW139">
        <v>184.95</v>
      </c>
      <c r="AX139">
        <v>2939</v>
      </c>
      <c r="AY139">
        <v>236.99</v>
      </c>
      <c r="AZ139">
        <v>68.489999999999995</v>
      </c>
      <c r="BA139">
        <v>248.6</v>
      </c>
      <c r="BB139">
        <v>244.6</v>
      </c>
      <c r="BC139">
        <v>2839</v>
      </c>
      <c r="BD139">
        <v>257.5</v>
      </c>
      <c r="BE139">
        <v>78.400000000000006</v>
      </c>
      <c r="BF139">
        <v>68.489999999999995</v>
      </c>
      <c r="BG139">
        <v>68.489999999999995</v>
      </c>
      <c r="BH139">
        <v>641.5</v>
      </c>
      <c r="BI139">
        <v>68.489999999999995</v>
      </c>
      <c r="BJ139">
        <v>784</v>
      </c>
      <c r="BK139">
        <v>107.5</v>
      </c>
      <c r="BL139">
        <v>2341</v>
      </c>
      <c r="BM139">
        <v>2154</v>
      </c>
      <c r="BN139">
        <v>438.4</v>
      </c>
      <c r="BO139">
        <v>174.75</v>
      </c>
      <c r="BP139">
        <v>557.25</v>
      </c>
      <c r="BQ139">
        <v>68.489999999999995</v>
      </c>
      <c r="BR139">
        <v>49.24</v>
      </c>
      <c r="BS139">
        <v>1426879</v>
      </c>
      <c r="BT139">
        <v>14736.2</v>
      </c>
      <c r="BU139" t="str">
        <f>SRP[[#This Row],[Tier]]&amp;" - "&amp;DOLLAR(SRP[[#This Row],[United States]],2)&amp;" USD"</f>
        <v>137 - $68.49 USD</v>
      </c>
      <c r="BV139" t="str">
        <f>WSP[[#This Row],[LOOKUP]]</f>
        <v>137 - $47.94 USD</v>
      </c>
    </row>
    <row r="140" spans="1:74" x14ac:dyDescent="0.25">
      <c r="A140">
        <v>138</v>
      </c>
      <c r="B140">
        <v>68.989999999999995</v>
      </c>
      <c r="C140">
        <v>5244</v>
      </c>
      <c r="D140">
        <v>594</v>
      </c>
      <c r="E140">
        <v>93.45</v>
      </c>
      <c r="F140">
        <v>68.989999999999995</v>
      </c>
      <c r="G140">
        <v>5810</v>
      </c>
      <c r="H140">
        <v>68.989999999999995</v>
      </c>
      <c r="I140">
        <v>137</v>
      </c>
      <c r="J140">
        <v>103.5</v>
      </c>
      <c r="K140">
        <v>68.989999999999995</v>
      </c>
      <c r="L140">
        <v>44400</v>
      </c>
      <c r="M140">
        <v>275</v>
      </c>
      <c r="N140">
        <v>168900</v>
      </c>
      <c r="O140">
        <v>34500</v>
      </c>
      <c r="P140">
        <v>414</v>
      </c>
      <c r="Q140">
        <v>68.989999999999995</v>
      </c>
      <c r="R140">
        <v>1379</v>
      </c>
      <c r="S140">
        <v>490</v>
      </c>
      <c r="T140">
        <v>423.5</v>
      </c>
      <c r="U140">
        <v>68.989999999999995</v>
      </c>
      <c r="V140">
        <v>68.989999999999995</v>
      </c>
      <c r="W140">
        <v>68.989999999999995</v>
      </c>
      <c r="X140">
        <v>68.989999999999995</v>
      </c>
      <c r="Y140">
        <v>68.989999999999995</v>
      </c>
      <c r="Z140">
        <v>546</v>
      </c>
      <c r="AA140">
        <v>13790</v>
      </c>
      <c r="AB140">
        <v>8969</v>
      </c>
      <c r="AC140">
        <v>2880</v>
      </c>
      <c r="AD140">
        <v>660000</v>
      </c>
      <c r="AE140">
        <v>68.989999999999995</v>
      </c>
      <c r="AF140">
        <v>315</v>
      </c>
      <c r="AG140">
        <v>68.989999999999995</v>
      </c>
      <c r="AH140">
        <v>7452</v>
      </c>
      <c r="AI140">
        <v>10249</v>
      </c>
      <c r="AJ140">
        <v>66900</v>
      </c>
      <c r="AK140">
        <v>68.989999999999995</v>
      </c>
      <c r="AL140">
        <v>108</v>
      </c>
      <c r="AM140">
        <v>183.3</v>
      </c>
      <c r="AN140">
        <v>68.989999999999995</v>
      </c>
      <c r="AO140">
        <v>217</v>
      </c>
      <c r="AP140">
        <v>68.989999999999995</v>
      </c>
      <c r="AQ140">
        <v>20449</v>
      </c>
      <c r="AR140">
        <v>915</v>
      </c>
      <c r="AS140">
        <v>68.989999999999995</v>
      </c>
      <c r="AT140">
        <v>88.95</v>
      </c>
      <c r="AU140">
        <v>644</v>
      </c>
      <c r="AV140">
        <v>6454</v>
      </c>
      <c r="AW140">
        <v>186.3</v>
      </c>
      <c r="AX140">
        <v>2959</v>
      </c>
      <c r="AY140">
        <v>237.99</v>
      </c>
      <c r="AZ140">
        <v>68.989999999999995</v>
      </c>
      <c r="BA140">
        <v>250.4</v>
      </c>
      <c r="BB140">
        <v>246.4</v>
      </c>
      <c r="BC140">
        <v>2859</v>
      </c>
      <c r="BD140">
        <v>258</v>
      </c>
      <c r="BE140">
        <v>78.900000000000006</v>
      </c>
      <c r="BF140">
        <v>68.989999999999995</v>
      </c>
      <c r="BG140">
        <v>68.989999999999995</v>
      </c>
      <c r="BH140">
        <v>644</v>
      </c>
      <c r="BI140">
        <v>68.989999999999995</v>
      </c>
      <c r="BJ140">
        <v>789</v>
      </c>
      <c r="BK140">
        <v>108</v>
      </c>
      <c r="BL140">
        <v>2364</v>
      </c>
      <c r="BM140">
        <v>2169</v>
      </c>
      <c r="BN140">
        <v>441.6</v>
      </c>
      <c r="BO140">
        <v>176.5</v>
      </c>
      <c r="BP140">
        <v>561.5</v>
      </c>
      <c r="BQ140">
        <v>68.989999999999995</v>
      </c>
      <c r="BR140">
        <v>49.49</v>
      </c>
      <c r="BS140">
        <v>1437296</v>
      </c>
      <c r="BT140">
        <v>14843.8</v>
      </c>
      <c r="BU140" t="str">
        <f>SRP[[#This Row],[Tier]]&amp;" - "&amp;DOLLAR(SRP[[#This Row],[United States]],2)&amp;" USD"</f>
        <v>138 - $68.99 USD</v>
      </c>
      <c r="BV140" t="str">
        <f>WSP[[#This Row],[LOOKUP]]</f>
        <v>138 - $48.29 USD</v>
      </c>
    </row>
    <row r="141" spans="1:74" x14ac:dyDescent="0.25">
      <c r="A141">
        <v>139</v>
      </c>
      <c r="B141">
        <v>69.489999999999995</v>
      </c>
      <c r="C141">
        <v>5282</v>
      </c>
      <c r="D141">
        <v>596.5</v>
      </c>
      <c r="E141">
        <v>94.2</v>
      </c>
      <c r="F141">
        <v>69.489999999999995</v>
      </c>
      <c r="G141">
        <v>5855</v>
      </c>
      <c r="H141">
        <v>69.489999999999995</v>
      </c>
      <c r="I141">
        <v>138</v>
      </c>
      <c r="J141">
        <v>104.25</v>
      </c>
      <c r="K141">
        <v>69.489999999999995</v>
      </c>
      <c r="L141">
        <v>44650</v>
      </c>
      <c r="M141">
        <v>277</v>
      </c>
      <c r="N141">
        <v>169400</v>
      </c>
      <c r="O141">
        <v>34750</v>
      </c>
      <c r="P141">
        <v>417</v>
      </c>
      <c r="Q141">
        <v>69.489999999999995</v>
      </c>
      <c r="R141">
        <v>1389</v>
      </c>
      <c r="S141">
        <v>492.5</v>
      </c>
      <c r="T141">
        <v>426.75</v>
      </c>
      <c r="U141">
        <v>69.489999999999995</v>
      </c>
      <c r="V141">
        <v>69.489999999999995</v>
      </c>
      <c r="W141">
        <v>69.489999999999995</v>
      </c>
      <c r="X141">
        <v>69.489999999999995</v>
      </c>
      <c r="Y141">
        <v>69.489999999999995</v>
      </c>
      <c r="Z141">
        <v>552.5</v>
      </c>
      <c r="AA141">
        <v>13890</v>
      </c>
      <c r="AB141">
        <v>9034</v>
      </c>
      <c r="AC141">
        <v>2890</v>
      </c>
      <c r="AD141">
        <v>665000</v>
      </c>
      <c r="AE141">
        <v>69.489999999999995</v>
      </c>
      <c r="AF141">
        <v>317.5</v>
      </c>
      <c r="AG141">
        <v>69.489999999999995</v>
      </c>
      <c r="AH141">
        <v>7538</v>
      </c>
      <c r="AI141">
        <v>10324</v>
      </c>
      <c r="AJ141">
        <v>67400</v>
      </c>
      <c r="AK141">
        <v>69.489999999999995</v>
      </c>
      <c r="AL141">
        <v>108.5</v>
      </c>
      <c r="AM141">
        <v>184.65</v>
      </c>
      <c r="AN141">
        <v>69.489999999999995</v>
      </c>
      <c r="AO141">
        <v>219</v>
      </c>
      <c r="AP141">
        <v>69.489999999999995</v>
      </c>
      <c r="AQ141">
        <v>20599</v>
      </c>
      <c r="AR141">
        <v>922</v>
      </c>
      <c r="AS141">
        <v>69.489999999999995</v>
      </c>
      <c r="AT141">
        <v>89.45</v>
      </c>
      <c r="AU141">
        <v>646.5</v>
      </c>
      <c r="AV141">
        <v>6501.5</v>
      </c>
      <c r="AW141">
        <v>187.65</v>
      </c>
      <c r="AX141">
        <v>2979</v>
      </c>
      <c r="AY141">
        <v>238.99</v>
      </c>
      <c r="AZ141">
        <v>69.489999999999995</v>
      </c>
      <c r="BA141">
        <v>252.2</v>
      </c>
      <c r="BB141">
        <v>248.2</v>
      </c>
      <c r="BC141">
        <v>2879</v>
      </c>
      <c r="BD141">
        <v>258.5</v>
      </c>
      <c r="BE141">
        <v>79.400000000000006</v>
      </c>
      <c r="BF141">
        <v>69.489999999999995</v>
      </c>
      <c r="BG141">
        <v>69.489999999999995</v>
      </c>
      <c r="BH141">
        <v>646.5</v>
      </c>
      <c r="BI141">
        <v>69.489999999999995</v>
      </c>
      <c r="BJ141">
        <v>794</v>
      </c>
      <c r="BK141">
        <v>108.5</v>
      </c>
      <c r="BL141">
        <v>2387</v>
      </c>
      <c r="BM141">
        <v>2184</v>
      </c>
      <c r="BN141">
        <v>444.8</v>
      </c>
      <c r="BO141">
        <v>178.25</v>
      </c>
      <c r="BP141">
        <v>565.75</v>
      </c>
      <c r="BQ141">
        <v>69.489999999999995</v>
      </c>
      <c r="BR141">
        <v>49.74</v>
      </c>
      <c r="BS141">
        <v>1447713</v>
      </c>
      <c r="BT141">
        <v>14951.4</v>
      </c>
      <c r="BU141" t="str">
        <f>SRP[[#This Row],[Tier]]&amp;" - "&amp;DOLLAR(SRP[[#This Row],[United States]],2)&amp;" USD"</f>
        <v>139 - $69.49 USD</v>
      </c>
      <c r="BV141" t="str">
        <f>WSP[[#This Row],[LOOKUP]]</f>
        <v>139 - $48.64 USD</v>
      </c>
    </row>
    <row r="142" spans="1:74" x14ac:dyDescent="0.25">
      <c r="A142">
        <v>140</v>
      </c>
      <c r="B142">
        <v>69.989999999999995</v>
      </c>
      <c r="C142">
        <v>5320</v>
      </c>
      <c r="D142">
        <v>599</v>
      </c>
      <c r="E142">
        <v>94.95</v>
      </c>
      <c r="F142">
        <v>69.989999999999995</v>
      </c>
      <c r="G142">
        <v>5900</v>
      </c>
      <c r="H142">
        <v>69.989999999999995</v>
      </c>
      <c r="I142">
        <v>139</v>
      </c>
      <c r="J142">
        <v>105</v>
      </c>
      <c r="K142">
        <v>69.989999999999995</v>
      </c>
      <c r="L142">
        <v>44900</v>
      </c>
      <c r="M142">
        <v>279</v>
      </c>
      <c r="N142">
        <v>169900</v>
      </c>
      <c r="O142">
        <v>35000</v>
      </c>
      <c r="P142">
        <v>420</v>
      </c>
      <c r="Q142">
        <v>69.989999999999995</v>
      </c>
      <c r="R142">
        <v>1399</v>
      </c>
      <c r="S142">
        <v>495</v>
      </c>
      <c r="T142">
        <v>430</v>
      </c>
      <c r="U142">
        <v>69.989999999999995</v>
      </c>
      <c r="V142">
        <v>69.989999999999995</v>
      </c>
      <c r="W142">
        <v>69.989999999999995</v>
      </c>
      <c r="X142">
        <v>69.989999999999995</v>
      </c>
      <c r="Y142">
        <v>69.989999999999995</v>
      </c>
      <c r="Z142">
        <v>559</v>
      </c>
      <c r="AA142">
        <v>13990</v>
      </c>
      <c r="AB142">
        <v>9099</v>
      </c>
      <c r="AC142">
        <v>2900</v>
      </c>
      <c r="AD142">
        <v>670000</v>
      </c>
      <c r="AE142">
        <v>69.989999999999995</v>
      </c>
      <c r="AF142">
        <v>320</v>
      </c>
      <c r="AG142">
        <v>69.989999999999995</v>
      </c>
      <c r="AH142">
        <v>7560</v>
      </c>
      <c r="AI142">
        <v>10399</v>
      </c>
      <c r="AJ142">
        <v>67900</v>
      </c>
      <c r="AK142">
        <v>69.989999999999995</v>
      </c>
      <c r="AL142">
        <v>109</v>
      </c>
      <c r="AM142">
        <v>186</v>
      </c>
      <c r="AN142">
        <v>69.989999999999995</v>
      </c>
      <c r="AO142">
        <v>220</v>
      </c>
      <c r="AP142">
        <v>69.989999999999995</v>
      </c>
      <c r="AQ142">
        <v>20749</v>
      </c>
      <c r="AR142">
        <v>929</v>
      </c>
      <c r="AS142">
        <v>69.989999999999995</v>
      </c>
      <c r="AT142">
        <v>89.95</v>
      </c>
      <c r="AU142">
        <v>649</v>
      </c>
      <c r="AV142">
        <v>6549</v>
      </c>
      <c r="AW142">
        <v>189</v>
      </c>
      <c r="AX142">
        <v>2999</v>
      </c>
      <c r="AY142">
        <v>239.99</v>
      </c>
      <c r="AZ142">
        <v>69.989999999999995</v>
      </c>
      <c r="BA142">
        <v>254</v>
      </c>
      <c r="BB142">
        <v>250</v>
      </c>
      <c r="BC142">
        <v>2899</v>
      </c>
      <c r="BD142">
        <v>259</v>
      </c>
      <c r="BE142">
        <v>79.900000000000006</v>
      </c>
      <c r="BF142">
        <v>69.989999999999995</v>
      </c>
      <c r="BG142">
        <v>69.989999999999995</v>
      </c>
      <c r="BH142">
        <v>649</v>
      </c>
      <c r="BI142">
        <v>69.989999999999995</v>
      </c>
      <c r="BJ142">
        <v>799</v>
      </c>
      <c r="BK142">
        <v>109</v>
      </c>
      <c r="BL142">
        <v>2410</v>
      </c>
      <c r="BM142">
        <v>2199</v>
      </c>
      <c r="BN142">
        <v>448</v>
      </c>
      <c r="BO142">
        <v>180</v>
      </c>
      <c r="BP142">
        <v>570</v>
      </c>
      <c r="BQ142">
        <v>69.989999999999995</v>
      </c>
      <c r="BR142">
        <v>49.99</v>
      </c>
      <c r="BS142">
        <v>1458130</v>
      </c>
      <c r="BT142">
        <v>15059</v>
      </c>
      <c r="BU142" t="str">
        <f>SRP[[#This Row],[Tier]]&amp;" - "&amp;DOLLAR(SRP[[#This Row],[United States]],2)&amp;" USD"</f>
        <v>140 - $69.99 USD</v>
      </c>
      <c r="BV142" t="str">
        <f>WSP[[#This Row],[LOOKUP]]</f>
        <v>140 - $48.99 USD</v>
      </c>
    </row>
    <row r="143" spans="1:74" x14ac:dyDescent="0.25">
      <c r="A143">
        <v>141</v>
      </c>
      <c r="B143">
        <v>70.489999999999995</v>
      </c>
      <c r="C143">
        <v>5358</v>
      </c>
      <c r="D143">
        <v>601.5</v>
      </c>
      <c r="E143">
        <v>95.7</v>
      </c>
      <c r="F143">
        <v>70.489999999999995</v>
      </c>
      <c r="G143">
        <v>5945</v>
      </c>
      <c r="H143">
        <v>70.489999999999995</v>
      </c>
      <c r="I143">
        <v>140</v>
      </c>
      <c r="J143">
        <v>105.75</v>
      </c>
      <c r="K143">
        <v>70.489999999999995</v>
      </c>
      <c r="L143">
        <v>45150</v>
      </c>
      <c r="M143">
        <v>281</v>
      </c>
      <c r="N143">
        <v>170400</v>
      </c>
      <c r="O143">
        <v>35250</v>
      </c>
      <c r="P143">
        <v>423</v>
      </c>
      <c r="Q143">
        <v>70.489999999999995</v>
      </c>
      <c r="R143">
        <v>1409</v>
      </c>
      <c r="S143">
        <v>497.5</v>
      </c>
      <c r="T143">
        <v>433.25</v>
      </c>
      <c r="U143">
        <v>70.489999999999995</v>
      </c>
      <c r="V143">
        <v>70.489999999999995</v>
      </c>
      <c r="W143">
        <v>70.489999999999995</v>
      </c>
      <c r="X143">
        <v>70.489999999999995</v>
      </c>
      <c r="Y143">
        <v>70.489999999999995</v>
      </c>
      <c r="Z143">
        <v>565.5</v>
      </c>
      <c r="AA143">
        <v>14090</v>
      </c>
      <c r="AB143">
        <v>9164</v>
      </c>
      <c r="AC143">
        <v>2910</v>
      </c>
      <c r="AD143">
        <v>675000</v>
      </c>
      <c r="AE143">
        <v>70.489999999999995</v>
      </c>
      <c r="AF143">
        <v>322.5</v>
      </c>
      <c r="AG143">
        <v>70.489999999999995</v>
      </c>
      <c r="AH143">
        <v>7646</v>
      </c>
      <c r="AI143">
        <v>10474</v>
      </c>
      <c r="AJ143">
        <v>68400</v>
      </c>
      <c r="AK143">
        <v>70.489999999999995</v>
      </c>
      <c r="AL143">
        <v>109.5</v>
      </c>
      <c r="AM143">
        <v>187.35</v>
      </c>
      <c r="AN143">
        <v>70.489999999999995</v>
      </c>
      <c r="AO143">
        <v>222</v>
      </c>
      <c r="AP143">
        <v>70.489999999999995</v>
      </c>
      <c r="AQ143">
        <v>20899</v>
      </c>
      <c r="AR143">
        <v>936</v>
      </c>
      <c r="AS143">
        <v>70.489999999999995</v>
      </c>
      <c r="AT143">
        <v>90.45</v>
      </c>
      <c r="AU143">
        <v>651.5</v>
      </c>
      <c r="AV143">
        <v>6596.5</v>
      </c>
      <c r="AW143">
        <v>190.35</v>
      </c>
      <c r="AX143">
        <v>3019</v>
      </c>
      <c r="AY143">
        <v>240.99</v>
      </c>
      <c r="AZ143">
        <v>70.489999999999995</v>
      </c>
      <c r="BA143">
        <v>255.8</v>
      </c>
      <c r="BB143">
        <v>251.8</v>
      </c>
      <c r="BC143">
        <v>2919</v>
      </c>
      <c r="BD143">
        <v>259.5</v>
      </c>
      <c r="BE143">
        <v>80.400000000000006</v>
      </c>
      <c r="BF143">
        <v>70.489999999999995</v>
      </c>
      <c r="BG143">
        <v>70.489999999999995</v>
      </c>
      <c r="BH143">
        <v>651.5</v>
      </c>
      <c r="BI143">
        <v>70.489999999999995</v>
      </c>
      <c r="BJ143">
        <v>804</v>
      </c>
      <c r="BK143">
        <v>109.5</v>
      </c>
      <c r="BL143">
        <v>2433</v>
      </c>
      <c r="BM143">
        <v>2214</v>
      </c>
      <c r="BN143">
        <v>451.2</v>
      </c>
      <c r="BO143">
        <v>181.75</v>
      </c>
      <c r="BP143">
        <v>574.25</v>
      </c>
      <c r="BQ143">
        <v>70.489999999999995</v>
      </c>
      <c r="BR143">
        <v>50.24</v>
      </c>
      <c r="BS143">
        <v>1468547</v>
      </c>
      <c r="BT143">
        <v>15166.6</v>
      </c>
      <c r="BU143" t="str">
        <f>SRP[[#This Row],[Tier]]&amp;" - "&amp;DOLLAR(SRP[[#This Row],[United States]],2)&amp;" USD"</f>
        <v>141 - $70.49 USD</v>
      </c>
      <c r="BV143" t="str">
        <f>WSP[[#This Row],[LOOKUP]]</f>
        <v>141 - $49.34 USD</v>
      </c>
    </row>
    <row r="144" spans="1:74" x14ac:dyDescent="0.25">
      <c r="A144">
        <v>142</v>
      </c>
      <c r="B144">
        <v>70.989999999999995</v>
      </c>
      <c r="C144">
        <v>5396</v>
      </c>
      <c r="D144">
        <v>604</v>
      </c>
      <c r="E144">
        <v>96.45</v>
      </c>
      <c r="F144">
        <v>70.989999999999995</v>
      </c>
      <c r="G144">
        <v>5990</v>
      </c>
      <c r="H144">
        <v>70.989999999999995</v>
      </c>
      <c r="I144">
        <v>141</v>
      </c>
      <c r="J144">
        <v>106.5</v>
      </c>
      <c r="K144">
        <v>70.989999999999995</v>
      </c>
      <c r="L144">
        <v>45400</v>
      </c>
      <c r="M144">
        <v>283</v>
      </c>
      <c r="N144">
        <v>170900</v>
      </c>
      <c r="O144">
        <v>35500</v>
      </c>
      <c r="P144">
        <v>426</v>
      </c>
      <c r="Q144">
        <v>70.989999999999995</v>
      </c>
      <c r="R144">
        <v>1419</v>
      </c>
      <c r="S144">
        <v>500</v>
      </c>
      <c r="T144">
        <v>436.5</v>
      </c>
      <c r="U144">
        <v>70.989999999999995</v>
      </c>
      <c r="V144">
        <v>70.989999999999995</v>
      </c>
      <c r="W144">
        <v>70.989999999999995</v>
      </c>
      <c r="X144">
        <v>70.989999999999995</v>
      </c>
      <c r="Y144">
        <v>70.989999999999995</v>
      </c>
      <c r="Z144">
        <v>572</v>
      </c>
      <c r="AA144">
        <v>14190</v>
      </c>
      <c r="AB144">
        <v>9229</v>
      </c>
      <c r="AC144">
        <v>2920</v>
      </c>
      <c r="AD144">
        <v>680000</v>
      </c>
      <c r="AE144">
        <v>70.989999999999995</v>
      </c>
      <c r="AF144">
        <v>325</v>
      </c>
      <c r="AG144">
        <v>70.989999999999995</v>
      </c>
      <c r="AH144">
        <v>7668</v>
      </c>
      <c r="AI144">
        <v>10549</v>
      </c>
      <c r="AJ144">
        <v>68900</v>
      </c>
      <c r="AK144">
        <v>70.989999999999995</v>
      </c>
      <c r="AL144">
        <v>110</v>
      </c>
      <c r="AM144">
        <v>188.7</v>
      </c>
      <c r="AN144">
        <v>70.989999999999995</v>
      </c>
      <c r="AO144">
        <v>223</v>
      </c>
      <c r="AP144">
        <v>70.989999999999995</v>
      </c>
      <c r="AQ144">
        <v>21049</v>
      </c>
      <c r="AR144">
        <v>943</v>
      </c>
      <c r="AS144">
        <v>70.989999999999995</v>
      </c>
      <c r="AT144">
        <v>90.95</v>
      </c>
      <c r="AU144">
        <v>654</v>
      </c>
      <c r="AV144">
        <v>6644</v>
      </c>
      <c r="AW144">
        <v>191.7</v>
      </c>
      <c r="AX144">
        <v>3039</v>
      </c>
      <c r="AY144">
        <v>241.99</v>
      </c>
      <c r="AZ144">
        <v>70.989999999999995</v>
      </c>
      <c r="BA144">
        <v>257.60000000000002</v>
      </c>
      <c r="BB144">
        <v>253.6</v>
      </c>
      <c r="BC144">
        <v>2939</v>
      </c>
      <c r="BD144">
        <v>260</v>
      </c>
      <c r="BE144">
        <v>80.900000000000006</v>
      </c>
      <c r="BF144">
        <v>70.989999999999995</v>
      </c>
      <c r="BG144">
        <v>70.989999999999995</v>
      </c>
      <c r="BH144">
        <v>654</v>
      </c>
      <c r="BI144">
        <v>70.989999999999995</v>
      </c>
      <c r="BJ144">
        <v>809</v>
      </c>
      <c r="BK144">
        <v>110</v>
      </c>
      <c r="BL144">
        <v>2456</v>
      </c>
      <c r="BM144">
        <v>2229</v>
      </c>
      <c r="BN144">
        <v>454.4</v>
      </c>
      <c r="BO144">
        <v>183.5</v>
      </c>
      <c r="BP144">
        <v>578.5</v>
      </c>
      <c r="BQ144">
        <v>70.989999999999995</v>
      </c>
      <c r="BR144">
        <v>50.49</v>
      </c>
      <c r="BS144">
        <v>1478964</v>
      </c>
      <c r="BT144">
        <v>15274.2</v>
      </c>
      <c r="BU144" t="str">
        <f>SRP[[#This Row],[Tier]]&amp;" - "&amp;DOLLAR(SRP[[#This Row],[United States]],2)&amp;" USD"</f>
        <v>142 - $70.99 USD</v>
      </c>
      <c r="BV144" t="str">
        <f>WSP[[#This Row],[LOOKUP]]</f>
        <v>142 - $49.69 USD</v>
      </c>
    </row>
    <row r="145" spans="1:74" x14ac:dyDescent="0.25">
      <c r="A145">
        <v>143</v>
      </c>
      <c r="B145">
        <v>71.489999999999995</v>
      </c>
      <c r="C145">
        <v>5434</v>
      </c>
      <c r="D145">
        <v>606.5</v>
      </c>
      <c r="E145">
        <v>97.2</v>
      </c>
      <c r="F145">
        <v>71.489999999999995</v>
      </c>
      <c r="G145">
        <v>6035</v>
      </c>
      <c r="H145">
        <v>71.489999999999995</v>
      </c>
      <c r="I145">
        <v>142</v>
      </c>
      <c r="J145">
        <v>107.25</v>
      </c>
      <c r="K145">
        <v>71.489999999999995</v>
      </c>
      <c r="L145">
        <v>45650</v>
      </c>
      <c r="M145">
        <v>285</v>
      </c>
      <c r="N145">
        <v>171400</v>
      </c>
      <c r="O145">
        <v>35750</v>
      </c>
      <c r="P145">
        <v>429</v>
      </c>
      <c r="Q145">
        <v>71.489999999999995</v>
      </c>
      <c r="R145">
        <v>1429</v>
      </c>
      <c r="S145">
        <v>502.5</v>
      </c>
      <c r="T145">
        <v>439.75</v>
      </c>
      <c r="U145">
        <v>71.489999999999995</v>
      </c>
      <c r="V145">
        <v>71.489999999999995</v>
      </c>
      <c r="W145">
        <v>71.489999999999995</v>
      </c>
      <c r="X145">
        <v>71.489999999999995</v>
      </c>
      <c r="Y145">
        <v>71.489999999999995</v>
      </c>
      <c r="Z145">
        <v>578.5</v>
      </c>
      <c r="AA145">
        <v>14290</v>
      </c>
      <c r="AB145">
        <v>9294</v>
      </c>
      <c r="AC145">
        <v>2930</v>
      </c>
      <c r="AD145">
        <v>685000</v>
      </c>
      <c r="AE145">
        <v>71.489999999999995</v>
      </c>
      <c r="AF145">
        <v>327.5</v>
      </c>
      <c r="AG145">
        <v>71.489999999999995</v>
      </c>
      <c r="AH145">
        <v>7754</v>
      </c>
      <c r="AI145">
        <v>10624</v>
      </c>
      <c r="AJ145">
        <v>69400</v>
      </c>
      <c r="AK145">
        <v>71.489999999999995</v>
      </c>
      <c r="AL145">
        <v>110.5</v>
      </c>
      <c r="AM145">
        <v>190.05</v>
      </c>
      <c r="AN145">
        <v>71.489999999999995</v>
      </c>
      <c r="AO145">
        <v>225</v>
      </c>
      <c r="AP145">
        <v>71.489999999999995</v>
      </c>
      <c r="AQ145">
        <v>21199</v>
      </c>
      <c r="AR145">
        <v>950</v>
      </c>
      <c r="AS145">
        <v>71.489999999999995</v>
      </c>
      <c r="AT145">
        <v>91.45</v>
      </c>
      <c r="AU145">
        <v>656.5</v>
      </c>
      <c r="AV145">
        <v>6691.5</v>
      </c>
      <c r="AW145">
        <v>193.05</v>
      </c>
      <c r="AX145">
        <v>3059</v>
      </c>
      <c r="AY145">
        <v>242.99</v>
      </c>
      <c r="AZ145">
        <v>71.489999999999995</v>
      </c>
      <c r="BA145">
        <v>259.39999999999998</v>
      </c>
      <c r="BB145">
        <v>255.4</v>
      </c>
      <c r="BC145">
        <v>2959</v>
      </c>
      <c r="BD145">
        <v>260.5</v>
      </c>
      <c r="BE145">
        <v>81.400000000000006</v>
      </c>
      <c r="BF145">
        <v>71.489999999999995</v>
      </c>
      <c r="BG145">
        <v>71.489999999999995</v>
      </c>
      <c r="BH145">
        <v>656.5</v>
      </c>
      <c r="BI145">
        <v>71.489999999999995</v>
      </c>
      <c r="BJ145">
        <v>814</v>
      </c>
      <c r="BK145">
        <v>110.5</v>
      </c>
      <c r="BL145">
        <v>2479</v>
      </c>
      <c r="BM145">
        <v>2244</v>
      </c>
      <c r="BN145">
        <v>457.6</v>
      </c>
      <c r="BO145">
        <v>185.25</v>
      </c>
      <c r="BP145">
        <v>582.75</v>
      </c>
      <c r="BQ145">
        <v>71.489999999999995</v>
      </c>
      <c r="BR145">
        <v>50.74</v>
      </c>
      <c r="BS145">
        <v>1489381</v>
      </c>
      <c r="BT145">
        <v>15381.8</v>
      </c>
      <c r="BU145" t="str">
        <f>SRP[[#This Row],[Tier]]&amp;" - "&amp;DOLLAR(SRP[[#This Row],[United States]],2)&amp;" USD"</f>
        <v>143 - $71.49 USD</v>
      </c>
      <c r="BV145" t="str">
        <f>WSP[[#This Row],[LOOKUP]]</f>
        <v>143 - $50.04 USD</v>
      </c>
    </row>
    <row r="146" spans="1:74" x14ac:dyDescent="0.25">
      <c r="A146">
        <v>144</v>
      </c>
      <c r="B146">
        <v>71.989999999999995</v>
      </c>
      <c r="C146">
        <v>5472</v>
      </c>
      <c r="D146">
        <v>609</v>
      </c>
      <c r="E146">
        <v>97.95</v>
      </c>
      <c r="F146">
        <v>71.989999999999995</v>
      </c>
      <c r="G146">
        <v>6080</v>
      </c>
      <c r="H146">
        <v>71.989999999999995</v>
      </c>
      <c r="I146">
        <v>143</v>
      </c>
      <c r="J146">
        <v>108</v>
      </c>
      <c r="K146">
        <v>71.989999999999995</v>
      </c>
      <c r="L146">
        <v>45900</v>
      </c>
      <c r="M146">
        <v>287</v>
      </c>
      <c r="N146">
        <v>171900</v>
      </c>
      <c r="O146">
        <v>36000</v>
      </c>
      <c r="P146">
        <v>432</v>
      </c>
      <c r="Q146">
        <v>71.989999999999995</v>
      </c>
      <c r="R146">
        <v>1439</v>
      </c>
      <c r="S146">
        <v>505</v>
      </c>
      <c r="T146">
        <v>443</v>
      </c>
      <c r="U146">
        <v>71.989999999999995</v>
      </c>
      <c r="V146">
        <v>71.989999999999995</v>
      </c>
      <c r="W146">
        <v>71.989999999999995</v>
      </c>
      <c r="X146">
        <v>71.989999999999995</v>
      </c>
      <c r="Y146">
        <v>71.989999999999995</v>
      </c>
      <c r="Z146">
        <v>585</v>
      </c>
      <c r="AA146">
        <v>14390</v>
      </c>
      <c r="AB146">
        <v>9359</v>
      </c>
      <c r="AC146">
        <v>2940</v>
      </c>
      <c r="AD146">
        <v>690000</v>
      </c>
      <c r="AE146">
        <v>71.989999999999995</v>
      </c>
      <c r="AF146">
        <v>330</v>
      </c>
      <c r="AG146">
        <v>71.989999999999995</v>
      </c>
      <c r="AH146">
        <v>7776</v>
      </c>
      <c r="AI146">
        <v>10699</v>
      </c>
      <c r="AJ146">
        <v>69900</v>
      </c>
      <c r="AK146">
        <v>71.989999999999995</v>
      </c>
      <c r="AL146">
        <v>111</v>
      </c>
      <c r="AM146">
        <v>191.4</v>
      </c>
      <c r="AN146">
        <v>71.989999999999995</v>
      </c>
      <c r="AO146">
        <v>226</v>
      </c>
      <c r="AP146">
        <v>71.989999999999995</v>
      </c>
      <c r="AQ146">
        <v>21349</v>
      </c>
      <c r="AR146">
        <v>957</v>
      </c>
      <c r="AS146">
        <v>71.989999999999995</v>
      </c>
      <c r="AT146">
        <v>91.95</v>
      </c>
      <c r="AU146">
        <v>659</v>
      </c>
      <c r="AV146">
        <v>6739</v>
      </c>
      <c r="AW146">
        <v>194.4</v>
      </c>
      <c r="AX146">
        <v>3079</v>
      </c>
      <c r="AY146">
        <v>243.99</v>
      </c>
      <c r="AZ146">
        <v>71.989999999999995</v>
      </c>
      <c r="BA146">
        <v>261.2</v>
      </c>
      <c r="BB146">
        <v>257.2</v>
      </c>
      <c r="BC146">
        <v>2979</v>
      </c>
      <c r="BD146">
        <v>261</v>
      </c>
      <c r="BE146">
        <v>81.900000000000006</v>
      </c>
      <c r="BF146">
        <v>71.989999999999995</v>
      </c>
      <c r="BG146">
        <v>71.989999999999995</v>
      </c>
      <c r="BH146">
        <v>659</v>
      </c>
      <c r="BI146">
        <v>71.989999999999995</v>
      </c>
      <c r="BJ146">
        <v>819</v>
      </c>
      <c r="BK146">
        <v>111</v>
      </c>
      <c r="BL146">
        <v>2502</v>
      </c>
      <c r="BM146">
        <v>2259</v>
      </c>
      <c r="BN146">
        <v>460.8</v>
      </c>
      <c r="BO146">
        <v>187</v>
      </c>
      <c r="BP146">
        <v>587</v>
      </c>
      <c r="BQ146">
        <v>71.989999999999995</v>
      </c>
      <c r="BR146">
        <v>50.99</v>
      </c>
      <c r="BS146">
        <v>1499798</v>
      </c>
      <c r="BT146">
        <v>15489.4</v>
      </c>
      <c r="BU146" t="str">
        <f>SRP[[#This Row],[Tier]]&amp;" - "&amp;DOLLAR(SRP[[#This Row],[United States]],2)&amp;" USD"</f>
        <v>144 - $71.99 USD</v>
      </c>
      <c r="BV146" t="str">
        <f>WSP[[#This Row],[LOOKUP]]</f>
        <v>144 - $50.39 USD</v>
      </c>
    </row>
    <row r="147" spans="1:74" x14ac:dyDescent="0.25">
      <c r="A147">
        <v>145</v>
      </c>
      <c r="B147">
        <v>72.489999999999995</v>
      </c>
      <c r="C147">
        <v>5510</v>
      </c>
      <c r="D147">
        <v>611.5</v>
      </c>
      <c r="E147">
        <v>98.7</v>
      </c>
      <c r="F147">
        <v>72.489999999999995</v>
      </c>
      <c r="G147">
        <v>6125</v>
      </c>
      <c r="H147">
        <v>72.489999999999995</v>
      </c>
      <c r="I147">
        <v>144</v>
      </c>
      <c r="J147">
        <v>108.75</v>
      </c>
      <c r="K147">
        <v>72.489999999999995</v>
      </c>
      <c r="L147">
        <v>46150</v>
      </c>
      <c r="M147">
        <v>289</v>
      </c>
      <c r="N147">
        <v>172400</v>
      </c>
      <c r="O147">
        <v>36250</v>
      </c>
      <c r="P147">
        <v>435</v>
      </c>
      <c r="Q147">
        <v>72.489999999999995</v>
      </c>
      <c r="R147">
        <v>1449</v>
      </c>
      <c r="S147">
        <v>507.5</v>
      </c>
      <c r="T147">
        <v>446.25</v>
      </c>
      <c r="U147">
        <v>72.489999999999995</v>
      </c>
      <c r="V147">
        <v>72.489999999999995</v>
      </c>
      <c r="W147">
        <v>72.489999999999995</v>
      </c>
      <c r="X147">
        <v>72.489999999999995</v>
      </c>
      <c r="Y147">
        <v>72.489999999999995</v>
      </c>
      <c r="Z147">
        <v>591.5</v>
      </c>
      <c r="AA147">
        <v>14490</v>
      </c>
      <c r="AB147">
        <v>9424</v>
      </c>
      <c r="AC147">
        <v>2950</v>
      </c>
      <c r="AD147">
        <v>695000</v>
      </c>
      <c r="AE147">
        <v>72.489999999999995</v>
      </c>
      <c r="AF147">
        <v>332.5</v>
      </c>
      <c r="AG147">
        <v>72.489999999999995</v>
      </c>
      <c r="AH147">
        <v>7862</v>
      </c>
      <c r="AI147">
        <v>10774</v>
      </c>
      <c r="AJ147">
        <v>70400</v>
      </c>
      <c r="AK147">
        <v>72.489999999999995</v>
      </c>
      <c r="AL147">
        <v>111.5</v>
      </c>
      <c r="AM147">
        <v>192.75</v>
      </c>
      <c r="AN147">
        <v>72.489999999999995</v>
      </c>
      <c r="AO147">
        <v>228</v>
      </c>
      <c r="AP147">
        <v>72.489999999999995</v>
      </c>
      <c r="AQ147">
        <v>21499</v>
      </c>
      <c r="AR147">
        <v>964</v>
      </c>
      <c r="AS147">
        <v>72.489999999999995</v>
      </c>
      <c r="AT147">
        <v>92.45</v>
      </c>
      <c r="AU147">
        <v>661.5</v>
      </c>
      <c r="AV147">
        <v>6786.5</v>
      </c>
      <c r="AW147">
        <v>195.75</v>
      </c>
      <c r="AX147">
        <v>3099</v>
      </c>
      <c r="AY147">
        <v>244.99</v>
      </c>
      <c r="AZ147">
        <v>72.489999999999995</v>
      </c>
      <c r="BA147">
        <v>263</v>
      </c>
      <c r="BB147">
        <v>259</v>
      </c>
      <c r="BC147">
        <v>2999</v>
      </c>
      <c r="BD147">
        <v>261.5</v>
      </c>
      <c r="BE147">
        <v>82.4</v>
      </c>
      <c r="BF147">
        <v>72.489999999999995</v>
      </c>
      <c r="BG147">
        <v>72.489999999999995</v>
      </c>
      <c r="BH147">
        <v>661.5</v>
      </c>
      <c r="BI147">
        <v>72.489999999999995</v>
      </c>
      <c r="BJ147">
        <v>824</v>
      </c>
      <c r="BK147">
        <v>111.5</v>
      </c>
      <c r="BL147">
        <v>2525</v>
      </c>
      <c r="BM147">
        <v>2274</v>
      </c>
      <c r="BN147">
        <v>464</v>
      </c>
      <c r="BO147">
        <v>188.75</v>
      </c>
      <c r="BP147">
        <v>591.25</v>
      </c>
      <c r="BQ147">
        <v>72.489999999999995</v>
      </c>
      <c r="BR147">
        <v>51.24</v>
      </c>
      <c r="BS147">
        <v>1510215</v>
      </c>
      <c r="BT147">
        <v>15597</v>
      </c>
      <c r="BU147" t="str">
        <f>SRP[[#This Row],[Tier]]&amp;" - "&amp;DOLLAR(SRP[[#This Row],[United States]],2)&amp;" USD"</f>
        <v>145 - $72.49 USD</v>
      </c>
      <c r="BV147" t="str">
        <f>WSP[[#This Row],[LOOKUP]]</f>
        <v>145 - $50.74 USD</v>
      </c>
    </row>
    <row r="148" spans="1:74" x14ac:dyDescent="0.25">
      <c r="A148">
        <v>146</v>
      </c>
      <c r="B148">
        <v>72.989999999999995</v>
      </c>
      <c r="C148">
        <v>5548</v>
      </c>
      <c r="D148">
        <v>614</v>
      </c>
      <c r="E148">
        <v>99.95</v>
      </c>
      <c r="F148">
        <v>72.989999999999995</v>
      </c>
      <c r="G148">
        <v>6170</v>
      </c>
      <c r="H148">
        <v>72.989999999999995</v>
      </c>
      <c r="I148">
        <v>145</v>
      </c>
      <c r="J148">
        <v>109.5</v>
      </c>
      <c r="K148">
        <v>72.989999999999995</v>
      </c>
      <c r="L148">
        <v>46400</v>
      </c>
      <c r="M148">
        <v>291</v>
      </c>
      <c r="N148">
        <v>172900</v>
      </c>
      <c r="O148">
        <v>36500</v>
      </c>
      <c r="P148">
        <v>438</v>
      </c>
      <c r="Q148">
        <v>72.989999999999995</v>
      </c>
      <c r="R148">
        <v>1459</v>
      </c>
      <c r="S148">
        <v>510</v>
      </c>
      <c r="T148">
        <v>449.5</v>
      </c>
      <c r="U148">
        <v>72.989999999999995</v>
      </c>
      <c r="V148">
        <v>72.989999999999995</v>
      </c>
      <c r="W148">
        <v>72.989999999999995</v>
      </c>
      <c r="X148">
        <v>72.989999999999995</v>
      </c>
      <c r="Y148">
        <v>72.989999999999995</v>
      </c>
      <c r="Z148">
        <v>598</v>
      </c>
      <c r="AA148">
        <v>14590</v>
      </c>
      <c r="AB148">
        <v>9489</v>
      </c>
      <c r="AC148">
        <v>2960</v>
      </c>
      <c r="AD148">
        <v>700000</v>
      </c>
      <c r="AE148">
        <v>72.989999999999995</v>
      </c>
      <c r="AF148">
        <v>335</v>
      </c>
      <c r="AG148">
        <v>72.989999999999995</v>
      </c>
      <c r="AH148">
        <v>7884</v>
      </c>
      <c r="AI148">
        <v>10849</v>
      </c>
      <c r="AJ148">
        <v>70900</v>
      </c>
      <c r="AK148">
        <v>72.989999999999995</v>
      </c>
      <c r="AL148">
        <v>112</v>
      </c>
      <c r="AM148">
        <v>194.1</v>
      </c>
      <c r="AN148">
        <v>72.989999999999995</v>
      </c>
      <c r="AO148">
        <v>229</v>
      </c>
      <c r="AP148">
        <v>72.989999999999995</v>
      </c>
      <c r="AQ148">
        <v>21649</v>
      </c>
      <c r="AR148">
        <v>971</v>
      </c>
      <c r="AS148">
        <v>72.989999999999995</v>
      </c>
      <c r="AT148">
        <v>92.95</v>
      </c>
      <c r="AU148">
        <v>664</v>
      </c>
      <c r="AV148">
        <v>6834</v>
      </c>
      <c r="AW148">
        <v>197.1</v>
      </c>
      <c r="AX148">
        <v>3119</v>
      </c>
      <c r="AY148">
        <v>245.99</v>
      </c>
      <c r="AZ148">
        <v>72.989999999999995</v>
      </c>
      <c r="BA148">
        <v>264.8</v>
      </c>
      <c r="BB148">
        <v>260.8</v>
      </c>
      <c r="BC148">
        <v>3019</v>
      </c>
      <c r="BD148">
        <v>262</v>
      </c>
      <c r="BE148">
        <v>82.9</v>
      </c>
      <c r="BF148">
        <v>72.989999999999995</v>
      </c>
      <c r="BG148">
        <v>72.989999999999995</v>
      </c>
      <c r="BH148">
        <v>664</v>
      </c>
      <c r="BI148">
        <v>72.989999999999995</v>
      </c>
      <c r="BJ148">
        <v>829</v>
      </c>
      <c r="BK148">
        <v>112</v>
      </c>
      <c r="BL148">
        <v>2548</v>
      </c>
      <c r="BM148">
        <v>2289</v>
      </c>
      <c r="BN148">
        <v>467.2</v>
      </c>
      <c r="BO148">
        <v>190.5</v>
      </c>
      <c r="BP148">
        <v>595.5</v>
      </c>
      <c r="BQ148">
        <v>72.989999999999995</v>
      </c>
      <c r="BR148">
        <v>51.49</v>
      </c>
      <c r="BS148">
        <v>1520632</v>
      </c>
      <c r="BT148">
        <v>15704.6</v>
      </c>
      <c r="BU148" t="str">
        <f>SRP[[#This Row],[Tier]]&amp;" - "&amp;DOLLAR(SRP[[#This Row],[United States]],2)&amp;" USD"</f>
        <v>146 - $72.99 USD</v>
      </c>
      <c r="BV148" t="str">
        <f>WSP[[#This Row],[LOOKUP]]</f>
        <v>146 - $51.09 USD</v>
      </c>
    </row>
    <row r="149" spans="1:74" x14ac:dyDescent="0.25">
      <c r="A149">
        <v>147</v>
      </c>
      <c r="B149">
        <v>73.489999999999995</v>
      </c>
      <c r="C149">
        <v>5586</v>
      </c>
      <c r="D149">
        <v>616.5</v>
      </c>
      <c r="E149">
        <v>100.2</v>
      </c>
      <c r="F149">
        <v>73.489999999999995</v>
      </c>
      <c r="G149">
        <v>6215</v>
      </c>
      <c r="H149">
        <v>73.489999999999995</v>
      </c>
      <c r="I149">
        <v>146</v>
      </c>
      <c r="J149">
        <v>110.25</v>
      </c>
      <c r="K149">
        <v>73.489999999999995</v>
      </c>
      <c r="L149">
        <v>46650</v>
      </c>
      <c r="M149">
        <v>293</v>
      </c>
      <c r="N149">
        <v>173400</v>
      </c>
      <c r="O149">
        <v>36750</v>
      </c>
      <c r="P149">
        <v>441</v>
      </c>
      <c r="Q149">
        <v>73.489999999999995</v>
      </c>
      <c r="R149">
        <v>1469</v>
      </c>
      <c r="S149">
        <v>512.5</v>
      </c>
      <c r="T149">
        <v>452.75</v>
      </c>
      <c r="U149">
        <v>73.489999999999995</v>
      </c>
      <c r="V149">
        <v>73.489999999999995</v>
      </c>
      <c r="W149">
        <v>73.489999999999995</v>
      </c>
      <c r="X149">
        <v>73.489999999999995</v>
      </c>
      <c r="Y149">
        <v>73.489999999999995</v>
      </c>
      <c r="Z149">
        <v>604.5</v>
      </c>
      <c r="AA149">
        <v>14690</v>
      </c>
      <c r="AB149">
        <v>9554</v>
      </c>
      <c r="AC149">
        <v>2970</v>
      </c>
      <c r="AD149">
        <v>705000</v>
      </c>
      <c r="AE149">
        <v>73.489999999999995</v>
      </c>
      <c r="AF149">
        <v>337.5</v>
      </c>
      <c r="AG149">
        <v>73.489999999999995</v>
      </c>
      <c r="AH149">
        <v>7970</v>
      </c>
      <c r="AI149">
        <v>10924</v>
      </c>
      <c r="AJ149">
        <v>71400</v>
      </c>
      <c r="AK149">
        <v>73.489999999999995</v>
      </c>
      <c r="AL149">
        <v>112.5</v>
      </c>
      <c r="AM149">
        <v>195.45</v>
      </c>
      <c r="AN149">
        <v>73.489999999999995</v>
      </c>
      <c r="AO149">
        <v>231</v>
      </c>
      <c r="AP149">
        <v>73.489999999999995</v>
      </c>
      <c r="AQ149">
        <v>21799</v>
      </c>
      <c r="AR149">
        <v>978</v>
      </c>
      <c r="AS149">
        <v>73.489999999999995</v>
      </c>
      <c r="AT149">
        <v>93.45</v>
      </c>
      <c r="AU149">
        <v>666.5</v>
      </c>
      <c r="AV149">
        <v>6881.5</v>
      </c>
      <c r="AW149">
        <v>198.45</v>
      </c>
      <c r="AX149">
        <v>3139</v>
      </c>
      <c r="AY149">
        <v>246.99</v>
      </c>
      <c r="AZ149">
        <v>73.489999999999995</v>
      </c>
      <c r="BA149">
        <v>266.60000000000002</v>
      </c>
      <c r="BB149">
        <v>262.60000000000002</v>
      </c>
      <c r="BC149">
        <v>3039</v>
      </c>
      <c r="BD149">
        <v>262.5</v>
      </c>
      <c r="BE149">
        <v>83.4</v>
      </c>
      <c r="BF149">
        <v>73.489999999999995</v>
      </c>
      <c r="BG149">
        <v>73.489999999999995</v>
      </c>
      <c r="BH149">
        <v>666.5</v>
      </c>
      <c r="BI149">
        <v>73.489999999999995</v>
      </c>
      <c r="BJ149">
        <v>834</v>
      </c>
      <c r="BK149">
        <v>112.5</v>
      </c>
      <c r="BL149">
        <v>2571</v>
      </c>
      <c r="BM149">
        <v>2304</v>
      </c>
      <c r="BN149">
        <v>470.4</v>
      </c>
      <c r="BO149">
        <v>192.25</v>
      </c>
      <c r="BP149">
        <v>599.75</v>
      </c>
      <c r="BQ149">
        <v>73.489999999999995</v>
      </c>
      <c r="BR149">
        <v>51.74</v>
      </c>
      <c r="BS149">
        <v>1531049</v>
      </c>
      <c r="BT149">
        <v>15812.2</v>
      </c>
      <c r="BU149" t="str">
        <f>SRP[[#This Row],[Tier]]&amp;" - "&amp;DOLLAR(SRP[[#This Row],[United States]],2)&amp;" USD"</f>
        <v>147 - $73.49 USD</v>
      </c>
      <c r="BV149" t="str">
        <f>WSP[[#This Row],[LOOKUP]]</f>
        <v>147 - $51.44 USD</v>
      </c>
    </row>
    <row r="150" spans="1:74" x14ac:dyDescent="0.25">
      <c r="A150">
        <v>148</v>
      </c>
      <c r="B150">
        <v>73.989999999999995</v>
      </c>
      <c r="C150">
        <v>5624</v>
      </c>
      <c r="D150">
        <v>619</v>
      </c>
      <c r="E150">
        <v>100.95</v>
      </c>
      <c r="F150">
        <v>73.989999999999995</v>
      </c>
      <c r="G150">
        <v>6260</v>
      </c>
      <c r="H150">
        <v>73.989999999999995</v>
      </c>
      <c r="I150">
        <v>147</v>
      </c>
      <c r="J150">
        <v>111</v>
      </c>
      <c r="K150">
        <v>73.989999999999995</v>
      </c>
      <c r="L150">
        <v>46900</v>
      </c>
      <c r="M150">
        <v>295</v>
      </c>
      <c r="N150">
        <v>173900</v>
      </c>
      <c r="O150">
        <v>37000</v>
      </c>
      <c r="P150">
        <v>444</v>
      </c>
      <c r="Q150">
        <v>73.989999999999995</v>
      </c>
      <c r="R150">
        <v>1479</v>
      </c>
      <c r="S150">
        <v>515</v>
      </c>
      <c r="T150">
        <v>456</v>
      </c>
      <c r="U150">
        <v>73.989999999999995</v>
      </c>
      <c r="V150">
        <v>73.989999999999995</v>
      </c>
      <c r="W150">
        <v>73.989999999999995</v>
      </c>
      <c r="X150">
        <v>73.989999999999995</v>
      </c>
      <c r="Y150">
        <v>73.989999999999995</v>
      </c>
      <c r="Z150">
        <v>611</v>
      </c>
      <c r="AA150">
        <v>14790</v>
      </c>
      <c r="AB150">
        <v>9619</v>
      </c>
      <c r="AC150">
        <v>2980</v>
      </c>
      <c r="AD150">
        <v>710000</v>
      </c>
      <c r="AE150">
        <v>73.989999999999995</v>
      </c>
      <c r="AF150">
        <v>340</v>
      </c>
      <c r="AG150">
        <v>73.989999999999995</v>
      </c>
      <c r="AH150">
        <v>7992</v>
      </c>
      <c r="AI150">
        <v>10999</v>
      </c>
      <c r="AJ150">
        <v>71900</v>
      </c>
      <c r="AK150">
        <v>73.989999999999995</v>
      </c>
      <c r="AL150">
        <v>113</v>
      </c>
      <c r="AM150">
        <v>196.8</v>
      </c>
      <c r="AN150">
        <v>73.989999999999995</v>
      </c>
      <c r="AO150">
        <v>232</v>
      </c>
      <c r="AP150">
        <v>73.989999999999995</v>
      </c>
      <c r="AQ150">
        <v>21949</v>
      </c>
      <c r="AR150">
        <v>985</v>
      </c>
      <c r="AS150">
        <v>73.989999999999995</v>
      </c>
      <c r="AT150">
        <v>93.95</v>
      </c>
      <c r="AU150">
        <v>669</v>
      </c>
      <c r="AV150">
        <v>6929</v>
      </c>
      <c r="AW150">
        <v>199.8</v>
      </c>
      <c r="AX150">
        <v>3159</v>
      </c>
      <c r="AY150">
        <v>247.99</v>
      </c>
      <c r="AZ150">
        <v>73.989999999999995</v>
      </c>
      <c r="BA150">
        <v>268.39999999999998</v>
      </c>
      <c r="BB150">
        <v>264.39999999999998</v>
      </c>
      <c r="BC150">
        <v>3059</v>
      </c>
      <c r="BD150">
        <v>263</v>
      </c>
      <c r="BE150">
        <v>83.9</v>
      </c>
      <c r="BF150">
        <v>73.989999999999995</v>
      </c>
      <c r="BG150">
        <v>73.989999999999995</v>
      </c>
      <c r="BH150">
        <v>669</v>
      </c>
      <c r="BI150">
        <v>73.989999999999995</v>
      </c>
      <c r="BJ150">
        <v>839</v>
      </c>
      <c r="BK150">
        <v>113</v>
      </c>
      <c r="BL150">
        <v>2594</v>
      </c>
      <c r="BM150">
        <v>2319</v>
      </c>
      <c r="BN150">
        <v>473.6</v>
      </c>
      <c r="BO150">
        <v>194</v>
      </c>
      <c r="BP150">
        <v>604</v>
      </c>
      <c r="BQ150">
        <v>73.989999999999995</v>
      </c>
      <c r="BR150">
        <v>51.99</v>
      </c>
      <c r="BS150">
        <v>1541466</v>
      </c>
      <c r="BT150">
        <v>15919.8</v>
      </c>
      <c r="BU150" t="str">
        <f>SRP[[#This Row],[Tier]]&amp;" - "&amp;DOLLAR(SRP[[#This Row],[United States]],2)&amp;" USD"</f>
        <v>148 - $73.99 USD</v>
      </c>
      <c r="BV150" t="str">
        <f>WSP[[#This Row],[LOOKUP]]</f>
        <v>148 - $51.79 USD</v>
      </c>
    </row>
    <row r="151" spans="1:74" x14ac:dyDescent="0.25">
      <c r="A151">
        <v>149</v>
      </c>
      <c r="B151">
        <v>74.489999999999995</v>
      </c>
      <c r="C151">
        <v>5662</v>
      </c>
      <c r="D151">
        <v>621.5</v>
      </c>
      <c r="E151">
        <v>101.7</v>
      </c>
      <c r="F151">
        <v>74.489999999999995</v>
      </c>
      <c r="G151">
        <v>6305</v>
      </c>
      <c r="H151">
        <v>74.489999999999995</v>
      </c>
      <c r="I151">
        <v>148</v>
      </c>
      <c r="J151">
        <v>111.75</v>
      </c>
      <c r="K151">
        <v>74.489999999999995</v>
      </c>
      <c r="L151">
        <v>47150</v>
      </c>
      <c r="M151">
        <v>297</v>
      </c>
      <c r="N151">
        <v>174400</v>
      </c>
      <c r="O151">
        <v>37250</v>
      </c>
      <c r="P151">
        <v>447</v>
      </c>
      <c r="Q151">
        <v>74.489999999999995</v>
      </c>
      <c r="R151">
        <v>1489</v>
      </c>
      <c r="S151">
        <v>517.5</v>
      </c>
      <c r="T151">
        <v>459.25</v>
      </c>
      <c r="U151">
        <v>74.489999999999995</v>
      </c>
      <c r="V151">
        <v>74.489999999999995</v>
      </c>
      <c r="W151">
        <v>74.489999999999995</v>
      </c>
      <c r="X151">
        <v>74.489999999999995</v>
      </c>
      <c r="Y151">
        <v>74.489999999999995</v>
      </c>
      <c r="Z151">
        <v>617.5</v>
      </c>
      <c r="AA151">
        <v>14890</v>
      </c>
      <c r="AB151">
        <v>9684</v>
      </c>
      <c r="AC151">
        <v>2990</v>
      </c>
      <c r="AD151">
        <v>715000</v>
      </c>
      <c r="AE151">
        <v>74.489999999999995</v>
      </c>
      <c r="AF151">
        <v>342.5</v>
      </c>
      <c r="AG151">
        <v>74.489999999999995</v>
      </c>
      <c r="AH151">
        <v>8078</v>
      </c>
      <c r="AI151">
        <v>11074</v>
      </c>
      <c r="AJ151">
        <v>72400</v>
      </c>
      <c r="AK151">
        <v>74.489999999999995</v>
      </c>
      <c r="AL151">
        <v>113.5</v>
      </c>
      <c r="AM151">
        <v>198.15</v>
      </c>
      <c r="AN151">
        <v>74.489999999999995</v>
      </c>
      <c r="AO151">
        <v>234</v>
      </c>
      <c r="AP151">
        <v>74.489999999999995</v>
      </c>
      <c r="AQ151">
        <v>22099</v>
      </c>
      <c r="AR151">
        <v>992</v>
      </c>
      <c r="AS151">
        <v>74.489999999999995</v>
      </c>
      <c r="AT151">
        <v>94.45</v>
      </c>
      <c r="AU151">
        <v>671.5</v>
      </c>
      <c r="AV151">
        <v>6976.5</v>
      </c>
      <c r="AW151">
        <v>201.15</v>
      </c>
      <c r="AX151">
        <v>3179</v>
      </c>
      <c r="AY151">
        <v>248.99</v>
      </c>
      <c r="AZ151">
        <v>74.489999999999995</v>
      </c>
      <c r="BA151">
        <v>270.2</v>
      </c>
      <c r="BB151">
        <v>266.2</v>
      </c>
      <c r="BC151">
        <v>3079</v>
      </c>
      <c r="BD151">
        <v>263.5</v>
      </c>
      <c r="BE151">
        <v>84.4</v>
      </c>
      <c r="BF151">
        <v>74.489999999999995</v>
      </c>
      <c r="BG151">
        <v>74.489999999999995</v>
      </c>
      <c r="BH151">
        <v>671.5</v>
      </c>
      <c r="BI151">
        <v>74.489999999999995</v>
      </c>
      <c r="BJ151">
        <v>844</v>
      </c>
      <c r="BK151">
        <v>113.5</v>
      </c>
      <c r="BL151">
        <v>2617</v>
      </c>
      <c r="BM151">
        <v>2334</v>
      </c>
      <c r="BN151">
        <v>476.8</v>
      </c>
      <c r="BO151">
        <v>195.75</v>
      </c>
      <c r="BP151">
        <v>608.25</v>
      </c>
      <c r="BQ151">
        <v>74.489999999999995</v>
      </c>
      <c r="BR151">
        <v>52.24</v>
      </c>
      <c r="BS151">
        <v>1551883</v>
      </c>
      <c r="BT151">
        <v>16027.4</v>
      </c>
      <c r="BU151" t="str">
        <f>SRP[[#This Row],[Tier]]&amp;" - "&amp;DOLLAR(SRP[[#This Row],[United States]],2)&amp;" USD"</f>
        <v>149 - $74.49 USD</v>
      </c>
      <c r="BV151" t="str">
        <f>WSP[[#This Row],[LOOKUP]]</f>
        <v>149 - $52.14 USD</v>
      </c>
    </row>
    <row r="152" spans="1:74" x14ac:dyDescent="0.25">
      <c r="A152">
        <v>150</v>
      </c>
      <c r="B152">
        <v>74.989999999999995</v>
      </c>
      <c r="C152">
        <v>5700</v>
      </c>
      <c r="D152">
        <v>624</v>
      </c>
      <c r="E152">
        <v>102.45</v>
      </c>
      <c r="F152">
        <v>74.989999999999995</v>
      </c>
      <c r="G152">
        <v>6350</v>
      </c>
      <c r="H152">
        <v>74.989999999999995</v>
      </c>
      <c r="I152">
        <v>149</v>
      </c>
      <c r="J152">
        <v>112.5</v>
      </c>
      <c r="K152">
        <v>74.989999999999995</v>
      </c>
      <c r="L152">
        <v>47400</v>
      </c>
      <c r="M152">
        <v>299</v>
      </c>
      <c r="N152">
        <v>174900</v>
      </c>
      <c r="O152">
        <v>37500</v>
      </c>
      <c r="P152">
        <v>450</v>
      </c>
      <c r="Q152">
        <v>74.989999999999995</v>
      </c>
      <c r="R152">
        <v>1499</v>
      </c>
      <c r="S152">
        <v>520</v>
      </c>
      <c r="T152">
        <v>462.5</v>
      </c>
      <c r="U152">
        <v>74.989999999999995</v>
      </c>
      <c r="V152">
        <v>74.989999999999995</v>
      </c>
      <c r="W152">
        <v>74.989999999999995</v>
      </c>
      <c r="X152">
        <v>74.989999999999995</v>
      </c>
      <c r="Y152">
        <v>74.989999999999995</v>
      </c>
      <c r="Z152">
        <v>624</v>
      </c>
      <c r="AA152">
        <v>14990</v>
      </c>
      <c r="AB152">
        <v>9749</v>
      </c>
      <c r="AC152">
        <v>3000</v>
      </c>
      <c r="AD152">
        <v>720000</v>
      </c>
      <c r="AE152">
        <v>74.989999999999995</v>
      </c>
      <c r="AF152">
        <v>345</v>
      </c>
      <c r="AG152">
        <v>74.989999999999995</v>
      </c>
      <c r="AH152">
        <v>8100</v>
      </c>
      <c r="AI152">
        <v>11149</v>
      </c>
      <c r="AJ152">
        <v>72900</v>
      </c>
      <c r="AK152">
        <v>74.989999999999995</v>
      </c>
      <c r="AL152">
        <v>114</v>
      </c>
      <c r="AM152">
        <v>199.5</v>
      </c>
      <c r="AN152">
        <v>74.989999999999995</v>
      </c>
      <c r="AO152">
        <v>235</v>
      </c>
      <c r="AP152">
        <v>74.989999999999995</v>
      </c>
      <c r="AQ152">
        <v>22249</v>
      </c>
      <c r="AR152">
        <v>999</v>
      </c>
      <c r="AS152">
        <v>74.989999999999995</v>
      </c>
      <c r="AT152">
        <v>94.95</v>
      </c>
      <c r="AU152">
        <v>674</v>
      </c>
      <c r="AV152">
        <v>7024</v>
      </c>
      <c r="AW152">
        <v>202.5</v>
      </c>
      <c r="AX152">
        <v>3199</v>
      </c>
      <c r="AY152">
        <v>249.99</v>
      </c>
      <c r="AZ152">
        <v>74.989999999999995</v>
      </c>
      <c r="BA152">
        <v>272</v>
      </c>
      <c r="BB152">
        <v>268</v>
      </c>
      <c r="BC152">
        <v>3099</v>
      </c>
      <c r="BD152">
        <v>264</v>
      </c>
      <c r="BE152">
        <v>84.9</v>
      </c>
      <c r="BF152">
        <v>74.989999999999995</v>
      </c>
      <c r="BG152">
        <v>74.989999999999995</v>
      </c>
      <c r="BH152">
        <v>674</v>
      </c>
      <c r="BI152">
        <v>74.989999999999995</v>
      </c>
      <c r="BJ152">
        <v>849</v>
      </c>
      <c r="BK152">
        <v>114</v>
      </c>
      <c r="BL152">
        <v>2640</v>
      </c>
      <c r="BM152">
        <v>2349</v>
      </c>
      <c r="BN152">
        <v>480</v>
      </c>
      <c r="BO152">
        <v>197.5</v>
      </c>
      <c r="BP152">
        <v>612.5</v>
      </c>
      <c r="BQ152">
        <v>74.989999999999995</v>
      </c>
      <c r="BR152">
        <v>52.49</v>
      </c>
      <c r="BS152">
        <v>1562300</v>
      </c>
      <c r="BT152">
        <v>16135</v>
      </c>
      <c r="BU152" t="str">
        <f>SRP[[#This Row],[Tier]]&amp;" - "&amp;DOLLAR(SRP[[#This Row],[United States]],2)&amp;" USD"</f>
        <v>150 - $74.99 USD</v>
      </c>
      <c r="BV152" t="str">
        <f>WSP[[#This Row],[LOOKUP]]</f>
        <v>150 - $52.49 USD</v>
      </c>
    </row>
    <row r="153" spans="1:74" x14ac:dyDescent="0.25">
      <c r="A153">
        <v>151</v>
      </c>
      <c r="B153">
        <v>75.489999999999995</v>
      </c>
      <c r="C153">
        <v>5738</v>
      </c>
      <c r="D153">
        <v>626.5</v>
      </c>
      <c r="E153">
        <v>103.2</v>
      </c>
      <c r="F153">
        <v>75.489999999999995</v>
      </c>
      <c r="G153">
        <v>6395</v>
      </c>
      <c r="H153">
        <v>75.489999999999995</v>
      </c>
      <c r="I153">
        <v>150</v>
      </c>
      <c r="J153">
        <v>113.25</v>
      </c>
      <c r="K153">
        <v>75.489999999999995</v>
      </c>
      <c r="L153">
        <v>47650</v>
      </c>
      <c r="M153">
        <v>301</v>
      </c>
      <c r="N153">
        <v>175400</v>
      </c>
      <c r="O153">
        <v>37750</v>
      </c>
      <c r="P153">
        <v>453</v>
      </c>
      <c r="Q153">
        <v>75.489999999999995</v>
      </c>
      <c r="R153">
        <v>1509</v>
      </c>
      <c r="S153">
        <v>522.5</v>
      </c>
      <c r="T153">
        <v>465.75</v>
      </c>
      <c r="U153">
        <v>75.489999999999995</v>
      </c>
      <c r="V153">
        <v>75.489999999999995</v>
      </c>
      <c r="W153">
        <v>75.489999999999995</v>
      </c>
      <c r="X153">
        <v>75.489999999999995</v>
      </c>
      <c r="Y153">
        <v>75.489999999999995</v>
      </c>
      <c r="Z153">
        <v>630.5</v>
      </c>
      <c r="AA153">
        <v>15090</v>
      </c>
      <c r="AB153">
        <v>9814</v>
      </c>
      <c r="AC153">
        <v>3010</v>
      </c>
      <c r="AD153">
        <v>725000</v>
      </c>
      <c r="AE153">
        <v>75.489999999999995</v>
      </c>
      <c r="AF153">
        <v>347.5</v>
      </c>
      <c r="AG153">
        <v>75.489999999999995</v>
      </c>
      <c r="AH153">
        <v>8186</v>
      </c>
      <c r="AI153">
        <v>11224</v>
      </c>
      <c r="AJ153">
        <v>73400</v>
      </c>
      <c r="AK153">
        <v>75.489999999999995</v>
      </c>
      <c r="AL153">
        <v>114.5</v>
      </c>
      <c r="AM153">
        <v>200.85</v>
      </c>
      <c r="AN153">
        <v>75.489999999999995</v>
      </c>
      <c r="AO153">
        <v>237</v>
      </c>
      <c r="AP153">
        <v>75.489999999999995</v>
      </c>
      <c r="AQ153">
        <v>22399</v>
      </c>
      <c r="AR153">
        <v>1006</v>
      </c>
      <c r="AS153">
        <v>75.489999999999995</v>
      </c>
      <c r="AT153">
        <v>95.45</v>
      </c>
      <c r="AU153">
        <v>676.5</v>
      </c>
      <c r="AV153">
        <v>7071.5</v>
      </c>
      <c r="AW153">
        <v>203.85</v>
      </c>
      <c r="AX153">
        <v>3219</v>
      </c>
      <c r="AY153">
        <v>250.99</v>
      </c>
      <c r="AZ153">
        <v>75.489999999999995</v>
      </c>
      <c r="BA153">
        <v>273.8</v>
      </c>
      <c r="BB153">
        <v>269.8</v>
      </c>
      <c r="BC153">
        <v>3119</v>
      </c>
      <c r="BD153">
        <v>264.5</v>
      </c>
      <c r="BE153">
        <v>85.4</v>
      </c>
      <c r="BF153">
        <v>75.489999999999995</v>
      </c>
      <c r="BG153">
        <v>75.489999999999995</v>
      </c>
      <c r="BH153">
        <v>676.5</v>
      </c>
      <c r="BI153">
        <v>75.489999999999995</v>
      </c>
      <c r="BJ153">
        <v>854</v>
      </c>
      <c r="BK153">
        <v>114.5</v>
      </c>
      <c r="BL153">
        <v>2663</v>
      </c>
      <c r="BM153">
        <v>2364</v>
      </c>
      <c r="BN153">
        <v>483.2</v>
      </c>
      <c r="BO153">
        <v>199.25</v>
      </c>
      <c r="BP153">
        <v>616.75</v>
      </c>
      <c r="BQ153">
        <v>75.489999999999995</v>
      </c>
      <c r="BR153">
        <v>52.74</v>
      </c>
      <c r="BS153">
        <v>1572717</v>
      </c>
      <c r="BT153">
        <v>16242.6</v>
      </c>
      <c r="BU153" t="str">
        <f>SRP[[#This Row],[Tier]]&amp;" - "&amp;DOLLAR(SRP[[#This Row],[United States]],2)&amp;" USD"</f>
        <v>151 - $75.49 USD</v>
      </c>
      <c r="BV153" t="str">
        <f>WSP[[#This Row],[LOOKUP]]</f>
        <v>151 - $52.84 USD</v>
      </c>
    </row>
    <row r="154" spans="1:74" x14ac:dyDescent="0.25">
      <c r="A154">
        <v>152</v>
      </c>
      <c r="B154">
        <v>75.989999999999995</v>
      </c>
      <c r="C154">
        <v>5776</v>
      </c>
      <c r="D154">
        <v>629</v>
      </c>
      <c r="E154">
        <v>103.95</v>
      </c>
      <c r="F154">
        <v>75.989999999999995</v>
      </c>
      <c r="G154">
        <v>6440</v>
      </c>
      <c r="H154">
        <v>75.989999999999995</v>
      </c>
      <c r="I154">
        <v>151</v>
      </c>
      <c r="J154">
        <v>114</v>
      </c>
      <c r="K154">
        <v>75.989999999999995</v>
      </c>
      <c r="L154">
        <v>47900</v>
      </c>
      <c r="M154">
        <v>303</v>
      </c>
      <c r="N154">
        <v>175900</v>
      </c>
      <c r="O154">
        <v>38000</v>
      </c>
      <c r="P154">
        <v>456</v>
      </c>
      <c r="Q154">
        <v>75.989999999999995</v>
      </c>
      <c r="R154">
        <v>1519</v>
      </c>
      <c r="S154">
        <v>525</v>
      </c>
      <c r="T154">
        <v>469</v>
      </c>
      <c r="U154">
        <v>75.989999999999995</v>
      </c>
      <c r="V154">
        <v>75.989999999999995</v>
      </c>
      <c r="W154">
        <v>75.989999999999995</v>
      </c>
      <c r="X154">
        <v>75.989999999999995</v>
      </c>
      <c r="Y154">
        <v>75.989999999999995</v>
      </c>
      <c r="Z154">
        <v>637</v>
      </c>
      <c r="AA154">
        <v>15190</v>
      </c>
      <c r="AB154">
        <v>9879</v>
      </c>
      <c r="AC154">
        <v>3020</v>
      </c>
      <c r="AD154">
        <v>730000</v>
      </c>
      <c r="AE154">
        <v>75.989999999999995</v>
      </c>
      <c r="AF154">
        <v>350</v>
      </c>
      <c r="AG154">
        <v>75.989999999999995</v>
      </c>
      <c r="AH154">
        <v>8208</v>
      </c>
      <c r="AI154">
        <v>11299</v>
      </c>
      <c r="AJ154">
        <v>73900</v>
      </c>
      <c r="AK154">
        <v>75.989999999999995</v>
      </c>
      <c r="AL154">
        <v>115</v>
      </c>
      <c r="AM154">
        <v>202.2</v>
      </c>
      <c r="AN154">
        <v>75.989999999999995</v>
      </c>
      <c r="AO154">
        <v>238</v>
      </c>
      <c r="AP154">
        <v>75.989999999999995</v>
      </c>
      <c r="AQ154">
        <v>22549</v>
      </c>
      <c r="AR154">
        <v>1013</v>
      </c>
      <c r="AS154">
        <v>75.989999999999995</v>
      </c>
      <c r="AT154">
        <v>95.95</v>
      </c>
      <c r="AU154">
        <v>679</v>
      </c>
      <c r="AV154">
        <v>7119</v>
      </c>
      <c r="AW154">
        <v>205.2</v>
      </c>
      <c r="AX154">
        <v>3239</v>
      </c>
      <c r="AY154">
        <v>251.99</v>
      </c>
      <c r="AZ154">
        <v>75.989999999999995</v>
      </c>
      <c r="BA154">
        <v>275.60000000000002</v>
      </c>
      <c r="BB154">
        <v>271.60000000000002</v>
      </c>
      <c r="BC154">
        <v>3139</v>
      </c>
      <c r="BD154">
        <v>265</v>
      </c>
      <c r="BE154">
        <v>85.9</v>
      </c>
      <c r="BF154">
        <v>75.989999999999995</v>
      </c>
      <c r="BG154">
        <v>75.989999999999995</v>
      </c>
      <c r="BH154">
        <v>679</v>
      </c>
      <c r="BI154">
        <v>75.989999999999995</v>
      </c>
      <c r="BJ154">
        <v>859</v>
      </c>
      <c r="BK154">
        <v>115</v>
      </c>
      <c r="BL154">
        <v>2686</v>
      </c>
      <c r="BM154">
        <v>2379</v>
      </c>
      <c r="BN154">
        <v>486.4</v>
      </c>
      <c r="BO154">
        <v>201</v>
      </c>
      <c r="BP154">
        <v>621</v>
      </c>
      <c r="BQ154">
        <v>75.989999999999995</v>
      </c>
      <c r="BR154">
        <v>52.99</v>
      </c>
      <c r="BS154">
        <v>1583134</v>
      </c>
      <c r="BT154">
        <v>16350.2</v>
      </c>
      <c r="BU154" t="str">
        <f>SRP[[#This Row],[Tier]]&amp;" - "&amp;DOLLAR(SRP[[#This Row],[United States]],2)&amp;" USD"</f>
        <v>152 - $75.99 USD</v>
      </c>
      <c r="BV154" t="str">
        <f>WSP[[#This Row],[LOOKUP]]</f>
        <v>152 - $53.19 USD</v>
      </c>
    </row>
    <row r="155" spans="1:74" x14ac:dyDescent="0.25">
      <c r="A155">
        <v>153</v>
      </c>
      <c r="B155">
        <v>76.489999999999995</v>
      </c>
      <c r="C155">
        <v>5814</v>
      </c>
      <c r="D155">
        <v>631.5</v>
      </c>
      <c r="E155">
        <v>104.7</v>
      </c>
      <c r="F155">
        <v>76.489999999999995</v>
      </c>
      <c r="G155">
        <v>6485</v>
      </c>
      <c r="H155">
        <v>76.489999999999995</v>
      </c>
      <c r="I155">
        <v>152</v>
      </c>
      <c r="J155">
        <v>114.75</v>
      </c>
      <c r="K155">
        <v>76.489999999999995</v>
      </c>
      <c r="L155">
        <v>48150</v>
      </c>
      <c r="M155">
        <v>305</v>
      </c>
      <c r="N155">
        <v>176400</v>
      </c>
      <c r="O155">
        <v>38250</v>
      </c>
      <c r="P155">
        <v>459</v>
      </c>
      <c r="Q155">
        <v>76.489999999999995</v>
      </c>
      <c r="R155">
        <v>1529</v>
      </c>
      <c r="S155">
        <v>527.5</v>
      </c>
      <c r="T155">
        <v>472.25</v>
      </c>
      <c r="U155">
        <v>76.489999999999995</v>
      </c>
      <c r="V155">
        <v>76.489999999999995</v>
      </c>
      <c r="W155">
        <v>76.489999999999995</v>
      </c>
      <c r="X155">
        <v>76.489999999999995</v>
      </c>
      <c r="Y155">
        <v>76.489999999999995</v>
      </c>
      <c r="Z155">
        <v>643.5</v>
      </c>
      <c r="AA155">
        <v>15290</v>
      </c>
      <c r="AB155">
        <v>9944</v>
      </c>
      <c r="AC155">
        <v>3030</v>
      </c>
      <c r="AD155">
        <v>735000</v>
      </c>
      <c r="AE155">
        <v>76.489999999999995</v>
      </c>
      <c r="AF155">
        <v>352.5</v>
      </c>
      <c r="AG155">
        <v>76.489999999999995</v>
      </c>
      <c r="AH155">
        <v>8294</v>
      </c>
      <c r="AI155">
        <v>11374</v>
      </c>
      <c r="AJ155">
        <v>74400</v>
      </c>
      <c r="AK155">
        <v>76.489999999999995</v>
      </c>
      <c r="AL155">
        <v>115.5</v>
      </c>
      <c r="AM155">
        <v>203.55</v>
      </c>
      <c r="AN155">
        <v>76.489999999999995</v>
      </c>
      <c r="AO155">
        <v>240</v>
      </c>
      <c r="AP155">
        <v>76.489999999999995</v>
      </c>
      <c r="AQ155">
        <v>22699</v>
      </c>
      <c r="AR155">
        <v>1020</v>
      </c>
      <c r="AS155">
        <v>76.489999999999995</v>
      </c>
      <c r="AT155">
        <v>96.45</v>
      </c>
      <c r="AU155">
        <v>681.5</v>
      </c>
      <c r="AV155">
        <v>7166.5</v>
      </c>
      <c r="AW155">
        <v>206.55</v>
      </c>
      <c r="AX155">
        <v>3259</v>
      </c>
      <c r="AY155">
        <v>252.99</v>
      </c>
      <c r="AZ155">
        <v>76.489999999999995</v>
      </c>
      <c r="BA155">
        <v>277.39999999999998</v>
      </c>
      <c r="BB155">
        <v>273.39999999999998</v>
      </c>
      <c r="BC155">
        <v>3159</v>
      </c>
      <c r="BD155">
        <v>265.5</v>
      </c>
      <c r="BE155">
        <v>86.4</v>
      </c>
      <c r="BF155">
        <v>76.489999999999995</v>
      </c>
      <c r="BG155">
        <v>76.489999999999995</v>
      </c>
      <c r="BH155">
        <v>681.5</v>
      </c>
      <c r="BI155">
        <v>76.489999999999995</v>
      </c>
      <c r="BJ155">
        <v>864</v>
      </c>
      <c r="BK155">
        <v>115.5</v>
      </c>
      <c r="BL155">
        <v>2709</v>
      </c>
      <c r="BM155">
        <v>2394</v>
      </c>
      <c r="BN155">
        <v>489.6</v>
      </c>
      <c r="BO155">
        <v>202.75</v>
      </c>
      <c r="BP155">
        <v>625.25</v>
      </c>
      <c r="BQ155">
        <v>76.489999999999995</v>
      </c>
      <c r="BR155">
        <v>53.24</v>
      </c>
      <c r="BS155">
        <v>1593551</v>
      </c>
      <c r="BT155">
        <v>16457.8</v>
      </c>
      <c r="BU155" t="str">
        <f>SRP[[#This Row],[Tier]]&amp;" - "&amp;DOLLAR(SRP[[#This Row],[United States]],2)&amp;" USD"</f>
        <v>153 - $76.49 USD</v>
      </c>
      <c r="BV155" t="str">
        <f>WSP[[#This Row],[LOOKUP]]</f>
        <v>153 - $53.54 USD</v>
      </c>
    </row>
    <row r="156" spans="1:74" x14ac:dyDescent="0.25">
      <c r="A156">
        <v>154</v>
      </c>
      <c r="B156">
        <v>76.989999999999995</v>
      </c>
      <c r="C156">
        <v>5852</v>
      </c>
      <c r="D156">
        <v>634</v>
      </c>
      <c r="E156">
        <v>105.45</v>
      </c>
      <c r="F156">
        <v>76.989999999999995</v>
      </c>
      <c r="G156">
        <v>6530</v>
      </c>
      <c r="H156">
        <v>76.989999999999995</v>
      </c>
      <c r="I156">
        <v>153</v>
      </c>
      <c r="J156">
        <v>115.5</v>
      </c>
      <c r="K156">
        <v>76.989999999999995</v>
      </c>
      <c r="L156">
        <v>48400</v>
      </c>
      <c r="M156">
        <v>307</v>
      </c>
      <c r="N156">
        <v>176900</v>
      </c>
      <c r="O156">
        <v>38500</v>
      </c>
      <c r="P156">
        <v>462</v>
      </c>
      <c r="Q156">
        <v>76.989999999999995</v>
      </c>
      <c r="R156">
        <v>1539</v>
      </c>
      <c r="S156">
        <v>530</v>
      </c>
      <c r="T156">
        <v>475.5</v>
      </c>
      <c r="U156">
        <v>76.989999999999995</v>
      </c>
      <c r="V156">
        <v>76.989999999999995</v>
      </c>
      <c r="W156">
        <v>76.989999999999995</v>
      </c>
      <c r="X156">
        <v>76.989999999999995</v>
      </c>
      <c r="Y156">
        <v>76.989999999999995</v>
      </c>
      <c r="Z156">
        <v>650</v>
      </c>
      <c r="AA156">
        <v>15390</v>
      </c>
      <c r="AB156">
        <v>10009</v>
      </c>
      <c r="AC156">
        <v>3040</v>
      </c>
      <c r="AD156">
        <v>740000</v>
      </c>
      <c r="AE156">
        <v>76.989999999999995</v>
      </c>
      <c r="AF156">
        <v>355</v>
      </c>
      <c r="AG156">
        <v>76.989999999999995</v>
      </c>
      <c r="AH156">
        <v>8316</v>
      </c>
      <c r="AI156">
        <v>11449</v>
      </c>
      <c r="AJ156">
        <v>74900</v>
      </c>
      <c r="AK156">
        <v>76.989999999999995</v>
      </c>
      <c r="AL156">
        <v>116</v>
      </c>
      <c r="AM156">
        <v>204.9</v>
      </c>
      <c r="AN156">
        <v>76.989999999999995</v>
      </c>
      <c r="AO156">
        <v>241</v>
      </c>
      <c r="AP156">
        <v>76.989999999999995</v>
      </c>
      <c r="AQ156">
        <v>22849</v>
      </c>
      <c r="AR156">
        <v>1027</v>
      </c>
      <c r="AS156">
        <v>76.989999999999995</v>
      </c>
      <c r="AT156">
        <v>96.95</v>
      </c>
      <c r="AU156">
        <v>684</v>
      </c>
      <c r="AV156">
        <v>7214</v>
      </c>
      <c r="AW156">
        <v>207.9</v>
      </c>
      <c r="AX156">
        <v>3279</v>
      </c>
      <c r="AY156">
        <v>253.99</v>
      </c>
      <c r="AZ156">
        <v>76.989999999999995</v>
      </c>
      <c r="BA156">
        <v>279.2</v>
      </c>
      <c r="BB156">
        <v>275.2</v>
      </c>
      <c r="BC156">
        <v>3179</v>
      </c>
      <c r="BD156">
        <v>266</v>
      </c>
      <c r="BE156">
        <v>86.9</v>
      </c>
      <c r="BF156">
        <v>76.989999999999995</v>
      </c>
      <c r="BG156">
        <v>76.989999999999995</v>
      </c>
      <c r="BH156">
        <v>684</v>
      </c>
      <c r="BI156">
        <v>76.989999999999995</v>
      </c>
      <c r="BJ156">
        <v>869</v>
      </c>
      <c r="BK156">
        <v>116</v>
      </c>
      <c r="BL156">
        <v>2732</v>
      </c>
      <c r="BM156">
        <v>2409</v>
      </c>
      <c r="BN156">
        <v>492.8</v>
      </c>
      <c r="BO156">
        <v>204.5</v>
      </c>
      <c r="BP156">
        <v>629.5</v>
      </c>
      <c r="BQ156">
        <v>76.989999999999995</v>
      </c>
      <c r="BR156">
        <v>53.49</v>
      </c>
      <c r="BS156">
        <v>1603968</v>
      </c>
      <c r="BT156">
        <v>16565.400000000001</v>
      </c>
      <c r="BU156" t="str">
        <f>SRP[[#This Row],[Tier]]&amp;" - "&amp;DOLLAR(SRP[[#This Row],[United States]],2)&amp;" USD"</f>
        <v>154 - $76.99 USD</v>
      </c>
      <c r="BV156" t="str">
        <f>WSP[[#This Row],[LOOKUP]]</f>
        <v>154 - $53.89 USD</v>
      </c>
    </row>
    <row r="157" spans="1:74" x14ac:dyDescent="0.25">
      <c r="A157">
        <v>155</v>
      </c>
      <c r="B157">
        <v>77.489999999999995</v>
      </c>
      <c r="C157">
        <v>5890</v>
      </c>
      <c r="D157">
        <v>636.5</v>
      </c>
      <c r="E157">
        <v>106.2</v>
      </c>
      <c r="F157">
        <v>77.489999999999995</v>
      </c>
      <c r="G157">
        <v>6575</v>
      </c>
      <c r="H157">
        <v>77.489999999999995</v>
      </c>
      <c r="I157">
        <v>154</v>
      </c>
      <c r="J157">
        <v>116.25</v>
      </c>
      <c r="K157">
        <v>77.489999999999995</v>
      </c>
      <c r="L157">
        <v>48650</v>
      </c>
      <c r="M157">
        <v>309</v>
      </c>
      <c r="N157">
        <v>177400</v>
      </c>
      <c r="O157">
        <v>38750</v>
      </c>
      <c r="P157">
        <v>465</v>
      </c>
      <c r="Q157">
        <v>77.489999999999995</v>
      </c>
      <c r="R157">
        <v>1549</v>
      </c>
      <c r="S157">
        <v>532.5</v>
      </c>
      <c r="T157">
        <v>478.75</v>
      </c>
      <c r="U157">
        <v>77.489999999999995</v>
      </c>
      <c r="V157">
        <v>77.489999999999995</v>
      </c>
      <c r="W157">
        <v>77.489999999999995</v>
      </c>
      <c r="X157">
        <v>77.489999999999995</v>
      </c>
      <c r="Y157">
        <v>77.489999999999995</v>
      </c>
      <c r="Z157">
        <v>656.5</v>
      </c>
      <c r="AA157">
        <v>15490</v>
      </c>
      <c r="AB157">
        <v>10074</v>
      </c>
      <c r="AC157">
        <v>3050</v>
      </c>
      <c r="AD157">
        <v>745000</v>
      </c>
      <c r="AE157">
        <v>77.489999999999995</v>
      </c>
      <c r="AF157">
        <v>357.5</v>
      </c>
      <c r="AG157">
        <v>77.489999999999995</v>
      </c>
      <c r="AH157">
        <v>8402</v>
      </c>
      <c r="AI157">
        <v>11524</v>
      </c>
      <c r="AJ157">
        <v>75400</v>
      </c>
      <c r="AK157">
        <v>77.489999999999995</v>
      </c>
      <c r="AL157">
        <v>116.5</v>
      </c>
      <c r="AM157">
        <v>206.25</v>
      </c>
      <c r="AN157">
        <v>77.489999999999995</v>
      </c>
      <c r="AO157">
        <v>243</v>
      </c>
      <c r="AP157">
        <v>77.489999999999995</v>
      </c>
      <c r="AQ157">
        <v>22999</v>
      </c>
      <c r="AR157">
        <v>1034</v>
      </c>
      <c r="AS157">
        <v>77.489999999999995</v>
      </c>
      <c r="AT157">
        <v>97.45</v>
      </c>
      <c r="AU157">
        <v>686.5</v>
      </c>
      <c r="AV157">
        <v>7261.5</v>
      </c>
      <c r="AW157">
        <v>209.25</v>
      </c>
      <c r="AX157">
        <v>3299</v>
      </c>
      <c r="AY157">
        <v>254.99</v>
      </c>
      <c r="AZ157">
        <v>77.489999999999995</v>
      </c>
      <c r="BA157">
        <v>281</v>
      </c>
      <c r="BB157">
        <v>277</v>
      </c>
      <c r="BC157">
        <v>3199</v>
      </c>
      <c r="BD157">
        <v>266.5</v>
      </c>
      <c r="BE157">
        <v>87.4</v>
      </c>
      <c r="BF157">
        <v>77.489999999999995</v>
      </c>
      <c r="BG157">
        <v>77.489999999999995</v>
      </c>
      <c r="BH157">
        <v>686.5</v>
      </c>
      <c r="BI157">
        <v>77.489999999999995</v>
      </c>
      <c r="BJ157">
        <v>874</v>
      </c>
      <c r="BK157">
        <v>116.5</v>
      </c>
      <c r="BL157">
        <v>2755</v>
      </c>
      <c r="BM157">
        <v>2424</v>
      </c>
      <c r="BN157">
        <v>496</v>
      </c>
      <c r="BO157">
        <v>206.25</v>
      </c>
      <c r="BP157">
        <v>633.75</v>
      </c>
      <c r="BQ157">
        <v>77.489999999999995</v>
      </c>
      <c r="BR157">
        <v>53.74</v>
      </c>
      <c r="BS157">
        <v>1614385</v>
      </c>
      <c r="BT157">
        <v>16673</v>
      </c>
      <c r="BU157" t="str">
        <f>SRP[[#This Row],[Tier]]&amp;" - "&amp;DOLLAR(SRP[[#This Row],[United States]],2)&amp;" USD"</f>
        <v>155 - $77.49 USD</v>
      </c>
      <c r="BV157" t="str">
        <f>WSP[[#This Row],[LOOKUP]]</f>
        <v>155 - $54.24 USD</v>
      </c>
    </row>
    <row r="158" spans="1:74" x14ac:dyDescent="0.25">
      <c r="A158">
        <v>156</v>
      </c>
      <c r="B158">
        <v>77.989999999999995</v>
      </c>
      <c r="C158">
        <v>5928</v>
      </c>
      <c r="D158">
        <v>639</v>
      </c>
      <c r="E158">
        <v>106.95</v>
      </c>
      <c r="F158">
        <v>77.989999999999995</v>
      </c>
      <c r="G158">
        <v>6620</v>
      </c>
      <c r="H158">
        <v>77.989999999999995</v>
      </c>
      <c r="I158">
        <v>155</v>
      </c>
      <c r="J158">
        <v>117</v>
      </c>
      <c r="K158">
        <v>77.989999999999995</v>
      </c>
      <c r="L158">
        <v>48900</v>
      </c>
      <c r="M158">
        <v>311</v>
      </c>
      <c r="N158">
        <v>177900</v>
      </c>
      <c r="O158">
        <v>39000</v>
      </c>
      <c r="P158">
        <v>468</v>
      </c>
      <c r="Q158">
        <v>77.989999999999995</v>
      </c>
      <c r="R158">
        <v>1559</v>
      </c>
      <c r="S158">
        <v>535</v>
      </c>
      <c r="T158">
        <v>482</v>
      </c>
      <c r="U158">
        <v>77.989999999999995</v>
      </c>
      <c r="V158">
        <v>77.989999999999995</v>
      </c>
      <c r="W158">
        <v>77.989999999999995</v>
      </c>
      <c r="X158">
        <v>77.989999999999995</v>
      </c>
      <c r="Y158">
        <v>77.989999999999995</v>
      </c>
      <c r="Z158">
        <v>663</v>
      </c>
      <c r="AA158">
        <v>15590</v>
      </c>
      <c r="AB158">
        <v>10139</v>
      </c>
      <c r="AC158">
        <v>3060</v>
      </c>
      <c r="AD158">
        <v>750000</v>
      </c>
      <c r="AE158">
        <v>77.989999999999995</v>
      </c>
      <c r="AF158">
        <v>360</v>
      </c>
      <c r="AG158">
        <v>77.989999999999995</v>
      </c>
      <c r="AH158">
        <v>8424</v>
      </c>
      <c r="AI158">
        <v>11599</v>
      </c>
      <c r="AJ158">
        <v>75900</v>
      </c>
      <c r="AK158">
        <v>77.989999999999995</v>
      </c>
      <c r="AL158">
        <v>117</v>
      </c>
      <c r="AM158">
        <v>207.6</v>
      </c>
      <c r="AN158">
        <v>77.989999999999995</v>
      </c>
      <c r="AO158">
        <v>244</v>
      </c>
      <c r="AP158">
        <v>77.989999999999995</v>
      </c>
      <c r="AQ158">
        <v>23149</v>
      </c>
      <c r="AR158">
        <v>1041</v>
      </c>
      <c r="AS158">
        <v>77.989999999999995</v>
      </c>
      <c r="AT158">
        <v>97.95</v>
      </c>
      <c r="AU158">
        <v>689</v>
      </c>
      <c r="AV158">
        <v>7309</v>
      </c>
      <c r="AW158">
        <v>210.6</v>
      </c>
      <c r="AX158">
        <v>3319</v>
      </c>
      <c r="AY158">
        <v>255.99</v>
      </c>
      <c r="AZ158">
        <v>77.989999999999995</v>
      </c>
      <c r="BA158">
        <v>282.8</v>
      </c>
      <c r="BB158">
        <v>278.8</v>
      </c>
      <c r="BC158">
        <v>3219</v>
      </c>
      <c r="BD158">
        <v>267</v>
      </c>
      <c r="BE158">
        <v>87.9</v>
      </c>
      <c r="BF158">
        <v>77.989999999999995</v>
      </c>
      <c r="BG158">
        <v>77.989999999999995</v>
      </c>
      <c r="BH158">
        <v>689</v>
      </c>
      <c r="BI158">
        <v>77.989999999999995</v>
      </c>
      <c r="BJ158">
        <v>879</v>
      </c>
      <c r="BK158">
        <v>117</v>
      </c>
      <c r="BL158">
        <v>2778</v>
      </c>
      <c r="BM158">
        <v>2439</v>
      </c>
      <c r="BN158">
        <v>499.2</v>
      </c>
      <c r="BO158">
        <v>208</v>
      </c>
      <c r="BP158">
        <v>638</v>
      </c>
      <c r="BQ158">
        <v>77.989999999999995</v>
      </c>
      <c r="BR158">
        <v>53.99</v>
      </c>
      <c r="BS158">
        <v>1624802</v>
      </c>
      <c r="BT158">
        <v>16780.599999999999</v>
      </c>
      <c r="BU158" t="str">
        <f>SRP[[#This Row],[Tier]]&amp;" - "&amp;DOLLAR(SRP[[#This Row],[United States]],2)&amp;" USD"</f>
        <v>156 - $77.99 USD</v>
      </c>
      <c r="BV158" t="str">
        <f>WSP[[#This Row],[LOOKUP]]</f>
        <v>156 - $54.59 USD</v>
      </c>
    </row>
    <row r="159" spans="1:74" x14ac:dyDescent="0.25">
      <c r="A159">
        <v>157</v>
      </c>
      <c r="B159">
        <v>78.489999999999995</v>
      </c>
      <c r="C159">
        <v>5966</v>
      </c>
      <c r="D159">
        <v>641.5</v>
      </c>
      <c r="E159">
        <v>107.7</v>
      </c>
      <c r="F159">
        <v>78.489999999999995</v>
      </c>
      <c r="G159">
        <v>6665</v>
      </c>
      <c r="H159">
        <v>78.489999999999995</v>
      </c>
      <c r="I159">
        <v>156</v>
      </c>
      <c r="J159">
        <v>117.75</v>
      </c>
      <c r="K159">
        <v>78.489999999999995</v>
      </c>
      <c r="L159">
        <v>49150</v>
      </c>
      <c r="M159">
        <v>313</v>
      </c>
      <c r="N159">
        <v>178400</v>
      </c>
      <c r="O159">
        <v>39250</v>
      </c>
      <c r="P159">
        <v>471</v>
      </c>
      <c r="Q159">
        <v>78.489999999999995</v>
      </c>
      <c r="R159">
        <v>1569</v>
      </c>
      <c r="S159">
        <v>537.5</v>
      </c>
      <c r="T159">
        <v>485.25</v>
      </c>
      <c r="U159">
        <v>78.489999999999995</v>
      </c>
      <c r="V159">
        <v>78.489999999999995</v>
      </c>
      <c r="W159">
        <v>78.489999999999995</v>
      </c>
      <c r="X159">
        <v>78.489999999999995</v>
      </c>
      <c r="Y159">
        <v>78.489999999999995</v>
      </c>
      <c r="Z159">
        <v>669.5</v>
      </c>
      <c r="AA159">
        <v>15690</v>
      </c>
      <c r="AB159">
        <v>10204</v>
      </c>
      <c r="AC159">
        <v>3070</v>
      </c>
      <c r="AD159">
        <v>755000</v>
      </c>
      <c r="AE159">
        <v>78.489999999999995</v>
      </c>
      <c r="AF159">
        <v>362.5</v>
      </c>
      <c r="AG159">
        <v>78.489999999999995</v>
      </c>
      <c r="AH159">
        <v>8510</v>
      </c>
      <c r="AI159">
        <v>11674</v>
      </c>
      <c r="AJ159">
        <v>76400</v>
      </c>
      <c r="AK159">
        <v>78.489999999999995</v>
      </c>
      <c r="AL159">
        <v>117.5</v>
      </c>
      <c r="AM159">
        <v>208.95</v>
      </c>
      <c r="AN159">
        <v>78.489999999999995</v>
      </c>
      <c r="AO159">
        <v>246</v>
      </c>
      <c r="AP159">
        <v>78.489999999999995</v>
      </c>
      <c r="AQ159">
        <v>23299</v>
      </c>
      <c r="AR159">
        <v>1048</v>
      </c>
      <c r="AS159">
        <v>78.489999999999995</v>
      </c>
      <c r="AT159">
        <v>98.45</v>
      </c>
      <c r="AU159">
        <v>691.5</v>
      </c>
      <c r="AV159">
        <v>7356.5</v>
      </c>
      <c r="AW159">
        <v>211.95</v>
      </c>
      <c r="AX159">
        <v>3339</v>
      </c>
      <c r="AY159">
        <v>256.99</v>
      </c>
      <c r="AZ159">
        <v>78.489999999999995</v>
      </c>
      <c r="BA159">
        <v>284.60000000000002</v>
      </c>
      <c r="BB159">
        <v>280.60000000000002</v>
      </c>
      <c r="BC159">
        <v>3239</v>
      </c>
      <c r="BD159">
        <v>267.5</v>
      </c>
      <c r="BE159">
        <v>88.4</v>
      </c>
      <c r="BF159">
        <v>78.489999999999995</v>
      </c>
      <c r="BG159">
        <v>78.489999999999995</v>
      </c>
      <c r="BH159">
        <v>691.5</v>
      </c>
      <c r="BI159">
        <v>78.489999999999995</v>
      </c>
      <c r="BJ159">
        <v>884</v>
      </c>
      <c r="BK159">
        <v>117.5</v>
      </c>
      <c r="BL159">
        <v>2801</v>
      </c>
      <c r="BM159">
        <v>2454</v>
      </c>
      <c r="BN159">
        <v>502.4</v>
      </c>
      <c r="BO159">
        <v>209.75</v>
      </c>
      <c r="BP159">
        <v>642.25</v>
      </c>
      <c r="BQ159">
        <v>78.489999999999995</v>
      </c>
      <c r="BR159">
        <v>54.24</v>
      </c>
      <c r="BS159">
        <v>1635219</v>
      </c>
      <c r="BT159">
        <v>16888.2</v>
      </c>
      <c r="BU159" t="str">
        <f>SRP[[#This Row],[Tier]]&amp;" - "&amp;DOLLAR(SRP[[#This Row],[United States]],2)&amp;" USD"</f>
        <v>157 - $78.49 USD</v>
      </c>
      <c r="BV159" t="str">
        <f>WSP[[#This Row],[LOOKUP]]</f>
        <v>157 - $54.94 USD</v>
      </c>
    </row>
    <row r="160" spans="1:74" x14ac:dyDescent="0.25">
      <c r="A160">
        <v>158</v>
      </c>
      <c r="B160">
        <v>78.989999999999995</v>
      </c>
      <c r="C160">
        <v>6004</v>
      </c>
      <c r="D160">
        <v>644</v>
      </c>
      <c r="E160">
        <v>108.45</v>
      </c>
      <c r="F160">
        <v>78.989999999999995</v>
      </c>
      <c r="G160">
        <v>6710</v>
      </c>
      <c r="H160">
        <v>78.989999999999995</v>
      </c>
      <c r="I160">
        <v>157</v>
      </c>
      <c r="J160">
        <v>118.5</v>
      </c>
      <c r="K160">
        <v>78.989999999999995</v>
      </c>
      <c r="L160">
        <v>49400</v>
      </c>
      <c r="M160">
        <v>315</v>
      </c>
      <c r="N160">
        <v>178900</v>
      </c>
      <c r="O160">
        <v>39500</v>
      </c>
      <c r="P160">
        <v>474</v>
      </c>
      <c r="Q160">
        <v>78.989999999999995</v>
      </c>
      <c r="R160">
        <v>1579</v>
      </c>
      <c r="S160">
        <v>540</v>
      </c>
      <c r="T160">
        <v>488.5</v>
      </c>
      <c r="U160">
        <v>78.989999999999995</v>
      </c>
      <c r="V160">
        <v>78.989999999999995</v>
      </c>
      <c r="W160">
        <v>78.989999999999995</v>
      </c>
      <c r="X160">
        <v>78.989999999999995</v>
      </c>
      <c r="Y160">
        <v>78.989999999999995</v>
      </c>
      <c r="Z160">
        <v>676</v>
      </c>
      <c r="AA160">
        <v>15790</v>
      </c>
      <c r="AB160">
        <v>10269</v>
      </c>
      <c r="AC160">
        <v>3080</v>
      </c>
      <c r="AD160">
        <v>760000</v>
      </c>
      <c r="AE160">
        <v>78.989999999999995</v>
      </c>
      <c r="AF160">
        <v>365</v>
      </c>
      <c r="AG160">
        <v>78.989999999999995</v>
      </c>
      <c r="AH160">
        <v>8532</v>
      </c>
      <c r="AI160">
        <v>11749</v>
      </c>
      <c r="AJ160">
        <v>76900</v>
      </c>
      <c r="AK160">
        <v>78.989999999999995</v>
      </c>
      <c r="AL160">
        <v>118</v>
      </c>
      <c r="AM160">
        <v>210.3</v>
      </c>
      <c r="AN160">
        <v>78.989999999999995</v>
      </c>
      <c r="AO160">
        <v>247</v>
      </c>
      <c r="AP160">
        <v>78.989999999999995</v>
      </c>
      <c r="AQ160">
        <v>23449</v>
      </c>
      <c r="AR160">
        <v>1055</v>
      </c>
      <c r="AS160">
        <v>78.989999999999995</v>
      </c>
      <c r="AT160">
        <v>98.95</v>
      </c>
      <c r="AU160">
        <v>694</v>
      </c>
      <c r="AV160">
        <v>7404</v>
      </c>
      <c r="AW160">
        <v>213.3</v>
      </c>
      <c r="AX160">
        <v>3359</v>
      </c>
      <c r="AY160">
        <v>257.99</v>
      </c>
      <c r="AZ160">
        <v>78.989999999999995</v>
      </c>
      <c r="BA160">
        <v>286.39999999999998</v>
      </c>
      <c r="BB160">
        <v>282.39999999999998</v>
      </c>
      <c r="BC160">
        <v>3259</v>
      </c>
      <c r="BD160">
        <v>268</v>
      </c>
      <c r="BE160">
        <v>88.9</v>
      </c>
      <c r="BF160">
        <v>78.989999999999995</v>
      </c>
      <c r="BG160">
        <v>78.989999999999995</v>
      </c>
      <c r="BH160">
        <v>694</v>
      </c>
      <c r="BI160">
        <v>78.989999999999995</v>
      </c>
      <c r="BJ160">
        <v>889</v>
      </c>
      <c r="BK160">
        <v>118</v>
      </c>
      <c r="BL160">
        <v>2824</v>
      </c>
      <c r="BM160">
        <v>2469</v>
      </c>
      <c r="BN160">
        <v>505.6</v>
      </c>
      <c r="BO160">
        <v>211.5</v>
      </c>
      <c r="BP160">
        <v>646.5</v>
      </c>
      <c r="BQ160">
        <v>78.989999999999995</v>
      </c>
      <c r="BR160">
        <v>54.49</v>
      </c>
      <c r="BS160">
        <v>1645636</v>
      </c>
      <c r="BT160">
        <v>16995.8</v>
      </c>
      <c r="BU160" t="str">
        <f>SRP[[#This Row],[Tier]]&amp;" - "&amp;DOLLAR(SRP[[#This Row],[United States]],2)&amp;" USD"</f>
        <v>158 - $78.99 USD</v>
      </c>
      <c r="BV160" t="str">
        <f>WSP[[#This Row],[LOOKUP]]</f>
        <v>158 - $55.29 USD</v>
      </c>
    </row>
    <row r="161" spans="1:74" x14ac:dyDescent="0.25">
      <c r="A161">
        <v>159</v>
      </c>
      <c r="B161">
        <v>79.489999999999995</v>
      </c>
      <c r="C161">
        <v>6042</v>
      </c>
      <c r="D161">
        <v>646.5</v>
      </c>
      <c r="E161">
        <v>109.2</v>
      </c>
      <c r="F161">
        <v>79.489999999999995</v>
      </c>
      <c r="G161">
        <v>6755</v>
      </c>
      <c r="H161">
        <v>79.489999999999995</v>
      </c>
      <c r="I161">
        <v>158</v>
      </c>
      <c r="J161">
        <v>119.25</v>
      </c>
      <c r="K161">
        <v>79.489999999999995</v>
      </c>
      <c r="L161">
        <v>49650</v>
      </c>
      <c r="M161">
        <v>317</v>
      </c>
      <c r="N161">
        <v>179400</v>
      </c>
      <c r="O161">
        <v>39750</v>
      </c>
      <c r="P161">
        <v>477</v>
      </c>
      <c r="Q161">
        <v>79.489999999999995</v>
      </c>
      <c r="R161">
        <v>1589</v>
      </c>
      <c r="S161">
        <v>542.5</v>
      </c>
      <c r="T161">
        <v>491.75</v>
      </c>
      <c r="U161">
        <v>79.489999999999995</v>
      </c>
      <c r="V161">
        <v>79.489999999999995</v>
      </c>
      <c r="W161">
        <v>79.489999999999995</v>
      </c>
      <c r="X161">
        <v>79.489999999999995</v>
      </c>
      <c r="Y161">
        <v>79.489999999999995</v>
      </c>
      <c r="Z161">
        <v>682.5</v>
      </c>
      <c r="AA161">
        <v>15890</v>
      </c>
      <c r="AB161">
        <v>10334</v>
      </c>
      <c r="AC161">
        <v>3090</v>
      </c>
      <c r="AD161">
        <v>765000</v>
      </c>
      <c r="AE161">
        <v>79.489999999999995</v>
      </c>
      <c r="AF161">
        <v>367.5</v>
      </c>
      <c r="AG161">
        <v>79.489999999999995</v>
      </c>
      <c r="AH161">
        <v>8618</v>
      </c>
      <c r="AI161">
        <v>11824</v>
      </c>
      <c r="AJ161">
        <v>77400</v>
      </c>
      <c r="AK161">
        <v>79.489999999999995</v>
      </c>
      <c r="AL161">
        <v>118.5</v>
      </c>
      <c r="AM161">
        <v>211.65</v>
      </c>
      <c r="AN161">
        <v>79.489999999999995</v>
      </c>
      <c r="AO161">
        <v>249</v>
      </c>
      <c r="AP161">
        <v>79.489999999999995</v>
      </c>
      <c r="AQ161">
        <v>23599</v>
      </c>
      <c r="AR161">
        <v>1062</v>
      </c>
      <c r="AS161">
        <v>79.489999999999995</v>
      </c>
      <c r="AT161">
        <v>99.45</v>
      </c>
      <c r="AU161">
        <v>696.5</v>
      </c>
      <c r="AV161">
        <v>7451.5</v>
      </c>
      <c r="AW161">
        <v>214.65</v>
      </c>
      <c r="AX161">
        <v>3379</v>
      </c>
      <c r="AY161">
        <v>258.99</v>
      </c>
      <c r="AZ161">
        <v>79.489999999999995</v>
      </c>
      <c r="BA161">
        <v>288.2</v>
      </c>
      <c r="BB161">
        <v>284.2</v>
      </c>
      <c r="BC161">
        <v>3279</v>
      </c>
      <c r="BD161">
        <v>268.5</v>
      </c>
      <c r="BE161">
        <v>89.4</v>
      </c>
      <c r="BF161">
        <v>79.489999999999995</v>
      </c>
      <c r="BG161">
        <v>79.489999999999995</v>
      </c>
      <c r="BH161">
        <v>696.5</v>
      </c>
      <c r="BI161">
        <v>79.489999999999995</v>
      </c>
      <c r="BJ161">
        <v>894</v>
      </c>
      <c r="BK161">
        <v>118.5</v>
      </c>
      <c r="BL161">
        <v>2847</v>
      </c>
      <c r="BM161">
        <v>2484</v>
      </c>
      <c r="BN161">
        <v>508.8</v>
      </c>
      <c r="BO161">
        <v>213.25</v>
      </c>
      <c r="BP161">
        <v>650.75</v>
      </c>
      <c r="BQ161">
        <v>79.489999999999995</v>
      </c>
      <c r="BR161">
        <v>54.74</v>
      </c>
      <c r="BS161">
        <v>1656053</v>
      </c>
      <c r="BT161">
        <v>17103.400000000001</v>
      </c>
      <c r="BU161" t="str">
        <f>SRP[[#This Row],[Tier]]&amp;" - "&amp;DOLLAR(SRP[[#This Row],[United States]],2)&amp;" USD"</f>
        <v>159 - $79.49 USD</v>
      </c>
      <c r="BV161" t="str">
        <f>WSP[[#This Row],[LOOKUP]]</f>
        <v>159 - $55.64 USD</v>
      </c>
    </row>
    <row r="162" spans="1:74" x14ac:dyDescent="0.25">
      <c r="A162">
        <v>160</v>
      </c>
      <c r="B162">
        <v>79.989999999999995</v>
      </c>
      <c r="C162">
        <v>6080</v>
      </c>
      <c r="D162">
        <v>649</v>
      </c>
      <c r="E162">
        <v>109.95</v>
      </c>
      <c r="F162">
        <v>79.989999999999995</v>
      </c>
      <c r="G162">
        <v>6800</v>
      </c>
      <c r="H162">
        <v>79.989999999999995</v>
      </c>
      <c r="I162">
        <v>159</v>
      </c>
      <c r="J162">
        <v>120</v>
      </c>
      <c r="K162">
        <v>79.989999999999995</v>
      </c>
      <c r="L162">
        <v>49900</v>
      </c>
      <c r="M162">
        <v>319</v>
      </c>
      <c r="N162">
        <v>179900</v>
      </c>
      <c r="O162">
        <v>40000</v>
      </c>
      <c r="P162">
        <v>480</v>
      </c>
      <c r="Q162">
        <v>79.989999999999995</v>
      </c>
      <c r="R162">
        <v>1599</v>
      </c>
      <c r="S162">
        <v>545</v>
      </c>
      <c r="T162">
        <v>495</v>
      </c>
      <c r="U162">
        <v>79.989999999999995</v>
      </c>
      <c r="V162">
        <v>79.989999999999995</v>
      </c>
      <c r="W162">
        <v>79.989999999999995</v>
      </c>
      <c r="X162">
        <v>79.989999999999995</v>
      </c>
      <c r="Y162">
        <v>79.989999999999995</v>
      </c>
      <c r="Z162">
        <v>689</v>
      </c>
      <c r="AA162">
        <v>15990</v>
      </c>
      <c r="AB162">
        <v>10399</v>
      </c>
      <c r="AC162">
        <v>3100</v>
      </c>
      <c r="AD162">
        <v>770000</v>
      </c>
      <c r="AE162">
        <v>79.989999999999995</v>
      </c>
      <c r="AF162">
        <v>370</v>
      </c>
      <c r="AG162">
        <v>79.989999999999995</v>
      </c>
      <c r="AH162">
        <v>8640</v>
      </c>
      <c r="AI162">
        <v>11899</v>
      </c>
      <c r="AJ162">
        <v>77900</v>
      </c>
      <c r="AK162">
        <v>79.989999999999995</v>
      </c>
      <c r="AL162">
        <v>119</v>
      </c>
      <c r="AM162">
        <v>213</v>
      </c>
      <c r="AN162">
        <v>79.989999999999995</v>
      </c>
      <c r="AO162">
        <v>250</v>
      </c>
      <c r="AP162">
        <v>79.989999999999995</v>
      </c>
      <c r="AQ162">
        <v>23749</v>
      </c>
      <c r="AR162">
        <v>1069</v>
      </c>
      <c r="AS162">
        <v>79.989999999999995</v>
      </c>
      <c r="AT162">
        <v>99.95</v>
      </c>
      <c r="AU162">
        <v>699</v>
      </c>
      <c r="AV162">
        <v>7499</v>
      </c>
      <c r="AW162">
        <v>216</v>
      </c>
      <c r="AX162">
        <v>3399</v>
      </c>
      <c r="AY162">
        <v>259.99</v>
      </c>
      <c r="AZ162">
        <v>79.989999999999995</v>
      </c>
      <c r="BA162">
        <v>290</v>
      </c>
      <c r="BB162">
        <v>286</v>
      </c>
      <c r="BC162">
        <v>3299</v>
      </c>
      <c r="BD162">
        <v>269</v>
      </c>
      <c r="BE162">
        <v>89.9</v>
      </c>
      <c r="BF162">
        <v>79.989999999999995</v>
      </c>
      <c r="BG162">
        <v>79.989999999999995</v>
      </c>
      <c r="BH162">
        <v>699</v>
      </c>
      <c r="BI162">
        <v>79.989999999999995</v>
      </c>
      <c r="BJ162">
        <v>899</v>
      </c>
      <c r="BK162">
        <v>119</v>
      </c>
      <c r="BL162">
        <v>2870</v>
      </c>
      <c r="BM162">
        <v>2499</v>
      </c>
      <c r="BN162">
        <v>512</v>
      </c>
      <c r="BO162">
        <v>215</v>
      </c>
      <c r="BP162">
        <v>655</v>
      </c>
      <c r="BQ162">
        <v>79.989999999999995</v>
      </c>
      <c r="BR162">
        <v>54.99</v>
      </c>
      <c r="BS162">
        <v>1666470</v>
      </c>
      <c r="BT162">
        <v>17211</v>
      </c>
      <c r="BU162" t="str">
        <f>SRP[[#This Row],[Tier]]&amp;" - "&amp;DOLLAR(SRP[[#This Row],[United States]],2)&amp;" USD"</f>
        <v>160 - $79.99 USD</v>
      </c>
      <c r="BV162" t="str">
        <f>WSP[[#This Row],[LOOKUP]]</f>
        <v>160 - $55.99 USD</v>
      </c>
    </row>
    <row r="163" spans="1:74" x14ac:dyDescent="0.25">
      <c r="A163">
        <v>161</v>
      </c>
      <c r="B163">
        <v>80.489999999999995</v>
      </c>
      <c r="C163">
        <v>6118</v>
      </c>
      <c r="D163">
        <v>651.5</v>
      </c>
      <c r="E163">
        <v>110.7</v>
      </c>
      <c r="F163">
        <v>80.489999999999995</v>
      </c>
      <c r="G163">
        <v>6845</v>
      </c>
      <c r="H163">
        <v>80.489999999999995</v>
      </c>
      <c r="I163">
        <v>160</v>
      </c>
      <c r="J163">
        <v>120.75</v>
      </c>
      <c r="K163">
        <v>80.489999999999995</v>
      </c>
      <c r="L163">
        <v>50150</v>
      </c>
      <c r="M163">
        <v>321</v>
      </c>
      <c r="N163">
        <v>180400</v>
      </c>
      <c r="O163">
        <v>40250</v>
      </c>
      <c r="P163">
        <v>483</v>
      </c>
      <c r="Q163">
        <v>80.489999999999995</v>
      </c>
      <c r="R163">
        <v>1609</v>
      </c>
      <c r="S163">
        <v>547.5</v>
      </c>
      <c r="T163">
        <v>498.25</v>
      </c>
      <c r="U163">
        <v>80.489999999999995</v>
      </c>
      <c r="V163">
        <v>80.489999999999995</v>
      </c>
      <c r="W163">
        <v>80.489999999999995</v>
      </c>
      <c r="X163">
        <v>80.489999999999995</v>
      </c>
      <c r="Y163">
        <v>80.489999999999995</v>
      </c>
      <c r="Z163">
        <v>695.5</v>
      </c>
      <c r="AA163">
        <v>16090</v>
      </c>
      <c r="AB163">
        <v>10464</v>
      </c>
      <c r="AC163">
        <v>3110</v>
      </c>
      <c r="AD163">
        <v>775000</v>
      </c>
      <c r="AE163">
        <v>80.489999999999995</v>
      </c>
      <c r="AF163">
        <v>372.5</v>
      </c>
      <c r="AG163">
        <v>80.489999999999995</v>
      </c>
      <c r="AH163">
        <v>8726</v>
      </c>
      <c r="AI163">
        <v>11974</v>
      </c>
      <c r="AJ163">
        <v>78400</v>
      </c>
      <c r="AK163">
        <v>80.489999999999995</v>
      </c>
      <c r="AL163">
        <v>119.5</v>
      </c>
      <c r="AM163">
        <v>214.35</v>
      </c>
      <c r="AN163">
        <v>80.489999999999995</v>
      </c>
      <c r="AO163">
        <v>252</v>
      </c>
      <c r="AP163">
        <v>80.489999999999995</v>
      </c>
      <c r="AQ163">
        <v>23899</v>
      </c>
      <c r="AR163">
        <v>1076</v>
      </c>
      <c r="AS163">
        <v>80.489999999999995</v>
      </c>
      <c r="AT163">
        <v>100.45</v>
      </c>
      <c r="AU163">
        <v>701.5</v>
      </c>
      <c r="AV163">
        <v>7546.5</v>
      </c>
      <c r="AW163">
        <v>217.35</v>
      </c>
      <c r="AX163">
        <v>3419</v>
      </c>
      <c r="AY163">
        <v>260.99</v>
      </c>
      <c r="AZ163">
        <v>80.489999999999995</v>
      </c>
      <c r="BA163">
        <v>291.8</v>
      </c>
      <c r="BB163">
        <v>287.8</v>
      </c>
      <c r="BC163">
        <v>3319</v>
      </c>
      <c r="BD163">
        <v>269.5</v>
      </c>
      <c r="BE163">
        <v>90.4</v>
      </c>
      <c r="BF163">
        <v>80.489999999999995</v>
      </c>
      <c r="BG163">
        <v>80.489999999999995</v>
      </c>
      <c r="BH163">
        <v>701.5</v>
      </c>
      <c r="BI163">
        <v>80.489999999999995</v>
      </c>
      <c r="BJ163">
        <v>904</v>
      </c>
      <c r="BK163">
        <v>119.5</v>
      </c>
      <c r="BL163">
        <v>2893</v>
      </c>
      <c r="BM163">
        <v>2514</v>
      </c>
      <c r="BN163">
        <v>515.20000000000005</v>
      </c>
      <c r="BO163">
        <v>216.75</v>
      </c>
      <c r="BP163">
        <v>659.25</v>
      </c>
      <c r="BQ163">
        <v>80.489999999999995</v>
      </c>
      <c r="BR163">
        <v>55.24</v>
      </c>
      <c r="BS163">
        <v>1676887</v>
      </c>
      <c r="BT163">
        <v>17318.599999999999</v>
      </c>
      <c r="BU163" t="str">
        <f>SRP[[#This Row],[Tier]]&amp;" - "&amp;DOLLAR(SRP[[#This Row],[United States]],2)&amp;" USD"</f>
        <v>161 - $80.49 USD</v>
      </c>
      <c r="BV163" t="str">
        <f>WSP[[#This Row],[LOOKUP]]</f>
        <v>161 - $56.34 USD</v>
      </c>
    </row>
    <row r="164" spans="1:74" x14ac:dyDescent="0.25">
      <c r="A164">
        <v>162</v>
      </c>
      <c r="B164">
        <v>80.989999999999995</v>
      </c>
      <c r="C164">
        <v>6156</v>
      </c>
      <c r="D164">
        <v>654</v>
      </c>
      <c r="E164">
        <v>111.45</v>
      </c>
      <c r="F164">
        <v>80.989999999999995</v>
      </c>
      <c r="G164">
        <v>6890</v>
      </c>
      <c r="H164">
        <v>80.989999999999995</v>
      </c>
      <c r="I164">
        <v>161</v>
      </c>
      <c r="J164">
        <v>121.5</v>
      </c>
      <c r="K164">
        <v>80.989999999999995</v>
      </c>
      <c r="L164">
        <v>50400</v>
      </c>
      <c r="M164">
        <v>323</v>
      </c>
      <c r="N164">
        <v>180900</v>
      </c>
      <c r="O164">
        <v>40500</v>
      </c>
      <c r="P164">
        <v>486</v>
      </c>
      <c r="Q164">
        <v>80.989999999999995</v>
      </c>
      <c r="R164">
        <v>1619</v>
      </c>
      <c r="S164">
        <v>550</v>
      </c>
      <c r="T164">
        <v>501.5</v>
      </c>
      <c r="U164">
        <v>80.989999999999995</v>
      </c>
      <c r="V164">
        <v>80.989999999999995</v>
      </c>
      <c r="W164">
        <v>80.989999999999995</v>
      </c>
      <c r="X164">
        <v>80.989999999999995</v>
      </c>
      <c r="Y164">
        <v>80.989999999999995</v>
      </c>
      <c r="Z164">
        <v>702</v>
      </c>
      <c r="AA164">
        <v>16190</v>
      </c>
      <c r="AB164">
        <v>10529</v>
      </c>
      <c r="AC164">
        <v>3120</v>
      </c>
      <c r="AD164">
        <v>780000</v>
      </c>
      <c r="AE164">
        <v>80.989999999999995</v>
      </c>
      <c r="AF164">
        <v>375</v>
      </c>
      <c r="AG164">
        <v>80.989999999999995</v>
      </c>
      <c r="AH164">
        <v>8748</v>
      </c>
      <c r="AI164">
        <v>12049</v>
      </c>
      <c r="AJ164">
        <v>78900</v>
      </c>
      <c r="AK164">
        <v>80.989999999999995</v>
      </c>
      <c r="AL164">
        <v>120</v>
      </c>
      <c r="AM164">
        <v>215.7</v>
      </c>
      <c r="AN164">
        <v>80.989999999999995</v>
      </c>
      <c r="AO164">
        <v>253</v>
      </c>
      <c r="AP164">
        <v>80.989999999999995</v>
      </c>
      <c r="AQ164">
        <v>24049</v>
      </c>
      <c r="AR164">
        <v>1083</v>
      </c>
      <c r="AS164">
        <v>80.989999999999995</v>
      </c>
      <c r="AT164">
        <v>100.95</v>
      </c>
      <c r="AU164">
        <v>704</v>
      </c>
      <c r="AV164">
        <v>7594</v>
      </c>
      <c r="AW164">
        <v>218.7</v>
      </c>
      <c r="AX164">
        <v>3439</v>
      </c>
      <c r="AY164">
        <v>261.99</v>
      </c>
      <c r="AZ164">
        <v>80.989999999999995</v>
      </c>
      <c r="BA164">
        <v>293.60000000000002</v>
      </c>
      <c r="BB164">
        <v>289.60000000000002</v>
      </c>
      <c r="BC164">
        <v>3339</v>
      </c>
      <c r="BD164">
        <v>270</v>
      </c>
      <c r="BE164">
        <v>90.9</v>
      </c>
      <c r="BF164">
        <v>80.989999999999995</v>
      </c>
      <c r="BG164">
        <v>80.989999999999995</v>
      </c>
      <c r="BH164">
        <v>704</v>
      </c>
      <c r="BI164">
        <v>80.989999999999995</v>
      </c>
      <c r="BJ164">
        <v>909</v>
      </c>
      <c r="BK164">
        <v>120</v>
      </c>
      <c r="BL164">
        <v>2916</v>
      </c>
      <c r="BM164">
        <v>2529</v>
      </c>
      <c r="BN164">
        <v>518.4</v>
      </c>
      <c r="BO164">
        <v>218.5</v>
      </c>
      <c r="BP164">
        <v>663.5</v>
      </c>
      <c r="BQ164">
        <v>80.989999999999995</v>
      </c>
      <c r="BR164">
        <v>55.49</v>
      </c>
      <c r="BS164">
        <v>1687304</v>
      </c>
      <c r="BT164">
        <v>17426.2</v>
      </c>
      <c r="BU164" t="str">
        <f>SRP[[#This Row],[Tier]]&amp;" - "&amp;DOLLAR(SRP[[#This Row],[United States]],2)&amp;" USD"</f>
        <v>162 - $80.99 USD</v>
      </c>
      <c r="BV164" t="str">
        <f>WSP[[#This Row],[LOOKUP]]</f>
        <v>162 - $56.69 USD</v>
      </c>
    </row>
    <row r="165" spans="1:74" x14ac:dyDescent="0.25">
      <c r="A165">
        <v>163</v>
      </c>
      <c r="B165">
        <v>81.489999999999995</v>
      </c>
      <c r="C165">
        <v>6194</v>
      </c>
      <c r="D165">
        <v>656.5</v>
      </c>
      <c r="E165">
        <v>112.2</v>
      </c>
      <c r="F165">
        <v>81.489999999999995</v>
      </c>
      <c r="G165">
        <v>6935</v>
      </c>
      <c r="H165">
        <v>81.489999999999995</v>
      </c>
      <c r="I165">
        <v>162</v>
      </c>
      <c r="J165">
        <v>122.25</v>
      </c>
      <c r="K165">
        <v>81.489999999999995</v>
      </c>
      <c r="L165">
        <v>50650</v>
      </c>
      <c r="M165">
        <v>325</v>
      </c>
      <c r="N165">
        <v>181400</v>
      </c>
      <c r="O165">
        <v>40750</v>
      </c>
      <c r="P165">
        <v>489</v>
      </c>
      <c r="Q165">
        <v>81.489999999999995</v>
      </c>
      <c r="R165">
        <v>1629</v>
      </c>
      <c r="S165">
        <v>552.5</v>
      </c>
      <c r="T165">
        <v>504.75</v>
      </c>
      <c r="U165">
        <v>81.489999999999995</v>
      </c>
      <c r="V165">
        <v>81.489999999999995</v>
      </c>
      <c r="W165">
        <v>81.489999999999995</v>
      </c>
      <c r="X165">
        <v>81.489999999999995</v>
      </c>
      <c r="Y165">
        <v>81.489999999999995</v>
      </c>
      <c r="Z165">
        <v>708.5</v>
      </c>
      <c r="AA165">
        <v>16290</v>
      </c>
      <c r="AB165">
        <v>10594</v>
      </c>
      <c r="AC165">
        <v>3130</v>
      </c>
      <c r="AD165">
        <v>785000</v>
      </c>
      <c r="AE165">
        <v>81.489999999999995</v>
      </c>
      <c r="AF165">
        <v>377.5</v>
      </c>
      <c r="AG165">
        <v>81.489999999999995</v>
      </c>
      <c r="AH165">
        <v>8834</v>
      </c>
      <c r="AI165">
        <v>12124</v>
      </c>
      <c r="AJ165">
        <v>79400</v>
      </c>
      <c r="AK165">
        <v>81.489999999999995</v>
      </c>
      <c r="AL165">
        <v>120.5</v>
      </c>
      <c r="AM165">
        <v>217.05</v>
      </c>
      <c r="AN165">
        <v>81.489999999999995</v>
      </c>
      <c r="AO165">
        <v>255</v>
      </c>
      <c r="AP165">
        <v>81.489999999999995</v>
      </c>
      <c r="AQ165">
        <v>24199</v>
      </c>
      <c r="AR165">
        <v>1090</v>
      </c>
      <c r="AS165">
        <v>81.489999999999995</v>
      </c>
      <c r="AT165">
        <v>101.45</v>
      </c>
      <c r="AU165">
        <v>706.5</v>
      </c>
      <c r="AV165">
        <v>7641.5</v>
      </c>
      <c r="AW165">
        <v>220.05</v>
      </c>
      <c r="AX165">
        <v>3459</v>
      </c>
      <c r="AY165">
        <v>262.99</v>
      </c>
      <c r="AZ165">
        <v>81.489999999999995</v>
      </c>
      <c r="BA165">
        <v>295.39999999999998</v>
      </c>
      <c r="BB165">
        <v>291.39999999999998</v>
      </c>
      <c r="BC165">
        <v>3359</v>
      </c>
      <c r="BD165">
        <v>270.5</v>
      </c>
      <c r="BE165">
        <v>91.4</v>
      </c>
      <c r="BF165">
        <v>81.489999999999995</v>
      </c>
      <c r="BG165">
        <v>81.489999999999995</v>
      </c>
      <c r="BH165">
        <v>706.5</v>
      </c>
      <c r="BI165">
        <v>81.489999999999995</v>
      </c>
      <c r="BJ165">
        <v>914</v>
      </c>
      <c r="BK165">
        <v>120.5</v>
      </c>
      <c r="BL165">
        <v>2939</v>
      </c>
      <c r="BM165">
        <v>2544</v>
      </c>
      <c r="BN165">
        <v>521.6</v>
      </c>
      <c r="BO165">
        <v>220.25</v>
      </c>
      <c r="BP165">
        <v>667.75</v>
      </c>
      <c r="BQ165">
        <v>81.489999999999995</v>
      </c>
      <c r="BR165">
        <v>55.74</v>
      </c>
      <c r="BS165">
        <v>1697721</v>
      </c>
      <c r="BT165">
        <v>17533.8</v>
      </c>
      <c r="BU165" t="str">
        <f>SRP[[#This Row],[Tier]]&amp;" - "&amp;DOLLAR(SRP[[#This Row],[United States]],2)&amp;" USD"</f>
        <v>163 - $81.49 USD</v>
      </c>
      <c r="BV165" t="str">
        <f>WSP[[#This Row],[LOOKUP]]</f>
        <v>163 - $57.04 USD</v>
      </c>
    </row>
    <row r="166" spans="1:74" x14ac:dyDescent="0.25">
      <c r="A166">
        <v>164</v>
      </c>
      <c r="B166">
        <v>81.99</v>
      </c>
      <c r="C166">
        <v>6232</v>
      </c>
      <c r="D166">
        <v>659</v>
      </c>
      <c r="E166">
        <v>112.95</v>
      </c>
      <c r="F166">
        <v>81.99</v>
      </c>
      <c r="G166">
        <v>6980</v>
      </c>
      <c r="H166">
        <v>81.99</v>
      </c>
      <c r="I166">
        <v>163</v>
      </c>
      <c r="J166">
        <v>123</v>
      </c>
      <c r="K166">
        <v>81.99</v>
      </c>
      <c r="L166">
        <v>50900</v>
      </c>
      <c r="M166">
        <v>327</v>
      </c>
      <c r="N166">
        <v>181900</v>
      </c>
      <c r="O166">
        <v>41000</v>
      </c>
      <c r="P166">
        <v>492</v>
      </c>
      <c r="Q166">
        <v>81.99</v>
      </c>
      <c r="R166">
        <v>1639</v>
      </c>
      <c r="S166">
        <v>555</v>
      </c>
      <c r="T166">
        <v>508</v>
      </c>
      <c r="U166">
        <v>81.99</v>
      </c>
      <c r="V166">
        <v>81.99</v>
      </c>
      <c r="W166">
        <v>81.99</v>
      </c>
      <c r="X166">
        <v>81.99</v>
      </c>
      <c r="Y166">
        <v>81.99</v>
      </c>
      <c r="Z166">
        <v>715</v>
      </c>
      <c r="AA166">
        <v>16390</v>
      </c>
      <c r="AB166">
        <v>10659</v>
      </c>
      <c r="AC166">
        <v>3140</v>
      </c>
      <c r="AD166">
        <v>790000</v>
      </c>
      <c r="AE166">
        <v>81.99</v>
      </c>
      <c r="AF166">
        <v>380</v>
      </c>
      <c r="AG166">
        <v>81.99</v>
      </c>
      <c r="AH166">
        <v>8856</v>
      </c>
      <c r="AI166">
        <v>12199</v>
      </c>
      <c r="AJ166">
        <v>79900</v>
      </c>
      <c r="AK166">
        <v>81.99</v>
      </c>
      <c r="AL166">
        <v>121</v>
      </c>
      <c r="AM166">
        <v>218.4</v>
      </c>
      <c r="AN166">
        <v>81.99</v>
      </c>
      <c r="AO166">
        <v>256</v>
      </c>
      <c r="AP166">
        <v>81.99</v>
      </c>
      <c r="AQ166">
        <v>24349</v>
      </c>
      <c r="AR166">
        <v>1097</v>
      </c>
      <c r="AS166">
        <v>81.99</v>
      </c>
      <c r="AT166">
        <v>101.95</v>
      </c>
      <c r="AU166">
        <v>709</v>
      </c>
      <c r="AV166">
        <v>7689</v>
      </c>
      <c r="AW166">
        <v>221.4</v>
      </c>
      <c r="AX166">
        <v>3479</v>
      </c>
      <c r="AY166">
        <v>263.99</v>
      </c>
      <c r="AZ166">
        <v>81.99</v>
      </c>
      <c r="BA166">
        <v>297.2</v>
      </c>
      <c r="BB166">
        <v>293.2</v>
      </c>
      <c r="BC166">
        <v>3379</v>
      </c>
      <c r="BD166">
        <v>271</v>
      </c>
      <c r="BE166">
        <v>91.9</v>
      </c>
      <c r="BF166">
        <v>81.99</v>
      </c>
      <c r="BG166">
        <v>81.99</v>
      </c>
      <c r="BH166">
        <v>709</v>
      </c>
      <c r="BI166">
        <v>81.99</v>
      </c>
      <c r="BJ166">
        <v>919</v>
      </c>
      <c r="BK166">
        <v>121</v>
      </c>
      <c r="BL166">
        <v>2962</v>
      </c>
      <c r="BM166">
        <v>2559</v>
      </c>
      <c r="BN166">
        <v>524.79999999999995</v>
      </c>
      <c r="BO166">
        <v>222</v>
      </c>
      <c r="BP166">
        <v>672</v>
      </c>
      <c r="BQ166">
        <v>81.99</v>
      </c>
      <c r="BR166">
        <v>55.99</v>
      </c>
      <c r="BS166">
        <v>1708138</v>
      </c>
      <c r="BT166">
        <v>17641.400000000001</v>
      </c>
      <c r="BU166" t="str">
        <f>SRP[[#This Row],[Tier]]&amp;" - "&amp;DOLLAR(SRP[[#This Row],[United States]],2)&amp;" USD"</f>
        <v>164 - $81.99 USD</v>
      </c>
      <c r="BV166" t="str">
        <f>WSP[[#This Row],[LOOKUP]]</f>
        <v>164 - $57.39 USD</v>
      </c>
    </row>
    <row r="167" spans="1:74" x14ac:dyDescent="0.25">
      <c r="A167">
        <v>165</v>
      </c>
      <c r="B167">
        <v>82.49</v>
      </c>
      <c r="C167">
        <v>6270</v>
      </c>
      <c r="D167">
        <v>661.5</v>
      </c>
      <c r="E167">
        <v>113.7</v>
      </c>
      <c r="F167">
        <v>82.49</v>
      </c>
      <c r="G167">
        <v>7025</v>
      </c>
      <c r="H167">
        <v>82.49</v>
      </c>
      <c r="I167">
        <v>164</v>
      </c>
      <c r="J167">
        <v>123.75</v>
      </c>
      <c r="K167">
        <v>82.49</v>
      </c>
      <c r="L167">
        <v>51150</v>
      </c>
      <c r="M167">
        <v>329</v>
      </c>
      <c r="N167">
        <v>182400</v>
      </c>
      <c r="O167">
        <v>41250</v>
      </c>
      <c r="P167">
        <v>495</v>
      </c>
      <c r="Q167">
        <v>82.49</v>
      </c>
      <c r="R167">
        <v>1649</v>
      </c>
      <c r="S167">
        <v>557.5</v>
      </c>
      <c r="T167">
        <v>511.25</v>
      </c>
      <c r="U167">
        <v>82.49</v>
      </c>
      <c r="V167">
        <v>82.49</v>
      </c>
      <c r="W167">
        <v>82.49</v>
      </c>
      <c r="X167">
        <v>82.49</v>
      </c>
      <c r="Y167">
        <v>82.49</v>
      </c>
      <c r="Z167">
        <v>721.5</v>
      </c>
      <c r="AA167">
        <v>16490</v>
      </c>
      <c r="AB167">
        <v>10724</v>
      </c>
      <c r="AC167">
        <v>3150</v>
      </c>
      <c r="AD167">
        <v>795000</v>
      </c>
      <c r="AE167">
        <v>82.49</v>
      </c>
      <c r="AF167">
        <v>382.5</v>
      </c>
      <c r="AG167">
        <v>82.49</v>
      </c>
      <c r="AH167">
        <v>8942</v>
      </c>
      <c r="AI167">
        <v>12274</v>
      </c>
      <c r="AJ167">
        <v>80400</v>
      </c>
      <c r="AK167">
        <v>82.49</v>
      </c>
      <c r="AL167">
        <v>121.5</v>
      </c>
      <c r="AM167">
        <v>219.75</v>
      </c>
      <c r="AN167">
        <v>82.49</v>
      </c>
      <c r="AO167">
        <v>258</v>
      </c>
      <c r="AP167">
        <v>82.49</v>
      </c>
      <c r="AQ167">
        <v>24499</v>
      </c>
      <c r="AR167">
        <v>1104</v>
      </c>
      <c r="AS167">
        <v>82.49</v>
      </c>
      <c r="AT167">
        <v>102.45</v>
      </c>
      <c r="AU167">
        <v>711.5</v>
      </c>
      <c r="AV167">
        <v>7736.5</v>
      </c>
      <c r="AW167">
        <v>222.75</v>
      </c>
      <c r="AX167">
        <v>3499</v>
      </c>
      <c r="AY167">
        <v>264.99</v>
      </c>
      <c r="AZ167">
        <v>82.49</v>
      </c>
      <c r="BA167">
        <v>299</v>
      </c>
      <c r="BB167">
        <v>295</v>
      </c>
      <c r="BC167">
        <v>3399</v>
      </c>
      <c r="BD167">
        <v>271.5</v>
      </c>
      <c r="BE167">
        <v>92.4</v>
      </c>
      <c r="BF167">
        <v>82.49</v>
      </c>
      <c r="BG167">
        <v>82.49</v>
      </c>
      <c r="BH167">
        <v>711.5</v>
      </c>
      <c r="BI167">
        <v>82.49</v>
      </c>
      <c r="BJ167">
        <v>924</v>
      </c>
      <c r="BK167">
        <v>121.5</v>
      </c>
      <c r="BL167">
        <v>2985</v>
      </c>
      <c r="BM167">
        <v>2574</v>
      </c>
      <c r="BN167">
        <v>528</v>
      </c>
      <c r="BO167">
        <v>223.75</v>
      </c>
      <c r="BP167">
        <v>676.25</v>
      </c>
      <c r="BQ167">
        <v>82.49</v>
      </c>
      <c r="BR167">
        <v>56.24</v>
      </c>
      <c r="BS167">
        <v>1718555</v>
      </c>
      <c r="BT167">
        <v>17749</v>
      </c>
      <c r="BU167" t="str">
        <f>SRP[[#This Row],[Tier]]&amp;" - "&amp;DOLLAR(SRP[[#This Row],[United States]],2)&amp;" USD"</f>
        <v>165 - $82.49 USD</v>
      </c>
      <c r="BV167" t="str">
        <f>WSP[[#This Row],[LOOKUP]]</f>
        <v>165 - $57.74 USD</v>
      </c>
    </row>
    <row r="168" spans="1:74" x14ac:dyDescent="0.25">
      <c r="A168">
        <v>166</v>
      </c>
      <c r="B168">
        <v>82.99</v>
      </c>
      <c r="C168">
        <v>6308</v>
      </c>
      <c r="D168">
        <v>664</v>
      </c>
      <c r="E168">
        <v>114.45</v>
      </c>
      <c r="F168">
        <v>82.99</v>
      </c>
      <c r="G168">
        <v>7070</v>
      </c>
      <c r="H168">
        <v>82.99</v>
      </c>
      <c r="I168">
        <v>165</v>
      </c>
      <c r="J168">
        <v>124.5</v>
      </c>
      <c r="K168">
        <v>82.99</v>
      </c>
      <c r="L168">
        <v>51400</v>
      </c>
      <c r="M168">
        <v>331</v>
      </c>
      <c r="N168">
        <v>182900</v>
      </c>
      <c r="O168">
        <v>41500</v>
      </c>
      <c r="P168">
        <v>498</v>
      </c>
      <c r="Q168">
        <v>82.99</v>
      </c>
      <c r="R168">
        <v>1659</v>
      </c>
      <c r="S168">
        <v>560</v>
      </c>
      <c r="T168">
        <v>514.5</v>
      </c>
      <c r="U168">
        <v>82.99</v>
      </c>
      <c r="V168">
        <v>82.99</v>
      </c>
      <c r="W168">
        <v>82.99</v>
      </c>
      <c r="X168">
        <v>82.99</v>
      </c>
      <c r="Y168">
        <v>82.99</v>
      </c>
      <c r="Z168">
        <v>728</v>
      </c>
      <c r="AA168">
        <v>16590</v>
      </c>
      <c r="AB168">
        <v>10789</v>
      </c>
      <c r="AC168">
        <v>3160</v>
      </c>
      <c r="AD168">
        <v>800000</v>
      </c>
      <c r="AE168">
        <v>82.99</v>
      </c>
      <c r="AF168">
        <v>385</v>
      </c>
      <c r="AG168">
        <v>82.99</v>
      </c>
      <c r="AH168">
        <v>8964</v>
      </c>
      <c r="AI168">
        <v>12349</v>
      </c>
      <c r="AJ168">
        <v>80900</v>
      </c>
      <c r="AK168">
        <v>82.99</v>
      </c>
      <c r="AL168">
        <v>122</v>
      </c>
      <c r="AM168">
        <v>221.1</v>
      </c>
      <c r="AN168">
        <v>82.99</v>
      </c>
      <c r="AO168">
        <v>259</v>
      </c>
      <c r="AP168">
        <v>82.99</v>
      </c>
      <c r="AQ168">
        <v>24649</v>
      </c>
      <c r="AR168">
        <v>1111</v>
      </c>
      <c r="AS168">
        <v>82.99</v>
      </c>
      <c r="AT168">
        <v>102.95</v>
      </c>
      <c r="AU168">
        <v>714</v>
      </c>
      <c r="AV168">
        <v>7784</v>
      </c>
      <c r="AW168">
        <v>224.1</v>
      </c>
      <c r="AX168">
        <v>3519</v>
      </c>
      <c r="AY168">
        <v>265.99</v>
      </c>
      <c r="AZ168">
        <v>82.99</v>
      </c>
      <c r="BA168">
        <v>300.8</v>
      </c>
      <c r="BB168">
        <v>296.8</v>
      </c>
      <c r="BC168">
        <v>3419</v>
      </c>
      <c r="BD168">
        <v>272</v>
      </c>
      <c r="BE168">
        <v>92.9</v>
      </c>
      <c r="BF168">
        <v>82.99</v>
      </c>
      <c r="BG168">
        <v>82.99</v>
      </c>
      <c r="BH168">
        <v>714</v>
      </c>
      <c r="BI168">
        <v>82.99</v>
      </c>
      <c r="BJ168">
        <v>929</v>
      </c>
      <c r="BK168">
        <v>122</v>
      </c>
      <c r="BL168">
        <v>3008</v>
      </c>
      <c r="BM168">
        <v>2589</v>
      </c>
      <c r="BN168">
        <v>531.20000000000005</v>
      </c>
      <c r="BO168">
        <v>225.5</v>
      </c>
      <c r="BP168">
        <v>680.5</v>
      </c>
      <c r="BQ168">
        <v>82.99</v>
      </c>
      <c r="BR168">
        <v>56.49</v>
      </c>
      <c r="BS168">
        <v>1728972</v>
      </c>
      <c r="BT168">
        <v>17856.599999999999</v>
      </c>
      <c r="BU168" t="str">
        <f>SRP[[#This Row],[Tier]]&amp;" - "&amp;DOLLAR(SRP[[#This Row],[United States]],2)&amp;" USD"</f>
        <v>166 - $82.99 USD</v>
      </c>
      <c r="BV168" t="str">
        <f>WSP[[#This Row],[LOOKUP]]</f>
        <v>166 - $58.09 USD</v>
      </c>
    </row>
    <row r="169" spans="1:74" x14ac:dyDescent="0.25">
      <c r="A169">
        <v>167</v>
      </c>
      <c r="B169">
        <v>83.49</v>
      </c>
      <c r="C169">
        <v>6346</v>
      </c>
      <c r="D169">
        <v>666.5</v>
      </c>
      <c r="E169">
        <v>115.2</v>
      </c>
      <c r="F169">
        <v>83.49</v>
      </c>
      <c r="G169">
        <v>7115</v>
      </c>
      <c r="H169">
        <v>83.49</v>
      </c>
      <c r="I169">
        <v>166</v>
      </c>
      <c r="J169">
        <v>125.25</v>
      </c>
      <c r="K169">
        <v>83.49</v>
      </c>
      <c r="L169">
        <v>51650</v>
      </c>
      <c r="M169">
        <v>333</v>
      </c>
      <c r="N169">
        <v>183400</v>
      </c>
      <c r="O169">
        <v>41750</v>
      </c>
      <c r="P169">
        <v>501</v>
      </c>
      <c r="Q169">
        <v>83.49</v>
      </c>
      <c r="R169">
        <v>1669</v>
      </c>
      <c r="S169">
        <v>562.5</v>
      </c>
      <c r="T169">
        <v>517.75</v>
      </c>
      <c r="U169">
        <v>83.49</v>
      </c>
      <c r="V169">
        <v>83.49</v>
      </c>
      <c r="W169">
        <v>83.49</v>
      </c>
      <c r="X169">
        <v>83.49</v>
      </c>
      <c r="Y169">
        <v>83.49</v>
      </c>
      <c r="Z169">
        <v>734.5</v>
      </c>
      <c r="AA169">
        <v>16690</v>
      </c>
      <c r="AB169">
        <v>10854</v>
      </c>
      <c r="AC169">
        <v>3170</v>
      </c>
      <c r="AD169">
        <v>805000</v>
      </c>
      <c r="AE169">
        <v>83.49</v>
      </c>
      <c r="AF169">
        <v>387.5</v>
      </c>
      <c r="AG169">
        <v>83.49</v>
      </c>
      <c r="AH169">
        <v>9050</v>
      </c>
      <c r="AI169">
        <v>12424</v>
      </c>
      <c r="AJ169">
        <v>81400</v>
      </c>
      <c r="AK169">
        <v>83.49</v>
      </c>
      <c r="AL169">
        <v>122.5</v>
      </c>
      <c r="AM169">
        <v>222.45</v>
      </c>
      <c r="AN169">
        <v>83.49</v>
      </c>
      <c r="AO169">
        <v>261</v>
      </c>
      <c r="AP169">
        <v>83.49</v>
      </c>
      <c r="AQ169">
        <v>24799</v>
      </c>
      <c r="AR169">
        <v>1118</v>
      </c>
      <c r="AS169">
        <v>83.49</v>
      </c>
      <c r="AT169">
        <v>103.45</v>
      </c>
      <c r="AU169">
        <v>716.5</v>
      </c>
      <c r="AV169">
        <v>7831.5</v>
      </c>
      <c r="AW169">
        <v>225.45</v>
      </c>
      <c r="AX169">
        <v>3539</v>
      </c>
      <c r="AY169">
        <v>266.99</v>
      </c>
      <c r="AZ169">
        <v>83.49</v>
      </c>
      <c r="BA169">
        <v>302.60000000000002</v>
      </c>
      <c r="BB169">
        <v>298.60000000000002</v>
      </c>
      <c r="BC169">
        <v>3439</v>
      </c>
      <c r="BD169">
        <v>272.5</v>
      </c>
      <c r="BE169">
        <v>93.4</v>
      </c>
      <c r="BF169">
        <v>83.49</v>
      </c>
      <c r="BG169">
        <v>83.49</v>
      </c>
      <c r="BH169">
        <v>716.5</v>
      </c>
      <c r="BI169">
        <v>83.49</v>
      </c>
      <c r="BJ169">
        <v>934</v>
      </c>
      <c r="BK169">
        <v>122.5</v>
      </c>
      <c r="BL169">
        <v>3031</v>
      </c>
      <c r="BM169">
        <v>2604</v>
      </c>
      <c r="BN169">
        <v>534.4</v>
      </c>
      <c r="BO169">
        <v>227.25</v>
      </c>
      <c r="BP169">
        <v>684.75</v>
      </c>
      <c r="BQ169">
        <v>83.49</v>
      </c>
      <c r="BR169">
        <v>56.74</v>
      </c>
      <c r="BS169">
        <v>1739389</v>
      </c>
      <c r="BT169">
        <v>17964.2</v>
      </c>
      <c r="BU169" t="str">
        <f>SRP[[#This Row],[Tier]]&amp;" - "&amp;DOLLAR(SRP[[#This Row],[United States]],2)&amp;" USD"</f>
        <v>167 - $83.49 USD</v>
      </c>
      <c r="BV169" t="str">
        <f>WSP[[#This Row],[LOOKUP]]</f>
        <v>167 - $58.44 USD</v>
      </c>
    </row>
    <row r="170" spans="1:74" x14ac:dyDescent="0.25">
      <c r="A170">
        <v>168</v>
      </c>
      <c r="B170">
        <v>83.99</v>
      </c>
      <c r="C170">
        <v>6384</v>
      </c>
      <c r="D170">
        <v>669</v>
      </c>
      <c r="E170">
        <v>115.95</v>
      </c>
      <c r="F170">
        <v>83.99</v>
      </c>
      <c r="G170">
        <v>7160</v>
      </c>
      <c r="H170">
        <v>83.99</v>
      </c>
      <c r="I170">
        <v>167</v>
      </c>
      <c r="J170">
        <v>126</v>
      </c>
      <c r="K170">
        <v>83.99</v>
      </c>
      <c r="L170">
        <v>51900</v>
      </c>
      <c r="M170">
        <v>335</v>
      </c>
      <c r="N170">
        <v>183900</v>
      </c>
      <c r="O170">
        <v>42000</v>
      </c>
      <c r="P170">
        <v>504</v>
      </c>
      <c r="Q170">
        <v>83.99</v>
      </c>
      <c r="R170">
        <v>1679</v>
      </c>
      <c r="S170">
        <v>565</v>
      </c>
      <c r="T170">
        <v>521</v>
      </c>
      <c r="U170">
        <v>83.99</v>
      </c>
      <c r="V170">
        <v>83.99</v>
      </c>
      <c r="W170">
        <v>83.99</v>
      </c>
      <c r="X170">
        <v>83.99</v>
      </c>
      <c r="Y170">
        <v>83.99</v>
      </c>
      <c r="Z170">
        <v>741</v>
      </c>
      <c r="AA170">
        <v>16790</v>
      </c>
      <c r="AB170">
        <v>10919</v>
      </c>
      <c r="AC170">
        <v>3180</v>
      </c>
      <c r="AD170">
        <v>810000</v>
      </c>
      <c r="AE170">
        <v>83.99</v>
      </c>
      <c r="AF170">
        <v>390</v>
      </c>
      <c r="AG170">
        <v>83.99</v>
      </c>
      <c r="AH170">
        <v>9072</v>
      </c>
      <c r="AI170">
        <v>12499</v>
      </c>
      <c r="AJ170">
        <v>81900</v>
      </c>
      <c r="AK170">
        <v>83.99</v>
      </c>
      <c r="AL170">
        <v>123</v>
      </c>
      <c r="AM170">
        <v>223.8</v>
      </c>
      <c r="AN170">
        <v>83.99</v>
      </c>
      <c r="AO170">
        <v>262</v>
      </c>
      <c r="AP170">
        <v>83.99</v>
      </c>
      <c r="AQ170">
        <v>24949</v>
      </c>
      <c r="AR170">
        <v>1125</v>
      </c>
      <c r="AS170">
        <v>83.99</v>
      </c>
      <c r="AT170">
        <v>103.95</v>
      </c>
      <c r="AU170">
        <v>719</v>
      </c>
      <c r="AV170">
        <v>7879</v>
      </c>
      <c r="AW170">
        <v>226.8</v>
      </c>
      <c r="AX170">
        <v>3559</v>
      </c>
      <c r="AY170">
        <v>267.99</v>
      </c>
      <c r="AZ170">
        <v>83.99</v>
      </c>
      <c r="BA170">
        <v>304.39999999999998</v>
      </c>
      <c r="BB170">
        <v>300.39999999999998</v>
      </c>
      <c r="BC170">
        <v>3459</v>
      </c>
      <c r="BD170">
        <v>273</v>
      </c>
      <c r="BE170">
        <v>93.9</v>
      </c>
      <c r="BF170">
        <v>83.99</v>
      </c>
      <c r="BG170">
        <v>83.99</v>
      </c>
      <c r="BH170">
        <v>719</v>
      </c>
      <c r="BI170">
        <v>83.99</v>
      </c>
      <c r="BJ170">
        <v>939</v>
      </c>
      <c r="BK170">
        <v>123</v>
      </c>
      <c r="BL170">
        <v>3054</v>
      </c>
      <c r="BM170">
        <v>2619</v>
      </c>
      <c r="BN170">
        <v>537.6</v>
      </c>
      <c r="BO170">
        <v>229</v>
      </c>
      <c r="BP170">
        <v>689</v>
      </c>
      <c r="BQ170">
        <v>83.99</v>
      </c>
      <c r="BR170">
        <v>56.99</v>
      </c>
      <c r="BS170">
        <v>1749806</v>
      </c>
      <c r="BT170">
        <v>18071.8</v>
      </c>
      <c r="BU170" t="str">
        <f>SRP[[#This Row],[Tier]]&amp;" - "&amp;DOLLAR(SRP[[#This Row],[United States]],2)&amp;" USD"</f>
        <v>168 - $83.99 USD</v>
      </c>
      <c r="BV170" t="str">
        <f>WSP[[#This Row],[LOOKUP]]</f>
        <v>168 - $58.79 USD</v>
      </c>
    </row>
    <row r="171" spans="1:74" x14ac:dyDescent="0.25">
      <c r="A171">
        <v>169</v>
      </c>
      <c r="B171">
        <v>84.49</v>
      </c>
      <c r="C171">
        <v>6422</v>
      </c>
      <c r="D171">
        <v>671.5</v>
      </c>
      <c r="E171">
        <v>116.7</v>
      </c>
      <c r="F171">
        <v>84.49</v>
      </c>
      <c r="G171">
        <v>7205</v>
      </c>
      <c r="H171">
        <v>84.49</v>
      </c>
      <c r="I171">
        <v>168</v>
      </c>
      <c r="J171">
        <v>126.75</v>
      </c>
      <c r="K171">
        <v>84.49</v>
      </c>
      <c r="L171">
        <v>52150</v>
      </c>
      <c r="M171">
        <v>337</v>
      </c>
      <c r="N171">
        <v>184400</v>
      </c>
      <c r="O171">
        <v>42250</v>
      </c>
      <c r="P171">
        <v>507</v>
      </c>
      <c r="Q171">
        <v>84.49</v>
      </c>
      <c r="R171">
        <v>1689</v>
      </c>
      <c r="S171">
        <v>567.5</v>
      </c>
      <c r="T171">
        <v>524.25</v>
      </c>
      <c r="U171">
        <v>84.49</v>
      </c>
      <c r="V171">
        <v>84.49</v>
      </c>
      <c r="W171">
        <v>84.49</v>
      </c>
      <c r="X171">
        <v>84.49</v>
      </c>
      <c r="Y171">
        <v>84.49</v>
      </c>
      <c r="Z171">
        <v>747.5</v>
      </c>
      <c r="AA171">
        <v>16890</v>
      </c>
      <c r="AB171">
        <v>10984</v>
      </c>
      <c r="AC171">
        <v>3190</v>
      </c>
      <c r="AD171">
        <v>815000</v>
      </c>
      <c r="AE171">
        <v>84.49</v>
      </c>
      <c r="AF171">
        <v>392.5</v>
      </c>
      <c r="AG171">
        <v>84.49</v>
      </c>
      <c r="AH171">
        <v>9158</v>
      </c>
      <c r="AI171">
        <v>12574</v>
      </c>
      <c r="AJ171">
        <v>82400</v>
      </c>
      <c r="AK171">
        <v>84.49</v>
      </c>
      <c r="AL171">
        <v>123.5</v>
      </c>
      <c r="AM171">
        <v>225.15</v>
      </c>
      <c r="AN171">
        <v>84.49</v>
      </c>
      <c r="AO171">
        <v>264</v>
      </c>
      <c r="AP171">
        <v>84.49</v>
      </c>
      <c r="AQ171">
        <v>25099</v>
      </c>
      <c r="AR171">
        <v>1132</v>
      </c>
      <c r="AS171">
        <v>84.49</v>
      </c>
      <c r="AT171">
        <v>104.45</v>
      </c>
      <c r="AU171">
        <v>721.5</v>
      </c>
      <c r="AV171">
        <v>7926.5</v>
      </c>
      <c r="AW171">
        <v>228.15</v>
      </c>
      <c r="AX171">
        <v>3579</v>
      </c>
      <c r="AY171">
        <v>268.99</v>
      </c>
      <c r="AZ171">
        <v>84.49</v>
      </c>
      <c r="BA171">
        <v>306.2</v>
      </c>
      <c r="BB171">
        <v>302.2</v>
      </c>
      <c r="BC171">
        <v>3479</v>
      </c>
      <c r="BD171">
        <v>273.5</v>
      </c>
      <c r="BE171">
        <v>94.4</v>
      </c>
      <c r="BF171">
        <v>84.49</v>
      </c>
      <c r="BG171">
        <v>84.49</v>
      </c>
      <c r="BH171">
        <v>721.5</v>
      </c>
      <c r="BI171">
        <v>84.49</v>
      </c>
      <c r="BJ171">
        <v>944</v>
      </c>
      <c r="BK171">
        <v>123.5</v>
      </c>
      <c r="BL171">
        <v>3077</v>
      </c>
      <c r="BM171">
        <v>2634</v>
      </c>
      <c r="BN171">
        <v>540.79999999999995</v>
      </c>
      <c r="BO171">
        <v>230.75</v>
      </c>
      <c r="BP171">
        <v>693.25</v>
      </c>
      <c r="BQ171">
        <v>84.49</v>
      </c>
      <c r="BR171">
        <v>57.24</v>
      </c>
      <c r="BS171">
        <v>1760223</v>
      </c>
      <c r="BT171">
        <v>18179.400000000001</v>
      </c>
      <c r="BU171" t="str">
        <f>SRP[[#This Row],[Tier]]&amp;" - "&amp;DOLLAR(SRP[[#This Row],[United States]],2)&amp;" USD"</f>
        <v>169 - $84.49 USD</v>
      </c>
      <c r="BV171" t="str">
        <f>WSP[[#This Row],[LOOKUP]]</f>
        <v>169 - $59.14 USD</v>
      </c>
    </row>
    <row r="172" spans="1:74" x14ac:dyDescent="0.25">
      <c r="A172">
        <v>170</v>
      </c>
      <c r="B172">
        <v>84.99</v>
      </c>
      <c r="C172">
        <v>6460</v>
      </c>
      <c r="D172">
        <v>674</v>
      </c>
      <c r="E172">
        <v>117.45</v>
      </c>
      <c r="F172">
        <v>84.99</v>
      </c>
      <c r="G172">
        <v>7250</v>
      </c>
      <c r="H172">
        <v>84.99</v>
      </c>
      <c r="I172">
        <v>169</v>
      </c>
      <c r="J172">
        <v>127.5</v>
      </c>
      <c r="K172">
        <v>84.99</v>
      </c>
      <c r="L172">
        <v>52400</v>
      </c>
      <c r="M172">
        <v>339</v>
      </c>
      <c r="N172">
        <v>184900</v>
      </c>
      <c r="O172">
        <v>42500</v>
      </c>
      <c r="P172">
        <v>510</v>
      </c>
      <c r="Q172">
        <v>84.99</v>
      </c>
      <c r="R172">
        <v>1699</v>
      </c>
      <c r="S172">
        <v>570</v>
      </c>
      <c r="T172">
        <v>527.5</v>
      </c>
      <c r="U172">
        <v>84.99</v>
      </c>
      <c r="V172">
        <v>84.99</v>
      </c>
      <c r="W172">
        <v>84.99</v>
      </c>
      <c r="X172">
        <v>84.99</v>
      </c>
      <c r="Y172">
        <v>84.99</v>
      </c>
      <c r="Z172">
        <v>754</v>
      </c>
      <c r="AA172">
        <v>16990</v>
      </c>
      <c r="AB172">
        <v>11049</v>
      </c>
      <c r="AC172">
        <v>3200</v>
      </c>
      <c r="AD172">
        <v>820000</v>
      </c>
      <c r="AE172">
        <v>84.99</v>
      </c>
      <c r="AF172">
        <v>395</v>
      </c>
      <c r="AG172">
        <v>84.99</v>
      </c>
      <c r="AH172">
        <v>9180</v>
      </c>
      <c r="AI172">
        <v>12649</v>
      </c>
      <c r="AJ172">
        <v>82900</v>
      </c>
      <c r="AK172">
        <v>84.99</v>
      </c>
      <c r="AL172">
        <v>124</v>
      </c>
      <c r="AM172">
        <v>226.5</v>
      </c>
      <c r="AN172">
        <v>84.99</v>
      </c>
      <c r="AO172">
        <v>265</v>
      </c>
      <c r="AP172">
        <v>84.99</v>
      </c>
      <c r="AQ172">
        <v>25249</v>
      </c>
      <c r="AR172">
        <v>1139</v>
      </c>
      <c r="AS172">
        <v>84.99</v>
      </c>
      <c r="AT172">
        <v>104.95</v>
      </c>
      <c r="AU172">
        <v>724</v>
      </c>
      <c r="AV172">
        <v>7974</v>
      </c>
      <c r="AW172">
        <v>229.5</v>
      </c>
      <c r="AX172">
        <v>3599</v>
      </c>
      <c r="AY172">
        <v>269.99</v>
      </c>
      <c r="AZ172">
        <v>84.99</v>
      </c>
      <c r="BA172">
        <v>308</v>
      </c>
      <c r="BB172">
        <v>304</v>
      </c>
      <c r="BC172">
        <v>3499</v>
      </c>
      <c r="BD172">
        <v>274</v>
      </c>
      <c r="BE172">
        <v>94.9</v>
      </c>
      <c r="BF172">
        <v>84.99</v>
      </c>
      <c r="BG172">
        <v>84.99</v>
      </c>
      <c r="BH172">
        <v>724</v>
      </c>
      <c r="BI172">
        <v>84.99</v>
      </c>
      <c r="BJ172">
        <v>949</v>
      </c>
      <c r="BK172">
        <v>124</v>
      </c>
      <c r="BL172">
        <v>3100</v>
      </c>
      <c r="BM172">
        <v>2649</v>
      </c>
      <c r="BN172">
        <v>544</v>
      </c>
      <c r="BO172">
        <v>232.5</v>
      </c>
      <c r="BP172">
        <v>697.5</v>
      </c>
      <c r="BQ172">
        <v>84.99</v>
      </c>
      <c r="BR172">
        <v>57.49</v>
      </c>
      <c r="BS172">
        <v>1770640</v>
      </c>
      <c r="BT172">
        <v>18287</v>
      </c>
      <c r="BU172" t="str">
        <f>SRP[[#This Row],[Tier]]&amp;" - "&amp;DOLLAR(SRP[[#This Row],[United States]],2)&amp;" USD"</f>
        <v>170 - $84.99 USD</v>
      </c>
      <c r="BV172" t="str">
        <f>WSP[[#This Row],[LOOKUP]]</f>
        <v>170 - $59.49 USD</v>
      </c>
    </row>
    <row r="173" spans="1:74" x14ac:dyDescent="0.25">
      <c r="A173">
        <v>171</v>
      </c>
      <c r="B173">
        <v>85.49</v>
      </c>
      <c r="C173">
        <v>6498</v>
      </c>
      <c r="D173">
        <v>676.5</v>
      </c>
      <c r="E173">
        <v>118.2</v>
      </c>
      <c r="F173">
        <v>85.49</v>
      </c>
      <c r="G173">
        <v>7295</v>
      </c>
      <c r="H173">
        <v>85.49</v>
      </c>
      <c r="I173">
        <v>170</v>
      </c>
      <c r="J173">
        <v>128.25</v>
      </c>
      <c r="K173">
        <v>85.49</v>
      </c>
      <c r="L173">
        <v>52650</v>
      </c>
      <c r="M173">
        <v>341</v>
      </c>
      <c r="N173">
        <v>185400</v>
      </c>
      <c r="O173">
        <v>42750</v>
      </c>
      <c r="P173">
        <v>513</v>
      </c>
      <c r="Q173">
        <v>85.49</v>
      </c>
      <c r="R173">
        <v>1709</v>
      </c>
      <c r="S173">
        <v>572.5</v>
      </c>
      <c r="T173">
        <v>530.75</v>
      </c>
      <c r="U173">
        <v>85.49</v>
      </c>
      <c r="V173">
        <v>85.49</v>
      </c>
      <c r="W173">
        <v>85.49</v>
      </c>
      <c r="X173">
        <v>85.49</v>
      </c>
      <c r="Y173">
        <v>85.49</v>
      </c>
      <c r="Z173">
        <v>760.5</v>
      </c>
      <c r="AA173">
        <v>17090</v>
      </c>
      <c r="AB173">
        <v>11114</v>
      </c>
      <c r="AC173">
        <v>3210</v>
      </c>
      <c r="AD173">
        <v>825000</v>
      </c>
      <c r="AE173">
        <v>85.49</v>
      </c>
      <c r="AF173">
        <v>397.5</v>
      </c>
      <c r="AG173">
        <v>85.49</v>
      </c>
      <c r="AH173">
        <v>9266</v>
      </c>
      <c r="AI173">
        <v>12724</v>
      </c>
      <c r="AJ173">
        <v>83400</v>
      </c>
      <c r="AK173">
        <v>85.49</v>
      </c>
      <c r="AL173">
        <v>124.5</v>
      </c>
      <c r="AM173">
        <v>227.85</v>
      </c>
      <c r="AN173">
        <v>85.49</v>
      </c>
      <c r="AO173">
        <v>267</v>
      </c>
      <c r="AP173">
        <v>85.49</v>
      </c>
      <c r="AQ173">
        <v>25399</v>
      </c>
      <c r="AR173">
        <v>1146</v>
      </c>
      <c r="AS173">
        <v>85.49</v>
      </c>
      <c r="AT173">
        <v>105.45</v>
      </c>
      <c r="AU173">
        <v>726.5</v>
      </c>
      <c r="AV173">
        <v>8021.5</v>
      </c>
      <c r="AW173">
        <v>230.85</v>
      </c>
      <c r="AX173">
        <v>3619</v>
      </c>
      <c r="AY173">
        <v>270.99</v>
      </c>
      <c r="AZ173">
        <v>85.49</v>
      </c>
      <c r="BA173">
        <v>309.8</v>
      </c>
      <c r="BB173">
        <v>305.8</v>
      </c>
      <c r="BC173">
        <v>3519</v>
      </c>
      <c r="BD173">
        <v>274.5</v>
      </c>
      <c r="BE173">
        <v>95.4</v>
      </c>
      <c r="BF173">
        <v>85.49</v>
      </c>
      <c r="BG173">
        <v>85.49</v>
      </c>
      <c r="BH173">
        <v>726.5</v>
      </c>
      <c r="BI173">
        <v>85.49</v>
      </c>
      <c r="BJ173">
        <v>954</v>
      </c>
      <c r="BK173">
        <v>124.5</v>
      </c>
      <c r="BL173">
        <v>3123</v>
      </c>
      <c r="BM173">
        <v>2664</v>
      </c>
      <c r="BN173">
        <v>547.20000000000005</v>
      </c>
      <c r="BO173">
        <v>234.25</v>
      </c>
      <c r="BP173">
        <v>701.75</v>
      </c>
      <c r="BQ173">
        <v>85.49</v>
      </c>
      <c r="BR173">
        <v>57.74</v>
      </c>
      <c r="BS173">
        <v>1781057</v>
      </c>
      <c r="BT173">
        <v>18394.599999999999</v>
      </c>
      <c r="BU173" t="str">
        <f>SRP[[#This Row],[Tier]]&amp;" - "&amp;DOLLAR(SRP[[#This Row],[United States]],2)&amp;" USD"</f>
        <v>171 - $85.49 USD</v>
      </c>
      <c r="BV173" t="str">
        <f>WSP[[#This Row],[LOOKUP]]</f>
        <v>171 - $59.84 USD</v>
      </c>
    </row>
    <row r="174" spans="1:74" x14ac:dyDescent="0.25">
      <c r="A174">
        <v>172</v>
      </c>
      <c r="B174">
        <v>85.99</v>
      </c>
      <c r="C174">
        <v>6536</v>
      </c>
      <c r="D174">
        <v>679</v>
      </c>
      <c r="E174">
        <v>118.95</v>
      </c>
      <c r="F174">
        <v>85.99</v>
      </c>
      <c r="G174">
        <v>7340</v>
      </c>
      <c r="H174">
        <v>85.99</v>
      </c>
      <c r="I174">
        <v>171</v>
      </c>
      <c r="J174">
        <v>129</v>
      </c>
      <c r="K174">
        <v>85.99</v>
      </c>
      <c r="L174">
        <v>52900</v>
      </c>
      <c r="M174">
        <v>343</v>
      </c>
      <c r="N174">
        <v>185900</v>
      </c>
      <c r="O174">
        <v>43000</v>
      </c>
      <c r="P174">
        <v>516</v>
      </c>
      <c r="Q174">
        <v>85.99</v>
      </c>
      <c r="R174">
        <v>1719</v>
      </c>
      <c r="S174">
        <v>575</v>
      </c>
      <c r="T174">
        <v>534</v>
      </c>
      <c r="U174">
        <v>85.99</v>
      </c>
      <c r="V174">
        <v>85.99</v>
      </c>
      <c r="W174">
        <v>85.99</v>
      </c>
      <c r="X174">
        <v>85.99</v>
      </c>
      <c r="Y174">
        <v>85.99</v>
      </c>
      <c r="Z174">
        <v>767</v>
      </c>
      <c r="AA174">
        <v>17190</v>
      </c>
      <c r="AB174">
        <v>11179</v>
      </c>
      <c r="AC174">
        <v>3220</v>
      </c>
      <c r="AD174">
        <v>830000</v>
      </c>
      <c r="AE174">
        <v>85.99</v>
      </c>
      <c r="AF174">
        <v>400</v>
      </c>
      <c r="AG174">
        <v>85.99</v>
      </c>
      <c r="AH174">
        <v>9288</v>
      </c>
      <c r="AI174">
        <v>12799</v>
      </c>
      <c r="AJ174">
        <v>83900</v>
      </c>
      <c r="AK174">
        <v>85.99</v>
      </c>
      <c r="AL174">
        <v>125</v>
      </c>
      <c r="AM174">
        <v>229.2</v>
      </c>
      <c r="AN174">
        <v>85.99</v>
      </c>
      <c r="AO174">
        <v>268</v>
      </c>
      <c r="AP174">
        <v>85.99</v>
      </c>
      <c r="AQ174">
        <v>25549</v>
      </c>
      <c r="AR174">
        <v>1153</v>
      </c>
      <c r="AS174">
        <v>85.99</v>
      </c>
      <c r="AT174">
        <v>105.95</v>
      </c>
      <c r="AU174">
        <v>729</v>
      </c>
      <c r="AV174">
        <v>8069</v>
      </c>
      <c r="AW174">
        <v>232.2</v>
      </c>
      <c r="AX174">
        <v>3639</v>
      </c>
      <c r="AY174">
        <v>271.99</v>
      </c>
      <c r="AZ174">
        <v>85.99</v>
      </c>
      <c r="BA174">
        <v>311.60000000000002</v>
      </c>
      <c r="BB174">
        <v>307.60000000000002</v>
      </c>
      <c r="BC174">
        <v>3539</v>
      </c>
      <c r="BD174">
        <v>275</v>
      </c>
      <c r="BE174">
        <v>95.9</v>
      </c>
      <c r="BF174">
        <v>85.99</v>
      </c>
      <c r="BG174">
        <v>85.99</v>
      </c>
      <c r="BH174">
        <v>729</v>
      </c>
      <c r="BI174">
        <v>85.99</v>
      </c>
      <c r="BJ174">
        <v>959</v>
      </c>
      <c r="BK174">
        <v>125</v>
      </c>
      <c r="BL174">
        <v>3146</v>
      </c>
      <c r="BM174">
        <v>2679</v>
      </c>
      <c r="BN174">
        <v>550.4</v>
      </c>
      <c r="BO174">
        <v>236</v>
      </c>
      <c r="BP174">
        <v>706</v>
      </c>
      <c r="BQ174">
        <v>85.99</v>
      </c>
      <c r="BR174">
        <v>57.99</v>
      </c>
      <c r="BS174">
        <v>1791474</v>
      </c>
      <c r="BT174">
        <v>18502.2</v>
      </c>
      <c r="BU174" t="str">
        <f>SRP[[#This Row],[Tier]]&amp;" - "&amp;DOLLAR(SRP[[#This Row],[United States]],2)&amp;" USD"</f>
        <v>172 - $85.99 USD</v>
      </c>
      <c r="BV174" t="str">
        <f>WSP[[#This Row],[LOOKUP]]</f>
        <v>172 - $60.19 USD</v>
      </c>
    </row>
    <row r="175" spans="1:74" x14ac:dyDescent="0.25">
      <c r="A175">
        <v>173</v>
      </c>
      <c r="B175">
        <v>86.49</v>
      </c>
      <c r="C175">
        <v>6574</v>
      </c>
      <c r="D175">
        <v>681.5</v>
      </c>
      <c r="E175">
        <v>119.7</v>
      </c>
      <c r="F175">
        <v>86.49</v>
      </c>
      <c r="G175">
        <v>7385</v>
      </c>
      <c r="H175">
        <v>86.49</v>
      </c>
      <c r="I175">
        <v>172</v>
      </c>
      <c r="J175">
        <v>129.75</v>
      </c>
      <c r="K175">
        <v>86.49</v>
      </c>
      <c r="L175">
        <v>53150</v>
      </c>
      <c r="M175">
        <v>345</v>
      </c>
      <c r="N175">
        <v>186400</v>
      </c>
      <c r="O175">
        <v>43250</v>
      </c>
      <c r="P175">
        <v>519</v>
      </c>
      <c r="Q175">
        <v>86.49</v>
      </c>
      <c r="R175">
        <v>1729</v>
      </c>
      <c r="S175">
        <v>577.5</v>
      </c>
      <c r="T175">
        <v>537.25</v>
      </c>
      <c r="U175">
        <v>86.49</v>
      </c>
      <c r="V175">
        <v>86.49</v>
      </c>
      <c r="W175">
        <v>86.49</v>
      </c>
      <c r="X175">
        <v>86.49</v>
      </c>
      <c r="Y175">
        <v>86.49</v>
      </c>
      <c r="Z175">
        <v>773.5</v>
      </c>
      <c r="AA175">
        <v>17290</v>
      </c>
      <c r="AB175">
        <v>11244</v>
      </c>
      <c r="AC175">
        <v>3230</v>
      </c>
      <c r="AD175">
        <v>835000</v>
      </c>
      <c r="AE175">
        <v>86.49</v>
      </c>
      <c r="AF175">
        <v>402.5</v>
      </c>
      <c r="AG175">
        <v>86.49</v>
      </c>
      <c r="AH175">
        <v>9374</v>
      </c>
      <c r="AI175">
        <v>12874</v>
      </c>
      <c r="AJ175">
        <v>84400</v>
      </c>
      <c r="AK175">
        <v>86.49</v>
      </c>
      <c r="AL175">
        <v>125.5</v>
      </c>
      <c r="AM175">
        <v>230.55</v>
      </c>
      <c r="AN175">
        <v>86.49</v>
      </c>
      <c r="AO175">
        <v>270</v>
      </c>
      <c r="AP175">
        <v>86.49</v>
      </c>
      <c r="AQ175">
        <v>25699</v>
      </c>
      <c r="AR175">
        <v>1160</v>
      </c>
      <c r="AS175">
        <v>86.49</v>
      </c>
      <c r="AT175">
        <v>106.45</v>
      </c>
      <c r="AU175">
        <v>731.5</v>
      </c>
      <c r="AV175">
        <v>8116.5</v>
      </c>
      <c r="AW175">
        <v>233.55</v>
      </c>
      <c r="AX175">
        <v>3659</v>
      </c>
      <c r="AY175">
        <v>272.99</v>
      </c>
      <c r="AZ175">
        <v>86.49</v>
      </c>
      <c r="BA175">
        <v>313.39999999999998</v>
      </c>
      <c r="BB175">
        <v>309.39999999999998</v>
      </c>
      <c r="BC175">
        <v>3559</v>
      </c>
      <c r="BD175">
        <v>275.5</v>
      </c>
      <c r="BE175">
        <v>96.4</v>
      </c>
      <c r="BF175">
        <v>86.49</v>
      </c>
      <c r="BG175">
        <v>86.49</v>
      </c>
      <c r="BH175">
        <v>731.5</v>
      </c>
      <c r="BI175">
        <v>86.49</v>
      </c>
      <c r="BJ175">
        <v>964</v>
      </c>
      <c r="BK175">
        <v>125.5</v>
      </c>
      <c r="BL175">
        <v>3169</v>
      </c>
      <c r="BM175">
        <v>2694</v>
      </c>
      <c r="BN175">
        <v>553.6</v>
      </c>
      <c r="BO175">
        <v>237.75</v>
      </c>
      <c r="BP175">
        <v>710.25</v>
      </c>
      <c r="BQ175">
        <v>86.49</v>
      </c>
      <c r="BR175">
        <v>58.24</v>
      </c>
      <c r="BS175">
        <v>1801891</v>
      </c>
      <c r="BT175">
        <v>18609.8</v>
      </c>
      <c r="BU175" t="str">
        <f>SRP[[#This Row],[Tier]]&amp;" - "&amp;DOLLAR(SRP[[#This Row],[United States]],2)&amp;" USD"</f>
        <v>173 - $86.49 USD</v>
      </c>
      <c r="BV175" t="str">
        <f>WSP[[#This Row],[LOOKUP]]</f>
        <v>173 - $60.54 USD</v>
      </c>
    </row>
    <row r="176" spans="1:74" x14ac:dyDescent="0.25">
      <c r="A176">
        <v>174</v>
      </c>
      <c r="B176">
        <v>86.99</v>
      </c>
      <c r="C176">
        <v>6612</v>
      </c>
      <c r="D176">
        <v>684</v>
      </c>
      <c r="E176">
        <v>120.45</v>
      </c>
      <c r="F176">
        <v>86.99</v>
      </c>
      <c r="G176">
        <v>7430</v>
      </c>
      <c r="H176">
        <v>86.99</v>
      </c>
      <c r="I176">
        <v>173</v>
      </c>
      <c r="J176">
        <v>130.5</v>
      </c>
      <c r="K176">
        <v>86.99</v>
      </c>
      <c r="L176">
        <v>53400</v>
      </c>
      <c r="M176">
        <v>347</v>
      </c>
      <c r="N176">
        <v>186900</v>
      </c>
      <c r="O176">
        <v>43500</v>
      </c>
      <c r="P176">
        <v>522</v>
      </c>
      <c r="Q176">
        <v>86.99</v>
      </c>
      <c r="R176">
        <v>1739</v>
      </c>
      <c r="S176">
        <v>580</v>
      </c>
      <c r="T176">
        <v>540.5</v>
      </c>
      <c r="U176">
        <v>86.99</v>
      </c>
      <c r="V176">
        <v>86.99</v>
      </c>
      <c r="W176">
        <v>86.99</v>
      </c>
      <c r="X176">
        <v>86.99</v>
      </c>
      <c r="Y176">
        <v>86.99</v>
      </c>
      <c r="Z176">
        <v>780</v>
      </c>
      <c r="AA176">
        <v>17390</v>
      </c>
      <c r="AB176">
        <v>11309</v>
      </c>
      <c r="AC176">
        <v>3240</v>
      </c>
      <c r="AD176">
        <v>840000</v>
      </c>
      <c r="AE176">
        <v>86.99</v>
      </c>
      <c r="AF176">
        <v>405</v>
      </c>
      <c r="AG176">
        <v>86.99</v>
      </c>
      <c r="AH176">
        <v>9396</v>
      </c>
      <c r="AI176">
        <v>12949</v>
      </c>
      <c r="AJ176">
        <v>84900</v>
      </c>
      <c r="AK176">
        <v>86.99</v>
      </c>
      <c r="AL176">
        <v>126</v>
      </c>
      <c r="AM176">
        <v>231.9</v>
      </c>
      <c r="AN176">
        <v>86.99</v>
      </c>
      <c r="AO176">
        <v>271</v>
      </c>
      <c r="AP176">
        <v>86.99</v>
      </c>
      <c r="AQ176">
        <v>25849</v>
      </c>
      <c r="AR176">
        <v>1167</v>
      </c>
      <c r="AS176">
        <v>86.99</v>
      </c>
      <c r="AT176">
        <v>106.95</v>
      </c>
      <c r="AU176">
        <v>734</v>
      </c>
      <c r="AV176">
        <v>8164</v>
      </c>
      <c r="AW176">
        <v>234.9</v>
      </c>
      <c r="AX176">
        <v>3679</v>
      </c>
      <c r="AY176">
        <v>273.99</v>
      </c>
      <c r="AZ176">
        <v>86.99</v>
      </c>
      <c r="BA176">
        <v>315.2</v>
      </c>
      <c r="BB176">
        <v>311.2</v>
      </c>
      <c r="BC176">
        <v>3579</v>
      </c>
      <c r="BD176">
        <v>276</v>
      </c>
      <c r="BE176">
        <v>96.9</v>
      </c>
      <c r="BF176">
        <v>86.99</v>
      </c>
      <c r="BG176">
        <v>86.99</v>
      </c>
      <c r="BH176">
        <v>734</v>
      </c>
      <c r="BI176">
        <v>86.99</v>
      </c>
      <c r="BJ176">
        <v>969</v>
      </c>
      <c r="BK176">
        <v>126</v>
      </c>
      <c r="BL176">
        <v>3192</v>
      </c>
      <c r="BM176">
        <v>2709</v>
      </c>
      <c r="BN176">
        <v>556.79999999999995</v>
      </c>
      <c r="BO176">
        <v>239.5</v>
      </c>
      <c r="BP176">
        <v>714.5</v>
      </c>
      <c r="BQ176">
        <v>86.99</v>
      </c>
      <c r="BR176">
        <v>58.49</v>
      </c>
      <c r="BS176">
        <v>1812308</v>
      </c>
      <c r="BT176">
        <v>18717.400000000001</v>
      </c>
      <c r="BU176" t="str">
        <f>SRP[[#This Row],[Tier]]&amp;" - "&amp;DOLLAR(SRP[[#This Row],[United States]],2)&amp;" USD"</f>
        <v>174 - $86.99 USD</v>
      </c>
      <c r="BV176" t="str">
        <f>WSP[[#This Row],[LOOKUP]]</f>
        <v>174 - $60.89 USD</v>
      </c>
    </row>
    <row r="177" spans="1:74" x14ac:dyDescent="0.25">
      <c r="A177">
        <v>175</v>
      </c>
      <c r="B177">
        <v>87.49</v>
      </c>
      <c r="C177">
        <v>6650</v>
      </c>
      <c r="D177">
        <v>686.5</v>
      </c>
      <c r="E177">
        <v>121.2</v>
      </c>
      <c r="F177">
        <v>87.49</v>
      </c>
      <c r="G177">
        <v>7475</v>
      </c>
      <c r="H177">
        <v>87.49</v>
      </c>
      <c r="I177">
        <v>174</v>
      </c>
      <c r="J177">
        <v>131.25</v>
      </c>
      <c r="K177">
        <v>87.49</v>
      </c>
      <c r="L177">
        <v>53650</v>
      </c>
      <c r="M177">
        <v>349</v>
      </c>
      <c r="N177">
        <v>187400</v>
      </c>
      <c r="O177">
        <v>43750</v>
      </c>
      <c r="P177">
        <v>525</v>
      </c>
      <c r="Q177">
        <v>87.49</v>
      </c>
      <c r="R177">
        <v>1749</v>
      </c>
      <c r="S177">
        <v>582.5</v>
      </c>
      <c r="T177">
        <v>543.75</v>
      </c>
      <c r="U177">
        <v>87.49</v>
      </c>
      <c r="V177">
        <v>87.49</v>
      </c>
      <c r="W177">
        <v>87.49</v>
      </c>
      <c r="X177">
        <v>87.49</v>
      </c>
      <c r="Y177">
        <v>87.49</v>
      </c>
      <c r="Z177">
        <v>786.5</v>
      </c>
      <c r="AA177">
        <v>17490</v>
      </c>
      <c r="AB177">
        <v>11374</v>
      </c>
      <c r="AC177">
        <v>3250</v>
      </c>
      <c r="AD177">
        <v>845000</v>
      </c>
      <c r="AE177">
        <v>87.49</v>
      </c>
      <c r="AF177">
        <v>407.5</v>
      </c>
      <c r="AG177">
        <v>87.49</v>
      </c>
      <c r="AH177">
        <v>9482</v>
      </c>
      <c r="AI177">
        <v>13024</v>
      </c>
      <c r="AJ177">
        <v>85400</v>
      </c>
      <c r="AK177">
        <v>87.49</v>
      </c>
      <c r="AL177">
        <v>126.5</v>
      </c>
      <c r="AM177">
        <v>233.25</v>
      </c>
      <c r="AN177">
        <v>87.49</v>
      </c>
      <c r="AO177">
        <v>273</v>
      </c>
      <c r="AP177">
        <v>87.49</v>
      </c>
      <c r="AQ177">
        <v>25999</v>
      </c>
      <c r="AR177">
        <v>1174</v>
      </c>
      <c r="AS177">
        <v>87.49</v>
      </c>
      <c r="AT177">
        <v>107.45</v>
      </c>
      <c r="AU177">
        <v>736.5</v>
      </c>
      <c r="AV177">
        <v>8211.5</v>
      </c>
      <c r="AW177">
        <v>236.25</v>
      </c>
      <c r="AX177">
        <v>3699</v>
      </c>
      <c r="AY177">
        <v>274.99</v>
      </c>
      <c r="AZ177">
        <v>87.49</v>
      </c>
      <c r="BA177">
        <v>317</v>
      </c>
      <c r="BB177">
        <v>313</v>
      </c>
      <c r="BC177">
        <v>3599</v>
      </c>
      <c r="BD177">
        <v>276.5</v>
      </c>
      <c r="BE177">
        <v>97.4</v>
      </c>
      <c r="BF177">
        <v>87.49</v>
      </c>
      <c r="BG177">
        <v>87.49</v>
      </c>
      <c r="BH177">
        <v>736.5</v>
      </c>
      <c r="BI177">
        <v>87.49</v>
      </c>
      <c r="BJ177">
        <v>974</v>
      </c>
      <c r="BK177">
        <v>126.5</v>
      </c>
      <c r="BL177">
        <v>3215</v>
      </c>
      <c r="BM177">
        <v>2724</v>
      </c>
      <c r="BN177">
        <v>560</v>
      </c>
      <c r="BO177">
        <v>241.25</v>
      </c>
      <c r="BP177">
        <v>718.75</v>
      </c>
      <c r="BQ177">
        <v>87.49</v>
      </c>
      <c r="BR177">
        <v>58.74</v>
      </c>
      <c r="BS177">
        <v>1822725</v>
      </c>
      <c r="BT177">
        <v>18825</v>
      </c>
      <c r="BU177" t="str">
        <f>SRP[[#This Row],[Tier]]&amp;" - "&amp;DOLLAR(SRP[[#This Row],[United States]],2)&amp;" USD"</f>
        <v>175 - $87.49 USD</v>
      </c>
      <c r="BV177" t="str">
        <f>WSP[[#This Row],[LOOKUP]]</f>
        <v>175 - $61.24 USD</v>
      </c>
    </row>
    <row r="178" spans="1:74" x14ac:dyDescent="0.25">
      <c r="A178">
        <v>176</v>
      </c>
      <c r="B178">
        <v>87.99</v>
      </c>
      <c r="C178">
        <v>6688</v>
      </c>
      <c r="D178">
        <v>689</v>
      </c>
      <c r="E178">
        <v>121.95</v>
      </c>
      <c r="F178">
        <v>87.99</v>
      </c>
      <c r="G178">
        <v>7520</v>
      </c>
      <c r="H178">
        <v>87.99</v>
      </c>
      <c r="I178">
        <v>175</v>
      </c>
      <c r="J178">
        <v>132</v>
      </c>
      <c r="K178">
        <v>87.99</v>
      </c>
      <c r="L178">
        <v>53900</v>
      </c>
      <c r="M178">
        <v>351</v>
      </c>
      <c r="N178">
        <v>187900</v>
      </c>
      <c r="O178">
        <v>44000</v>
      </c>
      <c r="P178">
        <v>528</v>
      </c>
      <c r="Q178">
        <v>87.99</v>
      </c>
      <c r="R178">
        <v>1759</v>
      </c>
      <c r="S178">
        <v>585</v>
      </c>
      <c r="T178">
        <v>547</v>
      </c>
      <c r="U178">
        <v>87.99</v>
      </c>
      <c r="V178">
        <v>87.99</v>
      </c>
      <c r="W178">
        <v>87.99</v>
      </c>
      <c r="X178">
        <v>87.99</v>
      </c>
      <c r="Y178">
        <v>87.99</v>
      </c>
      <c r="Z178">
        <v>793</v>
      </c>
      <c r="AA178">
        <v>17590</v>
      </c>
      <c r="AB178">
        <v>11439</v>
      </c>
      <c r="AC178">
        <v>3260</v>
      </c>
      <c r="AD178">
        <v>850000</v>
      </c>
      <c r="AE178">
        <v>87.99</v>
      </c>
      <c r="AF178">
        <v>410</v>
      </c>
      <c r="AG178">
        <v>87.99</v>
      </c>
      <c r="AH178">
        <v>9504</v>
      </c>
      <c r="AI178">
        <v>13099</v>
      </c>
      <c r="AJ178">
        <v>85900</v>
      </c>
      <c r="AK178">
        <v>87.99</v>
      </c>
      <c r="AL178">
        <v>127</v>
      </c>
      <c r="AM178">
        <v>234.6</v>
      </c>
      <c r="AN178">
        <v>87.99</v>
      </c>
      <c r="AO178">
        <v>274</v>
      </c>
      <c r="AP178">
        <v>87.99</v>
      </c>
      <c r="AQ178">
        <v>26149</v>
      </c>
      <c r="AR178">
        <v>1181</v>
      </c>
      <c r="AS178">
        <v>87.99</v>
      </c>
      <c r="AT178">
        <v>107.95</v>
      </c>
      <c r="AU178">
        <v>739</v>
      </c>
      <c r="AV178">
        <v>8259</v>
      </c>
      <c r="AW178">
        <v>237.6</v>
      </c>
      <c r="AX178">
        <v>3719</v>
      </c>
      <c r="AY178">
        <v>275.99</v>
      </c>
      <c r="AZ178">
        <v>87.99</v>
      </c>
      <c r="BA178">
        <v>318.8</v>
      </c>
      <c r="BB178">
        <v>314.8</v>
      </c>
      <c r="BC178">
        <v>3619</v>
      </c>
      <c r="BD178">
        <v>277</v>
      </c>
      <c r="BE178">
        <v>97.9</v>
      </c>
      <c r="BF178">
        <v>87.99</v>
      </c>
      <c r="BG178">
        <v>87.99</v>
      </c>
      <c r="BH178">
        <v>739</v>
      </c>
      <c r="BI178">
        <v>87.99</v>
      </c>
      <c r="BJ178">
        <v>979</v>
      </c>
      <c r="BK178">
        <v>127</v>
      </c>
      <c r="BL178">
        <v>3238</v>
      </c>
      <c r="BM178">
        <v>2739</v>
      </c>
      <c r="BN178">
        <v>563.20000000000005</v>
      </c>
      <c r="BO178">
        <v>243</v>
      </c>
      <c r="BP178">
        <v>723</v>
      </c>
      <c r="BQ178">
        <v>87.99</v>
      </c>
      <c r="BR178">
        <v>58.99</v>
      </c>
      <c r="BS178">
        <v>1833142</v>
      </c>
      <c r="BT178">
        <v>18932.599999999999</v>
      </c>
      <c r="BU178" t="str">
        <f>SRP[[#This Row],[Tier]]&amp;" - "&amp;DOLLAR(SRP[[#This Row],[United States]],2)&amp;" USD"</f>
        <v>176 - $87.99 USD</v>
      </c>
      <c r="BV178" t="str">
        <f>WSP[[#This Row],[LOOKUP]]</f>
        <v>176 - $61.59 USD</v>
      </c>
    </row>
    <row r="179" spans="1:74" x14ac:dyDescent="0.25">
      <c r="A179">
        <v>177</v>
      </c>
      <c r="B179">
        <v>88.49</v>
      </c>
      <c r="C179">
        <v>6726</v>
      </c>
      <c r="D179">
        <v>691.5</v>
      </c>
      <c r="E179">
        <v>122.7</v>
      </c>
      <c r="F179">
        <v>88.49</v>
      </c>
      <c r="G179">
        <v>7565</v>
      </c>
      <c r="H179">
        <v>88.49</v>
      </c>
      <c r="I179">
        <v>176</v>
      </c>
      <c r="J179">
        <v>132.75</v>
      </c>
      <c r="K179">
        <v>88.49</v>
      </c>
      <c r="L179">
        <v>54150</v>
      </c>
      <c r="M179">
        <v>353</v>
      </c>
      <c r="N179">
        <v>188400</v>
      </c>
      <c r="O179">
        <v>44250</v>
      </c>
      <c r="P179">
        <v>531</v>
      </c>
      <c r="Q179">
        <v>88.49</v>
      </c>
      <c r="R179">
        <v>1769</v>
      </c>
      <c r="S179">
        <v>587.5</v>
      </c>
      <c r="T179">
        <v>550.25</v>
      </c>
      <c r="U179">
        <v>88.49</v>
      </c>
      <c r="V179">
        <v>88.49</v>
      </c>
      <c r="W179">
        <v>88.49</v>
      </c>
      <c r="X179">
        <v>88.49</v>
      </c>
      <c r="Y179">
        <v>88.49</v>
      </c>
      <c r="Z179">
        <v>799.5</v>
      </c>
      <c r="AA179">
        <v>17690</v>
      </c>
      <c r="AB179">
        <v>11504</v>
      </c>
      <c r="AC179">
        <v>3270</v>
      </c>
      <c r="AD179">
        <v>855000</v>
      </c>
      <c r="AE179">
        <v>88.49</v>
      </c>
      <c r="AF179">
        <v>412.5</v>
      </c>
      <c r="AG179">
        <v>88.49</v>
      </c>
      <c r="AH179">
        <v>9590</v>
      </c>
      <c r="AI179">
        <v>13174</v>
      </c>
      <c r="AJ179">
        <v>86400</v>
      </c>
      <c r="AK179">
        <v>88.49</v>
      </c>
      <c r="AL179">
        <v>127.5</v>
      </c>
      <c r="AM179">
        <v>235.95</v>
      </c>
      <c r="AN179">
        <v>88.49</v>
      </c>
      <c r="AO179">
        <v>276</v>
      </c>
      <c r="AP179">
        <v>88.49</v>
      </c>
      <c r="AQ179">
        <v>26299</v>
      </c>
      <c r="AR179">
        <v>1188</v>
      </c>
      <c r="AS179">
        <v>88.49</v>
      </c>
      <c r="AT179">
        <v>108.45</v>
      </c>
      <c r="AU179">
        <v>741.5</v>
      </c>
      <c r="AV179">
        <v>8306.5</v>
      </c>
      <c r="AW179">
        <v>238.95</v>
      </c>
      <c r="AX179">
        <v>3739</v>
      </c>
      <c r="AY179">
        <v>276.99</v>
      </c>
      <c r="AZ179">
        <v>88.49</v>
      </c>
      <c r="BA179">
        <v>320.60000000000002</v>
      </c>
      <c r="BB179">
        <v>316.60000000000002</v>
      </c>
      <c r="BC179">
        <v>3639</v>
      </c>
      <c r="BD179">
        <v>277.5</v>
      </c>
      <c r="BE179">
        <v>98.4</v>
      </c>
      <c r="BF179">
        <v>88.49</v>
      </c>
      <c r="BG179">
        <v>88.49</v>
      </c>
      <c r="BH179">
        <v>741.5</v>
      </c>
      <c r="BI179">
        <v>88.49</v>
      </c>
      <c r="BJ179">
        <v>984</v>
      </c>
      <c r="BK179">
        <v>127.5</v>
      </c>
      <c r="BL179">
        <v>3261</v>
      </c>
      <c r="BM179">
        <v>2754</v>
      </c>
      <c r="BN179">
        <v>566.4</v>
      </c>
      <c r="BO179">
        <v>244.75</v>
      </c>
      <c r="BP179">
        <v>727.25</v>
      </c>
      <c r="BQ179">
        <v>88.49</v>
      </c>
      <c r="BR179">
        <v>59.24</v>
      </c>
      <c r="BS179">
        <v>1843559</v>
      </c>
      <c r="BT179">
        <v>19040.2</v>
      </c>
      <c r="BU179" t="str">
        <f>SRP[[#This Row],[Tier]]&amp;" - "&amp;DOLLAR(SRP[[#This Row],[United States]],2)&amp;" USD"</f>
        <v>177 - $88.49 USD</v>
      </c>
      <c r="BV179" t="str">
        <f>WSP[[#This Row],[LOOKUP]]</f>
        <v>177 - $61.94 USD</v>
      </c>
    </row>
    <row r="180" spans="1:74" x14ac:dyDescent="0.25">
      <c r="A180">
        <v>178</v>
      </c>
      <c r="B180">
        <v>88.99</v>
      </c>
      <c r="C180">
        <v>6764</v>
      </c>
      <c r="D180">
        <v>694</v>
      </c>
      <c r="E180">
        <v>123.45</v>
      </c>
      <c r="F180">
        <v>88.99</v>
      </c>
      <c r="G180">
        <v>7610</v>
      </c>
      <c r="H180">
        <v>88.99</v>
      </c>
      <c r="I180">
        <v>177</v>
      </c>
      <c r="J180">
        <v>133.5</v>
      </c>
      <c r="K180">
        <v>88.99</v>
      </c>
      <c r="L180">
        <v>54400</v>
      </c>
      <c r="M180">
        <v>355</v>
      </c>
      <c r="N180">
        <v>188900</v>
      </c>
      <c r="O180">
        <v>44500</v>
      </c>
      <c r="P180">
        <v>534</v>
      </c>
      <c r="Q180">
        <v>88.99</v>
      </c>
      <c r="R180">
        <v>1779</v>
      </c>
      <c r="S180">
        <v>590</v>
      </c>
      <c r="T180">
        <v>553.5</v>
      </c>
      <c r="U180">
        <v>88.99</v>
      </c>
      <c r="V180">
        <v>88.99</v>
      </c>
      <c r="W180">
        <v>88.99</v>
      </c>
      <c r="X180">
        <v>88.99</v>
      </c>
      <c r="Y180">
        <v>88.99</v>
      </c>
      <c r="Z180">
        <v>806</v>
      </c>
      <c r="AA180">
        <v>17790</v>
      </c>
      <c r="AB180">
        <v>11569</v>
      </c>
      <c r="AC180">
        <v>3280</v>
      </c>
      <c r="AD180">
        <v>860000</v>
      </c>
      <c r="AE180">
        <v>88.99</v>
      </c>
      <c r="AF180">
        <v>415</v>
      </c>
      <c r="AG180">
        <v>88.99</v>
      </c>
      <c r="AH180">
        <v>9612</v>
      </c>
      <c r="AI180">
        <v>13249</v>
      </c>
      <c r="AJ180">
        <v>86900</v>
      </c>
      <c r="AK180">
        <v>88.99</v>
      </c>
      <c r="AL180">
        <v>128</v>
      </c>
      <c r="AM180">
        <v>237.3</v>
      </c>
      <c r="AN180">
        <v>88.99</v>
      </c>
      <c r="AO180">
        <v>277</v>
      </c>
      <c r="AP180">
        <v>88.99</v>
      </c>
      <c r="AQ180">
        <v>26449</v>
      </c>
      <c r="AR180">
        <v>1195</v>
      </c>
      <c r="AS180">
        <v>88.99</v>
      </c>
      <c r="AT180">
        <v>108.95</v>
      </c>
      <c r="AU180">
        <v>744</v>
      </c>
      <c r="AV180">
        <v>8354</v>
      </c>
      <c r="AW180">
        <v>240.3</v>
      </c>
      <c r="AX180">
        <v>3759</v>
      </c>
      <c r="AY180">
        <v>277.99</v>
      </c>
      <c r="AZ180">
        <v>88.99</v>
      </c>
      <c r="BA180">
        <v>322.39999999999998</v>
      </c>
      <c r="BB180">
        <v>318.39999999999998</v>
      </c>
      <c r="BC180">
        <v>3659</v>
      </c>
      <c r="BD180">
        <v>278</v>
      </c>
      <c r="BE180">
        <v>98.9</v>
      </c>
      <c r="BF180">
        <v>88.99</v>
      </c>
      <c r="BG180">
        <v>88.99</v>
      </c>
      <c r="BH180">
        <v>744</v>
      </c>
      <c r="BI180">
        <v>88.99</v>
      </c>
      <c r="BJ180">
        <v>989</v>
      </c>
      <c r="BK180">
        <v>128</v>
      </c>
      <c r="BL180">
        <v>3284</v>
      </c>
      <c r="BM180">
        <v>2769</v>
      </c>
      <c r="BN180">
        <v>569.6</v>
      </c>
      <c r="BO180">
        <v>246.5</v>
      </c>
      <c r="BP180">
        <v>731.5</v>
      </c>
      <c r="BQ180">
        <v>88.99</v>
      </c>
      <c r="BR180">
        <v>59.49</v>
      </c>
      <c r="BS180">
        <v>1853976</v>
      </c>
      <c r="BT180">
        <v>19147.8</v>
      </c>
      <c r="BU180" t="str">
        <f>SRP[[#This Row],[Tier]]&amp;" - "&amp;DOLLAR(SRP[[#This Row],[United States]],2)&amp;" USD"</f>
        <v>178 - $88.99 USD</v>
      </c>
      <c r="BV180" t="str">
        <f>WSP[[#This Row],[LOOKUP]]</f>
        <v>178 - $62.29 USD</v>
      </c>
    </row>
    <row r="181" spans="1:74" x14ac:dyDescent="0.25">
      <c r="A181">
        <v>179</v>
      </c>
      <c r="B181">
        <v>89.49</v>
      </c>
      <c r="C181">
        <v>6802</v>
      </c>
      <c r="D181">
        <v>696.5</v>
      </c>
      <c r="E181">
        <v>124.2</v>
      </c>
      <c r="F181">
        <v>89.49</v>
      </c>
      <c r="G181">
        <v>7655</v>
      </c>
      <c r="H181">
        <v>89.49</v>
      </c>
      <c r="I181">
        <v>178</v>
      </c>
      <c r="J181">
        <v>134.25</v>
      </c>
      <c r="K181">
        <v>89.49</v>
      </c>
      <c r="L181">
        <v>54650</v>
      </c>
      <c r="M181">
        <v>357</v>
      </c>
      <c r="N181">
        <v>189400</v>
      </c>
      <c r="O181">
        <v>44750</v>
      </c>
      <c r="P181">
        <v>537</v>
      </c>
      <c r="Q181">
        <v>89.49</v>
      </c>
      <c r="R181">
        <v>1789</v>
      </c>
      <c r="S181">
        <v>592.5</v>
      </c>
      <c r="T181">
        <v>556.75</v>
      </c>
      <c r="U181">
        <v>89.49</v>
      </c>
      <c r="V181">
        <v>89.49</v>
      </c>
      <c r="W181">
        <v>89.49</v>
      </c>
      <c r="X181">
        <v>89.49</v>
      </c>
      <c r="Y181">
        <v>89.49</v>
      </c>
      <c r="Z181">
        <v>812.5</v>
      </c>
      <c r="AA181">
        <v>17890</v>
      </c>
      <c r="AB181">
        <v>11634</v>
      </c>
      <c r="AC181">
        <v>3290</v>
      </c>
      <c r="AD181">
        <v>865000</v>
      </c>
      <c r="AE181">
        <v>89.49</v>
      </c>
      <c r="AF181">
        <v>417.5</v>
      </c>
      <c r="AG181">
        <v>89.49</v>
      </c>
      <c r="AH181">
        <v>9698</v>
      </c>
      <c r="AI181">
        <v>13324</v>
      </c>
      <c r="AJ181">
        <v>87400</v>
      </c>
      <c r="AK181">
        <v>89.49</v>
      </c>
      <c r="AL181">
        <v>128.5</v>
      </c>
      <c r="AM181">
        <v>238.65</v>
      </c>
      <c r="AN181">
        <v>89.49</v>
      </c>
      <c r="AO181">
        <v>279</v>
      </c>
      <c r="AP181">
        <v>89.49</v>
      </c>
      <c r="AQ181">
        <v>26599</v>
      </c>
      <c r="AR181">
        <v>1202</v>
      </c>
      <c r="AS181">
        <v>89.49</v>
      </c>
      <c r="AT181">
        <v>109.45</v>
      </c>
      <c r="AU181">
        <v>746.5</v>
      </c>
      <c r="AV181">
        <v>8401.5</v>
      </c>
      <c r="AW181">
        <v>241.65</v>
      </c>
      <c r="AX181">
        <v>3779</v>
      </c>
      <c r="AY181">
        <v>278.99</v>
      </c>
      <c r="AZ181">
        <v>89.49</v>
      </c>
      <c r="BA181">
        <v>324.2</v>
      </c>
      <c r="BB181">
        <v>320.2</v>
      </c>
      <c r="BC181">
        <v>3679</v>
      </c>
      <c r="BD181">
        <v>278.5</v>
      </c>
      <c r="BE181">
        <v>99.4</v>
      </c>
      <c r="BF181">
        <v>89.49</v>
      </c>
      <c r="BG181">
        <v>89.49</v>
      </c>
      <c r="BH181">
        <v>746.5</v>
      </c>
      <c r="BI181">
        <v>89.49</v>
      </c>
      <c r="BJ181">
        <v>994</v>
      </c>
      <c r="BK181">
        <v>128.5</v>
      </c>
      <c r="BL181">
        <v>3307</v>
      </c>
      <c r="BM181">
        <v>2784</v>
      </c>
      <c r="BN181">
        <v>572.79999999999995</v>
      </c>
      <c r="BO181">
        <v>248.25</v>
      </c>
      <c r="BP181">
        <v>735.75</v>
      </c>
      <c r="BQ181">
        <v>89.49</v>
      </c>
      <c r="BR181">
        <v>59.74</v>
      </c>
      <c r="BS181">
        <v>1864393</v>
      </c>
      <c r="BT181">
        <v>19255.400000000001</v>
      </c>
      <c r="BU181" t="str">
        <f>SRP[[#This Row],[Tier]]&amp;" - "&amp;DOLLAR(SRP[[#This Row],[United States]],2)&amp;" USD"</f>
        <v>179 - $89.49 USD</v>
      </c>
      <c r="BV181" t="str">
        <f>WSP[[#This Row],[LOOKUP]]</f>
        <v>179 - $62.64 USD</v>
      </c>
    </row>
    <row r="182" spans="1:74" x14ac:dyDescent="0.25">
      <c r="A182">
        <v>180</v>
      </c>
      <c r="B182">
        <v>89.99</v>
      </c>
      <c r="C182">
        <v>6840</v>
      </c>
      <c r="D182">
        <v>699</v>
      </c>
      <c r="E182">
        <v>124.95</v>
      </c>
      <c r="F182">
        <v>89.99</v>
      </c>
      <c r="G182">
        <v>7700</v>
      </c>
      <c r="H182">
        <v>89.99</v>
      </c>
      <c r="I182">
        <v>179</v>
      </c>
      <c r="J182">
        <v>135</v>
      </c>
      <c r="K182">
        <v>89.99</v>
      </c>
      <c r="L182">
        <v>54900</v>
      </c>
      <c r="M182">
        <v>359</v>
      </c>
      <c r="N182">
        <v>189900</v>
      </c>
      <c r="O182">
        <v>45000</v>
      </c>
      <c r="P182">
        <v>540</v>
      </c>
      <c r="Q182">
        <v>89.99</v>
      </c>
      <c r="R182">
        <v>1799</v>
      </c>
      <c r="S182">
        <v>595</v>
      </c>
      <c r="T182">
        <v>560</v>
      </c>
      <c r="U182">
        <v>89.99</v>
      </c>
      <c r="V182">
        <v>89.99</v>
      </c>
      <c r="W182">
        <v>89.99</v>
      </c>
      <c r="X182">
        <v>89.99</v>
      </c>
      <c r="Y182">
        <v>89.99</v>
      </c>
      <c r="Z182">
        <v>819</v>
      </c>
      <c r="AA182">
        <v>17990</v>
      </c>
      <c r="AB182">
        <v>11699</v>
      </c>
      <c r="AC182">
        <v>3300</v>
      </c>
      <c r="AD182">
        <v>870000</v>
      </c>
      <c r="AE182">
        <v>89.99</v>
      </c>
      <c r="AF182">
        <v>420</v>
      </c>
      <c r="AG182">
        <v>89.99</v>
      </c>
      <c r="AH182">
        <v>9720</v>
      </c>
      <c r="AI182">
        <v>13399</v>
      </c>
      <c r="AJ182">
        <v>87900</v>
      </c>
      <c r="AK182">
        <v>89.99</v>
      </c>
      <c r="AL182">
        <v>129</v>
      </c>
      <c r="AM182">
        <v>240</v>
      </c>
      <c r="AN182">
        <v>89.99</v>
      </c>
      <c r="AO182">
        <v>280</v>
      </c>
      <c r="AP182">
        <v>89.99</v>
      </c>
      <c r="AQ182">
        <v>26749</v>
      </c>
      <c r="AR182">
        <v>1209</v>
      </c>
      <c r="AS182">
        <v>89.99</v>
      </c>
      <c r="AT182">
        <v>109.95</v>
      </c>
      <c r="AU182">
        <v>749</v>
      </c>
      <c r="AV182">
        <v>8449</v>
      </c>
      <c r="AW182">
        <v>243</v>
      </c>
      <c r="AX182">
        <v>3799</v>
      </c>
      <c r="AY182">
        <v>279.99</v>
      </c>
      <c r="AZ182">
        <v>89.99</v>
      </c>
      <c r="BA182">
        <v>326</v>
      </c>
      <c r="BB182">
        <v>322</v>
      </c>
      <c r="BC182">
        <v>3699</v>
      </c>
      <c r="BD182">
        <v>279</v>
      </c>
      <c r="BE182">
        <v>99.9</v>
      </c>
      <c r="BF182">
        <v>89.99</v>
      </c>
      <c r="BG182">
        <v>89.99</v>
      </c>
      <c r="BH182">
        <v>749</v>
      </c>
      <c r="BI182">
        <v>89.99</v>
      </c>
      <c r="BJ182">
        <v>999</v>
      </c>
      <c r="BK182">
        <v>129</v>
      </c>
      <c r="BL182">
        <v>3330</v>
      </c>
      <c r="BM182">
        <v>2799</v>
      </c>
      <c r="BN182">
        <v>576</v>
      </c>
      <c r="BO182">
        <v>250</v>
      </c>
      <c r="BP182">
        <v>740</v>
      </c>
      <c r="BQ182">
        <v>89.99</v>
      </c>
      <c r="BR182">
        <v>59.99</v>
      </c>
      <c r="BS182">
        <v>1874810</v>
      </c>
      <c r="BT182">
        <v>19363</v>
      </c>
      <c r="BU182" t="str">
        <f>SRP[[#This Row],[Tier]]&amp;" - "&amp;DOLLAR(SRP[[#This Row],[United States]],2)&amp;" USD"</f>
        <v>180 - $89.99 USD</v>
      </c>
      <c r="BV182" t="str">
        <f>WSP[[#This Row],[LOOKUP]]</f>
        <v>180 - $62.99 USD</v>
      </c>
    </row>
    <row r="183" spans="1:74" x14ac:dyDescent="0.25">
      <c r="A183">
        <v>181</v>
      </c>
      <c r="B183">
        <v>90.49</v>
      </c>
      <c r="C183">
        <v>6878</v>
      </c>
      <c r="D183">
        <v>701.5</v>
      </c>
      <c r="E183">
        <v>125.7</v>
      </c>
      <c r="F183">
        <v>90.49</v>
      </c>
      <c r="G183">
        <v>7745</v>
      </c>
      <c r="H183">
        <v>90.49</v>
      </c>
      <c r="I183">
        <v>180</v>
      </c>
      <c r="J183">
        <v>135.75</v>
      </c>
      <c r="K183">
        <v>90.49</v>
      </c>
      <c r="L183">
        <v>55150</v>
      </c>
      <c r="M183">
        <v>361</v>
      </c>
      <c r="N183">
        <v>190400</v>
      </c>
      <c r="O183">
        <v>45250</v>
      </c>
      <c r="P183">
        <v>543</v>
      </c>
      <c r="Q183">
        <v>90.49</v>
      </c>
      <c r="R183">
        <v>1809</v>
      </c>
      <c r="S183">
        <v>597.5</v>
      </c>
      <c r="T183">
        <v>563.25</v>
      </c>
      <c r="U183">
        <v>90.49</v>
      </c>
      <c r="V183">
        <v>90.49</v>
      </c>
      <c r="W183">
        <v>90.49</v>
      </c>
      <c r="X183">
        <v>90.49</v>
      </c>
      <c r="Y183">
        <v>90.49</v>
      </c>
      <c r="Z183">
        <v>825.5</v>
      </c>
      <c r="AA183">
        <v>18090</v>
      </c>
      <c r="AB183">
        <v>11764</v>
      </c>
      <c r="AC183">
        <v>3310</v>
      </c>
      <c r="AD183">
        <v>875000</v>
      </c>
      <c r="AE183">
        <v>90.49</v>
      </c>
      <c r="AF183">
        <v>422.5</v>
      </c>
      <c r="AG183">
        <v>90.49</v>
      </c>
      <c r="AH183">
        <v>9806</v>
      </c>
      <c r="AI183">
        <v>13474</v>
      </c>
      <c r="AJ183">
        <v>88400</v>
      </c>
      <c r="AK183">
        <v>90.49</v>
      </c>
      <c r="AL183">
        <v>129.5</v>
      </c>
      <c r="AM183">
        <v>241.35</v>
      </c>
      <c r="AN183">
        <v>90.49</v>
      </c>
      <c r="AO183">
        <v>282</v>
      </c>
      <c r="AP183">
        <v>90.49</v>
      </c>
      <c r="AQ183">
        <v>26899</v>
      </c>
      <c r="AR183">
        <v>1216</v>
      </c>
      <c r="AS183">
        <v>90.49</v>
      </c>
      <c r="AT183">
        <v>110.45</v>
      </c>
      <c r="AU183">
        <v>751.5</v>
      </c>
      <c r="AV183">
        <v>8496.5</v>
      </c>
      <c r="AW183">
        <v>244.35</v>
      </c>
      <c r="AX183">
        <v>3819</v>
      </c>
      <c r="AY183">
        <v>280.99</v>
      </c>
      <c r="AZ183">
        <v>90.49</v>
      </c>
      <c r="BA183">
        <v>327.8</v>
      </c>
      <c r="BB183">
        <v>323.8</v>
      </c>
      <c r="BC183">
        <v>3719</v>
      </c>
      <c r="BD183">
        <v>279.5</v>
      </c>
      <c r="BE183">
        <v>100.4</v>
      </c>
      <c r="BF183">
        <v>90.49</v>
      </c>
      <c r="BG183">
        <v>90.49</v>
      </c>
      <c r="BH183">
        <v>751.5</v>
      </c>
      <c r="BI183">
        <v>90.49</v>
      </c>
      <c r="BJ183">
        <v>1004</v>
      </c>
      <c r="BK183">
        <v>129.5</v>
      </c>
      <c r="BL183">
        <v>3353</v>
      </c>
      <c r="BM183">
        <v>2814</v>
      </c>
      <c r="BN183">
        <v>579.20000000000005</v>
      </c>
      <c r="BO183">
        <v>251.75</v>
      </c>
      <c r="BP183">
        <v>744.25</v>
      </c>
      <c r="BQ183">
        <v>90.49</v>
      </c>
      <c r="BR183">
        <v>60.24</v>
      </c>
      <c r="BS183">
        <v>1885227</v>
      </c>
      <c r="BT183">
        <v>19470.599999999999</v>
      </c>
      <c r="BU183" t="str">
        <f>SRP[[#This Row],[Tier]]&amp;" - "&amp;DOLLAR(SRP[[#This Row],[United States]],2)&amp;" USD"</f>
        <v>181 - $90.49 USD</v>
      </c>
      <c r="BV183" t="str">
        <f>WSP[[#This Row],[LOOKUP]]</f>
        <v>181 - $63.34 USD</v>
      </c>
    </row>
    <row r="184" spans="1:74" x14ac:dyDescent="0.25">
      <c r="A184">
        <v>182</v>
      </c>
      <c r="B184">
        <v>90.99</v>
      </c>
      <c r="C184">
        <v>6916</v>
      </c>
      <c r="D184">
        <v>704</v>
      </c>
      <c r="E184">
        <v>126.45</v>
      </c>
      <c r="F184">
        <v>90.99</v>
      </c>
      <c r="G184">
        <v>7790</v>
      </c>
      <c r="H184">
        <v>90.99</v>
      </c>
      <c r="I184">
        <v>181</v>
      </c>
      <c r="J184">
        <v>136.5</v>
      </c>
      <c r="K184">
        <v>90.99</v>
      </c>
      <c r="L184">
        <v>55400</v>
      </c>
      <c r="M184">
        <v>363</v>
      </c>
      <c r="N184">
        <v>190900</v>
      </c>
      <c r="O184">
        <v>45500</v>
      </c>
      <c r="P184">
        <v>546</v>
      </c>
      <c r="Q184">
        <v>90.99</v>
      </c>
      <c r="R184">
        <v>1819</v>
      </c>
      <c r="S184">
        <v>600</v>
      </c>
      <c r="T184">
        <v>566.5</v>
      </c>
      <c r="U184">
        <v>90.99</v>
      </c>
      <c r="V184">
        <v>90.99</v>
      </c>
      <c r="W184">
        <v>90.99</v>
      </c>
      <c r="X184">
        <v>90.99</v>
      </c>
      <c r="Y184">
        <v>90.99</v>
      </c>
      <c r="Z184">
        <v>832</v>
      </c>
      <c r="AA184">
        <v>18190</v>
      </c>
      <c r="AB184">
        <v>11829</v>
      </c>
      <c r="AC184">
        <v>3320</v>
      </c>
      <c r="AD184">
        <v>880000</v>
      </c>
      <c r="AE184">
        <v>90.99</v>
      </c>
      <c r="AF184">
        <v>425</v>
      </c>
      <c r="AG184">
        <v>90.99</v>
      </c>
      <c r="AH184">
        <v>9828</v>
      </c>
      <c r="AI184">
        <v>13549</v>
      </c>
      <c r="AJ184">
        <v>88900</v>
      </c>
      <c r="AK184">
        <v>90.99</v>
      </c>
      <c r="AL184">
        <v>130</v>
      </c>
      <c r="AM184">
        <v>242.7</v>
      </c>
      <c r="AN184">
        <v>90.99</v>
      </c>
      <c r="AO184">
        <v>283</v>
      </c>
      <c r="AP184">
        <v>90.99</v>
      </c>
      <c r="AQ184">
        <v>27049</v>
      </c>
      <c r="AR184">
        <v>1223</v>
      </c>
      <c r="AS184">
        <v>90.99</v>
      </c>
      <c r="AT184">
        <v>110.95</v>
      </c>
      <c r="AU184">
        <v>754</v>
      </c>
      <c r="AV184">
        <v>8544</v>
      </c>
      <c r="AW184">
        <v>245.7</v>
      </c>
      <c r="AX184">
        <v>3839</v>
      </c>
      <c r="AY184">
        <v>281.99</v>
      </c>
      <c r="AZ184">
        <v>90.99</v>
      </c>
      <c r="BA184">
        <v>329.6</v>
      </c>
      <c r="BB184">
        <v>325.60000000000002</v>
      </c>
      <c r="BC184">
        <v>3739</v>
      </c>
      <c r="BD184">
        <v>280</v>
      </c>
      <c r="BE184">
        <v>100.9</v>
      </c>
      <c r="BF184">
        <v>90.99</v>
      </c>
      <c r="BG184">
        <v>90.99</v>
      </c>
      <c r="BH184">
        <v>754</v>
      </c>
      <c r="BI184">
        <v>90.99</v>
      </c>
      <c r="BJ184">
        <v>1009</v>
      </c>
      <c r="BK184">
        <v>130</v>
      </c>
      <c r="BL184">
        <v>3376</v>
      </c>
      <c r="BM184">
        <v>2829</v>
      </c>
      <c r="BN184">
        <v>582.4</v>
      </c>
      <c r="BO184">
        <v>253.5</v>
      </c>
      <c r="BP184">
        <v>748.5</v>
      </c>
      <c r="BQ184">
        <v>90.99</v>
      </c>
      <c r="BR184">
        <v>60.49</v>
      </c>
      <c r="BS184">
        <v>1895644</v>
      </c>
      <c r="BT184">
        <v>19578.2</v>
      </c>
      <c r="BU184" t="str">
        <f>SRP[[#This Row],[Tier]]&amp;" - "&amp;DOLLAR(SRP[[#This Row],[United States]],2)&amp;" USD"</f>
        <v>182 - $90.99 USD</v>
      </c>
      <c r="BV184" t="str">
        <f>WSP[[#This Row],[LOOKUP]]</f>
        <v>182 - $63.69 USD</v>
      </c>
    </row>
    <row r="185" spans="1:74" x14ac:dyDescent="0.25">
      <c r="A185">
        <v>183</v>
      </c>
      <c r="B185">
        <v>91.49</v>
      </c>
      <c r="C185">
        <v>6954</v>
      </c>
      <c r="D185">
        <v>706.5</v>
      </c>
      <c r="E185">
        <v>127.2</v>
      </c>
      <c r="F185">
        <v>91.49</v>
      </c>
      <c r="G185">
        <v>7835</v>
      </c>
      <c r="H185">
        <v>91.49</v>
      </c>
      <c r="I185">
        <v>182</v>
      </c>
      <c r="J185">
        <v>137.25</v>
      </c>
      <c r="K185">
        <v>91.49</v>
      </c>
      <c r="L185">
        <v>55650</v>
      </c>
      <c r="M185">
        <v>365</v>
      </c>
      <c r="N185">
        <v>191400</v>
      </c>
      <c r="O185">
        <v>45750</v>
      </c>
      <c r="P185">
        <v>549</v>
      </c>
      <c r="Q185">
        <v>91.49</v>
      </c>
      <c r="R185">
        <v>1829</v>
      </c>
      <c r="S185">
        <v>602.5</v>
      </c>
      <c r="T185">
        <v>569.75</v>
      </c>
      <c r="U185">
        <v>91.49</v>
      </c>
      <c r="V185">
        <v>91.49</v>
      </c>
      <c r="W185">
        <v>91.49</v>
      </c>
      <c r="X185">
        <v>91.49</v>
      </c>
      <c r="Y185">
        <v>91.49</v>
      </c>
      <c r="Z185">
        <v>838.5</v>
      </c>
      <c r="AA185">
        <v>18290</v>
      </c>
      <c r="AB185">
        <v>11894</v>
      </c>
      <c r="AC185">
        <v>3330</v>
      </c>
      <c r="AD185">
        <v>885000</v>
      </c>
      <c r="AE185">
        <v>91.49</v>
      </c>
      <c r="AF185">
        <v>427.5</v>
      </c>
      <c r="AG185">
        <v>91.49</v>
      </c>
      <c r="AH185">
        <v>9914</v>
      </c>
      <c r="AI185">
        <v>13624</v>
      </c>
      <c r="AJ185">
        <v>89400</v>
      </c>
      <c r="AK185">
        <v>91.49</v>
      </c>
      <c r="AL185">
        <v>130.5</v>
      </c>
      <c r="AM185">
        <v>244.05</v>
      </c>
      <c r="AN185">
        <v>91.49</v>
      </c>
      <c r="AO185">
        <v>285</v>
      </c>
      <c r="AP185">
        <v>91.49</v>
      </c>
      <c r="AQ185">
        <v>27199</v>
      </c>
      <c r="AR185">
        <v>1230</v>
      </c>
      <c r="AS185">
        <v>91.49</v>
      </c>
      <c r="AT185">
        <v>111.45</v>
      </c>
      <c r="AU185">
        <v>756.5</v>
      </c>
      <c r="AV185">
        <v>8591.5</v>
      </c>
      <c r="AW185">
        <v>247.05</v>
      </c>
      <c r="AX185">
        <v>3859</v>
      </c>
      <c r="AY185">
        <v>282.99</v>
      </c>
      <c r="AZ185">
        <v>91.49</v>
      </c>
      <c r="BA185">
        <v>331.4</v>
      </c>
      <c r="BB185">
        <v>327.39999999999998</v>
      </c>
      <c r="BC185">
        <v>3759</v>
      </c>
      <c r="BD185">
        <v>280.5</v>
      </c>
      <c r="BE185">
        <v>101.4</v>
      </c>
      <c r="BF185">
        <v>91.49</v>
      </c>
      <c r="BG185">
        <v>91.49</v>
      </c>
      <c r="BH185">
        <v>756.5</v>
      </c>
      <c r="BI185">
        <v>91.49</v>
      </c>
      <c r="BJ185">
        <v>1014</v>
      </c>
      <c r="BK185">
        <v>130.5</v>
      </c>
      <c r="BL185">
        <v>3399</v>
      </c>
      <c r="BM185">
        <v>2844</v>
      </c>
      <c r="BN185">
        <v>585.6</v>
      </c>
      <c r="BO185">
        <v>255.25</v>
      </c>
      <c r="BP185">
        <v>752.75</v>
      </c>
      <c r="BQ185">
        <v>91.49</v>
      </c>
      <c r="BR185">
        <v>60.74</v>
      </c>
      <c r="BS185">
        <v>1906061</v>
      </c>
      <c r="BT185">
        <v>19685.8</v>
      </c>
      <c r="BU185" t="str">
        <f>SRP[[#This Row],[Tier]]&amp;" - "&amp;DOLLAR(SRP[[#This Row],[United States]],2)&amp;" USD"</f>
        <v>183 - $91.49 USD</v>
      </c>
      <c r="BV185" t="str">
        <f>WSP[[#This Row],[LOOKUP]]</f>
        <v>183 - $64.04 USD</v>
      </c>
    </row>
    <row r="186" spans="1:74" x14ac:dyDescent="0.25">
      <c r="A186">
        <v>184</v>
      </c>
      <c r="B186">
        <v>91.99</v>
      </c>
      <c r="C186">
        <v>6992</v>
      </c>
      <c r="D186">
        <v>709</v>
      </c>
      <c r="E186">
        <v>127.95</v>
      </c>
      <c r="F186">
        <v>91.99</v>
      </c>
      <c r="G186">
        <v>7880</v>
      </c>
      <c r="H186">
        <v>91.99</v>
      </c>
      <c r="I186">
        <v>183</v>
      </c>
      <c r="J186">
        <v>138</v>
      </c>
      <c r="K186">
        <v>91.99</v>
      </c>
      <c r="L186">
        <v>55900</v>
      </c>
      <c r="M186">
        <v>367</v>
      </c>
      <c r="N186">
        <v>191900</v>
      </c>
      <c r="O186">
        <v>46000</v>
      </c>
      <c r="P186">
        <v>552</v>
      </c>
      <c r="Q186">
        <v>91.99</v>
      </c>
      <c r="R186">
        <v>1839</v>
      </c>
      <c r="S186">
        <v>605</v>
      </c>
      <c r="T186">
        <v>573</v>
      </c>
      <c r="U186">
        <v>91.99</v>
      </c>
      <c r="V186">
        <v>91.99</v>
      </c>
      <c r="W186">
        <v>91.99</v>
      </c>
      <c r="X186">
        <v>91.99</v>
      </c>
      <c r="Y186">
        <v>91.99</v>
      </c>
      <c r="Z186">
        <v>845</v>
      </c>
      <c r="AA186">
        <v>18390</v>
      </c>
      <c r="AB186">
        <v>11959</v>
      </c>
      <c r="AC186">
        <v>3340</v>
      </c>
      <c r="AD186">
        <v>890000</v>
      </c>
      <c r="AE186">
        <v>91.99</v>
      </c>
      <c r="AF186">
        <v>430</v>
      </c>
      <c r="AG186">
        <v>91.99</v>
      </c>
      <c r="AH186">
        <v>9936</v>
      </c>
      <c r="AI186">
        <v>13699</v>
      </c>
      <c r="AJ186">
        <v>89900</v>
      </c>
      <c r="AK186">
        <v>91.99</v>
      </c>
      <c r="AL186">
        <v>131</v>
      </c>
      <c r="AM186">
        <v>245.4</v>
      </c>
      <c r="AN186">
        <v>91.99</v>
      </c>
      <c r="AO186">
        <v>286</v>
      </c>
      <c r="AP186">
        <v>91.99</v>
      </c>
      <c r="AQ186">
        <v>27349</v>
      </c>
      <c r="AR186">
        <v>1237</v>
      </c>
      <c r="AS186">
        <v>91.99</v>
      </c>
      <c r="AT186">
        <v>111.95</v>
      </c>
      <c r="AU186">
        <v>759</v>
      </c>
      <c r="AV186">
        <v>8639</v>
      </c>
      <c r="AW186">
        <v>248.4</v>
      </c>
      <c r="AX186">
        <v>3879</v>
      </c>
      <c r="AY186">
        <v>283.99</v>
      </c>
      <c r="AZ186">
        <v>91.99</v>
      </c>
      <c r="BA186">
        <v>333.2</v>
      </c>
      <c r="BB186">
        <v>329.2</v>
      </c>
      <c r="BC186">
        <v>3779</v>
      </c>
      <c r="BD186">
        <v>281</v>
      </c>
      <c r="BE186">
        <v>101.9</v>
      </c>
      <c r="BF186">
        <v>91.99</v>
      </c>
      <c r="BG186">
        <v>91.99</v>
      </c>
      <c r="BH186">
        <v>759</v>
      </c>
      <c r="BI186">
        <v>91.99</v>
      </c>
      <c r="BJ186">
        <v>1019</v>
      </c>
      <c r="BK186">
        <v>131</v>
      </c>
      <c r="BL186">
        <v>3422</v>
      </c>
      <c r="BM186">
        <v>2859</v>
      </c>
      <c r="BN186">
        <v>588.79999999999995</v>
      </c>
      <c r="BO186">
        <v>257</v>
      </c>
      <c r="BP186">
        <v>757</v>
      </c>
      <c r="BQ186">
        <v>91.99</v>
      </c>
      <c r="BR186">
        <v>60.99</v>
      </c>
      <c r="BS186">
        <v>1916478</v>
      </c>
      <c r="BT186">
        <v>19793.400000000001</v>
      </c>
      <c r="BU186" t="str">
        <f>SRP[[#This Row],[Tier]]&amp;" - "&amp;DOLLAR(SRP[[#This Row],[United States]],2)&amp;" USD"</f>
        <v>184 - $91.99 USD</v>
      </c>
      <c r="BV186" t="str">
        <f>WSP[[#This Row],[LOOKUP]]</f>
        <v>184 - $64.39 USD</v>
      </c>
    </row>
    <row r="187" spans="1:74" x14ac:dyDescent="0.25">
      <c r="A187">
        <v>185</v>
      </c>
      <c r="B187">
        <v>92.49</v>
      </c>
      <c r="C187">
        <v>7030</v>
      </c>
      <c r="D187">
        <v>711.5</v>
      </c>
      <c r="E187">
        <v>128.69999999999999</v>
      </c>
      <c r="F187">
        <v>92.49</v>
      </c>
      <c r="G187">
        <v>7925</v>
      </c>
      <c r="H187">
        <v>92.49</v>
      </c>
      <c r="I187">
        <v>184</v>
      </c>
      <c r="J187">
        <v>138.75</v>
      </c>
      <c r="K187">
        <v>92.49</v>
      </c>
      <c r="L187">
        <v>56150</v>
      </c>
      <c r="M187">
        <v>369</v>
      </c>
      <c r="N187">
        <v>192400</v>
      </c>
      <c r="O187">
        <v>46250</v>
      </c>
      <c r="P187">
        <v>555</v>
      </c>
      <c r="Q187">
        <v>92.49</v>
      </c>
      <c r="R187">
        <v>1849</v>
      </c>
      <c r="S187">
        <v>607.5</v>
      </c>
      <c r="T187">
        <v>576.25</v>
      </c>
      <c r="U187">
        <v>92.49</v>
      </c>
      <c r="V187">
        <v>92.49</v>
      </c>
      <c r="W187">
        <v>92.49</v>
      </c>
      <c r="X187">
        <v>92.49</v>
      </c>
      <c r="Y187">
        <v>92.49</v>
      </c>
      <c r="Z187">
        <v>851.5</v>
      </c>
      <c r="AA187">
        <v>18490</v>
      </c>
      <c r="AB187">
        <v>12024</v>
      </c>
      <c r="AC187">
        <v>3350</v>
      </c>
      <c r="AD187">
        <v>895000</v>
      </c>
      <c r="AE187">
        <v>92.49</v>
      </c>
      <c r="AF187">
        <v>432.5</v>
      </c>
      <c r="AG187">
        <v>92.49</v>
      </c>
      <c r="AH187">
        <v>10022</v>
      </c>
      <c r="AI187">
        <v>13774</v>
      </c>
      <c r="AJ187">
        <v>90400</v>
      </c>
      <c r="AK187">
        <v>92.49</v>
      </c>
      <c r="AL187">
        <v>131.5</v>
      </c>
      <c r="AM187">
        <v>246.75</v>
      </c>
      <c r="AN187">
        <v>92.49</v>
      </c>
      <c r="AO187">
        <v>288</v>
      </c>
      <c r="AP187">
        <v>92.49</v>
      </c>
      <c r="AQ187">
        <v>27499</v>
      </c>
      <c r="AR187">
        <v>1244</v>
      </c>
      <c r="AS187">
        <v>92.49</v>
      </c>
      <c r="AT187">
        <v>112.45</v>
      </c>
      <c r="AU187">
        <v>761.5</v>
      </c>
      <c r="AV187">
        <v>8686.5</v>
      </c>
      <c r="AW187">
        <v>249.75</v>
      </c>
      <c r="AX187">
        <v>3899</v>
      </c>
      <c r="AY187">
        <v>284.99</v>
      </c>
      <c r="AZ187">
        <v>92.49</v>
      </c>
      <c r="BA187">
        <v>335</v>
      </c>
      <c r="BB187">
        <v>331</v>
      </c>
      <c r="BC187">
        <v>3799</v>
      </c>
      <c r="BD187">
        <v>281.5</v>
      </c>
      <c r="BE187">
        <v>102.4</v>
      </c>
      <c r="BF187">
        <v>92.49</v>
      </c>
      <c r="BG187">
        <v>92.49</v>
      </c>
      <c r="BH187">
        <v>761.5</v>
      </c>
      <c r="BI187">
        <v>92.49</v>
      </c>
      <c r="BJ187">
        <v>1024</v>
      </c>
      <c r="BK187">
        <v>131.5</v>
      </c>
      <c r="BL187">
        <v>3445</v>
      </c>
      <c r="BM187">
        <v>2874</v>
      </c>
      <c r="BN187">
        <v>592</v>
      </c>
      <c r="BO187">
        <v>258.75</v>
      </c>
      <c r="BP187">
        <v>761.25</v>
      </c>
      <c r="BQ187">
        <v>92.49</v>
      </c>
      <c r="BR187">
        <v>61.24</v>
      </c>
      <c r="BS187">
        <v>1926895</v>
      </c>
      <c r="BT187">
        <v>19901</v>
      </c>
      <c r="BU187" t="str">
        <f>SRP[[#This Row],[Tier]]&amp;" - "&amp;DOLLAR(SRP[[#This Row],[United States]],2)&amp;" USD"</f>
        <v>185 - $92.49 USD</v>
      </c>
      <c r="BV187" t="str">
        <f>WSP[[#This Row],[LOOKUP]]</f>
        <v>185 - $64.74 USD</v>
      </c>
    </row>
    <row r="188" spans="1:74" x14ac:dyDescent="0.25">
      <c r="A188">
        <v>186</v>
      </c>
      <c r="B188">
        <v>92.99</v>
      </c>
      <c r="C188">
        <v>7068</v>
      </c>
      <c r="D188">
        <v>714</v>
      </c>
      <c r="E188">
        <v>129.44999999999999</v>
      </c>
      <c r="F188">
        <v>92.99</v>
      </c>
      <c r="G188">
        <v>7970</v>
      </c>
      <c r="H188">
        <v>92.99</v>
      </c>
      <c r="I188">
        <v>185</v>
      </c>
      <c r="J188">
        <v>139.5</v>
      </c>
      <c r="K188">
        <v>92.99</v>
      </c>
      <c r="L188">
        <v>56400</v>
      </c>
      <c r="M188">
        <v>371</v>
      </c>
      <c r="N188">
        <v>192900</v>
      </c>
      <c r="O188">
        <v>46500</v>
      </c>
      <c r="P188">
        <v>558</v>
      </c>
      <c r="Q188">
        <v>92.99</v>
      </c>
      <c r="R188">
        <v>1859</v>
      </c>
      <c r="S188">
        <v>610</v>
      </c>
      <c r="T188">
        <v>579.5</v>
      </c>
      <c r="U188">
        <v>92.99</v>
      </c>
      <c r="V188">
        <v>92.99</v>
      </c>
      <c r="W188">
        <v>92.99</v>
      </c>
      <c r="X188">
        <v>92.99</v>
      </c>
      <c r="Y188">
        <v>92.99</v>
      </c>
      <c r="Z188">
        <v>858</v>
      </c>
      <c r="AA188">
        <v>18590</v>
      </c>
      <c r="AB188">
        <v>12089</v>
      </c>
      <c r="AC188">
        <v>3360</v>
      </c>
      <c r="AD188">
        <v>900000</v>
      </c>
      <c r="AE188">
        <v>92.99</v>
      </c>
      <c r="AF188">
        <v>435</v>
      </c>
      <c r="AG188">
        <v>92.99</v>
      </c>
      <c r="AH188">
        <v>10044</v>
      </c>
      <c r="AI188">
        <v>13849</v>
      </c>
      <c r="AJ188">
        <v>90900</v>
      </c>
      <c r="AK188">
        <v>92.99</v>
      </c>
      <c r="AL188">
        <v>132</v>
      </c>
      <c r="AM188">
        <v>248.1</v>
      </c>
      <c r="AN188">
        <v>92.99</v>
      </c>
      <c r="AO188">
        <v>289</v>
      </c>
      <c r="AP188">
        <v>92.99</v>
      </c>
      <c r="AQ188">
        <v>27649</v>
      </c>
      <c r="AR188">
        <v>1251</v>
      </c>
      <c r="AS188">
        <v>92.99</v>
      </c>
      <c r="AT188">
        <v>112.95</v>
      </c>
      <c r="AU188">
        <v>764</v>
      </c>
      <c r="AV188">
        <v>8734</v>
      </c>
      <c r="AW188">
        <v>251.1</v>
      </c>
      <c r="AX188">
        <v>3919</v>
      </c>
      <c r="AY188">
        <v>285.99</v>
      </c>
      <c r="AZ188">
        <v>92.99</v>
      </c>
      <c r="BA188">
        <v>336.8</v>
      </c>
      <c r="BB188">
        <v>332.8</v>
      </c>
      <c r="BC188">
        <v>3819</v>
      </c>
      <c r="BD188">
        <v>282</v>
      </c>
      <c r="BE188">
        <v>102.9</v>
      </c>
      <c r="BF188">
        <v>92.99</v>
      </c>
      <c r="BG188">
        <v>92.99</v>
      </c>
      <c r="BH188">
        <v>764</v>
      </c>
      <c r="BI188">
        <v>92.99</v>
      </c>
      <c r="BJ188">
        <v>1029</v>
      </c>
      <c r="BK188">
        <v>132</v>
      </c>
      <c r="BL188">
        <v>3468</v>
      </c>
      <c r="BM188">
        <v>2889</v>
      </c>
      <c r="BN188">
        <v>595.20000000000005</v>
      </c>
      <c r="BO188">
        <v>260.5</v>
      </c>
      <c r="BP188">
        <v>765.5</v>
      </c>
      <c r="BQ188">
        <v>92.99</v>
      </c>
      <c r="BR188">
        <v>61.49</v>
      </c>
      <c r="BS188">
        <v>1937312</v>
      </c>
      <c r="BT188">
        <v>20008.599999999999</v>
      </c>
      <c r="BU188" t="str">
        <f>SRP[[#This Row],[Tier]]&amp;" - "&amp;DOLLAR(SRP[[#This Row],[United States]],2)&amp;" USD"</f>
        <v>186 - $92.99 USD</v>
      </c>
      <c r="BV188" t="str">
        <f>WSP[[#This Row],[LOOKUP]]</f>
        <v>186 - $65.09 USD</v>
      </c>
    </row>
    <row r="189" spans="1:74" x14ac:dyDescent="0.25">
      <c r="A189">
        <v>187</v>
      </c>
      <c r="B189">
        <v>93.49</v>
      </c>
      <c r="C189">
        <v>7106</v>
      </c>
      <c r="D189">
        <v>716.5</v>
      </c>
      <c r="E189">
        <v>130.19999999999999</v>
      </c>
      <c r="F189">
        <v>93.49</v>
      </c>
      <c r="G189">
        <v>8015</v>
      </c>
      <c r="H189">
        <v>93.49</v>
      </c>
      <c r="I189">
        <v>186</v>
      </c>
      <c r="J189">
        <v>140.25</v>
      </c>
      <c r="K189">
        <v>93.49</v>
      </c>
      <c r="L189">
        <v>56650</v>
      </c>
      <c r="M189">
        <v>373</v>
      </c>
      <c r="N189">
        <v>193400</v>
      </c>
      <c r="O189">
        <v>46750</v>
      </c>
      <c r="P189">
        <v>561</v>
      </c>
      <c r="Q189">
        <v>93.49</v>
      </c>
      <c r="R189">
        <v>1869</v>
      </c>
      <c r="S189">
        <v>612.5</v>
      </c>
      <c r="T189">
        <v>582.75</v>
      </c>
      <c r="U189">
        <v>93.49</v>
      </c>
      <c r="V189">
        <v>93.49</v>
      </c>
      <c r="W189">
        <v>93.49</v>
      </c>
      <c r="X189">
        <v>93.49</v>
      </c>
      <c r="Y189">
        <v>93.49</v>
      </c>
      <c r="Z189">
        <v>864.5</v>
      </c>
      <c r="AA189">
        <v>18690</v>
      </c>
      <c r="AB189">
        <v>12154</v>
      </c>
      <c r="AC189">
        <v>3370</v>
      </c>
      <c r="AD189">
        <v>905000</v>
      </c>
      <c r="AE189">
        <v>93.49</v>
      </c>
      <c r="AF189">
        <v>437.5</v>
      </c>
      <c r="AG189">
        <v>93.49</v>
      </c>
      <c r="AH189">
        <v>10130</v>
      </c>
      <c r="AI189">
        <v>13924</v>
      </c>
      <c r="AJ189">
        <v>91400</v>
      </c>
      <c r="AK189">
        <v>93.49</v>
      </c>
      <c r="AL189">
        <v>132.5</v>
      </c>
      <c r="AM189">
        <v>249.45</v>
      </c>
      <c r="AN189">
        <v>93.49</v>
      </c>
      <c r="AO189">
        <v>291</v>
      </c>
      <c r="AP189">
        <v>93.49</v>
      </c>
      <c r="AQ189">
        <v>27799</v>
      </c>
      <c r="AR189">
        <v>1258</v>
      </c>
      <c r="AS189">
        <v>93.49</v>
      </c>
      <c r="AT189">
        <v>113.45</v>
      </c>
      <c r="AU189">
        <v>766.5</v>
      </c>
      <c r="AV189">
        <v>8781.5</v>
      </c>
      <c r="AW189">
        <v>252.45</v>
      </c>
      <c r="AX189">
        <v>3939</v>
      </c>
      <c r="AY189">
        <v>286.99</v>
      </c>
      <c r="AZ189">
        <v>93.49</v>
      </c>
      <c r="BA189">
        <v>338.6</v>
      </c>
      <c r="BB189">
        <v>334.6</v>
      </c>
      <c r="BC189">
        <v>3839</v>
      </c>
      <c r="BD189">
        <v>282.5</v>
      </c>
      <c r="BE189">
        <v>103.4</v>
      </c>
      <c r="BF189">
        <v>93.49</v>
      </c>
      <c r="BG189">
        <v>93.49</v>
      </c>
      <c r="BH189">
        <v>766.5</v>
      </c>
      <c r="BI189">
        <v>93.49</v>
      </c>
      <c r="BJ189">
        <v>1034</v>
      </c>
      <c r="BK189">
        <v>132.5</v>
      </c>
      <c r="BL189">
        <v>3491</v>
      </c>
      <c r="BM189">
        <v>2904</v>
      </c>
      <c r="BN189">
        <v>598.4</v>
      </c>
      <c r="BO189">
        <v>262.25</v>
      </c>
      <c r="BP189">
        <v>769.75</v>
      </c>
      <c r="BQ189">
        <v>93.49</v>
      </c>
      <c r="BR189">
        <v>61.74</v>
      </c>
      <c r="BS189">
        <v>1947729</v>
      </c>
      <c r="BT189">
        <v>20116.2</v>
      </c>
      <c r="BU189" t="str">
        <f>SRP[[#This Row],[Tier]]&amp;" - "&amp;DOLLAR(SRP[[#This Row],[United States]],2)&amp;" USD"</f>
        <v>187 - $93.49 USD</v>
      </c>
      <c r="BV189" t="str">
        <f>WSP[[#This Row],[LOOKUP]]</f>
        <v>187 - $65.44 USD</v>
      </c>
    </row>
    <row r="190" spans="1:74" x14ac:dyDescent="0.25">
      <c r="A190">
        <v>188</v>
      </c>
      <c r="B190">
        <v>93.99</v>
      </c>
      <c r="C190">
        <v>7144</v>
      </c>
      <c r="D190">
        <v>719</v>
      </c>
      <c r="E190">
        <v>130.94999999999999</v>
      </c>
      <c r="F190">
        <v>93.99</v>
      </c>
      <c r="G190">
        <v>8060</v>
      </c>
      <c r="H190">
        <v>93.99</v>
      </c>
      <c r="I190">
        <v>187</v>
      </c>
      <c r="J190">
        <v>141</v>
      </c>
      <c r="K190">
        <v>93.99</v>
      </c>
      <c r="L190">
        <v>56900</v>
      </c>
      <c r="M190">
        <v>375</v>
      </c>
      <c r="N190">
        <v>193900</v>
      </c>
      <c r="O190">
        <v>47000</v>
      </c>
      <c r="P190">
        <v>564</v>
      </c>
      <c r="Q190">
        <v>93.99</v>
      </c>
      <c r="R190">
        <v>1879</v>
      </c>
      <c r="S190">
        <v>615</v>
      </c>
      <c r="T190">
        <v>586</v>
      </c>
      <c r="U190">
        <v>93.99</v>
      </c>
      <c r="V190">
        <v>93.99</v>
      </c>
      <c r="W190">
        <v>93.99</v>
      </c>
      <c r="X190">
        <v>93.99</v>
      </c>
      <c r="Y190">
        <v>93.99</v>
      </c>
      <c r="Z190">
        <v>871</v>
      </c>
      <c r="AA190">
        <v>18790</v>
      </c>
      <c r="AB190">
        <v>12219</v>
      </c>
      <c r="AC190">
        <v>3380</v>
      </c>
      <c r="AD190">
        <v>910000</v>
      </c>
      <c r="AE190">
        <v>93.99</v>
      </c>
      <c r="AF190">
        <v>440</v>
      </c>
      <c r="AG190">
        <v>93.99</v>
      </c>
      <c r="AH190">
        <v>10152</v>
      </c>
      <c r="AI190">
        <v>13999</v>
      </c>
      <c r="AJ190">
        <v>91900</v>
      </c>
      <c r="AK190">
        <v>93.99</v>
      </c>
      <c r="AL190">
        <v>133</v>
      </c>
      <c r="AM190">
        <v>250.8</v>
      </c>
      <c r="AN190">
        <v>93.99</v>
      </c>
      <c r="AO190">
        <v>292</v>
      </c>
      <c r="AP190">
        <v>93.99</v>
      </c>
      <c r="AQ190">
        <v>27949</v>
      </c>
      <c r="AR190">
        <v>1265</v>
      </c>
      <c r="AS190">
        <v>93.99</v>
      </c>
      <c r="AT190">
        <v>113.95</v>
      </c>
      <c r="AU190">
        <v>769</v>
      </c>
      <c r="AV190">
        <v>8829</v>
      </c>
      <c r="AW190">
        <v>253.8</v>
      </c>
      <c r="AX190">
        <v>3959</v>
      </c>
      <c r="AY190">
        <v>287.99</v>
      </c>
      <c r="AZ190">
        <v>93.99</v>
      </c>
      <c r="BA190">
        <v>340.4</v>
      </c>
      <c r="BB190">
        <v>336.4</v>
      </c>
      <c r="BC190">
        <v>3859</v>
      </c>
      <c r="BD190">
        <v>283</v>
      </c>
      <c r="BE190">
        <v>103.9</v>
      </c>
      <c r="BF190">
        <v>93.99</v>
      </c>
      <c r="BG190">
        <v>93.99</v>
      </c>
      <c r="BH190">
        <v>769</v>
      </c>
      <c r="BI190">
        <v>93.99</v>
      </c>
      <c r="BJ190">
        <v>1039</v>
      </c>
      <c r="BK190">
        <v>133</v>
      </c>
      <c r="BL190">
        <v>3514</v>
      </c>
      <c r="BM190">
        <v>2919</v>
      </c>
      <c r="BN190">
        <v>601.6</v>
      </c>
      <c r="BO190">
        <v>264</v>
      </c>
      <c r="BP190">
        <v>774</v>
      </c>
      <c r="BQ190">
        <v>93.99</v>
      </c>
      <c r="BR190">
        <v>61.99</v>
      </c>
      <c r="BS190">
        <v>1958146</v>
      </c>
      <c r="BT190">
        <v>20223.8</v>
      </c>
      <c r="BU190" t="str">
        <f>SRP[[#This Row],[Tier]]&amp;" - "&amp;DOLLAR(SRP[[#This Row],[United States]],2)&amp;" USD"</f>
        <v>188 - $93.99 USD</v>
      </c>
      <c r="BV190" t="str">
        <f>WSP[[#This Row],[LOOKUP]]</f>
        <v>188 - $65.79 USD</v>
      </c>
    </row>
    <row r="191" spans="1:74" x14ac:dyDescent="0.25">
      <c r="A191">
        <v>189</v>
      </c>
      <c r="B191">
        <v>94.49</v>
      </c>
      <c r="C191">
        <v>7182</v>
      </c>
      <c r="D191">
        <v>721.5</v>
      </c>
      <c r="E191">
        <v>131.69999999999999</v>
      </c>
      <c r="F191">
        <v>94.49</v>
      </c>
      <c r="G191">
        <v>8105</v>
      </c>
      <c r="H191">
        <v>94.49</v>
      </c>
      <c r="I191">
        <v>188</v>
      </c>
      <c r="J191">
        <v>141.75</v>
      </c>
      <c r="K191">
        <v>94.49</v>
      </c>
      <c r="L191">
        <v>57150</v>
      </c>
      <c r="M191">
        <v>377</v>
      </c>
      <c r="N191">
        <v>194400</v>
      </c>
      <c r="O191">
        <v>47250</v>
      </c>
      <c r="P191">
        <v>567</v>
      </c>
      <c r="Q191">
        <v>94.49</v>
      </c>
      <c r="R191">
        <v>1889</v>
      </c>
      <c r="S191">
        <v>617.5</v>
      </c>
      <c r="T191">
        <v>589.25</v>
      </c>
      <c r="U191">
        <v>94.49</v>
      </c>
      <c r="V191">
        <v>94.49</v>
      </c>
      <c r="W191">
        <v>94.49</v>
      </c>
      <c r="X191">
        <v>94.49</v>
      </c>
      <c r="Y191">
        <v>94.49</v>
      </c>
      <c r="Z191">
        <v>877.5</v>
      </c>
      <c r="AA191">
        <v>18890</v>
      </c>
      <c r="AB191">
        <v>12284</v>
      </c>
      <c r="AC191">
        <v>3390</v>
      </c>
      <c r="AD191">
        <v>915000</v>
      </c>
      <c r="AE191">
        <v>94.49</v>
      </c>
      <c r="AF191">
        <v>442.5</v>
      </c>
      <c r="AG191">
        <v>94.49</v>
      </c>
      <c r="AH191">
        <v>10238</v>
      </c>
      <c r="AI191">
        <v>14074</v>
      </c>
      <c r="AJ191">
        <v>92400</v>
      </c>
      <c r="AK191">
        <v>94.49</v>
      </c>
      <c r="AL191">
        <v>133.5</v>
      </c>
      <c r="AM191">
        <v>252.15</v>
      </c>
      <c r="AN191">
        <v>94.49</v>
      </c>
      <c r="AO191">
        <v>294</v>
      </c>
      <c r="AP191">
        <v>94.49</v>
      </c>
      <c r="AQ191">
        <v>28099</v>
      </c>
      <c r="AR191">
        <v>1272</v>
      </c>
      <c r="AS191">
        <v>94.49</v>
      </c>
      <c r="AT191">
        <v>114.45</v>
      </c>
      <c r="AU191">
        <v>771.5</v>
      </c>
      <c r="AV191">
        <v>8876.5</v>
      </c>
      <c r="AW191">
        <v>255.15</v>
      </c>
      <c r="AX191">
        <v>3979</v>
      </c>
      <c r="AY191">
        <v>288.99</v>
      </c>
      <c r="AZ191">
        <v>94.49</v>
      </c>
      <c r="BA191">
        <v>342.2</v>
      </c>
      <c r="BB191">
        <v>338.2</v>
      </c>
      <c r="BC191">
        <v>3879</v>
      </c>
      <c r="BD191">
        <v>283.5</v>
      </c>
      <c r="BE191">
        <v>104.4</v>
      </c>
      <c r="BF191">
        <v>94.49</v>
      </c>
      <c r="BG191">
        <v>94.49</v>
      </c>
      <c r="BH191">
        <v>771.5</v>
      </c>
      <c r="BI191">
        <v>94.49</v>
      </c>
      <c r="BJ191">
        <v>1044</v>
      </c>
      <c r="BK191">
        <v>133.5</v>
      </c>
      <c r="BL191">
        <v>3537</v>
      </c>
      <c r="BM191">
        <v>2934</v>
      </c>
      <c r="BN191">
        <v>604.79999999999995</v>
      </c>
      <c r="BO191">
        <v>265.75</v>
      </c>
      <c r="BP191">
        <v>778.25</v>
      </c>
      <c r="BQ191">
        <v>94.49</v>
      </c>
      <c r="BR191">
        <v>62.24</v>
      </c>
      <c r="BS191">
        <v>1968563</v>
      </c>
      <c r="BT191">
        <v>20331.400000000001</v>
      </c>
      <c r="BU191" t="str">
        <f>SRP[[#This Row],[Tier]]&amp;" - "&amp;DOLLAR(SRP[[#This Row],[United States]],2)&amp;" USD"</f>
        <v>189 - $94.49 USD</v>
      </c>
      <c r="BV191" t="str">
        <f>WSP[[#This Row],[LOOKUP]]</f>
        <v>189 - $66.14 USD</v>
      </c>
    </row>
    <row r="192" spans="1:74" x14ac:dyDescent="0.25">
      <c r="A192">
        <v>190</v>
      </c>
      <c r="B192">
        <v>94.99</v>
      </c>
      <c r="C192">
        <v>7220</v>
      </c>
      <c r="D192">
        <v>724</v>
      </c>
      <c r="E192">
        <v>132.44999999999999</v>
      </c>
      <c r="F192">
        <v>94.99</v>
      </c>
      <c r="G192">
        <v>8150</v>
      </c>
      <c r="H192">
        <v>94.99</v>
      </c>
      <c r="I192">
        <v>189</v>
      </c>
      <c r="J192">
        <v>142.5</v>
      </c>
      <c r="K192">
        <v>94.99</v>
      </c>
      <c r="L192">
        <v>57400</v>
      </c>
      <c r="M192">
        <v>379</v>
      </c>
      <c r="N192">
        <v>194900</v>
      </c>
      <c r="O192">
        <v>47500</v>
      </c>
      <c r="P192">
        <v>570</v>
      </c>
      <c r="Q192">
        <v>94.99</v>
      </c>
      <c r="R192">
        <v>1899</v>
      </c>
      <c r="S192">
        <v>620</v>
      </c>
      <c r="T192">
        <v>592.5</v>
      </c>
      <c r="U192">
        <v>94.99</v>
      </c>
      <c r="V192">
        <v>94.99</v>
      </c>
      <c r="W192">
        <v>94.99</v>
      </c>
      <c r="X192">
        <v>94.99</v>
      </c>
      <c r="Y192">
        <v>94.99</v>
      </c>
      <c r="Z192">
        <v>884</v>
      </c>
      <c r="AA192">
        <v>18990</v>
      </c>
      <c r="AB192">
        <v>12349</v>
      </c>
      <c r="AC192">
        <v>3400</v>
      </c>
      <c r="AD192">
        <v>920000</v>
      </c>
      <c r="AE192">
        <v>94.99</v>
      </c>
      <c r="AF192">
        <v>445</v>
      </c>
      <c r="AG192">
        <v>94.99</v>
      </c>
      <c r="AH192">
        <v>10260</v>
      </c>
      <c r="AI192">
        <v>14149</v>
      </c>
      <c r="AJ192">
        <v>92900</v>
      </c>
      <c r="AK192">
        <v>94.99</v>
      </c>
      <c r="AL192">
        <v>134</v>
      </c>
      <c r="AM192">
        <v>253.5</v>
      </c>
      <c r="AN192">
        <v>94.99</v>
      </c>
      <c r="AO192">
        <v>295</v>
      </c>
      <c r="AP192">
        <v>94.99</v>
      </c>
      <c r="AQ192">
        <v>28249</v>
      </c>
      <c r="AR192">
        <v>1279</v>
      </c>
      <c r="AS192">
        <v>94.99</v>
      </c>
      <c r="AT192">
        <v>114.95</v>
      </c>
      <c r="AU192">
        <v>774</v>
      </c>
      <c r="AV192">
        <v>8924</v>
      </c>
      <c r="AW192">
        <v>256.5</v>
      </c>
      <c r="AX192">
        <v>3999</v>
      </c>
      <c r="AY192">
        <v>289.99</v>
      </c>
      <c r="AZ192">
        <v>94.99</v>
      </c>
      <c r="BA192">
        <v>344</v>
      </c>
      <c r="BB192">
        <v>340</v>
      </c>
      <c r="BC192">
        <v>3899</v>
      </c>
      <c r="BD192">
        <v>284</v>
      </c>
      <c r="BE192">
        <v>104.9</v>
      </c>
      <c r="BF192">
        <v>94.99</v>
      </c>
      <c r="BG192">
        <v>94.99</v>
      </c>
      <c r="BH192">
        <v>774</v>
      </c>
      <c r="BI192">
        <v>94.99</v>
      </c>
      <c r="BJ192">
        <v>1049</v>
      </c>
      <c r="BK192">
        <v>134</v>
      </c>
      <c r="BL192">
        <v>3560</v>
      </c>
      <c r="BM192">
        <v>2949</v>
      </c>
      <c r="BN192">
        <v>608</v>
      </c>
      <c r="BO192">
        <v>267.5</v>
      </c>
      <c r="BP192">
        <v>782.5</v>
      </c>
      <c r="BQ192">
        <v>94.99</v>
      </c>
      <c r="BR192">
        <v>62.49</v>
      </c>
      <c r="BS192">
        <v>1978980</v>
      </c>
      <c r="BT192">
        <v>20439</v>
      </c>
      <c r="BU192" t="str">
        <f>SRP[[#This Row],[Tier]]&amp;" - "&amp;DOLLAR(SRP[[#This Row],[United States]],2)&amp;" USD"</f>
        <v>190 - $94.99 USD</v>
      </c>
      <c r="BV192" t="str">
        <f>WSP[[#This Row],[LOOKUP]]</f>
        <v>190 - $66.49 USD</v>
      </c>
    </row>
    <row r="193" spans="1:74" x14ac:dyDescent="0.25">
      <c r="A193">
        <v>191</v>
      </c>
      <c r="B193">
        <v>95.49</v>
      </c>
      <c r="C193">
        <v>7258</v>
      </c>
      <c r="D193">
        <v>726.5</v>
      </c>
      <c r="E193">
        <v>133.19999999999999</v>
      </c>
      <c r="F193">
        <v>95.49</v>
      </c>
      <c r="G193">
        <v>8195</v>
      </c>
      <c r="H193">
        <v>95.49</v>
      </c>
      <c r="I193">
        <v>190</v>
      </c>
      <c r="J193">
        <v>143.25</v>
      </c>
      <c r="K193">
        <v>95.49</v>
      </c>
      <c r="L193">
        <v>57650</v>
      </c>
      <c r="M193">
        <v>381</v>
      </c>
      <c r="N193">
        <v>195400</v>
      </c>
      <c r="O193">
        <v>47750</v>
      </c>
      <c r="P193">
        <v>573</v>
      </c>
      <c r="Q193">
        <v>95.49</v>
      </c>
      <c r="R193">
        <v>1909</v>
      </c>
      <c r="S193">
        <v>622.5</v>
      </c>
      <c r="T193">
        <v>595.75</v>
      </c>
      <c r="U193">
        <v>95.49</v>
      </c>
      <c r="V193">
        <v>95.49</v>
      </c>
      <c r="W193">
        <v>95.49</v>
      </c>
      <c r="X193">
        <v>95.49</v>
      </c>
      <c r="Y193">
        <v>95.49</v>
      </c>
      <c r="Z193">
        <v>890.5</v>
      </c>
      <c r="AA193">
        <v>19090</v>
      </c>
      <c r="AB193">
        <v>12414</v>
      </c>
      <c r="AC193">
        <v>3410</v>
      </c>
      <c r="AD193">
        <v>925000</v>
      </c>
      <c r="AE193">
        <v>95.49</v>
      </c>
      <c r="AF193">
        <v>447.5</v>
      </c>
      <c r="AG193">
        <v>95.49</v>
      </c>
      <c r="AH193">
        <v>10346</v>
      </c>
      <c r="AI193">
        <v>14224</v>
      </c>
      <c r="AJ193">
        <v>93400</v>
      </c>
      <c r="AK193">
        <v>95.49</v>
      </c>
      <c r="AL193">
        <v>134.5</v>
      </c>
      <c r="AM193">
        <v>254.85</v>
      </c>
      <c r="AN193">
        <v>95.49</v>
      </c>
      <c r="AO193">
        <v>297</v>
      </c>
      <c r="AP193">
        <v>95.49</v>
      </c>
      <c r="AQ193">
        <v>28399</v>
      </c>
      <c r="AR193">
        <v>1286</v>
      </c>
      <c r="AS193">
        <v>95.49</v>
      </c>
      <c r="AT193">
        <v>115.45</v>
      </c>
      <c r="AU193">
        <v>776.5</v>
      </c>
      <c r="AV193">
        <v>8971.5</v>
      </c>
      <c r="AW193">
        <v>257.85000000000002</v>
      </c>
      <c r="AX193">
        <v>4019</v>
      </c>
      <c r="AY193">
        <v>290.99</v>
      </c>
      <c r="AZ193">
        <v>95.49</v>
      </c>
      <c r="BA193">
        <v>345.8</v>
      </c>
      <c r="BB193">
        <v>341.8</v>
      </c>
      <c r="BC193">
        <v>3919</v>
      </c>
      <c r="BD193">
        <v>284.5</v>
      </c>
      <c r="BE193">
        <v>105.4</v>
      </c>
      <c r="BF193">
        <v>95.49</v>
      </c>
      <c r="BG193">
        <v>95.49</v>
      </c>
      <c r="BH193">
        <v>776.5</v>
      </c>
      <c r="BI193">
        <v>95.49</v>
      </c>
      <c r="BJ193">
        <v>1054</v>
      </c>
      <c r="BK193">
        <v>134.5</v>
      </c>
      <c r="BL193">
        <v>3583</v>
      </c>
      <c r="BM193">
        <v>2964</v>
      </c>
      <c r="BN193">
        <v>611.20000000000005</v>
      </c>
      <c r="BO193">
        <v>269.25</v>
      </c>
      <c r="BP193">
        <v>786.75</v>
      </c>
      <c r="BQ193">
        <v>95.49</v>
      </c>
      <c r="BR193">
        <v>62.74</v>
      </c>
      <c r="BS193">
        <v>1989397</v>
      </c>
      <c r="BT193">
        <v>20546.599999999999</v>
      </c>
      <c r="BU193" t="str">
        <f>SRP[[#This Row],[Tier]]&amp;" - "&amp;DOLLAR(SRP[[#This Row],[United States]],2)&amp;" USD"</f>
        <v>191 - $95.49 USD</v>
      </c>
      <c r="BV193" t="str">
        <f>WSP[[#This Row],[LOOKUP]]</f>
        <v>191 - $66.84 USD</v>
      </c>
    </row>
    <row r="194" spans="1:74" x14ac:dyDescent="0.25">
      <c r="A194">
        <v>192</v>
      </c>
      <c r="B194">
        <v>95.99</v>
      </c>
      <c r="C194">
        <v>7296</v>
      </c>
      <c r="D194">
        <v>729</v>
      </c>
      <c r="E194">
        <v>133.94999999999999</v>
      </c>
      <c r="F194">
        <v>95.99</v>
      </c>
      <c r="G194">
        <v>8240</v>
      </c>
      <c r="H194">
        <v>95.99</v>
      </c>
      <c r="I194">
        <v>191</v>
      </c>
      <c r="J194">
        <v>144</v>
      </c>
      <c r="K194">
        <v>95.99</v>
      </c>
      <c r="L194">
        <v>57900</v>
      </c>
      <c r="M194">
        <v>383</v>
      </c>
      <c r="N194">
        <v>195900</v>
      </c>
      <c r="O194">
        <v>48000</v>
      </c>
      <c r="P194">
        <v>576</v>
      </c>
      <c r="Q194">
        <v>95.99</v>
      </c>
      <c r="R194">
        <v>1919</v>
      </c>
      <c r="S194">
        <v>625</v>
      </c>
      <c r="T194">
        <v>599</v>
      </c>
      <c r="U194">
        <v>95.99</v>
      </c>
      <c r="V194">
        <v>95.99</v>
      </c>
      <c r="W194">
        <v>95.99</v>
      </c>
      <c r="X194">
        <v>95.99</v>
      </c>
      <c r="Y194">
        <v>95.99</v>
      </c>
      <c r="Z194">
        <v>897</v>
      </c>
      <c r="AA194">
        <v>19190</v>
      </c>
      <c r="AB194">
        <v>12479</v>
      </c>
      <c r="AC194">
        <v>3420</v>
      </c>
      <c r="AD194">
        <v>930000</v>
      </c>
      <c r="AE194">
        <v>95.99</v>
      </c>
      <c r="AF194">
        <v>450</v>
      </c>
      <c r="AG194">
        <v>95.99</v>
      </c>
      <c r="AH194">
        <v>10368</v>
      </c>
      <c r="AI194">
        <v>14299</v>
      </c>
      <c r="AJ194">
        <v>93900</v>
      </c>
      <c r="AK194">
        <v>95.99</v>
      </c>
      <c r="AL194">
        <v>135</v>
      </c>
      <c r="AM194">
        <v>256.2</v>
      </c>
      <c r="AN194">
        <v>95.99</v>
      </c>
      <c r="AO194">
        <v>298</v>
      </c>
      <c r="AP194">
        <v>95.99</v>
      </c>
      <c r="AQ194">
        <v>28549</v>
      </c>
      <c r="AR194">
        <v>1293</v>
      </c>
      <c r="AS194">
        <v>95.99</v>
      </c>
      <c r="AT194">
        <v>115.95</v>
      </c>
      <c r="AU194">
        <v>779</v>
      </c>
      <c r="AV194">
        <v>9019</v>
      </c>
      <c r="AW194">
        <v>259.2</v>
      </c>
      <c r="AX194">
        <v>4039</v>
      </c>
      <c r="AY194">
        <v>291.99</v>
      </c>
      <c r="AZ194">
        <v>95.99</v>
      </c>
      <c r="BA194">
        <v>347.6</v>
      </c>
      <c r="BB194">
        <v>343.6</v>
      </c>
      <c r="BC194">
        <v>3939</v>
      </c>
      <c r="BD194">
        <v>285</v>
      </c>
      <c r="BE194">
        <v>105.9</v>
      </c>
      <c r="BF194">
        <v>95.99</v>
      </c>
      <c r="BG194">
        <v>95.99</v>
      </c>
      <c r="BH194">
        <v>779</v>
      </c>
      <c r="BI194">
        <v>95.99</v>
      </c>
      <c r="BJ194">
        <v>1059</v>
      </c>
      <c r="BK194">
        <v>135</v>
      </c>
      <c r="BL194">
        <v>3606</v>
      </c>
      <c r="BM194">
        <v>2979</v>
      </c>
      <c r="BN194">
        <v>614.4</v>
      </c>
      <c r="BO194">
        <v>271</v>
      </c>
      <c r="BP194">
        <v>791</v>
      </c>
      <c r="BQ194">
        <v>95.99</v>
      </c>
      <c r="BR194">
        <v>62.99</v>
      </c>
      <c r="BS194">
        <v>1999814</v>
      </c>
      <c r="BT194">
        <v>20654.2</v>
      </c>
      <c r="BU194" t="str">
        <f>SRP[[#This Row],[Tier]]&amp;" - "&amp;DOLLAR(SRP[[#This Row],[United States]],2)&amp;" USD"</f>
        <v>192 - $95.99 USD</v>
      </c>
      <c r="BV194" t="str">
        <f>WSP[[#This Row],[LOOKUP]]</f>
        <v>192 - $67.19 USD</v>
      </c>
    </row>
    <row r="195" spans="1:74" x14ac:dyDescent="0.25">
      <c r="A195">
        <v>193</v>
      </c>
      <c r="B195">
        <v>96.49</v>
      </c>
      <c r="C195">
        <v>7334</v>
      </c>
      <c r="D195">
        <v>731.5</v>
      </c>
      <c r="E195">
        <v>134.69999999999999</v>
      </c>
      <c r="F195">
        <v>96.49</v>
      </c>
      <c r="G195">
        <v>8285</v>
      </c>
      <c r="H195">
        <v>96.49</v>
      </c>
      <c r="I195">
        <v>192</v>
      </c>
      <c r="J195">
        <v>144.75</v>
      </c>
      <c r="K195">
        <v>96.49</v>
      </c>
      <c r="L195">
        <v>58150</v>
      </c>
      <c r="M195">
        <v>385</v>
      </c>
      <c r="N195">
        <v>196400</v>
      </c>
      <c r="O195">
        <v>48250</v>
      </c>
      <c r="P195">
        <v>579</v>
      </c>
      <c r="Q195">
        <v>96.49</v>
      </c>
      <c r="R195">
        <v>1929</v>
      </c>
      <c r="S195">
        <v>627.5</v>
      </c>
      <c r="T195">
        <v>602.25</v>
      </c>
      <c r="U195">
        <v>96.49</v>
      </c>
      <c r="V195">
        <v>96.49</v>
      </c>
      <c r="W195">
        <v>96.49</v>
      </c>
      <c r="X195">
        <v>96.49</v>
      </c>
      <c r="Y195">
        <v>96.49</v>
      </c>
      <c r="Z195">
        <v>903.5</v>
      </c>
      <c r="AA195">
        <v>19290</v>
      </c>
      <c r="AB195">
        <v>12544</v>
      </c>
      <c r="AC195">
        <v>3430</v>
      </c>
      <c r="AD195">
        <v>935000</v>
      </c>
      <c r="AE195">
        <v>96.49</v>
      </c>
      <c r="AF195">
        <v>452.5</v>
      </c>
      <c r="AG195">
        <v>96.49</v>
      </c>
      <c r="AH195">
        <v>10454</v>
      </c>
      <c r="AI195">
        <v>14374</v>
      </c>
      <c r="AJ195">
        <v>94400</v>
      </c>
      <c r="AK195">
        <v>96.49</v>
      </c>
      <c r="AL195">
        <v>135.5</v>
      </c>
      <c r="AM195">
        <v>257.55</v>
      </c>
      <c r="AN195">
        <v>96.49</v>
      </c>
      <c r="AO195">
        <v>300</v>
      </c>
      <c r="AP195">
        <v>96.49</v>
      </c>
      <c r="AQ195">
        <v>28699</v>
      </c>
      <c r="AR195">
        <v>1300</v>
      </c>
      <c r="AS195">
        <v>96.49</v>
      </c>
      <c r="AT195">
        <v>116.45</v>
      </c>
      <c r="AU195">
        <v>781.5</v>
      </c>
      <c r="AV195">
        <v>9066.5</v>
      </c>
      <c r="AW195">
        <v>260.55</v>
      </c>
      <c r="AX195">
        <v>4059</v>
      </c>
      <c r="AY195">
        <v>292.99</v>
      </c>
      <c r="AZ195">
        <v>96.49</v>
      </c>
      <c r="BA195">
        <v>349.4</v>
      </c>
      <c r="BB195">
        <v>345.4</v>
      </c>
      <c r="BC195">
        <v>3959</v>
      </c>
      <c r="BD195">
        <v>285.5</v>
      </c>
      <c r="BE195">
        <v>106.4</v>
      </c>
      <c r="BF195">
        <v>96.49</v>
      </c>
      <c r="BG195">
        <v>96.49</v>
      </c>
      <c r="BH195">
        <v>781.5</v>
      </c>
      <c r="BI195">
        <v>96.49</v>
      </c>
      <c r="BJ195">
        <v>1064</v>
      </c>
      <c r="BK195">
        <v>135.5</v>
      </c>
      <c r="BL195">
        <v>3629</v>
      </c>
      <c r="BM195">
        <v>2994</v>
      </c>
      <c r="BN195">
        <v>617.6</v>
      </c>
      <c r="BO195">
        <v>272.75</v>
      </c>
      <c r="BP195">
        <v>795.25</v>
      </c>
      <c r="BQ195">
        <v>96.49</v>
      </c>
      <c r="BR195">
        <v>63.24</v>
      </c>
      <c r="BS195">
        <v>2010231</v>
      </c>
      <c r="BT195">
        <v>20761.8</v>
      </c>
      <c r="BU195" t="str">
        <f>SRP[[#This Row],[Tier]]&amp;" - "&amp;DOLLAR(SRP[[#This Row],[United States]],2)&amp;" USD"</f>
        <v>193 - $96.49 USD</v>
      </c>
      <c r="BV195" t="str">
        <f>WSP[[#This Row],[LOOKUP]]</f>
        <v>193 - $67.54 USD</v>
      </c>
    </row>
    <row r="196" spans="1:74" x14ac:dyDescent="0.25">
      <c r="A196">
        <v>194</v>
      </c>
      <c r="B196">
        <v>96.99</v>
      </c>
      <c r="C196">
        <v>7372</v>
      </c>
      <c r="D196">
        <v>734</v>
      </c>
      <c r="E196">
        <v>135.44999999999999</v>
      </c>
      <c r="F196">
        <v>96.99</v>
      </c>
      <c r="G196">
        <v>8330</v>
      </c>
      <c r="H196">
        <v>96.99</v>
      </c>
      <c r="I196">
        <v>193</v>
      </c>
      <c r="J196">
        <v>145.5</v>
      </c>
      <c r="K196">
        <v>96.99</v>
      </c>
      <c r="L196">
        <v>58400</v>
      </c>
      <c r="M196">
        <v>387</v>
      </c>
      <c r="N196">
        <v>196900</v>
      </c>
      <c r="O196">
        <v>48500</v>
      </c>
      <c r="P196">
        <v>582</v>
      </c>
      <c r="Q196">
        <v>96.99</v>
      </c>
      <c r="R196">
        <v>1939</v>
      </c>
      <c r="S196">
        <v>630</v>
      </c>
      <c r="T196">
        <v>605.5</v>
      </c>
      <c r="U196">
        <v>96.99</v>
      </c>
      <c r="V196">
        <v>96.99</v>
      </c>
      <c r="W196">
        <v>96.99</v>
      </c>
      <c r="X196">
        <v>96.99</v>
      </c>
      <c r="Y196">
        <v>96.99</v>
      </c>
      <c r="Z196">
        <v>910</v>
      </c>
      <c r="AA196">
        <v>19390</v>
      </c>
      <c r="AB196">
        <v>12609</v>
      </c>
      <c r="AC196">
        <v>3440</v>
      </c>
      <c r="AD196">
        <v>940000</v>
      </c>
      <c r="AE196">
        <v>96.99</v>
      </c>
      <c r="AF196">
        <v>455</v>
      </c>
      <c r="AG196">
        <v>96.99</v>
      </c>
      <c r="AH196">
        <v>10476</v>
      </c>
      <c r="AI196">
        <v>14449</v>
      </c>
      <c r="AJ196">
        <v>94900</v>
      </c>
      <c r="AK196">
        <v>96.99</v>
      </c>
      <c r="AL196">
        <v>136</v>
      </c>
      <c r="AM196">
        <v>258.89999999999998</v>
      </c>
      <c r="AN196">
        <v>96.99</v>
      </c>
      <c r="AO196">
        <v>301</v>
      </c>
      <c r="AP196">
        <v>96.99</v>
      </c>
      <c r="AQ196">
        <v>28849</v>
      </c>
      <c r="AR196">
        <v>1307</v>
      </c>
      <c r="AS196">
        <v>96.99</v>
      </c>
      <c r="AT196">
        <v>116.95</v>
      </c>
      <c r="AU196">
        <v>784</v>
      </c>
      <c r="AV196">
        <v>9114</v>
      </c>
      <c r="AW196">
        <v>261.89999999999998</v>
      </c>
      <c r="AX196">
        <v>4079</v>
      </c>
      <c r="AY196">
        <v>293.99</v>
      </c>
      <c r="AZ196">
        <v>96.99</v>
      </c>
      <c r="BA196">
        <v>351.2</v>
      </c>
      <c r="BB196">
        <v>347.2</v>
      </c>
      <c r="BC196">
        <v>3979</v>
      </c>
      <c r="BD196">
        <v>286</v>
      </c>
      <c r="BE196">
        <v>106.9</v>
      </c>
      <c r="BF196">
        <v>96.99</v>
      </c>
      <c r="BG196">
        <v>96.99</v>
      </c>
      <c r="BH196">
        <v>784</v>
      </c>
      <c r="BI196">
        <v>96.99</v>
      </c>
      <c r="BJ196">
        <v>1069</v>
      </c>
      <c r="BK196">
        <v>136</v>
      </c>
      <c r="BL196">
        <v>3652</v>
      </c>
      <c r="BM196">
        <v>3009</v>
      </c>
      <c r="BN196">
        <v>620.79999999999995</v>
      </c>
      <c r="BO196">
        <v>274.5</v>
      </c>
      <c r="BP196">
        <v>799.5</v>
      </c>
      <c r="BQ196">
        <v>96.99</v>
      </c>
      <c r="BR196">
        <v>63.49</v>
      </c>
      <c r="BS196">
        <v>2020648</v>
      </c>
      <c r="BT196">
        <v>20869.400000000001</v>
      </c>
      <c r="BU196" t="str">
        <f>SRP[[#This Row],[Tier]]&amp;" - "&amp;DOLLAR(SRP[[#This Row],[United States]],2)&amp;" USD"</f>
        <v>194 - $96.99 USD</v>
      </c>
      <c r="BV196" t="str">
        <f>WSP[[#This Row],[LOOKUP]]</f>
        <v>194 - $67.89 USD</v>
      </c>
    </row>
    <row r="197" spans="1:74" x14ac:dyDescent="0.25">
      <c r="A197">
        <v>195</v>
      </c>
      <c r="B197">
        <v>97.49</v>
      </c>
      <c r="C197">
        <v>7410</v>
      </c>
      <c r="D197">
        <v>736.5</v>
      </c>
      <c r="E197">
        <v>136.19999999999999</v>
      </c>
      <c r="F197">
        <v>97.49</v>
      </c>
      <c r="G197">
        <v>8375</v>
      </c>
      <c r="H197">
        <v>97.49</v>
      </c>
      <c r="I197">
        <v>194</v>
      </c>
      <c r="J197">
        <v>146.25</v>
      </c>
      <c r="K197">
        <v>97.49</v>
      </c>
      <c r="L197">
        <v>58650</v>
      </c>
      <c r="M197">
        <v>389</v>
      </c>
      <c r="N197">
        <v>197400</v>
      </c>
      <c r="O197">
        <v>48750</v>
      </c>
      <c r="P197">
        <v>585</v>
      </c>
      <c r="Q197">
        <v>97.49</v>
      </c>
      <c r="R197">
        <v>1949</v>
      </c>
      <c r="S197">
        <v>632.5</v>
      </c>
      <c r="T197">
        <v>608.75</v>
      </c>
      <c r="U197">
        <v>97.49</v>
      </c>
      <c r="V197">
        <v>97.49</v>
      </c>
      <c r="W197">
        <v>97.49</v>
      </c>
      <c r="X197">
        <v>97.49</v>
      </c>
      <c r="Y197">
        <v>97.49</v>
      </c>
      <c r="Z197">
        <v>916.5</v>
      </c>
      <c r="AA197">
        <v>19490</v>
      </c>
      <c r="AB197">
        <v>12674</v>
      </c>
      <c r="AC197">
        <v>3450</v>
      </c>
      <c r="AD197">
        <v>945000</v>
      </c>
      <c r="AE197">
        <v>97.49</v>
      </c>
      <c r="AF197">
        <v>457.5</v>
      </c>
      <c r="AG197">
        <v>97.49</v>
      </c>
      <c r="AH197">
        <v>10562</v>
      </c>
      <c r="AI197">
        <v>14524</v>
      </c>
      <c r="AJ197">
        <v>95400</v>
      </c>
      <c r="AK197">
        <v>97.49</v>
      </c>
      <c r="AL197">
        <v>136.5</v>
      </c>
      <c r="AM197">
        <v>260.25</v>
      </c>
      <c r="AN197">
        <v>97.49</v>
      </c>
      <c r="AO197">
        <v>303</v>
      </c>
      <c r="AP197">
        <v>97.49</v>
      </c>
      <c r="AQ197">
        <v>28999</v>
      </c>
      <c r="AR197">
        <v>1314</v>
      </c>
      <c r="AS197">
        <v>97.49</v>
      </c>
      <c r="AT197">
        <v>117.45</v>
      </c>
      <c r="AU197">
        <v>786.5</v>
      </c>
      <c r="AV197">
        <v>9161.5</v>
      </c>
      <c r="AW197">
        <v>263.25</v>
      </c>
      <c r="AX197">
        <v>4099</v>
      </c>
      <c r="AY197">
        <v>294.99</v>
      </c>
      <c r="AZ197">
        <v>97.49</v>
      </c>
      <c r="BA197">
        <v>353</v>
      </c>
      <c r="BB197">
        <v>349</v>
      </c>
      <c r="BC197">
        <v>3999</v>
      </c>
      <c r="BD197">
        <v>286.5</v>
      </c>
      <c r="BE197">
        <v>107.4</v>
      </c>
      <c r="BF197">
        <v>97.49</v>
      </c>
      <c r="BG197">
        <v>97.49</v>
      </c>
      <c r="BH197">
        <v>786.5</v>
      </c>
      <c r="BI197">
        <v>97.49</v>
      </c>
      <c r="BJ197">
        <v>1074</v>
      </c>
      <c r="BK197">
        <v>136.5</v>
      </c>
      <c r="BL197">
        <v>3675</v>
      </c>
      <c r="BM197">
        <v>3024</v>
      </c>
      <c r="BN197">
        <v>624</v>
      </c>
      <c r="BO197">
        <v>276.25</v>
      </c>
      <c r="BP197">
        <v>803.75</v>
      </c>
      <c r="BQ197">
        <v>97.49</v>
      </c>
      <c r="BR197">
        <v>63.74</v>
      </c>
      <c r="BS197">
        <v>2031065</v>
      </c>
      <c r="BT197">
        <v>20977</v>
      </c>
      <c r="BU197" t="str">
        <f>SRP[[#This Row],[Tier]]&amp;" - "&amp;DOLLAR(SRP[[#This Row],[United States]],2)&amp;" USD"</f>
        <v>195 - $97.49 USD</v>
      </c>
      <c r="BV197" t="str">
        <f>WSP[[#This Row],[LOOKUP]]</f>
        <v>195 - $68.24 USD</v>
      </c>
    </row>
    <row r="198" spans="1:74" x14ac:dyDescent="0.25">
      <c r="A198">
        <v>196</v>
      </c>
      <c r="B198">
        <v>97.99</v>
      </c>
      <c r="C198">
        <v>7448</v>
      </c>
      <c r="D198">
        <v>739</v>
      </c>
      <c r="E198">
        <v>136.94999999999999</v>
      </c>
      <c r="F198">
        <v>97.99</v>
      </c>
      <c r="G198">
        <v>8420</v>
      </c>
      <c r="H198">
        <v>97.99</v>
      </c>
      <c r="I198">
        <v>195</v>
      </c>
      <c r="J198">
        <v>147</v>
      </c>
      <c r="K198">
        <v>97.99</v>
      </c>
      <c r="L198">
        <v>58900</v>
      </c>
      <c r="M198">
        <v>391</v>
      </c>
      <c r="N198">
        <v>197900</v>
      </c>
      <c r="O198">
        <v>49000</v>
      </c>
      <c r="P198">
        <v>588</v>
      </c>
      <c r="Q198">
        <v>97.99</v>
      </c>
      <c r="R198">
        <v>1959</v>
      </c>
      <c r="S198">
        <v>635</v>
      </c>
      <c r="T198">
        <v>612</v>
      </c>
      <c r="U198">
        <v>97.99</v>
      </c>
      <c r="V198">
        <v>97.99</v>
      </c>
      <c r="W198">
        <v>97.99</v>
      </c>
      <c r="X198">
        <v>97.99</v>
      </c>
      <c r="Y198">
        <v>97.99</v>
      </c>
      <c r="Z198">
        <v>923</v>
      </c>
      <c r="AA198">
        <v>19590</v>
      </c>
      <c r="AB198">
        <v>12739</v>
      </c>
      <c r="AC198">
        <v>3460</v>
      </c>
      <c r="AD198">
        <v>950000</v>
      </c>
      <c r="AE198">
        <v>97.99</v>
      </c>
      <c r="AF198">
        <v>460</v>
      </c>
      <c r="AG198">
        <v>97.99</v>
      </c>
      <c r="AH198">
        <v>10584</v>
      </c>
      <c r="AI198">
        <v>14599</v>
      </c>
      <c r="AJ198">
        <v>95900</v>
      </c>
      <c r="AK198">
        <v>97.99</v>
      </c>
      <c r="AL198">
        <v>137</v>
      </c>
      <c r="AM198">
        <v>261.60000000000002</v>
      </c>
      <c r="AN198">
        <v>97.99</v>
      </c>
      <c r="AO198">
        <v>304</v>
      </c>
      <c r="AP198">
        <v>97.99</v>
      </c>
      <c r="AQ198">
        <v>29149</v>
      </c>
      <c r="AR198">
        <v>1321</v>
      </c>
      <c r="AS198">
        <v>97.99</v>
      </c>
      <c r="AT198">
        <v>117.95</v>
      </c>
      <c r="AU198">
        <v>789</v>
      </c>
      <c r="AV198">
        <v>9209</v>
      </c>
      <c r="AW198">
        <v>264.60000000000002</v>
      </c>
      <c r="AX198">
        <v>4119</v>
      </c>
      <c r="AY198">
        <v>295.99</v>
      </c>
      <c r="AZ198">
        <v>97.99</v>
      </c>
      <c r="BA198">
        <v>354.8</v>
      </c>
      <c r="BB198">
        <v>350.8</v>
      </c>
      <c r="BC198">
        <v>4019</v>
      </c>
      <c r="BD198">
        <v>287</v>
      </c>
      <c r="BE198">
        <v>107.9</v>
      </c>
      <c r="BF198">
        <v>97.99</v>
      </c>
      <c r="BG198">
        <v>97.99</v>
      </c>
      <c r="BH198">
        <v>789</v>
      </c>
      <c r="BI198">
        <v>97.99</v>
      </c>
      <c r="BJ198">
        <v>1079</v>
      </c>
      <c r="BK198">
        <v>137</v>
      </c>
      <c r="BL198">
        <v>3698</v>
      </c>
      <c r="BM198">
        <v>3039</v>
      </c>
      <c r="BN198">
        <v>627.20000000000005</v>
      </c>
      <c r="BO198">
        <v>278</v>
      </c>
      <c r="BP198">
        <v>808</v>
      </c>
      <c r="BQ198">
        <v>97.99</v>
      </c>
      <c r="BR198">
        <v>63.99</v>
      </c>
      <c r="BS198">
        <v>2041482</v>
      </c>
      <c r="BT198">
        <v>21084.6</v>
      </c>
      <c r="BU198" t="str">
        <f>SRP[[#This Row],[Tier]]&amp;" - "&amp;DOLLAR(SRP[[#This Row],[United States]],2)&amp;" USD"</f>
        <v>196 - $97.99 USD</v>
      </c>
      <c r="BV198" t="str">
        <f>WSP[[#This Row],[LOOKUP]]</f>
        <v>196 - $68.59 USD</v>
      </c>
    </row>
    <row r="199" spans="1:74" x14ac:dyDescent="0.25">
      <c r="A199">
        <v>197</v>
      </c>
      <c r="B199">
        <v>98.49</v>
      </c>
      <c r="C199">
        <v>7486</v>
      </c>
      <c r="D199">
        <v>741.5</v>
      </c>
      <c r="E199">
        <v>137.69999999999999</v>
      </c>
      <c r="F199">
        <v>98.49</v>
      </c>
      <c r="G199">
        <v>8465</v>
      </c>
      <c r="H199">
        <v>98.49</v>
      </c>
      <c r="I199">
        <v>196</v>
      </c>
      <c r="J199">
        <v>147.75</v>
      </c>
      <c r="K199">
        <v>98.49</v>
      </c>
      <c r="L199">
        <v>59150</v>
      </c>
      <c r="M199">
        <v>393</v>
      </c>
      <c r="N199">
        <v>198400</v>
      </c>
      <c r="O199">
        <v>49250</v>
      </c>
      <c r="P199">
        <v>591</v>
      </c>
      <c r="Q199">
        <v>98.49</v>
      </c>
      <c r="R199">
        <v>1969</v>
      </c>
      <c r="S199">
        <v>637.5</v>
      </c>
      <c r="T199">
        <v>615.25</v>
      </c>
      <c r="U199">
        <v>98.49</v>
      </c>
      <c r="V199">
        <v>98.49</v>
      </c>
      <c r="W199">
        <v>98.49</v>
      </c>
      <c r="X199">
        <v>98.49</v>
      </c>
      <c r="Y199">
        <v>98.49</v>
      </c>
      <c r="Z199">
        <v>929.5</v>
      </c>
      <c r="AA199">
        <v>19690</v>
      </c>
      <c r="AB199">
        <v>12804</v>
      </c>
      <c r="AC199">
        <v>3470</v>
      </c>
      <c r="AD199">
        <v>955000</v>
      </c>
      <c r="AE199">
        <v>98.49</v>
      </c>
      <c r="AF199">
        <v>462.5</v>
      </c>
      <c r="AG199">
        <v>98.49</v>
      </c>
      <c r="AH199">
        <v>10670</v>
      </c>
      <c r="AI199">
        <v>14674</v>
      </c>
      <c r="AJ199">
        <v>96400</v>
      </c>
      <c r="AK199">
        <v>98.49</v>
      </c>
      <c r="AL199">
        <v>137.5</v>
      </c>
      <c r="AM199">
        <v>262.95</v>
      </c>
      <c r="AN199">
        <v>98.49</v>
      </c>
      <c r="AO199">
        <v>306</v>
      </c>
      <c r="AP199">
        <v>98.49</v>
      </c>
      <c r="AQ199">
        <v>29299</v>
      </c>
      <c r="AR199">
        <v>1328</v>
      </c>
      <c r="AS199">
        <v>98.49</v>
      </c>
      <c r="AT199">
        <v>118.45</v>
      </c>
      <c r="AU199">
        <v>791.5</v>
      </c>
      <c r="AV199">
        <v>9256.5</v>
      </c>
      <c r="AW199">
        <v>265.95</v>
      </c>
      <c r="AX199">
        <v>4139</v>
      </c>
      <c r="AY199">
        <v>296.99</v>
      </c>
      <c r="AZ199">
        <v>98.49</v>
      </c>
      <c r="BA199">
        <v>356.6</v>
      </c>
      <c r="BB199">
        <v>352.6</v>
      </c>
      <c r="BC199">
        <v>4039</v>
      </c>
      <c r="BD199">
        <v>287.5</v>
      </c>
      <c r="BE199">
        <v>108.4</v>
      </c>
      <c r="BF199">
        <v>98.49</v>
      </c>
      <c r="BG199">
        <v>98.49</v>
      </c>
      <c r="BH199">
        <v>791.5</v>
      </c>
      <c r="BI199">
        <v>98.49</v>
      </c>
      <c r="BJ199">
        <v>1084</v>
      </c>
      <c r="BK199">
        <v>137.5</v>
      </c>
      <c r="BL199">
        <v>3721</v>
      </c>
      <c r="BM199">
        <v>3054</v>
      </c>
      <c r="BN199">
        <v>630.4</v>
      </c>
      <c r="BO199">
        <v>279.75</v>
      </c>
      <c r="BP199">
        <v>812.25</v>
      </c>
      <c r="BQ199">
        <v>98.49</v>
      </c>
      <c r="BR199">
        <v>64.239999999999995</v>
      </c>
      <c r="BS199">
        <v>2051899</v>
      </c>
      <c r="BT199">
        <v>21192.2</v>
      </c>
      <c r="BU199" t="str">
        <f>SRP[[#This Row],[Tier]]&amp;" - "&amp;DOLLAR(SRP[[#This Row],[United States]],2)&amp;" USD"</f>
        <v>197 - $98.49 USD</v>
      </c>
      <c r="BV199" t="str">
        <f>WSP[[#This Row],[LOOKUP]]</f>
        <v>197 - $68.94 USD</v>
      </c>
    </row>
    <row r="200" spans="1:74" x14ac:dyDescent="0.25">
      <c r="A200">
        <v>198</v>
      </c>
      <c r="B200">
        <v>98.99</v>
      </c>
      <c r="C200">
        <v>7524</v>
      </c>
      <c r="D200">
        <v>744</v>
      </c>
      <c r="E200">
        <v>138.44999999999999</v>
      </c>
      <c r="F200">
        <v>98.99</v>
      </c>
      <c r="G200">
        <v>8510</v>
      </c>
      <c r="H200">
        <v>98.99</v>
      </c>
      <c r="I200">
        <v>197</v>
      </c>
      <c r="J200">
        <v>148.5</v>
      </c>
      <c r="K200">
        <v>98.99</v>
      </c>
      <c r="L200">
        <v>59400</v>
      </c>
      <c r="M200">
        <v>395</v>
      </c>
      <c r="N200">
        <v>198900</v>
      </c>
      <c r="O200">
        <v>49500</v>
      </c>
      <c r="P200">
        <v>594</v>
      </c>
      <c r="Q200">
        <v>98.99</v>
      </c>
      <c r="R200">
        <v>1979</v>
      </c>
      <c r="S200">
        <v>640</v>
      </c>
      <c r="T200">
        <v>618.5</v>
      </c>
      <c r="U200">
        <v>98.99</v>
      </c>
      <c r="V200">
        <v>98.99</v>
      </c>
      <c r="W200">
        <v>98.99</v>
      </c>
      <c r="X200">
        <v>98.99</v>
      </c>
      <c r="Y200">
        <v>98.99</v>
      </c>
      <c r="Z200">
        <v>936</v>
      </c>
      <c r="AA200">
        <v>19790</v>
      </c>
      <c r="AB200">
        <v>12869</v>
      </c>
      <c r="AC200">
        <v>3480</v>
      </c>
      <c r="AD200">
        <v>960000</v>
      </c>
      <c r="AE200">
        <v>98.99</v>
      </c>
      <c r="AF200">
        <v>465</v>
      </c>
      <c r="AG200">
        <v>98.99</v>
      </c>
      <c r="AH200">
        <v>10692</v>
      </c>
      <c r="AI200">
        <v>14749</v>
      </c>
      <c r="AJ200">
        <v>96900</v>
      </c>
      <c r="AK200">
        <v>98.99</v>
      </c>
      <c r="AL200">
        <v>138</v>
      </c>
      <c r="AM200">
        <v>264.3</v>
      </c>
      <c r="AN200">
        <v>98.99</v>
      </c>
      <c r="AO200">
        <v>307</v>
      </c>
      <c r="AP200">
        <v>98.99</v>
      </c>
      <c r="AQ200">
        <v>29449</v>
      </c>
      <c r="AR200">
        <v>1335</v>
      </c>
      <c r="AS200">
        <v>98.99</v>
      </c>
      <c r="AT200">
        <v>118.95</v>
      </c>
      <c r="AU200">
        <v>794</v>
      </c>
      <c r="AV200">
        <v>9304</v>
      </c>
      <c r="AW200">
        <v>267.3</v>
      </c>
      <c r="AX200">
        <v>4159</v>
      </c>
      <c r="AY200">
        <v>297.99</v>
      </c>
      <c r="AZ200">
        <v>98.99</v>
      </c>
      <c r="BA200">
        <v>358.4</v>
      </c>
      <c r="BB200">
        <v>354.4</v>
      </c>
      <c r="BC200">
        <v>4059</v>
      </c>
      <c r="BD200">
        <v>288</v>
      </c>
      <c r="BE200">
        <v>108.9</v>
      </c>
      <c r="BF200">
        <v>98.99</v>
      </c>
      <c r="BG200">
        <v>98.99</v>
      </c>
      <c r="BH200">
        <v>794</v>
      </c>
      <c r="BI200">
        <v>98.99</v>
      </c>
      <c r="BJ200">
        <v>1089</v>
      </c>
      <c r="BK200">
        <v>138</v>
      </c>
      <c r="BL200">
        <v>3744</v>
      </c>
      <c r="BM200">
        <v>3069</v>
      </c>
      <c r="BN200">
        <v>633.6</v>
      </c>
      <c r="BO200">
        <v>281.5</v>
      </c>
      <c r="BP200">
        <v>816.5</v>
      </c>
      <c r="BQ200">
        <v>98.99</v>
      </c>
      <c r="BR200">
        <v>64.489999999999995</v>
      </c>
      <c r="BS200">
        <v>2062316</v>
      </c>
      <c r="BT200">
        <v>21299.8</v>
      </c>
      <c r="BU200" t="str">
        <f>SRP[[#This Row],[Tier]]&amp;" - "&amp;DOLLAR(SRP[[#This Row],[United States]],2)&amp;" USD"</f>
        <v>198 - $98.99 USD</v>
      </c>
      <c r="BV200" t="str">
        <f>WSP[[#This Row],[LOOKUP]]</f>
        <v>198 - $69.29 USD</v>
      </c>
    </row>
    <row r="201" spans="1:74" x14ac:dyDescent="0.25">
      <c r="A201">
        <v>199</v>
      </c>
      <c r="B201">
        <v>99.49</v>
      </c>
      <c r="C201">
        <v>7562</v>
      </c>
      <c r="D201">
        <v>746.5</v>
      </c>
      <c r="E201">
        <v>139.19999999999999</v>
      </c>
      <c r="F201">
        <v>99.49</v>
      </c>
      <c r="G201">
        <v>8555</v>
      </c>
      <c r="H201">
        <v>99.49</v>
      </c>
      <c r="I201">
        <v>198</v>
      </c>
      <c r="J201">
        <v>149.25</v>
      </c>
      <c r="K201">
        <v>99.49</v>
      </c>
      <c r="L201">
        <v>59650</v>
      </c>
      <c r="M201">
        <v>397</v>
      </c>
      <c r="N201">
        <v>199400</v>
      </c>
      <c r="O201">
        <v>49750</v>
      </c>
      <c r="P201">
        <v>597</v>
      </c>
      <c r="Q201">
        <v>99.49</v>
      </c>
      <c r="R201">
        <v>1989</v>
      </c>
      <c r="S201">
        <v>642.5</v>
      </c>
      <c r="T201">
        <v>621.75</v>
      </c>
      <c r="U201">
        <v>99.49</v>
      </c>
      <c r="V201">
        <v>99.49</v>
      </c>
      <c r="W201">
        <v>99.49</v>
      </c>
      <c r="X201">
        <v>99.49</v>
      </c>
      <c r="Y201">
        <v>99.49</v>
      </c>
      <c r="Z201">
        <v>942.5</v>
      </c>
      <c r="AA201">
        <v>19890</v>
      </c>
      <c r="AB201">
        <v>12934</v>
      </c>
      <c r="AC201">
        <v>3490</v>
      </c>
      <c r="AD201">
        <v>965000</v>
      </c>
      <c r="AE201">
        <v>99.49</v>
      </c>
      <c r="AF201">
        <v>467.5</v>
      </c>
      <c r="AG201">
        <v>99.49</v>
      </c>
      <c r="AH201">
        <v>10778</v>
      </c>
      <c r="AI201">
        <v>14824</v>
      </c>
      <c r="AJ201">
        <v>97400</v>
      </c>
      <c r="AK201">
        <v>99.49</v>
      </c>
      <c r="AL201">
        <v>138.5</v>
      </c>
      <c r="AM201">
        <v>265.64999999999998</v>
      </c>
      <c r="AN201">
        <v>99.49</v>
      </c>
      <c r="AO201">
        <v>309</v>
      </c>
      <c r="AP201">
        <v>99.49</v>
      </c>
      <c r="AQ201">
        <v>29599</v>
      </c>
      <c r="AR201">
        <v>1342</v>
      </c>
      <c r="AS201">
        <v>99.49</v>
      </c>
      <c r="AT201">
        <v>119.45</v>
      </c>
      <c r="AU201">
        <v>796.5</v>
      </c>
      <c r="AV201">
        <v>9351.5</v>
      </c>
      <c r="AW201">
        <v>268.64999999999998</v>
      </c>
      <c r="AX201">
        <v>4179</v>
      </c>
      <c r="AY201">
        <v>298.99</v>
      </c>
      <c r="AZ201">
        <v>99.49</v>
      </c>
      <c r="BA201">
        <v>360.2</v>
      </c>
      <c r="BB201">
        <v>356.2</v>
      </c>
      <c r="BC201">
        <v>4079</v>
      </c>
      <c r="BD201">
        <v>288.5</v>
      </c>
      <c r="BE201">
        <v>109.4</v>
      </c>
      <c r="BF201">
        <v>99.49</v>
      </c>
      <c r="BG201">
        <v>99.49</v>
      </c>
      <c r="BH201">
        <v>796.5</v>
      </c>
      <c r="BI201">
        <v>99.49</v>
      </c>
      <c r="BJ201">
        <v>1094</v>
      </c>
      <c r="BK201">
        <v>138.5</v>
      </c>
      <c r="BL201">
        <v>3767</v>
      </c>
      <c r="BM201">
        <v>3084</v>
      </c>
      <c r="BN201">
        <v>636.79999999999995</v>
      </c>
      <c r="BO201">
        <v>283.25</v>
      </c>
      <c r="BP201">
        <v>820.75</v>
      </c>
      <c r="BQ201">
        <v>99.49</v>
      </c>
      <c r="BR201">
        <v>64.739999999999995</v>
      </c>
      <c r="BS201">
        <v>2072733</v>
      </c>
      <c r="BT201">
        <v>21407.4</v>
      </c>
      <c r="BU201" t="str">
        <f>SRP[[#This Row],[Tier]]&amp;" - "&amp;DOLLAR(SRP[[#This Row],[United States]],2)&amp;" USD"</f>
        <v>199 - $99.49 USD</v>
      </c>
      <c r="BV201" t="str">
        <f>WSP[[#This Row],[LOOKUP]]</f>
        <v>199 - $69.64 USD</v>
      </c>
    </row>
    <row r="202" spans="1:74" x14ac:dyDescent="0.25">
      <c r="A202">
        <v>200</v>
      </c>
      <c r="B202">
        <v>99.99</v>
      </c>
      <c r="C202">
        <v>7600</v>
      </c>
      <c r="D202">
        <v>749</v>
      </c>
      <c r="E202">
        <v>139.94999999999999</v>
      </c>
      <c r="F202">
        <v>99.99</v>
      </c>
      <c r="G202">
        <v>8600</v>
      </c>
      <c r="H202">
        <v>99.99</v>
      </c>
      <c r="I202">
        <v>199</v>
      </c>
      <c r="J202">
        <v>150</v>
      </c>
      <c r="K202">
        <v>99.99</v>
      </c>
      <c r="L202">
        <v>59900</v>
      </c>
      <c r="M202">
        <v>399</v>
      </c>
      <c r="N202">
        <v>199900</v>
      </c>
      <c r="O202">
        <v>50000</v>
      </c>
      <c r="P202">
        <v>600</v>
      </c>
      <c r="Q202">
        <v>99.99</v>
      </c>
      <c r="R202">
        <v>1999</v>
      </c>
      <c r="S202">
        <v>645</v>
      </c>
      <c r="T202">
        <v>625</v>
      </c>
      <c r="U202">
        <v>99.99</v>
      </c>
      <c r="V202">
        <v>99.99</v>
      </c>
      <c r="W202">
        <v>99.99</v>
      </c>
      <c r="X202">
        <v>99.99</v>
      </c>
      <c r="Y202">
        <v>99.99</v>
      </c>
      <c r="Z202">
        <v>949</v>
      </c>
      <c r="AA202">
        <v>19990</v>
      </c>
      <c r="AB202">
        <v>12999</v>
      </c>
      <c r="AC202">
        <v>3500</v>
      </c>
      <c r="AD202">
        <v>970000</v>
      </c>
      <c r="AE202">
        <v>99.99</v>
      </c>
      <c r="AF202">
        <v>470</v>
      </c>
      <c r="AG202">
        <v>99.99</v>
      </c>
      <c r="AH202">
        <v>10800</v>
      </c>
      <c r="AI202">
        <v>14899</v>
      </c>
      <c r="AJ202">
        <v>97900</v>
      </c>
      <c r="AK202">
        <v>99.99</v>
      </c>
      <c r="AL202">
        <v>139</v>
      </c>
      <c r="AM202">
        <v>267</v>
      </c>
      <c r="AN202">
        <v>99.99</v>
      </c>
      <c r="AO202">
        <v>310</v>
      </c>
      <c r="AP202">
        <v>99.99</v>
      </c>
      <c r="AQ202">
        <v>29749</v>
      </c>
      <c r="AR202">
        <v>1349</v>
      </c>
      <c r="AS202">
        <v>99.99</v>
      </c>
      <c r="AT202">
        <v>119.95</v>
      </c>
      <c r="AU202">
        <v>799</v>
      </c>
      <c r="AV202">
        <v>9399</v>
      </c>
      <c r="AW202">
        <v>270</v>
      </c>
      <c r="AX202">
        <v>4199</v>
      </c>
      <c r="AY202">
        <v>299.99</v>
      </c>
      <c r="AZ202">
        <v>99.99</v>
      </c>
      <c r="BA202">
        <v>362</v>
      </c>
      <c r="BB202">
        <v>358</v>
      </c>
      <c r="BC202">
        <v>4099</v>
      </c>
      <c r="BD202">
        <v>289</v>
      </c>
      <c r="BE202">
        <v>109.9</v>
      </c>
      <c r="BF202">
        <v>99.99</v>
      </c>
      <c r="BG202">
        <v>99.99</v>
      </c>
      <c r="BH202">
        <v>799</v>
      </c>
      <c r="BI202">
        <v>99.99</v>
      </c>
      <c r="BJ202">
        <v>1099</v>
      </c>
      <c r="BK202">
        <v>139</v>
      </c>
      <c r="BL202">
        <v>3790</v>
      </c>
      <c r="BM202">
        <v>3099</v>
      </c>
      <c r="BN202">
        <v>640</v>
      </c>
      <c r="BO202">
        <v>285</v>
      </c>
      <c r="BP202">
        <v>825</v>
      </c>
      <c r="BQ202">
        <v>99.99</v>
      </c>
      <c r="BR202">
        <v>64.989999999999995</v>
      </c>
      <c r="BS202">
        <v>2083150</v>
      </c>
      <c r="BT202">
        <v>21515</v>
      </c>
      <c r="BU202" t="str">
        <f>SRP[[#This Row],[Tier]]&amp;" - "&amp;DOLLAR(SRP[[#This Row],[United States]],2)&amp;" USD"</f>
        <v>200 - $99.99 USD</v>
      </c>
      <c r="BV202" t="str">
        <f>WSP[[#This Row],[LOOKUP]]</f>
        <v>200 - $69.99 USD</v>
      </c>
    </row>
    <row r="203" spans="1:74" x14ac:dyDescent="0.25">
      <c r="A203">
        <v>201</v>
      </c>
      <c r="B203">
        <v>100.49</v>
      </c>
      <c r="C203">
        <v>7638</v>
      </c>
      <c r="D203">
        <v>751.5</v>
      </c>
      <c r="E203">
        <v>140.69999999999999</v>
      </c>
      <c r="F203">
        <v>100.49</v>
      </c>
      <c r="G203">
        <v>8645</v>
      </c>
      <c r="H203">
        <v>100.49</v>
      </c>
      <c r="I203">
        <v>200</v>
      </c>
      <c r="J203">
        <v>150.75</v>
      </c>
      <c r="K203">
        <v>100.49</v>
      </c>
      <c r="L203">
        <v>60150</v>
      </c>
      <c r="M203">
        <v>401</v>
      </c>
      <c r="N203">
        <v>200400</v>
      </c>
      <c r="O203">
        <v>50250</v>
      </c>
      <c r="P203">
        <v>603</v>
      </c>
      <c r="Q203">
        <v>100.49</v>
      </c>
      <c r="R203">
        <v>2009</v>
      </c>
      <c r="S203">
        <v>647.5</v>
      </c>
      <c r="T203">
        <v>628.25</v>
      </c>
      <c r="U203">
        <v>100.49</v>
      </c>
      <c r="V203">
        <v>100.49</v>
      </c>
      <c r="W203">
        <v>100.49</v>
      </c>
      <c r="X203">
        <v>100.49</v>
      </c>
      <c r="Y203">
        <v>100.49</v>
      </c>
      <c r="Z203">
        <v>955.5</v>
      </c>
      <c r="AA203">
        <v>20090</v>
      </c>
      <c r="AB203">
        <v>13064</v>
      </c>
      <c r="AC203">
        <v>3510</v>
      </c>
      <c r="AD203">
        <v>975000</v>
      </c>
      <c r="AE203">
        <v>100.49</v>
      </c>
      <c r="AF203">
        <v>472.5</v>
      </c>
      <c r="AG203">
        <v>100.49</v>
      </c>
      <c r="AH203">
        <v>10886</v>
      </c>
      <c r="AI203">
        <v>14974</v>
      </c>
      <c r="AJ203">
        <v>98400</v>
      </c>
      <c r="AK203">
        <v>100.49</v>
      </c>
      <c r="AL203">
        <v>139.5</v>
      </c>
      <c r="AM203">
        <v>268.35000000000002</v>
      </c>
      <c r="AN203">
        <v>100.49</v>
      </c>
      <c r="AO203">
        <v>312</v>
      </c>
      <c r="AP203">
        <v>100.49</v>
      </c>
      <c r="AQ203">
        <v>29899</v>
      </c>
      <c r="AR203">
        <v>1356</v>
      </c>
      <c r="AS203">
        <v>100.49</v>
      </c>
      <c r="AT203">
        <v>120.45</v>
      </c>
      <c r="AU203">
        <v>801.5</v>
      </c>
      <c r="AV203">
        <v>9446.5</v>
      </c>
      <c r="AW203">
        <v>271.35000000000002</v>
      </c>
      <c r="AX203">
        <v>4219</v>
      </c>
      <c r="AY203">
        <v>300.99</v>
      </c>
      <c r="AZ203">
        <v>100.49</v>
      </c>
      <c r="BA203">
        <v>363.8</v>
      </c>
      <c r="BB203">
        <v>359.8</v>
      </c>
      <c r="BC203">
        <v>4119</v>
      </c>
      <c r="BD203">
        <v>289.5</v>
      </c>
      <c r="BE203">
        <v>110.4</v>
      </c>
      <c r="BF203">
        <v>100.49</v>
      </c>
      <c r="BG203">
        <v>100.49</v>
      </c>
      <c r="BH203">
        <v>801.5</v>
      </c>
      <c r="BI203">
        <v>100.49</v>
      </c>
      <c r="BJ203">
        <v>1104</v>
      </c>
      <c r="BK203">
        <v>139.5</v>
      </c>
      <c r="BL203">
        <v>3813</v>
      </c>
      <c r="BM203">
        <v>3114</v>
      </c>
      <c r="BN203">
        <v>643.20000000000005</v>
      </c>
      <c r="BO203">
        <v>286.75</v>
      </c>
      <c r="BP203">
        <v>829.25</v>
      </c>
      <c r="BQ203">
        <v>100.49</v>
      </c>
      <c r="BR203">
        <v>65.239999999999995</v>
      </c>
      <c r="BS203">
        <v>2093567</v>
      </c>
      <c r="BT203">
        <v>21622.6</v>
      </c>
      <c r="BU203" t="str">
        <f>SRP[[#This Row],[Tier]]&amp;" - "&amp;DOLLAR(SRP[[#This Row],[United States]],2)&amp;" USD"</f>
        <v>201 - $100.49 USD</v>
      </c>
      <c r="BV203" t="str">
        <f>WSP[[#This Row],[LOOKUP]]</f>
        <v>201 - $70.34 USD</v>
      </c>
    </row>
    <row r="204" spans="1:74" x14ac:dyDescent="0.25">
      <c r="A204">
        <v>202</v>
      </c>
      <c r="B204">
        <v>100.99</v>
      </c>
      <c r="C204">
        <v>7676</v>
      </c>
      <c r="D204">
        <v>754</v>
      </c>
      <c r="E204">
        <v>141.44999999999999</v>
      </c>
      <c r="F204">
        <v>100.99</v>
      </c>
      <c r="G204">
        <v>8690</v>
      </c>
      <c r="H204">
        <v>100.99</v>
      </c>
      <c r="I204">
        <v>201</v>
      </c>
      <c r="J204">
        <v>151.5</v>
      </c>
      <c r="K204">
        <v>100.99</v>
      </c>
      <c r="L204">
        <v>60400</v>
      </c>
      <c r="M204">
        <v>403</v>
      </c>
      <c r="N204">
        <v>200900</v>
      </c>
      <c r="O204">
        <v>50500</v>
      </c>
      <c r="P204">
        <v>606</v>
      </c>
      <c r="Q204">
        <v>100.99</v>
      </c>
      <c r="R204">
        <v>2019</v>
      </c>
      <c r="S204">
        <v>650</v>
      </c>
      <c r="T204">
        <v>631.5</v>
      </c>
      <c r="U204">
        <v>100.99</v>
      </c>
      <c r="V204">
        <v>100.99</v>
      </c>
      <c r="W204">
        <v>100.99</v>
      </c>
      <c r="X204">
        <v>100.99</v>
      </c>
      <c r="Y204">
        <v>100.99</v>
      </c>
      <c r="Z204">
        <v>962</v>
      </c>
      <c r="AA204">
        <v>20190</v>
      </c>
      <c r="AB204">
        <v>13129</v>
      </c>
      <c r="AC204">
        <v>3520</v>
      </c>
      <c r="AD204">
        <v>980000</v>
      </c>
      <c r="AE204">
        <v>100.99</v>
      </c>
      <c r="AF204">
        <v>475</v>
      </c>
      <c r="AG204">
        <v>100.99</v>
      </c>
      <c r="AH204">
        <v>10908</v>
      </c>
      <c r="AI204">
        <v>15049</v>
      </c>
      <c r="AJ204">
        <v>98900</v>
      </c>
      <c r="AK204">
        <v>100.99</v>
      </c>
      <c r="AL204">
        <v>140</v>
      </c>
      <c r="AM204">
        <v>269.7</v>
      </c>
      <c r="AN204">
        <v>100.99</v>
      </c>
      <c r="AO204">
        <v>313</v>
      </c>
      <c r="AP204">
        <v>100.99</v>
      </c>
      <c r="AQ204">
        <v>30049</v>
      </c>
      <c r="AR204">
        <v>1363</v>
      </c>
      <c r="AS204">
        <v>100.99</v>
      </c>
      <c r="AT204">
        <v>120.95</v>
      </c>
      <c r="AU204">
        <v>804</v>
      </c>
      <c r="AV204">
        <v>9494</v>
      </c>
      <c r="AW204">
        <v>272.7</v>
      </c>
      <c r="AX204">
        <v>4239</v>
      </c>
      <c r="AY204">
        <v>301.99</v>
      </c>
      <c r="AZ204">
        <v>100.99</v>
      </c>
      <c r="BA204">
        <v>365.6</v>
      </c>
      <c r="BB204">
        <v>361.6</v>
      </c>
      <c r="BC204">
        <v>4139</v>
      </c>
      <c r="BD204">
        <v>290</v>
      </c>
      <c r="BE204">
        <v>110.9</v>
      </c>
      <c r="BF204">
        <v>100.99</v>
      </c>
      <c r="BG204">
        <v>100.99</v>
      </c>
      <c r="BH204">
        <v>804</v>
      </c>
      <c r="BI204">
        <v>100.99</v>
      </c>
      <c r="BJ204">
        <v>1109</v>
      </c>
      <c r="BK204">
        <v>140</v>
      </c>
      <c r="BL204">
        <v>3836</v>
      </c>
      <c r="BM204">
        <v>3129</v>
      </c>
      <c r="BN204">
        <v>646.4</v>
      </c>
      <c r="BO204">
        <v>288.5</v>
      </c>
      <c r="BP204">
        <v>833.5</v>
      </c>
      <c r="BQ204">
        <v>100.99</v>
      </c>
      <c r="BR204">
        <v>65.489999999999995</v>
      </c>
      <c r="BS204">
        <v>2103984</v>
      </c>
      <c r="BT204">
        <v>21730.2</v>
      </c>
      <c r="BU204" t="str">
        <f>SRP[[#This Row],[Tier]]&amp;" - "&amp;DOLLAR(SRP[[#This Row],[United States]],2)&amp;" USD"</f>
        <v>202 - $100.99 USD</v>
      </c>
      <c r="BV204" t="str">
        <f>WSP[[#This Row],[LOOKUP]]</f>
        <v>202 - $70.69 USD</v>
      </c>
    </row>
    <row r="205" spans="1:74" x14ac:dyDescent="0.25">
      <c r="A205">
        <v>203</v>
      </c>
      <c r="B205">
        <v>101.49</v>
      </c>
      <c r="C205">
        <v>7714</v>
      </c>
      <c r="D205">
        <v>756.5</v>
      </c>
      <c r="E205">
        <v>142.19999999999999</v>
      </c>
      <c r="F205">
        <v>101.49</v>
      </c>
      <c r="G205">
        <v>8735</v>
      </c>
      <c r="H205">
        <v>101.49</v>
      </c>
      <c r="I205">
        <v>202</v>
      </c>
      <c r="J205">
        <v>152.25</v>
      </c>
      <c r="K205">
        <v>101.49</v>
      </c>
      <c r="L205">
        <v>60650</v>
      </c>
      <c r="M205">
        <v>405</v>
      </c>
      <c r="N205">
        <v>201400</v>
      </c>
      <c r="O205">
        <v>50750</v>
      </c>
      <c r="P205">
        <v>609</v>
      </c>
      <c r="Q205">
        <v>101.49</v>
      </c>
      <c r="R205">
        <v>2029</v>
      </c>
      <c r="S205">
        <v>652.5</v>
      </c>
      <c r="T205">
        <v>634.75</v>
      </c>
      <c r="U205">
        <v>101.49</v>
      </c>
      <c r="V205">
        <v>101.49</v>
      </c>
      <c r="W205">
        <v>101.49</v>
      </c>
      <c r="X205">
        <v>101.49</v>
      </c>
      <c r="Y205">
        <v>101.49</v>
      </c>
      <c r="Z205">
        <v>968.5</v>
      </c>
      <c r="AA205">
        <v>20290</v>
      </c>
      <c r="AB205">
        <v>13194</v>
      </c>
      <c r="AC205">
        <v>3530</v>
      </c>
      <c r="AD205">
        <v>985000</v>
      </c>
      <c r="AE205">
        <v>101.49</v>
      </c>
      <c r="AF205">
        <v>477.5</v>
      </c>
      <c r="AG205">
        <v>101.49</v>
      </c>
      <c r="AH205">
        <v>10994</v>
      </c>
      <c r="AI205">
        <v>15124</v>
      </c>
      <c r="AJ205">
        <v>99400</v>
      </c>
      <c r="AK205">
        <v>101.49</v>
      </c>
      <c r="AL205">
        <v>140.5</v>
      </c>
      <c r="AM205">
        <v>271.05</v>
      </c>
      <c r="AN205">
        <v>101.49</v>
      </c>
      <c r="AO205">
        <v>315</v>
      </c>
      <c r="AP205">
        <v>101.49</v>
      </c>
      <c r="AQ205">
        <v>30199</v>
      </c>
      <c r="AR205">
        <v>1370</v>
      </c>
      <c r="AS205">
        <v>101.49</v>
      </c>
      <c r="AT205">
        <v>121.45</v>
      </c>
      <c r="AU205">
        <v>806.5</v>
      </c>
      <c r="AV205">
        <v>9541.5</v>
      </c>
      <c r="AW205">
        <v>274.05</v>
      </c>
      <c r="AX205">
        <v>4259</v>
      </c>
      <c r="AY205">
        <v>302.99</v>
      </c>
      <c r="AZ205">
        <v>101.49</v>
      </c>
      <c r="BA205">
        <v>367.4</v>
      </c>
      <c r="BB205">
        <v>363.4</v>
      </c>
      <c r="BC205">
        <v>4159</v>
      </c>
      <c r="BD205">
        <v>290.5</v>
      </c>
      <c r="BE205">
        <v>111.4</v>
      </c>
      <c r="BF205">
        <v>101.49</v>
      </c>
      <c r="BG205">
        <v>101.49</v>
      </c>
      <c r="BH205">
        <v>806.5</v>
      </c>
      <c r="BI205">
        <v>101.49</v>
      </c>
      <c r="BJ205">
        <v>1114</v>
      </c>
      <c r="BK205">
        <v>140.5</v>
      </c>
      <c r="BL205">
        <v>3859</v>
      </c>
      <c r="BM205">
        <v>3144</v>
      </c>
      <c r="BN205">
        <v>649.6</v>
      </c>
      <c r="BO205">
        <v>290.25</v>
      </c>
      <c r="BP205">
        <v>837.75</v>
      </c>
      <c r="BQ205">
        <v>101.49</v>
      </c>
      <c r="BR205">
        <v>65.739999999999995</v>
      </c>
      <c r="BS205">
        <v>2114401</v>
      </c>
      <c r="BT205">
        <v>21837.8</v>
      </c>
      <c r="BU205" t="str">
        <f>SRP[[#This Row],[Tier]]&amp;" - "&amp;DOLLAR(SRP[[#This Row],[United States]],2)&amp;" USD"</f>
        <v>203 - $101.49 USD</v>
      </c>
      <c r="BV205" t="str">
        <f>WSP[[#This Row],[LOOKUP]]</f>
        <v>203 - $71.04 USD</v>
      </c>
    </row>
    <row r="206" spans="1:74" x14ac:dyDescent="0.25">
      <c r="A206">
        <v>204</v>
      </c>
      <c r="B206">
        <v>101.99</v>
      </c>
      <c r="C206">
        <v>7752</v>
      </c>
      <c r="D206">
        <v>759</v>
      </c>
      <c r="E206">
        <v>142.94999999999999</v>
      </c>
      <c r="F206">
        <v>101.99</v>
      </c>
      <c r="G206">
        <v>8780</v>
      </c>
      <c r="H206">
        <v>101.99</v>
      </c>
      <c r="I206">
        <v>203</v>
      </c>
      <c r="J206">
        <v>153</v>
      </c>
      <c r="K206">
        <v>101.99</v>
      </c>
      <c r="L206">
        <v>60900</v>
      </c>
      <c r="M206">
        <v>407</v>
      </c>
      <c r="N206">
        <v>201900</v>
      </c>
      <c r="O206">
        <v>51000</v>
      </c>
      <c r="P206">
        <v>612</v>
      </c>
      <c r="Q206">
        <v>101.99</v>
      </c>
      <c r="R206">
        <v>2039</v>
      </c>
      <c r="S206">
        <v>655</v>
      </c>
      <c r="T206">
        <v>638</v>
      </c>
      <c r="U206">
        <v>101.99</v>
      </c>
      <c r="V206">
        <v>101.99</v>
      </c>
      <c r="W206">
        <v>101.99</v>
      </c>
      <c r="X206">
        <v>101.99</v>
      </c>
      <c r="Y206">
        <v>101.99</v>
      </c>
      <c r="Z206">
        <v>975</v>
      </c>
      <c r="AA206">
        <v>20390</v>
      </c>
      <c r="AB206">
        <v>13259</v>
      </c>
      <c r="AC206">
        <v>3540</v>
      </c>
      <c r="AD206">
        <v>990000</v>
      </c>
      <c r="AE206">
        <v>101.99</v>
      </c>
      <c r="AF206">
        <v>480</v>
      </c>
      <c r="AG206">
        <v>101.99</v>
      </c>
      <c r="AH206">
        <v>11016</v>
      </c>
      <c r="AI206">
        <v>15199</v>
      </c>
      <c r="AJ206">
        <v>99900</v>
      </c>
      <c r="AK206">
        <v>101.99</v>
      </c>
      <c r="AL206">
        <v>141</v>
      </c>
      <c r="AM206">
        <v>272.39999999999998</v>
      </c>
      <c r="AN206">
        <v>101.99</v>
      </c>
      <c r="AO206">
        <v>316</v>
      </c>
      <c r="AP206">
        <v>101.99</v>
      </c>
      <c r="AQ206">
        <v>30349</v>
      </c>
      <c r="AR206">
        <v>1377</v>
      </c>
      <c r="AS206">
        <v>101.99</v>
      </c>
      <c r="AT206">
        <v>121.95</v>
      </c>
      <c r="AU206">
        <v>809</v>
      </c>
      <c r="AV206">
        <v>9589</v>
      </c>
      <c r="AW206">
        <v>275.39999999999998</v>
      </c>
      <c r="AX206">
        <v>4279</v>
      </c>
      <c r="AY206">
        <v>303.99</v>
      </c>
      <c r="AZ206">
        <v>101.99</v>
      </c>
      <c r="BA206">
        <v>369.2</v>
      </c>
      <c r="BB206">
        <v>365.2</v>
      </c>
      <c r="BC206">
        <v>4179</v>
      </c>
      <c r="BD206">
        <v>291</v>
      </c>
      <c r="BE206">
        <v>111.9</v>
      </c>
      <c r="BF206">
        <v>101.99</v>
      </c>
      <c r="BG206">
        <v>101.99</v>
      </c>
      <c r="BH206">
        <v>809</v>
      </c>
      <c r="BI206">
        <v>101.99</v>
      </c>
      <c r="BJ206">
        <v>1119</v>
      </c>
      <c r="BK206">
        <v>141</v>
      </c>
      <c r="BL206">
        <v>3882</v>
      </c>
      <c r="BM206">
        <v>3159</v>
      </c>
      <c r="BN206">
        <v>652.79999999999995</v>
      </c>
      <c r="BO206">
        <v>292</v>
      </c>
      <c r="BP206">
        <v>842</v>
      </c>
      <c r="BQ206">
        <v>101.99</v>
      </c>
      <c r="BR206">
        <v>65.989999999999995</v>
      </c>
      <c r="BS206">
        <v>2124818</v>
      </c>
      <c r="BT206">
        <v>21945.4</v>
      </c>
      <c r="BU206" t="str">
        <f>SRP[[#This Row],[Tier]]&amp;" - "&amp;DOLLAR(SRP[[#This Row],[United States]],2)&amp;" USD"</f>
        <v>204 - $101.99 USD</v>
      </c>
      <c r="BV206" t="str">
        <f>WSP[[#This Row],[LOOKUP]]</f>
        <v>204 - $71.39 USD</v>
      </c>
    </row>
    <row r="207" spans="1:74" x14ac:dyDescent="0.25">
      <c r="A207">
        <v>205</v>
      </c>
      <c r="B207">
        <v>102.49</v>
      </c>
      <c r="C207">
        <v>7790</v>
      </c>
      <c r="D207">
        <v>761.5</v>
      </c>
      <c r="E207">
        <v>143.69999999999999</v>
      </c>
      <c r="F207">
        <v>102.49</v>
      </c>
      <c r="G207">
        <v>8825</v>
      </c>
      <c r="H207">
        <v>102.49</v>
      </c>
      <c r="I207">
        <v>204</v>
      </c>
      <c r="J207">
        <v>153.75</v>
      </c>
      <c r="K207">
        <v>102.49</v>
      </c>
      <c r="L207">
        <v>61150</v>
      </c>
      <c r="M207">
        <v>409</v>
      </c>
      <c r="N207">
        <v>202400</v>
      </c>
      <c r="O207">
        <v>51250</v>
      </c>
      <c r="P207">
        <v>615</v>
      </c>
      <c r="Q207">
        <v>102.49</v>
      </c>
      <c r="R207">
        <v>2049</v>
      </c>
      <c r="S207">
        <v>657.5</v>
      </c>
      <c r="T207">
        <v>641.25</v>
      </c>
      <c r="U207">
        <v>102.49</v>
      </c>
      <c r="V207">
        <v>102.49</v>
      </c>
      <c r="W207">
        <v>102.49</v>
      </c>
      <c r="X207">
        <v>102.49</v>
      </c>
      <c r="Y207">
        <v>102.49</v>
      </c>
      <c r="Z207">
        <v>981.5</v>
      </c>
      <c r="AA207">
        <v>20490</v>
      </c>
      <c r="AB207">
        <v>13324</v>
      </c>
      <c r="AC207">
        <v>3550</v>
      </c>
      <c r="AD207">
        <v>995000</v>
      </c>
      <c r="AE207">
        <v>102.49</v>
      </c>
      <c r="AF207">
        <v>482.5</v>
      </c>
      <c r="AG207">
        <v>102.49</v>
      </c>
      <c r="AH207">
        <v>11102</v>
      </c>
      <c r="AI207">
        <v>15274</v>
      </c>
      <c r="AJ207">
        <v>100400</v>
      </c>
      <c r="AK207">
        <v>102.49</v>
      </c>
      <c r="AL207">
        <v>141.5</v>
      </c>
      <c r="AM207">
        <v>273.75</v>
      </c>
      <c r="AN207">
        <v>102.49</v>
      </c>
      <c r="AO207">
        <v>318</v>
      </c>
      <c r="AP207">
        <v>102.49</v>
      </c>
      <c r="AQ207">
        <v>30499</v>
      </c>
      <c r="AR207">
        <v>1384</v>
      </c>
      <c r="AS207">
        <v>102.49</v>
      </c>
      <c r="AT207">
        <v>122.45</v>
      </c>
      <c r="AU207">
        <v>811.5</v>
      </c>
      <c r="AV207">
        <v>9636.5</v>
      </c>
      <c r="AW207">
        <v>276.75</v>
      </c>
      <c r="AX207">
        <v>4299</v>
      </c>
      <c r="AY207">
        <v>304.99</v>
      </c>
      <c r="AZ207">
        <v>102.49</v>
      </c>
      <c r="BA207">
        <v>371</v>
      </c>
      <c r="BB207">
        <v>367</v>
      </c>
      <c r="BC207">
        <v>4199</v>
      </c>
      <c r="BD207">
        <v>291.5</v>
      </c>
      <c r="BE207">
        <v>112.4</v>
      </c>
      <c r="BF207">
        <v>102.49</v>
      </c>
      <c r="BG207">
        <v>102.49</v>
      </c>
      <c r="BH207">
        <v>811.5</v>
      </c>
      <c r="BI207">
        <v>102.49</v>
      </c>
      <c r="BJ207">
        <v>1124</v>
      </c>
      <c r="BK207">
        <v>141.5</v>
      </c>
      <c r="BL207">
        <v>3905</v>
      </c>
      <c r="BM207">
        <v>3174</v>
      </c>
      <c r="BN207">
        <v>656</v>
      </c>
      <c r="BO207">
        <v>293.75</v>
      </c>
      <c r="BP207">
        <v>846.25</v>
      </c>
      <c r="BQ207">
        <v>102.49</v>
      </c>
      <c r="BR207">
        <v>66.239999999999995</v>
      </c>
      <c r="BS207">
        <v>2135235</v>
      </c>
      <c r="BT207">
        <v>22053</v>
      </c>
      <c r="BU207" t="str">
        <f>SRP[[#This Row],[Tier]]&amp;" - "&amp;DOLLAR(SRP[[#This Row],[United States]],2)&amp;" USD"</f>
        <v>205 - $102.49 USD</v>
      </c>
      <c r="BV207" t="str">
        <f>WSP[[#This Row],[LOOKUP]]</f>
        <v>205 - $71.74 USD</v>
      </c>
    </row>
    <row r="208" spans="1:74" x14ac:dyDescent="0.25">
      <c r="A208">
        <v>206</v>
      </c>
      <c r="B208">
        <v>102.99</v>
      </c>
      <c r="C208">
        <v>7828</v>
      </c>
      <c r="D208">
        <v>764</v>
      </c>
      <c r="E208">
        <v>144.44999999999999</v>
      </c>
      <c r="F208">
        <v>102.99</v>
      </c>
      <c r="G208">
        <v>8870</v>
      </c>
      <c r="H208">
        <v>102.99</v>
      </c>
      <c r="I208">
        <v>205</v>
      </c>
      <c r="J208">
        <v>154.5</v>
      </c>
      <c r="K208">
        <v>102.99</v>
      </c>
      <c r="L208">
        <v>61400</v>
      </c>
      <c r="M208">
        <v>411</v>
      </c>
      <c r="N208">
        <v>202900</v>
      </c>
      <c r="O208">
        <v>51500</v>
      </c>
      <c r="P208">
        <v>618</v>
      </c>
      <c r="Q208">
        <v>102.99</v>
      </c>
      <c r="R208">
        <v>2059</v>
      </c>
      <c r="S208">
        <v>660</v>
      </c>
      <c r="T208">
        <v>644.5</v>
      </c>
      <c r="U208">
        <v>102.99</v>
      </c>
      <c r="V208">
        <v>102.99</v>
      </c>
      <c r="W208">
        <v>102.99</v>
      </c>
      <c r="X208">
        <v>102.99</v>
      </c>
      <c r="Y208">
        <v>102.99</v>
      </c>
      <c r="Z208">
        <v>988</v>
      </c>
      <c r="AA208">
        <v>20590</v>
      </c>
      <c r="AB208">
        <v>13389</v>
      </c>
      <c r="AC208">
        <v>3560</v>
      </c>
      <c r="AD208">
        <v>1000000</v>
      </c>
      <c r="AE208">
        <v>102.99</v>
      </c>
      <c r="AF208">
        <v>485</v>
      </c>
      <c r="AG208">
        <v>102.99</v>
      </c>
      <c r="AH208">
        <v>11124</v>
      </c>
      <c r="AI208">
        <v>15349</v>
      </c>
      <c r="AJ208">
        <v>100900</v>
      </c>
      <c r="AK208">
        <v>102.99</v>
      </c>
      <c r="AL208">
        <v>142</v>
      </c>
      <c r="AM208">
        <v>275.10000000000002</v>
      </c>
      <c r="AN208">
        <v>102.99</v>
      </c>
      <c r="AO208">
        <v>319</v>
      </c>
      <c r="AP208">
        <v>102.99</v>
      </c>
      <c r="AQ208">
        <v>30649</v>
      </c>
      <c r="AR208">
        <v>1391</v>
      </c>
      <c r="AS208">
        <v>102.99</v>
      </c>
      <c r="AT208">
        <v>122.95</v>
      </c>
      <c r="AU208">
        <v>814</v>
      </c>
      <c r="AV208">
        <v>9684</v>
      </c>
      <c r="AW208">
        <v>278.10000000000002</v>
      </c>
      <c r="AX208">
        <v>4319</v>
      </c>
      <c r="AY208">
        <v>305.99</v>
      </c>
      <c r="AZ208">
        <v>102.99</v>
      </c>
      <c r="BA208">
        <v>372.8</v>
      </c>
      <c r="BB208">
        <v>368.8</v>
      </c>
      <c r="BC208">
        <v>4219</v>
      </c>
      <c r="BD208">
        <v>292</v>
      </c>
      <c r="BE208">
        <v>112.9</v>
      </c>
      <c r="BF208">
        <v>102.99</v>
      </c>
      <c r="BG208">
        <v>102.99</v>
      </c>
      <c r="BH208">
        <v>814</v>
      </c>
      <c r="BI208">
        <v>102.99</v>
      </c>
      <c r="BJ208">
        <v>1129</v>
      </c>
      <c r="BK208">
        <v>142</v>
      </c>
      <c r="BL208">
        <v>3928</v>
      </c>
      <c r="BM208">
        <v>3189</v>
      </c>
      <c r="BN208">
        <v>659.2</v>
      </c>
      <c r="BO208">
        <v>295.5</v>
      </c>
      <c r="BP208">
        <v>850.5</v>
      </c>
      <c r="BQ208">
        <v>102.99</v>
      </c>
      <c r="BR208">
        <v>66.489999999999995</v>
      </c>
      <c r="BS208">
        <v>2145652</v>
      </c>
      <c r="BT208">
        <v>22160.6</v>
      </c>
      <c r="BU208" t="str">
        <f>SRP[[#This Row],[Tier]]&amp;" - "&amp;DOLLAR(SRP[[#This Row],[United States]],2)&amp;" USD"</f>
        <v>206 - $102.99 USD</v>
      </c>
      <c r="BV208" t="str">
        <f>WSP[[#This Row],[LOOKUP]]</f>
        <v>206 - $72.09 USD</v>
      </c>
    </row>
    <row r="209" spans="1:74" x14ac:dyDescent="0.25">
      <c r="A209">
        <v>207</v>
      </c>
      <c r="B209">
        <v>103.49</v>
      </c>
      <c r="C209">
        <v>7866</v>
      </c>
      <c r="D209">
        <v>766.5</v>
      </c>
      <c r="E209">
        <v>145.19999999999999</v>
      </c>
      <c r="F209">
        <v>103.49</v>
      </c>
      <c r="G209">
        <v>8915</v>
      </c>
      <c r="H209">
        <v>103.49</v>
      </c>
      <c r="I209">
        <v>206</v>
      </c>
      <c r="J209">
        <v>155.25</v>
      </c>
      <c r="K209">
        <v>103.49</v>
      </c>
      <c r="L209">
        <v>61650</v>
      </c>
      <c r="M209">
        <v>413</v>
      </c>
      <c r="N209">
        <v>203400</v>
      </c>
      <c r="O209">
        <v>51750</v>
      </c>
      <c r="P209">
        <v>621</v>
      </c>
      <c r="Q209">
        <v>103.49</v>
      </c>
      <c r="R209">
        <v>2069</v>
      </c>
      <c r="S209">
        <v>662.5</v>
      </c>
      <c r="T209">
        <v>647.75</v>
      </c>
      <c r="U209">
        <v>103.49</v>
      </c>
      <c r="V209">
        <v>103.49</v>
      </c>
      <c r="W209">
        <v>103.49</v>
      </c>
      <c r="X209">
        <v>103.49</v>
      </c>
      <c r="Y209">
        <v>103.49</v>
      </c>
      <c r="Z209">
        <v>994.5</v>
      </c>
      <c r="AA209">
        <v>20690</v>
      </c>
      <c r="AB209">
        <v>13454</v>
      </c>
      <c r="AC209">
        <v>3570</v>
      </c>
      <c r="AD209">
        <v>1005000</v>
      </c>
      <c r="AE209">
        <v>103.49</v>
      </c>
      <c r="AF209">
        <v>487.5</v>
      </c>
      <c r="AG209">
        <v>103.49</v>
      </c>
      <c r="AH209">
        <v>11210</v>
      </c>
      <c r="AI209">
        <v>15424</v>
      </c>
      <c r="AJ209">
        <v>101400</v>
      </c>
      <c r="AK209">
        <v>103.49</v>
      </c>
      <c r="AL209">
        <v>142.5</v>
      </c>
      <c r="AM209">
        <v>276.45</v>
      </c>
      <c r="AN209">
        <v>103.49</v>
      </c>
      <c r="AO209">
        <v>321</v>
      </c>
      <c r="AP209">
        <v>103.49</v>
      </c>
      <c r="AQ209">
        <v>30799</v>
      </c>
      <c r="AR209">
        <v>1398</v>
      </c>
      <c r="AS209">
        <v>103.49</v>
      </c>
      <c r="AT209">
        <v>123.45</v>
      </c>
      <c r="AU209">
        <v>816.5</v>
      </c>
      <c r="AV209">
        <v>9731.5</v>
      </c>
      <c r="AW209">
        <v>279.45</v>
      </c>
      <c r="AX209">
        <v>4339</v>
      </c>
      <c r="AY209">
        <v>306.99</v>
      </c>
      <c r="AZ209">
        <v>103.49</v>
      </c>
      <c r="BA209">
        <v>374.6</v>
      </c>
      <c r="BB209">
        <v>370.6</v>
      </c>
      <c r="BC209">
        <v>4239</v>
      </c>
      <c r="BD209">
        <v>292.5</v>
      </c>
      <c r="BE209">
        <v>113.4</v>
      </c>
      <c r="BF209">
        <v>103.49</v>
      </c>
      <c r="BG209">
        <v>103.49</v>
      </c>
      <c r="BH209">
        <v>816.5</v>
      </c>
      <c r="BI209">
        <v>103.49</v>
      </c>
      <c r="BJ209">
        <v>1134</v>
      </c>
      <c r="BK209">
        <v>142.5</v>
      </c>
      <c r="BL209">
        <v>3951</v>
      </c>
      <c r="BM209">
        <v>3204</v>
      </c>
      <c r="BN209">
        <v>662.4</v>
      </c>
      <c r="BO209">
        <v>297.25</v>
      </c>
      <c r="BP209">
        <v>854.75</v>
      </c>
      <c r="BQ209">
        <v>103.49</v>
      </c>
      <c r="BR209">
        <v>66.739999999999995</v>
      </c>
      <c r="BS209">
        <v>2156069</v>
      </c>
      <c r="BT209">
        <v>22268.2</v>
      </c>
      <c r="BU209" t="str">
        <f>SRP[[#This Row],[Tier]]&amp;" - "&amp;DOLLAR(SRP[[#This Row],[United States]],2)&amp;" USD"</f>
        <v>207 - $103.49 USD</v>
      </c>
      <c r="BV209" t="str">
        <f>WSP[[#This Row],[LOOKUP]]</f>
        <v>207 - $72.44 USD</v>
      </c>
    </row>
    <row r="210" spans="1:74" x14ac:dyDescent="0.25">
      <c r="A210">
        <v>208</v>
      </c>
      <c r="B210">
        <v>103.99</v>
      </c>
      <c r="C210">
        <v>7904</v>
      </c>
      <c r="D210">
        <v>769</v>
      </c>
      <c r="E210">
        <v>145.94999999999999</v>
      </c>
      <c r="F210">
        <v>103.99</v>
      </c>
      <c r="G210">
        <v>8960</v>
      </c>
      <c r="H210">
        <v>103.99</v>
      </c>
      <c r="I210">
        <v>207</v>
      </c>
      <c r="J210">
        <v>156</v>
      </c>
      <c r="K210">
        <v>103.99</v>
      </c>
      <c r="L210">
        <v>61900</v>
      </c>
      <c r="M210">
        <v>415</v>
      </c>
      <c r="N210">
        <v>203900</v>
      </c>
      <c r="O210">
        <v>52000</v>
      </c>
      <c r="P210">
        <v>624</v>
      </c>
      <c r="Q210">
        <v>103.99</v>
      </c>
      <c r="R210">
        <v>2079</v>
      </c>
      <c r="S210">
        <v>665</v>
      </c>
      <c r="T210">
        <v>651</v>
      </c>
      <c r="U210">
        <v>103.99</v>
      </c>
      <c r="V210">
        <v>103.99</v>
      </c>
      <c r="W210">
        <v>103.99</v>
      </c>
      <c r="X210">
        <v>103.99</v>
      </c>
      <c r="Y210">
        <v>103.99</v>
      </c>
      <c r="Z210">
        <v>1001</v>
      </c>
      <c r="AA210">
        <v>20790</v>
      </c>
      <c r="AB210">
        <v>13519</v>
      </c>
      <c r="AC210">
        <v>3580</v>
      </c>
      <c r="AD210">
        <v>1010000</v>
      </c>
      <c r="AE210">
        <v>103.99</v>
      </c>
      <c r="AF210">
        <v>490</v>
      </c>
      <c r="AG210">
        <v>103.99</v>
      </c>
      <c r="AH210">
        <v>11232</v>
      </c>
      <c r="AI210">
        <v>15499</v>
      </c>
      <c r="AJ210">
        <v>101900</v>
      </c>
      <c r="AK210">
        <v>103.99</v>
      </c>
      <c r="AL210">
        <v>143</v>
      </c>
      <c r="AM210">
        <v>277.8</v>
      </c>
      <c r="AN210">
        <v>103.99</v>
      </c>
      <c r="AO210">
        <v>322</v>
      </c>
      <c r="AP210">
        <v>103.99</v>
      </c>
      <c r="AQ210">
        <v>30949</v>
      </c>
      <c r="AR210">
        <v>1405</v>
      </c>
      <c r="AS210">
        <v>103.99</v>
      </c>
      <c r="AT210">
        <v>123.95</v>
      </c>
      <c r="AU210">
        <v>819</v>
      </c>
      <c r="AV210">
        <v>9779</v>
      </c>
      <c r="AW210">
        <v>280.8</v>
      </c>
      <c r="AX210">
        <v>4359</v>
      </c>
      <c r="AY210">
        <v>307.99</v>
      </c>
      <c r="AZ210">
        <v>103.99</v>
      </c>
      <c r="BA210">
        <v>376.4</v>
      </c>
      <c r="BB210">
        <v>372.4</v>
      </c>
      <c r="BC210">
        <v>4259</v>
      </c>
      <c r="BD210">
        <v>293</v>
      </c>
      <c r="BE210">
        <v>113.9</v>
      </c>
      <c r="BF210">
        <v>103.99</v>
      </c>
      <c r="BG210">
        <v>103.99</v>
      </c>
      <c r="BH210">
        <v>819</v>
      </c>
      <c r="BI210">
        <v>103.99</v>
      </c>
      <c r="BJ210">
        <v>1139</v>
      </c>
      <c r="BK210">
        <v>143</v>
      </c>
      <c r="BL210">
        <v>3974</v>
      </c>
      <c r="BM210">
        <v>3219</v>
      </c>
      <c r="BN210">
        <v>665.6</v>
      </c>
      <c r="BO210">
        <v>299</v>
      </c>
      <c r="BP210">
        <v>859</v>
      </c>
      <c r="BQ210">
        <v>103.99</v>
      </c>
      <c r="BR210">
        <v>66.989999999999995</v>
      </c>
      <c r="BS210">
        <v>2166486</v>
      </c>
      <c r="BT210">
        <v>22375.8</v>
      </c>
      <c r="BU210" t="str">
        <f>SRP[[#This Row],[Tier]]&amp;" - "&amp;DOLLAR(SRP[[#This Row],[United States]],2)&amp;" USD"</f>
        <v>208 - $103.99 USD</v>
      </c>
      <c r="BV210" t="str">
        <f>WSP[[#This Row],[LOOKUP]]</f>
        <v>208 - $72.79 USD</v>
      </c>
    </row>
    <row r="211" spans="1:74" x14ac:dyDescent="0.25">
      <c r="A211">
        <v>209</v>
      </c>
      <c r="B211">
        <v>104.49</v>
      </c>
      <c r="C211">
        <v>7942</v>
      </c>
      <c r="D211">
        <v>771.5</v>
      </c>
      <c r="E211">
        <v>146.69999999999999</v>
      </c>
      <c r="F211">
        <v>104.49</v>
      </c>
      <c r="G211">
        <v>9005</v>
      </c>
      <c r="H211">
        <v>104.49</v>
      </c>
      <c r="I211">
        <v>208</v>
      </c>
      <c r="J211">
        <v>156.75</v>
      </c>
      <c r="K211">
        <v>104.49</v>
      </c>
      <c r="L211">
        <v>62150</v>
      </c>
      <c r="M211">
        <v>417</v>
      </c>
      <c r="N211">
        <v>204400</v>
      </c>
      <c r="O211">
        <v>52250</v>
      </c>
      <c r="P211">
        <v>627</v>
      </c>
      <c r="Q211">
        <v>104.49</v>
      </c>
      <c r="R211">
        <v>2089</v>
      </c>
      <c r="S211">
        <v>667.5</v>
      </c>
      <c r="T211">
        <v>654.25</v>
      </c>
      <c r="U211">
        <v>104.49</v>
      </c>
      <c r="V211">
        <v>104.49</v>
      </c>
      <c r="W211">
        <v>104.49</v>
      </c>
      <c r="X211">
        <v>104.49</v>
      </c>
      <c r="Y211">
        <v>104.49</v>
      </c>
      <c r="Z211">
        <v>1007.5</v>
      </c>
      <c r="AA211">
        <v>20890</v>
      </c>
      <c r="AB211">
        <v>13584</v>
      </c>
      <c r="AC211">
        <v>3590</v>
      </c>
      <c r="AD211">
        <v>1015000</v>
      </c>
      <c r="AE211">
        <v>104.49</v>
      </c>
      <c r="AF211">
        <v>492.5</v>
      </c>
      <c r="AG211">
        <v>104.49</v>
      </c>
      <c r="AH211">
        <v>11318</v>
      </c>
      <c r="AI211">
        <v>15574</v>
      </c>
      <c r="AJ211">
        <v>102400</v>
      </c>
      <c r="AK211">
        <v>104.49</v>
      </c>
      <c r="AL211">
        <v>143.5</v>
      </c>
      <c r="AM211">
        <v>279.14999999999998</v>
      </c>
      <c r="AN211">
        <v>104.49</v>
      </c>
      <c r="AO211">
        <v>324</v>
      </c>
      <c r="AP211">
        <v>104.49</v>
      </c>
      <c r="AQ211">
        <v>31099</v>
      </c>
      <c r="AR211">
        <v>1412</v>
      </c>
      <c r="AS211">
        <v>104.49</v>
      </c>
      <c r="AT211">
        <v>124.45</v>
      </c>
      <c r="AU211">
        <v>821.5</v>
      </c>
      <c r="AV211">
        <v>9826.5</v>
      </c>
      <c r="AW211">
        <v>282.14999999999998</v>
      </c>
      <c r="AX211">
        <v>4379</v>
      </c>
      <c r="AY211">
        <v>308.99</v>
      </c>
      <c r="AZ211">
        <v>104.49</v>
      </c>
      <c r="BA211">
        <v>378.2</v>
      </c>
      <c r="BB211">
        <v>374.2</v>
      </c>
      <c r="BC211">
        <v>4279</v>
      </c>
      <c r="BD211">
        <v>293.5</v>
      </c>
      <c r="BE211">
        <v>114.4</v>
      </c>
      <c r="BF211">
        <v>104.49</v>
      </c>
      <c r="BG211">
        <v>104.49</v>
      </c>
      <c r="BH211">
        <v>821.5</v>
      </c>
      <c r="BI211">
        <v>104.49</v>
      </c>
      <c r="BJ211">
        <v>1144</v>
      </c>
      <c r="BK211">
        <v>143.5</v>
      </c>
      <c r="BL211">
        <v>3997</v>
      </c>
      <c r="BM211">
        <v>3234</v>
      </c>
      <c r="BN211">
        <v>668.8</v>
      </c>
      <c r="BO211">
        <v>300.75</v>
      </c>
      <c r="BP211">
        <v>863.25</v>
      </c>
      <c r="BQ211">
        <v>104.49</v>
      </c>
      <c r="BR211">
        <v>67.239999999999995</v>
      </c>
      <c r="BS211">
        <v>2176903</v>
      </c>
      <c r="BT211">
        <v>22483.4</v>
      </c>
      <c r="BU211" t="str">
        <f>SRP[[#This Row],[Tier]]&amp;" - "&amp;DOLLAR(SRP[[#This Row],[United States]],2)&amp;" USD"</f>
        <v>209 - $104.49 USD</v>
      </c>
      <c r="BV211" t="str">
        <f>WSP[[#This Row],[LOOKUP]]</f>
        <v>209 - $73.14 USD</v>
      </c>
    </row>
    <row r="212" spans="1:74" x14ac:dyDescent="0.25">
      <c r="A212">
        <v>210</v>
      </c>
      <c r="B212">
        <v>104.99</v>
      </c>
      <c r="C212">
        <v>7980</v>
      </c>
      <c r="D212">
        <v>774</v>
      </c>
      <c r="E212">
        <v>147.44999999999999</v>
      </c>
      <c r="F212">
        <v>104.99</v>
      </c>
      <c r="G212">
        <v>9050</v>
      </c>
      <c r="H212">
        <v>104.99</v>
      </c>
      <c r="I212">
        <v>209</v>
      </c>
      <c r="J212">
        <v>157.5</v>
      </c>
      <c r="K212">
        <v>104.99</v>
      </c>
      <c r="L212">
        <v>62400</v>
      </c>
      <c r="M212">
        <v>419</v>
      </c>
      <c r="N212">
        <v>204900</v>
      </c>
      <c r="O212">
        <v>52500</v>
      </c>
      <c r="P212">
        <v>630</v>
      </c>
      <c r="Q212">
        <v>104.99</v>
      </c>
      <c r="R212">
        <v>2099</v>
      </c>
      <c r="S212">
        <v>670</v>
      </c>
      <c r="T212">
        <v>657.5</v>
      </c>
      <c r="U212">
        <v>104.99</v>
      </c>
      <c r="V212">
        <v>104.99</v>
      </c>
      <c r="W212">
        <v>104.99</v>
      </c>
      <c r="X212">
        <v>104.99</v>
      </c>
      <c r="Y212">
        <v>104.99</v>
      </c>
      <c r="Z212">
        <v>1014</v>
      </c>
      <c r="AA212">
        <v>20990</v>
      </c>
      <c r="AB212">
        <v>13649</v>
      </c>
      <c r="AC212">
        <v>3600</v>
      </c>
      <c r="AD212">
        <v>1020000</v>
      </c>
      <c r="AE212">
        <v>104.99</v>
      </c>
      <c r="AF212">
        <v>495</v>
      </c>
      <c r="AG212">
        <v>104.99</v>
      </c>
      <c r="AH212">
        <v>11340</v>
      </c>
      <c r="AI212">
        <v>15649</v>
      </c>
      <c r="AJ212">
        <v>102900</v>
      </c>
      <c r="AK212">
        <v>104.99</v>
      </c>
      <c r="AL212">
        <v>144</v>
      </c>
      <c r="AM212">
        <v>280.5</v>
      </c>
      <c r="AN212">
        <v>104.99</v>
      </c>
      <c r="AO212">
        <v>325</v>
      </c>
      <c r="AP212">
        <v>104.99</v>
      </c>
      <c r="AQ212">
        <v>31249</v>
      </c>
      <c r="AR212">
        <v>1419</v>
      </c>
      <c r="AS212">
        <v>104.99</v>
      </c>
      <c r="AT212">
        <v>124.95</v>
      </c>
      <c r="AU212">
        <v>824</v>
      </c>
      <c r="AV212">
        <v>9874</v>
      </c>
      <c r="AW212">
        <v>283.5</v>
      </c>
      <c r="AX212">
        <v>4399</v>
      </c>
      <c r="AY212">
        <v>309.99</v>
      </c>
      <c r="AZ212">
        <v>104.99</v>
      </c>
      <c r="BA212">
        <v>380</v>
      </c>
      <c r="BB212">
        <v>376</v>
      </c>
      <c r="BC212">
        <v>4299</v>
      </c>
      <c r="BD212">
        <v>294</v>
      </c>
      <c r="BE212">
        <v>114.9</v>
      </c>
      <c r="BF212">
        <v>104.99</v>
      </c>
      <c r="BG212">
        <v>104.99</v>
      </c>
      <c r="BH212">
        <v>824</v>
      </c>
      <c r="BI212">
        <v>104.99</v>
      </c>
      <c r="BJ212">
        <v>1149</v>
      </c>
      <c r="BK212">
        <v>144</v>
      </c>
      <c r="BL212">
        <v>4020</v>
      </c>
      <c r="BM212">
        <v>3249</v>
      </c>
      <c r="BN212">
        <v>672</v>
      </c>
      <c r="BO212">
        <v>302.5</v>
      </c>
      <c r="BP212">
        <v>867.5</v>
      </c>
      <c r="BQ212">
        <v>104.99</v>
      </c>
      <c r="BR212">
        <v>67.489999999999995</v>
      </c>
      <c r="BS212">
        <v>2187320</v>
      </c>
      <c r="BT212">
        <v>22591</v>
      </c>
      <c r="BU212" t="str">
        <f>SRP[[#This Row],[Tier]]&amp;" - "&amp;DOLLAR(SRP[[#This Row],[United States]],2)&amp;" USD"</f>
        <v>210 - $104.99 USD</v>
      </c>
      <c r="BV212" t="str">
        <f>WSP[[#This Row],[LOOKUP]]</f>
        <v>210 - $73.49 USD</v>
      </c>
    </row>
    <row r="213" spans="1:74" x14ac:dyDescent="0.25">
      <c r="A213">
        <v>211</v>
      </c>
      <c r="B213">
        <v>105.49</v>
      </c>
      <c r="C213">
        <v>8018</v>
      </c>
      <c r="D213">
        <v>776.5</v>
      </c>
      <c r="E213">
        <v>148.19999999999999</v>
      </c>
      <c r="F213">
        <v>105.49</v>
      </c>
      <c r="G213">
        <v>9095</v>
      </c>
      <c r="H213">
        <v>105.49</v>
      </c>
      <c r="I213">
        <v>210</v>
      </c>
      <c r="J213">
        <v>158.25</v>
      </c>
      <c r="K213">
        <v>105.49</v>
      </c>
      <c r="L213">
        <v>62650</v>
      </c>
      <c r="M213">
        <v>421</v>
      </c>
      <c r="N213">
        <v>205400</v>
      </c>
      <c r="O213">
        <v>52750</v>
      </c>
      <c r="P213">
        <v>633</v>
      </c>
      <c r="Q213">
        <v>105.49</v>
      </c>
      <c r="R213">
        <v>2109</v>
      </c>
      <c r="S213">
        <v>672.5</v>
      </c>
      <c r="T213">
        <v>660.75</v>
      </c>
      <c r="U213">
        <v>105.49</v>
      </c>
      <c r="V213">
        <v>105.49</v>
      </c>
      <c r="W213">
        <v>105.49</v>
      </c>
      <c r="X213">
        <v>105.49</v>
      </c>
      <c r="Y213">
        <v>105.49</v>
      </c>
      <c r="Z213">
        <v>1020.5</v>
      </c>
      <c r="AA213">
        <v>21090</v>
      </c>
      <c r="AB213">
        <v>13714</v>
      </c>
      <c r="AC213">
        <v>3610</v>
      </c>
      <c r="AD213">
        <v>1025000</v>
      </c>
      <c r="AE213">
        <v>105.49</v>
      </c>
      <c r="AF213">
        <v>497.5</v>
      </c>
      <c r="AG213">
        <v>105.49</v>
      </c>
      <c r="AH213">
        <v>11426</v>
      </c>
      <c r="AI213">
        <v>15724</v>
      </c>
      <c r="AJ213">
        <v>103400</v>
      </c>
      <c r="AK213">
        <v>105.49</v>
      </c>
      <c r="AL213">
        <v>144.5</v>
      </c>
      <c r="AM213">
        <v>281.85000000000002</v>
      </c>
      <c r="AN213">
        <v>105.49</v>
      </c>
      <c r="AO213">
        <v>327</v>
      </c>
      <c r="AP213">
        <v>105.49</v>
      </c>
      <c r="AQ213">
        <v>31399</v>
      </c>
      <c r="AR213">
        <v>1426</v>
      </c>
      <c r="AS213">
        <v>105.49</v>
      </c>
      <c r="AT213">
        <v>125.45</v>
      </c>
      <c r="AU213">
        <v>826.5</v>
      </c>
      <c r="AV213">
        <v>9921.5</v>
      </c>
      <c r="AW213">
        <v>284.85000000000002</v>
      </c>
      <c r="AX213">
        <v>4419</v>
      </c>
      <c r="AY213">
        <v>310.99</v>
      </c>
      <c r="AZ213">
        <v>105.49</v>
      </c>
      <c r="BA213">
        <v>381.8</v>
      </c>
      <c r="BB213">
        <v>377.8</v>
      </c>
      <c r="BC213">
        <v>4319</v>
      </c>
      <c r="BD213">
        <v>294.5</v>
      </c>
      <c r="BE213">
        <v>115.4</v>
      </c>
      <c r="BF213">
        <v>105.49</v>
      </c>
      <c r="BG213">
        <v>105.49</v>
      </c>
      <c r="BH213">
        <v>826.5</v>
      </c>
      <c r="BI213">
        <v>105.49</v>
      </c>
      <c r="BJ213">
        <v>1154</v>
      </c>
      <c r="BK213">
        <v>144.5</v>
      </c>
      <c r="BL213">
        <v>4043</v>
      </c>
      <c r="BM213">
        <v>3264</v>
      </c>
      <c r="BN213">
        <v>675.2</v>
      </c>
      <c r="BO213">
        <v>304.25</v>
      </c>
      <c r="BP213">
        <v>871.75</v>
      </c>
      <c r="BQ213">
        <v>105.49</v>
      </c>
      <c r="BR213">
        <v>67.739999999999995</v>
      </c>
      <c r="BS213">
        <v>2197737</v>
      </c>
      <c r="BT213">
        <v>22698.6</v>
      </c>
      <c r="BU213" t="str">
        <f>SRP[[#This Row],[Tier]]&amp;" - "&amp;DOLLAR(SRP[[#This Row],[United States]],2)&amp;" USD"</f>
        <v>211 - $105.49 USD</v>
      </c>
      <c r="BV213" t="str">
        <f>WSP[[#This Row],[LOOKUP]]</f>
        <v>211 - $73.84 USD</v>
      </c>
    </row>
    <row r="214" spans="1:74" x14ac:dyDescent="0.25">
      <c r="A214">
        <v>212</v>
      </c>
      <c r="B214">
        <v>105.99</v>
      </c>
      <c r="C214">
        <v>8056</v>
      </c>
      <c r="D214">
        <v>779</v>
      </c>
      <c r="E214">
        <v>148.94999999999999</v>
      </c>
      <c r="F214">
        <v>105.99</v>
      </c>
      <c r="G214">
        <v>9140</v>
      </c>
      <c r="H214">
        <v>105.99</v>
      </c>
      <c r="I214">
        <v>211</v>
      </c>
      <c r="J214">
        <v>159</v>
      </c>
      <c r="K214">
        <v>105.99</v>
      </c>
      <c r="L214">
        <v>62900</v>
      </c>
      <c r="M214">
        <v>423</v>
      </c>
      <c r="N214">
        <v>205900</v>
      </c>
      <c r="O214">
        <v>53000</v>
      </c>
      <c r="P214">
        <v>636</v>
      </c>
      <c r="Q214">
        <v>105.99</v>
      </c>
      <c r="R214">
        <v>2119</v>
      </c>
      <c r="S214">
        <v>675</v>
      </c>
      <c r="T214">
        <v>664</v>
      </c>
      <c r="U214">
        <v>105.99</v>
      </c>
      <c r="V214">
        <v>105.99</v>
      </c>
      <c r="W214">
        <v>105.99</v>
      </c>
      <c r="X214">
        <v>105.99</v>
      </c>
      <c r="Y214">
        <v>105.99</v>
      </c>
      <c r="Z214">
        <v>1027</v>
      </c>
      <c r="AA214">
        <v>21190</v>
      </c>
      <c r="AB214">
        <v>13779</v>
      </c>
      <c r="AC214">
        <v>3620</v>
      </c>
      <c r="AD214">
        <v>1030000</v>
      </c>
      <c r="AE214">
        <v>105.99</v>
      </c>
      <c r="AF214">
        <v>500</v>
      </c>
      <c r="AG214">
        <v>105.99</v>
      </c>
      <c r="AH214">
        <v>11448</v>
      </c>
      <c r="AI214">
        <v>15799</v>
      </c>
      <c r="AJ214">
        <v>103900</v>
      </c>
      <c r="AK214">
        <v>105.99</v>
      </c>
      <c r="AL214">
        <v>145</v>
      </c>
      <c r="AM214">
        <v>283.2</v>
      </c>
      <c r="AN214">
        <v>105.99</v>
      </c>
      <c r="AO214">
        <v>328</v>
      </c>
      <c r="AP214">
        <v>105.99</v>
      </c>
      <c r="AQ214">
        <v>31549</v>
      </c>
      <c r="AR214">
        <v>1433</v>
      </c>
      <c r="AS214">
        <v>105.99</v>
      </c>
      <c r="AT214">
        <v>125.95</v>
      </c>
      <c r="AU214">
        <v>829</v>
      </c>
      <c r="AV214">
        <v>9969</v>
      </c>
      <c r="AW214">
        <v>286.2</v>
      </c>
      <c r="AX214">
        <v>4439</v>
      </c>
      <c r="AY214">
        <v>311.99</v>
      </c>
      <c r="AZ214">
        <v>105.99</v>
      </c>
      <c r="BA214">
        <v>383.6</v>
      </c>
      <c r="BB214">
        <v>379.6</v>
      </c>
      <c r="BC214">
        <v>4339</v>
      </c>
      <c r="BD214">
        <v>295</v>
      </c>
      <c r="BE214">
        <v>115.9</v>
      </c>
      <c r="BF214">
        <v>105.99</v>
      </c>
      <c r="BG214">
        <v>105.99</v>
      </c>
      <c r="BH214">
        <v>829</v>
      </c>
      <c r="BI214">
        <v>105.99</v>
      </c>
      <c r="BJ214">
        <v>1159</v>
      </c>
      <c r="BK214">
        <v>145</v>
      </c>
      <c r="BL214">
        <v>4066</v>
      </c>
      <c r="BM214">
        <v>3279</v>
      </c>
      <c r="BN214">
        <v>678.4</v>
      </c>
      <c r="BO214">
        <v>306</v>
      </c>
      <c r="BP214">
        <v>876</v>
      </c>
      <c r="BQ214">
        <v>105.99</v>
      </c>
      <c r="BR214">
        <v>67.989999999999995</v>
      </c>
      <c r="BS214">
        <v>2208154</v>
      </c>
      <c r="BT214">
        <v>22806.2</v>
      </c>
      <c r="BU214" t="str">
        <f>SRP[[#This Row],[Tier]]&amp;" - "&amp;DOLLAR(SRP[[#This Row],[United States]],2)&amp;" USD"</f>
        <v>212 - $105.99 USD</v>
      </c>
      <c r="BV214" t="str">
        <f>WSP[[#This Row],[LOOKUP]]</f>
        <v>212 - $74.19 USD</v>
      </c>
    </row>
    <row r="215" spans="1:74" x14ac:dyDescent="0.25">
      <c r="A215">
        <v>213</v>
      </c>
      <c r="B215">
        <v>106.49</v>
      </c>
      <c r="C215">
        <v>8094</v>
      </c>
      <c r="D215">
        <v>781.5</v>
      </c>
      <c r="E215">
        <v>149.69999999999999</v>
      </c>
      <c r="F215">
        <v>106.49</v>
      </c>
      <c r="G215">
        <v>9185</v>
      </c>
      <c r="H215">
        <v>106.49</v>
      </c>
      <c r="I215">
        <v>212</v>
      </c>
      <c r="J215">
        <v>159.75</v>
      </c>
      <c r="K215">
        <v>106.49</v>
      </c>
      <c r="L215">
        <v>63150</v>
      </c>
      <c r="M215">
        <v>425</v>
      </c>
      <c r="N215">
        <v>206400</v>
      </c>
      <c r="O215">
        <v>53250</v>
      </c>
      <c r="P215">
        <v>639</v>
      </c>
      <c r="Q215">
        <v>106.49</v>
      </c>
      <c r="R215">
        <v>2129</v>
      </c>
      <c r="S215">
        <v>677.5</v>
      </c>
      <c r="T215">
        <v>667.25</v>
      </c>
      <c r="U215">
        <v>106.49</v>
      </c>
      <c r="V215">
        <v>106.49</v>
      </c>
      <c r="W215">
        <v>106.49</v>
      </c>
      <c r="X215">
        <v>106.49</v>
      </c>
      <c r="Y215">
        <v>106.49</v>
      </c>
      <c r="Z215">
        <v>1033.5</v>
      </c>
      <c r="AA215">
        <v>21290</v>
      </c>
      <c r="AB215">
        <v>13844</v>
      </c>
      <c r="AC215">
        <v>3630</v>
      </c>
      <c r="AD215">
        <v>1035000</v>
      </c>
      <c r="AE215">
        <v>106.49</v>
      </c>
      <c r="AF215">
        <v>502.5</v>
      </c>
      <c r="AG215">
        <v>106.49</v>
      </c>
      <c r="AH215">
        <v>11534</v>
      </c>
      <c r="AI215">
        <v>15874</v>
      </c>
      <c r="AJ215">
        <v>104400</v>
      </c>
      <c r="AK215">
        <v>106.49</v>
      </c>
      <c r="AL215">
        <v>145.5</v>
      </c>
      <c r="AM215">
        <v>284.55</v>
      </c>
      <c r="AN215">
        <v>106.49</v>
      </c>
      <c r="AO215">
        <v>330</v>
      </c>
      <c r="AP215">
        <v>106.49</v>
      </c>
      <c r="AQ215">
        <v>31699</v>
      </c>
      <c r="AR215">
        <v>1440</v>
      </c>
      <c r="AS215">
        <v>106.49</v>
      </c>
      <c r="AT215">
        <v>126.45</v>
      </c>
      <c r="AU215">
        <v>831.5</v>
      </c>
      <c r="AV215">
        <v>10016.5</v>
      </c>
      <c r="AW215">
        <v>287.55</v>
      </c>
      <c r="AX215">
        <v>4459</v>
      </c>
      <c r="AY215">
        <v>312.99</v>
      </c>
      <c r="AZ215">
        <v>106.49</v>
      </c>
      <c r="BA215">
        <v>385.4</v>
      </c>
      <c r="BB215">
        <v>381.4</v>
      </c>
      <c r="BC215">
        <v>4359</v>
      </c>
      <c r="BD215">
        <v>295.5</v>
      </c>
      <c r="BE215">
        <v>116.4</v>
      </c>
      <c r="BF215">
        <v>106.49</v>
      </c>
      <c r="BG215">
        <v>106.49</v>
      </c>
      <c r="BH215">
        <v>831.5</v>
      </c>
      <c r="BI215">
        <v>106.49</v>
      </c>
      <c r="BJ215">
        <v>1164</v>
      </c>
      <c r="BK215">
        <v>145.5</v>
      </c>
      <c r="BL215">
        <v>4089</v>
      </c>
      <c r="BM215">
        <v>3294</v>
      </c>
      <c r="BN215">
        <v>681.6</v>
      </c>
      <c r="BO215">
        <v>307.75</v>
      </c>
      <c r="BP215">
        <v>880.25</v>
      </c>
      <c r="BQ215">
        <v>106.49</v>
      </c>
      <c r="BR215">
        <v>68.239999999999995</v>
      </c>
      <c r="BS215">
        <v>2218571</v>
      </c>
      <c r="BT215">
        <v>22913.8</v>
      </c>
      <c r="BU215" t="str">
        <f>SRP[[#This Row],[Tier]]&amp;" - "&amp;DOLLAR(SRP[[#This Row],[United States]],2)&amp;" USD"</f>
        <v>213 - $106.49 USD</v>
      </c>
      <c r="BV215" t="str">
        <f>WSP[[#This Row],[LOOKUP]]</f>
        <v>213 - $74.54 USD</v>
      </c>
    </row>
    <row r="216" spans="1:74" x14ac:dyDescent="0.25">
      <c r="A216">
        <v>214</v>
      </c>
      <c r="B216">
        <v>106.99</v>
      </c>
      <c r="C216">
        <v>8132</v>
      </c>
      <c r="D216">
        <v>784</v>
      </c>
      <c r="E216">
        <v>150.44999999999999</v>
      </c>
      <c r="F216">
        <v>106.99</v>
      </c>
      <c r="G216">
        <v>9230</v>
      </c>
      <c r="H216">
        <v>106.99</v>
      </c>
      <c r="I216">
        <v>213</v>
      </c>
      <c r="J216">
        <v>160.5</v>
      </c>
      <c r="K216">
        <v>106.99</v>
      </c>
      <c r="L216">
        <v>63400</v>
      </c>
      <c r="M216">
        <v>427</v>
      </c>
      <c r="N216">
        <v>206900</v>
      </c>
      <c r="O216">
        <v>53500</v>
      </c>
      <c r="P216">
        <v>642</v>
      </c>
      <c r="Q216">
        <v>106.99</v>
      </c>
      <c r="R216">
        <v>2139</v>
      </c>
      <c r="S216">
        <v>680</v>
      </c>
      <c r="T216">
        <v>670.5</v>
      </c>
      <c r="U216">
        <v>106.99</v>
      </c>
      <c r="V216">
        <v>106.99</v>
      </c>
      <c r="W216">
        <v>106.99</v>
      </c>
      <c r="X216">
        <v>106.99</v>
      </c>
      <c r="Y216">
        <v>106.99</v>
      </c>
      <c r="Z216">
        <v>1040</v>
      </c>
      <c r="AA216">
        <v>21390</v>
      </c>
      <c r="AB216">
        <v>13909</v>
      </c>
      <c r="AC216">
        <v>3640</v>
      </c>
      <c r="AD216">
        <v>1040000</v>
      </c>
      <c r="AE216">
        <v>106.99</v>
      </c>
      <c r="AF216">
        <v>505</v>
      </c>
      <c r="AG216">
        <v>106.99</v>
      </c>
      <c r="AH216">
        <v>11556</v>
      </c>
      <c r="AI216">
        <v>15949</v>
      </c>
      <c r="AJ216">
        <v>104900</v>
      </c>
      <c r="AK216">
        <v>106.99</v>
      </c>
      <c r="AL216">
        <v>146</v>
      </c>
      <c r="AM216">
        <v>285.89999999999998</v>
      </c>
      <c r="AN216">
        <v>106.99</v>
      </c>
      <c r="AO216">
        <v>331</v>
      </c>
      <c r="AP216">
        <v>106.99</v>
      </c>
      <c r="AQ216">
        <v>31849</v>
      </c>
      <c r="AR216">
        <v>1447</v>
      </c>
      <c r="AS216">
        <v>106.99</v>
      </c>
      <c r="AT216">
        <v>126.95</v>
      </c>
      <c r="AU216">
        <v>834</v>
      </c>
      <c r="AV216">
        <v>10064</v>
      </c>
      <c r="AW216">
        <v>288.89999999999998</v>
      </c>
      <c r="AX216">
        <v>4479</v>
      </c>
      <c r="AY216">
        <v>313.99</v>
      </c>
      <c r="AZ216">
        <v>106.99</v>
      </c>
      <c r="BA216">
        <v>387.2</v>
      </c>
      <c r="BB216">
        <v>383.2</v>
      </c>
      <c r="BC216">
        <v>4379</v>
      </c>
      <c r="BD216">
        <v>296</v>
      </c>
      <c r="BE216">
        <v>116.9</v>
      </c>
      <c r="BF216">
        <v>106.99</v>
      </c>
      <c r="BG216">
        <v>106.99</v>
      </c>
      <c r="BH216">
        <v>834</v>
      </c>
      <c r="BI216">
        <v>106.99</v>
      </c>
      <c r="BJ216">
        <v>1169</v>
      </c>
      <c r="BK216">
        <v>146</v>
      </c>
      <c r="BL216">
        <v>4112</v>
      </c>
      <c r="BM216">
        <v>3309</v>
      </c>
      <c r="BN216">
        <v>684.8</v>
      </c>
      <c r="BO216">
        <v>309.5</v>
      </c>
      <c r="BP216">
        <v>884.5</v>
      </c>
      <c r="BQ216">
        <v>106.99</v>
      </c>
      <c r="BR216">
        <v>68.489999999999995</v>
      </c>
      <c r="BS216">
        <v>2228988</v>
      </c>
      <c r="BT216">
        <v>23021.4</v>
      </c>
      <c r="BU216" t="str">
        <f>SRP[[#This Row],[Tier]]&amp;" - "&amp;DOLLAR(SRP[[#This Row],[United States]],2)&amp;" USD"</f>
        <v>214 - $106.99 USD</v>
      </c>
      <c r="BV216" t="str">
        <f>WSP[[#This Row],[LOOKUP]]</f>
        <v>214 - $74.89 USD</v>
      </c>
    </row>
    <row r="217" spans="1:74" x14ac:dyDescent="0.25">
      <c r="A217">
        <v>215</v>
      </c>
      <c r="B217">
        <v>107.49</v>
      </c>
      <c r="C217">
        <v>8170</v>
      </c>
      <c r="D217">
        <v>786.5</v>
      </c>
      <c r="E217">
        <v>151.19999999999999</v>
      </c>
      <c r="F217">
        <v>107.49</v>
      </c>
      <c r="G217">
        <v>9275</v>
      </c>
      <c r="H217">
        <v>107.49</v>
      </c>
      <c r="I217">
        <v>214</v>
      </c>
      <c r="J217">
        <v>161.25</v>
      </c>
      <c r="K217">
        <v>107.49</v>
      </c>
      <c r="L217">
        <v>63650</v>
      </c>
      <c r="M217">
        <v>429</v>
      </c>
      <c r="N217">
        <v>207400</v>
      </c>
      <c r="O217">
        <v>53750</v>
      </c>
      <c r="P217">
        <v>645</v>
      </c>
      <c r="Q217">
        <v>107.49</v>
      </c>
      <c r="R217">
        <v>2149</v>
      </c>
      <c r="S217">
        <v>682.5</v>
      </c>
      <c r="T217">
        <v>673.75</v>
      </c>
      <c r="U217">
        <v>107.49</v>
      </c>
      <c r="V217">
        <v>107.49</v>
      </c>
      <c r="W217">
        <v>107.49</v>
      </c>
      <c r="X217">
        <v>107.49</v>
      </c>
      <c r="Y217">
        <v>107.49</v>
      </c>
      <c r="Z217">
        <v>1046.5</v>
      </c>
      <c r="AA217">
        <v>21490</v>
      </c>
      <c r="AB217">
        <v>13974</v>
      </c>
      <c r="AC217">
        <v>3650</v>
      </c>
      <c r="AD217">
        <v>1045000</v>
      </c>
      <c r="AE217">
        <v>107.49</v>
      </c>
      <c r="AF217">
        <v>507.5</v>
      </c>
      <c r="AG217">
        <v>107.49</v>
      </c>
      <c r="AH217">
        <v>11642</v>
      </c>
      <c r="AI217">
        <v>16024</v>
      </c>
      <c r="AJ217">
        <v>105400</v>
      </c>
      <c r="AK217">
        <v>107.49</v>
      </c>
      <c r="AL217">
        <v>146.5</v>
      </c>
      <c r="AM217">
        <v>287.25</v>
      </c>
      <c r="AN217">
        <v>107.49</v>
      </c>
      <c r="AO217">
        <v>333</v>
      </c>
      <c r="AP217">
        <v>107.49</v>
      </c>
      <c r="AQ217">
        <v>31999</v>
      </c>
      <c r="AR217">
        <v>1454</v>
      </c>
      <c r="AS217">
        <v>107.49</v>
      </c>
      <c r="AT217">
        <v>127.45</v>
      </c>
      <c r="AU217">
        <v>836.5</v>
      </c>
      <c r="AV217">
        <v>10111.5</v>
      </c>
      <c r="AW217">
        <v>290.25</v>
      </c>
      <c r="AX217">
        <v>4499</v>
      </c>
      <c r="AY217">
        <v>314.99</v>
      </c>
      <c r="AZ217">
        <v>107.49</v>
      </c>
      <c r="BA217">
        <v>389</v>
      </c>
      <c r="BB217">
        <v>385</v>
      </c>
      <c r="BC217">
        <v>4399</v>
      </c>
      <c r="BD217">
        <v>296.5</v>
      </c>
      <c r="BE217">
        <v>117.4</v>
      </c>
      <c r="BF217">
        <v>107.49</v>
      </c>
      <c r="BG217">
        <v>107.49</v>
      </c>
      <c r="BH217">
        <v>836.5</v>
      </c>
      <c r="BI217">
        <v>107.49</v>
      </c>
      <c r="BJ217">
        <v>1174</v>
      </c>
      <c r="BK217">
        <v>146.5</v>
      </c>
      <c r="BL217">
        <v>4135</v>
      </c>
      <c r="BM217">
        <v>3324</v>
      </c>
      <c r="BN217">
        <v>688</v>
      </c>
      <c r="BO217">
        <v>311.25</v>
      </c>
      <c r="BP217">
        <v>888.75</v>
      </c>
      <c r="BQ217">
        <v>107.49</v>
      </c>
      <c r="BR217">
        <v>68.739999999999995</v>
      </c>
      <c r="BS217">
        <v>2239405</v>
      </c>
      <c r="BT217">
        <v>23129</v>
      </c>
      <c r="BU217" t="str">
        <f>SRP[[#This Row],[Tier]]&amp;" - "&amp;DOLLAR(SRP[[#This Row],[United States]],2)&amp;" USD"</f>
        <v>215 - $107.49 USD</v>
      </c>
      <c r="BV217" t="str">
        <f>WSP[[#This Row],[LOOKUP]]</f>
        <v>215 - $75.24 USD</v>
      </c>
    </row>
    <row r="218" spans="1:74" x14ac:dyDescent="0.25">
      <c r="A218">
        <v>216</v>
      </c>
      <c r="B218">
        <v>107.99</v>
      </c>
      <c r="C218">
        <v>8208</v>
      </c>
      <c r="D218">
        <v>789</v>
      </c>
      <c r="E218">
        <v>151.94999999999999</v>
      </c>
      <c r="F218">
        <v>107.99</v>
      </c>
      <c r="G218">
        <v>9320</v>
      </c>
      <c r="H218">
        <v>107.99</v>
      </c>
      <c r="I218">
        <v>215</v>
      </c>
      <c r="J218">
        <v>162</v>
      </c>
      <c r="K218">
        <v>107.99</v>
      </c>
      <c r="L218">
        <v>63900</v>
      </c>
      <c r="M218">
        <v>431</v>
      </c>
      <c r="N218">
        <v>207900</v>
      </c>
      <c r="O218">
        <v>54000</v>
      </c>
      <c r="P218">
        <v>648</v>
      </c>
      <c r="Q218">
        <v>107.99</v>
      </c>
      <c r="R218">
        <v>2159</v>
      </c>
      <c r="S218">
        <v>685</v>
      </c>
      <c r="T218">
        <v>677</v>
      </c>
      <c r="U218">
        <v>107.99</v>
      </c>
      <c r="V218">
        <v>107.99</v>
      </c>
      <c r="W218">
        <v>107.99</v>
      </c>
      <c r="X218">
        <v>107.99</v>
      </c>
      <c r="Y218">
        <v>107.99</v>
      </c>
      <c r="Z218">
        <v>1053</v>
      </c>
      <c r="AA218">
        <v>21590</v>
      </c>
      <c r="AB218">
        <v>14039</v>
      </c>
      <c r="AC218">
        <v>3660</v>
      </c>
      <c r="AD218">
        <v>1050000</v>
      </c>
      <c r="AE218">
        <v>107.99</v>
      </c>
      <c r="AF218">
        <v>510</v>
      </c>
      <c r="AG218">
        <v>107.99</v>
      </c>
      <c r="AH218">
        <v>11664</v>
      </c>
      <c r="AI218">
        <v>16099</v>
      </c>
      <c r="AJ218">
        <v>105900</v>
      </c>
      <c r="AK218">
        <v>107.99</v>
      </c>
      <c r="AL218">
        <v>147</v>
      </c>
      <c r="AM218">
        <v>288.60000000000002</v>
      </c>
      <c r="AN218">
        <v>107.99</v>
      </c>
      <c r="AO218">
        <v>334</v>
      </c>
      <c r="AP218">
        <v>107.99</v>
      </c>
      <c r="AQ218">
        <v>32149</v>
      </c>
      <c r="AR218">
        <v>1461</v>
      </c>
      <c r="AS218">
        <v>107.99</v>
      </c>
      <c r="AT218">
        <v>127.95</v>
      </c>
      <c r="AU218">
        <v>839</v>
      </c>
      <c r="AV218">
        <v>10159</v>
      </c>
      <c r="AW218">
        <v>291.60000000000002</v>
      </c>
      <c r="AX218">
        <v>4519</v>
      </c>
      <c r="AY218">
        <v>315.99</v>
      </c>
      <c r="AZ218">
        <v>107.99</v>
      </c>
      <c r="BA218">
        <v>390.8</v>
      </c>
      <c r="BB218">
        <v>386.8</v>
      </c>
      <c r="BC218">
        <v>4419</v>
      </c>
      <c r="BD218">
        <v>297</v>
      </c>
      <c r="BE218">
        <v>117.9</v>
      </c>
      <c r="BF218">
        <v>107.99</v>
      </c>
      <c r="BG218">
        <v>107.99</v>
      </c>
      <c r="BH218">
        <v>839</v>
      </c>
      <c r="BI218">
        <v>107.99</v>
      </c>
      <c r="BJ218">
        <v>1179</v>
      </c>
      <c r="BK218">
        <v>147</v>
      </c>
      <c r="BL218">
        <v>4158</v>
      </c>
      <c r="BM218">
        <v>3339</v>
      </c>
      <c r="BN218">
        <v>691.2</v>
      </c>
      <c r="BO218">
        <v>313</v>
      </c>
      <c r="BP218">
        <v>893</v>
      </c>
      <c r="BQ218">
        <v>107.99</v>
      </c>
      <c r="BR218">
        <v>68.989999999999995</v>
      </c>
      <c r="BS218">
        <v>2249822</v>
      </c>
      <c r="BT218">
        <v>23236.6</v>
      </c>
      <c r="BU218" t="str">
        <f>SRP[[#This Row],[Tier]]&amp;" - "&amp;DOLLAR(SRP[[#This Row],[United States]],2)&amp;" USD"</f>
        <v>216 - $107.99 USD</v>
      </c>
      <c r="BV218" t="str">
        <f>WSP[[#This Row],[LOOKUP]]</f>
        <v>216 - $75.59 USD</v>
      </c>
    </row>
    <row r="219" spans="1:74" x14ac:dyDescent="0.25">
      <c r="A219">
        <v>217</v>
      </c>
      <c r="B219">
        <v>108.49</v>
      </c>
      <c r="C219">
        <v>8246</v>
      </c>
      <c r="D219">
        <v>791.5</v>
      </c>
      <c r="E219">
        <v>152.69999999999999</v>
      </c>
      <c r="F219">
        <v>108.49</v>
      </c>
      <c r="G219">
        <v>9365</v>
      </c>
      <c r="H219">
        <v>108.49</v>
      </c>
      <c r="I219">
        <v>216</v>
      </c>
      <c r="J219">
        <v>162.75</v>
      </c>
      <c r="K219">
        <v>108.49</v>
      </c>
      <c r="L219">
        <v>64150</v>
      </c>
      <c r="M219">
        <v>433</v>
      </c>
      <c r="N219">
        <v>208400</v>
      </c>
      <c r="O219">
        <v>54250</v>
      </c>
      <c r="P219">
        <v>651</v>
      </c>
      <c r="Q219">
        <v>108.49</v>
      </c>
      <c r="R219">
        <v>2169</v>
      </c>
      <c r="S219">
        <v>687.5</v>
      </c>
      <c r="T219">
        <v>680.25</v>
      </c>
      <c r="U219">
        <v>108.49</v>
      </c>
      <c r="V219">
        <v>108.49</v>
      </c>
      <c r="W219">
        <v>108.49</v>
      </c>
      <c r="X219">
        <v>108.49</v>
      </c>
      <c r="Y219">
        <v>108.49</v>
      </c>
      <c r="Z219">
        <v>1059.5</v>
      </c>
      <c r="AA219">
        <v>21690</v>
      </c>
      <c r="AB219">
        <v>14104</v>
      </c>
      <c r="AC219">
        <v>3670</v>
      </c>
      <c r="AD219">
        <v>1055000</v>
      </c>
      <c r="AE219">
        <v>108.49</v>
      </c>
      <c r="AF219">
        <v>512.5</v>
      </c>
      <c r="AG219">
        <v>108.49</v>
      </c>
      <c r="AH219">
        <v>11750</v>
      </c>
      <c r="AI219">
        <v>16174</v>
      </c>
      <c r="AJ219">
        <v>106400</v>
      </c>
      <c r="AK219">
        <v>108.49</v>
      </c>
      <c r="AL219">
        <v>147.5</v>
      </c>
      <c r="AM219">
        <v>289.95</v>
      </c>
      <c r="AN219">
        <v>108.49</v>
      </c>
      <c r="AO219">
        <v>336</v>
      </c>
      <c r="AP219">
        <v>108.49</v>
      </c>
      <c r="AQ219">
        <v>32299</v>
      </c>
      <c r="AR219">
        <v>1468</v>
      </c>
      <c r="AS219">
        <v>108.49</v>
      </c>
      <c r="AT219">
        <v>128.44999999999999</v>
      </c>
      <c r="AU219">
        <v>841.5</v>
      </c>
      <c r="AV219">
        <v>10206.5</v>
      </c>
      <c r="AW219">
        <v>292.95</v>
      </c>
      <c r="AX219">
        <v>4539</v>
      </c>
      <c r="AY219">
        <v>316.99</v>
      </c>
      <c r="AZ219">
        <v>108.49</v>
      </c>
      <c r="BA219">
        <v>392.6</v>
      </c>
      <c r="BB219">
        <v>388.6</v>
      </c>
      <c r="BC219">
        <v>4439</v>
      </c>
      <c r="BD219">
        <v>297.5</v>
      </c>
      <c r="BE219">
        <v>118.4</v>
      </c>
      <c r="BF219">
        <v>108.49</v>
      </c>
      <c r="BG219">
        <v>108.49</v>
      </c>
      <c r="BH219">
        <v>841.5</v>
      </c>
      <c r="BI219">
        <v>108.49</v>
      </c>
      <c r="BJ219">
        <v>1184</v>
      </c>
      <c r="BK219">
        <v>147.5</v>
      </c>
      <c r="BL219">
        <v>4181</v>
      </c>
      <c r="BM219">
        <v>3354</v>
      </c>
      <c r="BN219">
        <v>694.4</v>
      </c>
      <c r="BO219">
        <v>314.75</v>
      </c>
      <c r="BP219">
        <v>897.25</v>
      </c>
      <c r="BQ219">
        <v>108.49</v>
      </c>
      <c r="BR219">
        <v>69.239999999999995</v>
      </c>
      <c r="BS219">
        <v>2260239</v>
      </c>
      <c r="BT219">
        <v>23344.2</v>
      </c>
      <c r="BU219" t="str">
        <f>SRP[[#This Row],[Tier]]&amp;" - "&amp;DOLLAR(SRP[[#This Row],[United States]],2)&amp;" USD"</f>
        <v>217 - $108.49 USD</v>
      </c>
      <c r="BV219" t="str">
        <f>WSP[[#This Row],[LOOKUP]]</f>
        <v>217 - $75.94 USD</v>
      </c>
    </row>
    <row r="220" spans="1:74" x14ac:dyDescent="0.25">
      <c r="A220">
        <v>218</v>
      </c>
      <c r="B220">
        <v>108.99</v>
      </c>
      <c r="C220">
        <v>8284</v>
      </c>
      <c r="D220">
        <v>794</v>
      </c>
      <c r="E220">
        <v>153.44999999999999</v>
      </c>
      <c r="F220">
        <v>108.99</v>
      </c>
      <c r="G220">
        <v>9410</v>
      </c>
      <c r="H220">
        <v>108.99</v>
      </c>
      <c r="I220">
        <v>217</v>
      </c>
      <c r="J220">
        <v>163.5</v>
      </c>
      <c r="K220">
        <v>108.99</v>
      </c>
      <c r="L220">
        <v>64400</v>
      </c>
      <c r="M220">
        <v>435</v>
      </c>
      <c r="N220">
        <v>208900</v>
      </c>
      <c r="O220">
        <v>54500</v>
      </c>
      <c r="P220">
        <v>654</v>
      </c>
      <c r="Q220">
        <v>108.99</v>
      </c>
      <c r="R220">
        <v>2179</v>
      </c>
      <c r="S220">
        <v>690</v>
      </c>
      <c r="T220">
        <v>683.5</v>
      </c>
      <c r="U220">
        <v>108.99</v>
      </c>
      <c r="V220">
        <v>108.99</v>
      </c>
      <c r="W220">
        <v>108.99</v>
      </c>
      <c r="X220">
        <v>108.99</v>
      </c>
      <c r="Y220">
        <v>108.99</v>
      </c>
      <c r="Z220">
        <v>1066</v>
      </c>
      <c r="AA220">
        <v>21790</v>
      </c>
      <c r="AB220">
        <v>14169</v>
      </c>
      <c r="AC220">
        <v>3680</v>
      </c>
      <c r="AD220">
        <v>1060000</v>
      </c>
      <c r="AE220">
        <v>108.99</v>
      </c>
      <c r="AF220">
        <v>515</v>
      </c>
      <c r="AG220">
        <v>108.99</v>
      </c>
      <c r="AH220">
        <v>11772</v>
      </c>
      <c r="AI220">
        <v>16249</v>
      </c>
      <c r="AJ220">
        <v>106900</v>
      </c>
      <c r="AK220">
        <v>108.99</v>
      </c>
      <c r="AL220">
        <v>148</v>
      </c>
      <c r="AM220">
        <v>291.3</v>
      </c>
      <c r="AN220">
        <v>108.99</v>
      </c>
      <c r="AO220">
        <v>337</v>
      </c>
      <c r="AP220">
        <v>108.99</v>
      </c>
      <c r="AQ220">
        <v>32449</v>
      </c>
      <c r="AR220">
        <v>1475</v>
      </c>
      <c r="AS220">
        <v>108.99</v>
      </c>
      <c r="AT220">
        <v>128.94999999999999</v>
      </c>
      <c r="AU220">
        <v>844</v>
      </c>
      <c r="AV220">
        <v>10254</v>
      </c>
      <c r="AW220">
        <v>294.3</v>
      </c>
      <c r="AX220">
        <v>4559</v>
      </c>
      <c r="AY220">
        <v>317.99</v>
      </c>
      <c r="AZ220">
        <v>108.99</v>
      </c>
      <c r="BA220">
        <v>394.4</v>
      </c>
      <c r="BB220">
        <v>390.4</v>
      </c>
      <c r="BC220">
        <v>4459</v>
      </c>
      <c r="BD220">
        <v>298</v>
      </c>
      <c r="BE220">
        <v>118.9</v>
      </c>
      <c r="BF220">
        <v>108.99</v>
      </c>
      <c r="BG220">
        <v>108.99</v>
      </c>
      <c r="BH220">
        <v>844</v>
      </c>
      <c r="BI220">
        <v>108.99</v>
      </c>
      <c r="BJ220">
        <v>1189</v>
      </c>
      <c r="BK220">
        <v>148</v>
      </c>
      <c r="BL220">
        <v>4204</v>
      </c>
      <c r="BM220">
        <v>3369</v>
      </c>
      <c r="BN220">
        <v>697.6</v>
      </c>
      <c r="BO220">
        <v>316.5</v>
      </c>
      <c r="BP220">
        <v>901.5</v>
      </c>
      <c r="BQ220">
        <v>108.99</v>
      </c>
      <c r="BR220">
        <v>69.489999999999995</v>
      </c>
      <c r="BS220">
        <v>2270656</v>
      </c>
      <c r="BT220">
        <v>23451.8</v>
      </c>
      <c r="BU220" t="str">
        <f>SRP[[#This Row],[Tier]]&amp;" - "&amp;DOLLAR(SRP[[#This Row],[United States]],2)&amp;" USD"</f>
        <v>218 - $108.99 USD</v>
      </c>
      <c r="BV220" t="str">
        <f>WSP[[#This Row],[LOOKUP]]</f>
        <v>218 - $76.29 USD</v>
      </c>
    </row>
    <row r="221" spans="1:74" x14ac:dyDescent="0.25">
      <c r="A221">
        <v>219</v>
      </c>
      <c r="B221">
        <v>109.49</v>
      </c>
      <c r="C221">
        <v>8322</v>
      </c>
      <c r="D221">
        <v>796.5</v>
      </c>
      <c r="E221">
        <v>154.19999999999999</v>
      </c>
      <c r="F221">
        <v>109.49</v>
      </c>
      <c r="G221">
        <v>9455</v>
      </c>
      <c r="H221">
        <v>109.49</v>
      </c>
      <c r="I221">
        <v>218</v>
      </c>
      <c r="J221">
        <v>164.25</v>
      </c>
      <c r="K221">
        <v>109.49</v>
      </c>
      <c r="L221">
        <v>64650</v>
      </c>
      <c r="M221">
        <v>437</v>
      </c>
      <c r="N221">
        <v>209400</v>
      </c>
      <c r="O221">
        <v>54750</v>
      </c>
      <c r="P221">
        <v>657</v>
      </c>
      <c r="Q221">
        <v>109.49</v>
      </c>
      <c r="R221">
        <v>2189</v>
      </c>
      <c r="S221">
        <v>692.5</v>
      </c>
      <c r="T221">
        <v>686.75</v>
      </c>
      <c r="U221">
        <v>109.49</v>
      </c>
      <c r="V221">
        <v>109.49</v>
      </c>
      <c r="W221">
        <v>109.49</v>
      </c>
      <c r="X221">
        <v>109.49</v>
      </c>
      <c r="Y221">
        <v>109.49</v>
      </c>
      <c r="Z221">
        <v>1072.5</v>
      </c>
      <c r="AA221">
        <v>21890</v>
      </c>
      <c r="AB221">
        <v>14234</v>
      </c>
      <c r="AC221">
        <v>3690</v>
      </c>
      <c r="AD221">
        <v>1065000</v>
      </c>
      <c r="AE221">
        <v>109.49</v>
      </c>
      <c r="AF221">
        <v>517.5</v>
      </c>
      <c r="AG221">
        <v>109.49</v>
      </c>
      <c r="AH221">
        <v>11858</v>
      </c>
      <c r="AI221">
        <v>16324</v>
      </c>
      <c r="AJ221">
        <v>107400</v>
      </c>
      <c r="AK221">
        <v>109.49</v>
      </c>
      <c r="AL221">
        <v>148.5</v>
      </c>
      <c r="AM221">
        <v>292.64999999999998</v>
      </c>
      <c r="AN221">
        <v>109.49</v>
      </c>
      <c r="AO221">
        <v>339</v>
      </c>
      <c r="AP221">
        <v>109.49</v>
      </c>
      <c r="AQ221">
        <v>32599</v>
      </c>
      <c r="AR221">
        <v>1482</v>
      </c>
      <c r="AS221">
        <v>109.49</v>
      </c>
      <c r="AT221">
        <v>129.44999999999999</v>
      </c>
      <c r="AU221">
        <v>846.5</v>
      </c>
      <c r="AV221">
        <v>10301.5</v>
      </c>
      <c r="AW221">
        <v>295.64999999999998</v>
      </c>
      <c r="AX221">
        <v>4579</v>
      </c>
      <c r="AY221">
        <v>318.99</v>
      </c>
      <c r="AZ221">
        <v>109.49</v>
      </c>
      <c r="BA221">
        <v>396.2</v>
      </c>
      <c r="BB221">
        <v>392.2</v>
      </c>
      <c r="BC221">
        <v>4479</v>
      </c>
      <c r="BD221">
        <v>298.5</v>
      </c>
      <c r="BE221">
        <v>119.4</v>
      </c>
      <c r="BF221">
        <v>109.49</v>
      </c>
      <c r="BG221">
        <v>109.49</v>
      </c>
      <c r="BH221">
        <v>846.5</v>
      </c>
      <c r="BI221">
        <v>109.49</v>
      </c>
      <c r="BJ221">
        <v>1194</v>
      </c>
      <c r="BK221">
        <v>148.5</v>
      </c>
      <c r="BL221">
        <v>4227</v>
      </c>
      <c r="BM221">
        <v>3384</v>
      </c>
      <c r="BN221">
        <v>700.8</v>
      </c>
      <c r="BO221">
        <v>318.25</v>
      </c>
      <c r="BP221">
        <v>905.75</v>
      </c>
      <c r="BQ221">
        <v>109.49</v>
      </c>
      <c r="BR221">
        <v>69.739999999999995</v>
      </c>
      <c r="BS221">
        <v>2281073</v>
      </c>
      <c r="BT221">
        <v>23559.4</v>
      </c>
      <c r="BU221" t="str">
        <f>SRP[[#This Row],[Tier]]&amp;" - "&amp;DOLLAR(SRP[[#This Row],[United States]],2)&amp;" USD"</f>
        <v>219 - $109.49 USD</v>
      </c>
      <c r="BV221" t="str">
        <f>WSP[[#This Row],[LOOKUP]]</f>
        <v>219 - $76.64 USD</v>
      </c>
    </row>
    <row r="222" spans="1:74" x14ac:dyDescent="0.25">
      <c r="A222">
        <v>220</v>
      </c>
      <c r="B222">
        <v>109.99</v>
      </c>
      <c r="C222">
        <v>8360</v>
      </c>
      <c r="D222">
        <v>799</v>
      </c>
      <c r="E222">
        <v>154.94999999999999</v>
      </c>
      <c r="F222">
        <v>109.99</v>
      </c>
      <c r="G222">
        <v>9500</v>
      </c>
      <c r="H222">
        <v>109.99</v>
      </c>
      <c r="I222">
        <v>219</v>
      </c>
      <c r="J222">
        <v>165</v>
      </c>
      <c r="K222">
        <v>109.99</v>
      </c>
      <c r="L222">
        <v>64900</v>
      </c>
      <c r="M222">
        <v>439</v>
      </c>
      <c r="N222">
        <v>209900</v>
      </c>
      <c r="O222">
        <v>55000</v>
      </c>
      <c r="P222">
        <v>660</v>
      </c>
      <c r="Q222">
        <v>109.99</v>
      </c>
      <c r="R222">
        <v>2199</v>
      </c>
      <c r="S222">
        <v>695</v>
      </c>
      <c r="T222">
        <v>690</v>
      </c>
      <c r="U222">
        <v>109.99</v>
      </c>
      <c r="V222">
        <v>109.99</v>
      </c>
      <c r="W222">
        <v>109.99</v>
      </c>
      <c r="X222">
        <v>109.99</v>
      </c>
      <c r="Y222">
        <v>109.99</v>
      </c>
      <c r="Z222">
        <v>1079</v>
      </c>
      <c r="AA222">
        <v>21990</v>
      </c>
      <c r="AB222">
        <v>14299</v>
      </c>
      <c r="AC222">
        <v>3700</v>
      </c>
      <c r="AD222">
        <v>1070000</v>
      </c>
      <c r="AE222">
        <v>109.99</v>
      </c>
      <c r="AF222">
        <v>520</v>
      </c>
      <c r="AG222">
        <v>109.99</v>
      </c>
      <c r="AH222">
        <v>11880</v>
      </c>
      <c r="AI222">
        <v>16399</v>
      </c>
      <c r="AJ222">
        <v>107900</v>
      </c>
      <c r="AK222">
        <v>109.99</v>
      </c>
      <c r="AL222">
        <v>149</v>
      </c>
      <c r="AM222">
        <v>294</v>
      </c>
      <c r="AN222">
        <v>109.99</v>
      </c>
      <c r="AO222">
        <v>340</v>
      </c>
      <c r="AP222">
        <v>109.99</v>
      </c>
      <c r="AQ222">
        <v>32749</v>
      </c>
      <c r="AR222">
        <v>1489</v>
      </c>
      <c r="AS222">
        <v>109.99</v>
      </c>
      <c r="AT222">
        <v>129.94999999999999</v>
      </c>
      <c r="AU222">
        <v>849</v>
      </c>
      <c r="AV222">
        <v>10349</v>
      </c>
      <c r="AW222">
        <v>297</v>
      </c>
      <c r="AX222">
        <v>4599</v>
      </c>
      <c r="AY222">
        <v>319.99</v>
      </c>
      <c r="AZ222">
        <v>109.99</v>
      </c>
      <c r="BA222">
        <v>398</v>
      </c>
      <c r="BB222">
        <v>394</v>
      </c>
      <c r="BC222">
        <v>4499</v>
      </c>
      <c r="BD222">
        <v>299</v>
      </c>
      <c r="BE222">
        <v>119.9</v>
      </c>
      <c r="BF222">
        <v>109.99</v>
      </c>
      <c r="BG222">
        <v>109.99</v>
      </c>
      <c r="BH222">
        <v>849</v>
      </c>
      <c r="BI222">
        <v>109.99</v>
      </c>
      <c r="BJ222">
        <v>1199</v>
      </c>
      <c r="BK222">
        <v>149</v>
      </c>
      <c r="BL222">
        <v>4250</v>
      </c>
      <c r="BM222">
        <v>3399</v>
      </c>
      <c r="BN222">
        <v>704</v>
      </c>
      <c r="BO222">
        <v>320</v>
      </c>
      <c r="BP222">
        <v>910</v>
      </c>
      <c r="BQ222">
        <v>109.99</v>
      </c>
      <c r="BR222">
        <v>69.989999999999995</v>
      </c>
      <c r="BS222">
        <v>2291490</v>
      </c>
      <c r="BT222">
        <v>23667</v>
      </c>
      <c r="BU222" t="str">
        <f>SRP[[#This Row],[Tier]]&amp;" - "&amp;DOLLAR(SRP[[#This Row],[United States]],2)&amp;" USD"</f>
        <v>220 - $109.99 USD</v>
      </c>
      <c r="BV222" t="str">
        <f>WSP[[#This Row],[LOOKUP]]</f>
        <v>220 - $76.99 USD</v>
      </c>
    </row>
    <row r="223" spans="1:74" x14ac:dyDescent="0.25">
      <c r="A223">
        <v>221</v>
      </c>
      <c r="B223">
        <v>110.49</v>
      </c>
      <c r="C223">
        <v>8398</v>
      </c>
      <c r="D223">
        <v>801.5</v>
      </c>
      <c r="E223">
        <v>155.69999999999999</v>
      </c>
      <c r="F223">
        <v>110.49</v>
      </c>
      <c r="G223">
        <v>9545</v>
      </c>
      <c r="H223">
        <v>110.49</v>
      </c>
      <c r="I223">
        <v>220</v>
      </c>
      <c r="J223">
        <v>165.75</v>
      </c>
      <c r="K223">
        <v>110.49</v>
      </c>
      <c r="L223">
        <v>65150</v>
      </c>
      <c r="M223">
        <v>441</v>
      </c>
      <c r="N223">
        <v>210400</v>
      </c>
      <c r="O223">
        <v>55250</v>
      </c>
      <c r="P223">
        <v>663</v>
      </c>
      <c r="Q223">
        <v>110.49</v>
      </c>
      <c r="R223">
        <v>2209</v>
      </c>
      <c r="S223">
        <v>697.5</v>
      </c>
      <c r="T223">
        <v>693.25</v>
      </c>
      <c r="U223">
        <v>110.49</v>
      </c>
      <c r="V223">
        <v>110.49</v>
      </c>
      <c r="W223">
        <v>110.49</v>
      </c>
      <c r="X223">
        <v>110.49</v>
      </c>
      <c r="Y223">
        <v>110.49</v>
      </c>
      <c r="Z223">
        <v>1085.5</v>
      </c>
      <c r="AA223">
        <v>22090</v>
      </c>
      <c r="AB223">
        <v>14364</v>
      </c>
      <c r="AC223">
        <v>3710</v>
      </c>
      <c r="AD223">
        <v>1075000</v>
      </c>
      <c r="AE223">
        <v>110.49</v>
      </c>
      <c r="AF223">
        <v>522.5</v>
      </c>
      <c r="AG223">
        <v>110.49</v>
      </c>
      <c r="AH223">
        <v>11966</v>
      </c>
      <c r="AI223">
        <v>16474</v>
      </c>
      <c r="AJ223">
        <v>108400</v>
      </c>
      <c r="AK223">
        <v>110.49</v>
      </c>
      <c r="AL223">
        <v>149.5</v>
      </c>
      <c r="AM223">
        <v>295.35000000000002</v>
      </c>
      <c r="AN223">
        <v>110.49</v>
      </c>
      <c r="AO223">
        <v>342</v>
      </c>
      <c r="AP223">
        <v>110.49</v>
      </c>
      <c r="AQ223">
        <v>32899</v>
      </c>
      <c r="AR223">
        <v>1496</v>
      </c>
      <c r="AS223">
        <v>110.49</v>
      </c>
      <c r="AT223">
        <v>130.44999999999999</v>
      </c>
      <c r="AU223">
        <v>851.5</v>
      </c>
      <c r="AV223">
        <v>10396.5</v>
      </c>
      <c r="AW223">
        <v>298.35000000000002</v>
      </c>
      <c r="AX223">
        <v>4619</v>
      </c>
      <c r="AY223">
        <v>320.99</v>
      </c>
      <c r="AZ223">
        <v>110.49</v>
      </c>
      <c r="BA223">
        <v>399.8</v>
      </c>
      <c r="BB223">
        <v>395.8</v>
      </c>
      <c r="BC223">
        <v>4519</v>
      </c>
      <c r="BD223">
        <v>299.5</v>
      </c>
      <c r="BE223">
        <v>120.4</v>
      </c>
      <c r="BF223">
        <v>110.49</v>
      </c>
      <c r="BG223">
        <v>110.49</v>
      </c>
      <c r="BH223">
        <v>851.5</v>
      </c>
      <c r="BI223">
        <v>110.49</v>
      </c>
      <c r="BJ223">
        <v>1204</v>
      </c>
      <c r="BK223">
        <v>149.5</v>
      </c>
      <c r="BL223">
        <v>4273</v>
      </c>
      <c r="BM223">
        <v>3414</v>
      </c>
      <c r="BN223">
        <v>707.2</v>
      </c>
      <c r="BO223">
        <v>321.75</v>
      </c>
      <c r="BP223">
        <v>914.25</v>
      </c>
      <c r="BQ223">
        <v>110.49</v>
      </c>
      <c r="BR223">
        <v>70.239999999999995</v>
      </c>
      <c r="BS223">
        <v>2301907</v>
      </c>
      <c r="BT223">
        <v>23774.6</v>
      </c>
      <c r="BU223" t="str">
        <f>SRP[[#This Row],[Tier]]&amp;" - "&amp;DOLLAR(SRP[[#This Row],[United States]],2)&amp;" USD"</f>
        <v>221 - $110.49 USD</v>
      </c>
      <c r="BV223" t="str">
        <f>WSP[[#This Row],[LOOKUP]]</f>
        <v>221 - $77.34 USD</v>
      </c>
    </row>
    <row r="224" spans="1:74" x14ac:dyDescent="0.25">
      <c r="A224">
        <v>222</v>
      </c>
      <c r="B224">
        <v>110.99</v>
      </c>
      <c r="C224">
        <v>8436</v>
      </c>
      <c r="D224">
        <v>804</v>
      </c>
      <c r="E224">
        <v>156.44999999999999</v>
      </c>
      <c r="F224">
        <v>110.99</v>
      </c>
      <c r="G224">
        <v>9590</v>
      </c>
      <c r="H224">
        <v>110.99</v>
      </c>
      <c r="I224">
        <v>221</v>
      </c>
      <c r="J224">
        <v>166.5</v>
      </c>
      <c r="K224">
        <v>110.99</v>
      </c>
      <c r="L224">
        <v>65400</v>
      </c>
      <c r="M224">
        <v>443</v>
      </c>
      <c r="N224">
        <v>210900</v>
      </c>
      <c r="O224">
        <v>55500</v>
      </c>
      <c r="P224">
        <v>666</v>
      </c>
      <c r="Q224">
        <v>110.99</v>
      </c>
      <c r="R224">
        <v>2219</v>
      </c>
      <c r="S224">
        <v>700</v>
      </c>
      <c r="T224">
        <v>696.5</v>
      </c>
      <c r="U224">
        <v>110.99</v>
      </c>
      <c r="V224">
        <v>110.99</v>
      </c>
      <c r="W224">
        <v>110.99</v>
      </c>
      <c r="X224">
        <v>110.99</v>
      </c>
      <c r="Y224">
        <v>110.99</v>
      </c>
      <c r="Z224">
        <v>1092</v>
      </c>
      <c r="AA224">
        <v>22190</v>
      </c>
      <c r="AB224">
        <v>14429</v>
      </c>
      <c r="AC224">
        <v>3720</v>
      </c>
      <c r="AD224">
        <v>1080000</v>
      </c>
      <c r="AE224">
        <v>110.99</v>
      </c>
      <c r="AF224">
        <v>525</v>
      </c>
      <c r="AG224">
        <v>110.99</v>
      </c>
      <c r="AH224">
        <v>11988</v>
      </c>
      <c r="AI224">
        <v>16549</v>
      </c>
      <c r="AJ224">
        <v>108900</v>
      </c>
      <c r="AK224">
        <v>110.99</v>
      </c>
      <c r="AL224">
        <v>150</v>
      </c>
      <c r="AM224">
        <v>296.7</v>
      </c>
      <c r="AN224">
        <v>110.99</v>
      </c>
      <c r="AO224">
        <v>343</v>
      </c>
      <c r="AP224">
        <v>110.99</v>
      </c>
      <c r="AQ224">
        <v>33049</v>
      </c>
      <c r="AR224">
        <v>1503</v>
      </c>
      <c r="AS224">
        <v>110.99</v>
      </c>
      <c r="AT224">
        <v>130.94999999999999</v>
      </c>
      <c r="AU224">
        <v>854</v>
      </c>
      <c r="AV224">
        <v>10444</v>
      </c>
      <c r="AW224">
        <v>299.7</v>
      </c>
      <c r="AX224">
        <v>4639</v>
      </c>
      <c r="AY224">
        <v>321.99</v>
      </c>
      <c r="AZ224">
        <v>110.99</v>
      </c>
      <c r="BA224">
        <v>401.6</v>
      </c>
      <c r="BB224">
        <v>397.6</v>
      </c>
      <c r="BC224">
        <v>4539</v>
      </c>
      <c r="BD224">
        <v>300</v>
      </c>
      <c r="BE224">
        <v>120.9</v>
      </c>
      <c r="BF224">
        <v>110.99</v>
      </c>
      <c r="BG224">
        <v>110.99</v>
      </c>
      <c r="BH224">
        <v>854</v>
      </c>
      <c r="BI224">
        <v>110.99</v>
      </c>
      <c r="BJ224">
        <v>1209</v>
      </c>
      <c r="BK224">
        <v>150</v>
      </c>
      <c r="BL224">
        <v>4296</v>
      </c>
      <c r="BM224">
        <v>3429</v>
      </c>
      <c r="BN224">
        <v>710.4</v>
      </c>
      <c r="BO224">
        <v>323.5</v>
      </c>
      <c r="BP224">
        <v>918.5</v>
      </c>
      <c r="BQ224">
        <v>110.99</v>
      </c>
      <c r="BR224">
        <v>70.489999999999995</v>
      </c>
      <c r="BS224">
        <v>2312324</v>
      </c>
      <c r="BT224">
        <v>23882.2</v>
      </c>
      <c r="BU224" t="str">
        <f>SRP[[#This Row],[Tier]]&amp;" - "&amp;DOLLAR(SRP[[#This Row],[United States]],2)&amp;" USD"</f>
        <v>222 - $110.99 USD</v>
      </c>
      <c r="BV224" t="str">
        <f>WSP[[#This Row],[LOOKUP]]</f>
        <v>222 - $77.69 USD</v>
      </c>
    </row>
    <row r="225" spans="1:74" x14ac:dyDescent="0.25">
      <c r="A225">
        <v>223</v>
      </c>
      <c r="B225">
        <v>111.49</v>
      </c>
      <c r="C225">
        <v>8474</v>
      </c>
      <c r="D225">
        <v>806.5</v>
      </c>
      <c r="E225">
        <v>157.19999999999999</v>
      </c>
      <c r="F225">
        <v>111.49</v>
      </c>
      <c r="G225">
        <v>9635</v>
      </c>
      <c r="H225">
        <v>111.49</v>
      </c>
      <c r="I225">
        <v>222</v>
      </c>
      <c r="J225">
        <v>167.25</v>
      </c>
      <c r="K225">
        <v>111.49</v>
      </c>
      <c r="L225">
        <v>65650</v>
      </c>
      <c r="M225">
        <v>445</v>
      </c>
      <c r="N225">
        <v>211400</v>
      </c>
      <c r="O225">
        <v>55750</v>
      </c>
      <c r="P225">
        <v>669</v>
      </c>
      <c r="Q225">
        <v>111.49</v>
      </c>
      <c r="R225">
        <v>2229</v>
      </c>
      <c r="S225">
        <v>702.5</v>
      </c>
      <c r="T225">
        <v>699.75</v>
      </c>
      <c r="U225">
        <v>111.49</v>
      </c>
      <c r="V225">
        <v>111.49</v>
      </c>
      <c r="W225">
        <v>111.49</v>
      </c>
      <c r="X225">
        <v>111.49</v>
      </c>
      <c r="Y225">
        <v>111.49</v>
      </c>
      <c r="Z225">
        <v>1098.5</v>
      </c>
      <c r="AA225">
        <v>22290</v>
      </c>
      <c r="AB225">
        <v>14494</v>
      </c>
      <c r="AC225">
        <v>3730</v>
      </c>
      <c r="AD225">
        <v>1085000</v>
      </c>
      <c r="AE225">
        <v>111.49</v>
      </c>
      <c r="AF225">
        <v>527.5</v>
      </c>
      <c r="AG225">
        <v>111.49</v>
      </c>
      <c r="AH225">
        <v>12074</v>
      </c>
      <c r="AI225">
        <v>16624</v>
      </c>
      <c r="AJ225">
        <v>109400</v>
      </c>
      <c r="AK225">
        <v>111.49</v>
      </c>
      <c r="AL225">
        <v>150.5</v>
      </c>
      <c r="AM225">
        <v>298.05</v>
      </c>
      <c r="AN225">
        <v>111.49</v>
      </c>
      <c r="AO225">
        <v>345</v>
      </c>
      <c r="AP225">
        <v>111.49</v>
      </c>
      <c r="AQ225">
        <v>33199</v>
      </c>
      <c r="AR225">
        <v>1510</v>
      </c>
      <c r="AS225">
        <v>111.49</v>
      </c>
      <c r="AT225">
        <v>131.44999999999999</v>
      </c>
      <c r="AU225">
        <v>856.5</v>
      </c>
      <c r="AV225">
        <v>10491.5</v>
      </c>
      <c r="AW225">
        <v>301.05</v>
      </c>
      <c r="AX225">
        <v>4659</v>
      </c>
      <c r="AY225">
        <v>322.99</v>
      </c>
      <c r="AZ225">
        <v>111.49</v>
      </c>
      <c r="BA225">
        <v>403.4</v>
      </c>
      <c r="BB225">
        <v>399.4</v>
      </c>
      <c r="BC225">
        <v>4559</v>
      </c>
      <c r="BD225">
        <v>300.5</v>
      </c>
      <c r="BE225">
        <v>121.4</v>
      </c>
      <c r="BF225">
        <v>111.49</v>
      </c>
      <c r="BG225">
        <v>111.49</v>
      </c>
      <c r="BH225">
        <v>856.5</v>
      </c>
      <c r="BI225">
        <v>111.49</v>
      </c>
      <c r="BJ225">
        <v>1214</v>
      </c>
      <c r="BK225">
        <v>150.5</v>
      </c>
      <c r="BL225">
        <v>4319</v>
      </c>
      <c r="BM225">
        <v>3444</v>
      </c>
      <c r="BN225">
        <v>713.6</v>
      </c>
      <c r="BO225">
        <v>325.25</v>
      </c>
      <c r="BP225">
        <v>922.75</v>
      </c>
      <c r="BQ225">
        <v>111.49</v>
      </c>
      <c r="BR225">
        <v>70.739999999999995</v>
      </c>
      <c r="BS225">
        <v>2322741</v>
      </c>
      <c r="BT225">
        <v>23989.8</v>
      </c>
      <c r="BU225" t="str">
        <f>SRP[[#This Row],[Tier]]&amp;" - "&amp;DOLLAR(SRP[[#This Row],[United States]],2)&amp;" USD"</f>
        <v>223 - $111.49 USD</v>
      </c>
      <c r="BV225" t="str">
        <f>WSP[[#This Row],[LOOKUP]]</f>
        <v>223 - $78.04 USD</v>
      </c>
    </row>
    <row r="226" spans="1:74" x14ac:dyDescent="0.25">
      <c r="A226">
        <v>224</v>
      </c>
      <c r="B226">
        <v>111.99</v>
      </c>
      <c r="C226">
        <v>8512</v>
      </c>
      <c r="D226">
        <v>809</v>
      </c>
      <c r="E226">
        <v>157.94999999999999</v>
      </c>
      <c r="F226">
        <v>111.99</v>
      </c>
      <c r="G226">
        <v>9680</v>
      </c>
      <c r="H226">
        <v>111.99</v>
      </c>
      <c r="I226">
        <v>223</v>
      </c>
      <c r="J226">
        <v>168</v>
      </c>
      <c r="K226">
        <v>111.99</v>
      </c>
      <c r="L226">
        <v>65900</v>
      </c>
      <c r="M226">
        <v>447</v>
      </c>
      <c r="N226">
        <v>211900</v>
      </c>
      <c r="O226">
        <v>56000</v>
      </c>
      <c r="P226">
        <v>672</v>
      </c>
      <c r="Q226">
        <v>111.99</v>
      </c>
      <c r="R226">
        <v>2239</v>
      </c>
      <c r="S226">
        <v>705</v>
      </c>
      <c r="T226">
        <v>703</v>
      </c>
      <c r="U226">
        <v>111.99</v>
      </c>
      <c r="V226">
        <v>111.99</v>
      </c>
      <c r="W226">
        <v>111.99</v>
      </c>
      <c r="X226">
        <v>111.99</v>
      </c>
      <c r="Y226">
        <v>111.99</v>
      </c>
      <c r="Z226">
        <v>1105</v>
      </c>
      <c r="AA226">
        <v>22390</v>
      </c>
      <c r="AB226">
        <v>14559</v>
      </c>
      <c r="AC226">
        <v>3740</v>
      </c>
      <c r="AD226">
        <v>1090000</v>
      </c>
      <c r="AE226">
        <v>111.99</v>
      </c>
      <c r="AF226">
        <v>530</v>
      </c>
      <c r="AG226">
        <v>111.99</v>
      </c>
      <c r="AH226">
        <v>12096</v>
      </c>
      <c r="AI226">
        <v>16699</v>
      </c>
      <c r="AJ226">
        <v>109900</v>
      </c>
      <c r="AK226">
        <v>111.99</v>
      </c>
      <c r="AL226">
        <v>151</v>
      </c>
      <c r="AM226">
        <v>299.39999999999998</v>
      </c>
      <c r="AN226">
        <v>111.99</v>
      </c>
      <c r="AO226">
        <v>346</v>
      </c>
      <c r="AP226">
        <v>111.99</v>
      </c>
      <c r="AQ226">
        <v>33349</v>
      </c>
      <c r="AR226">
        <v>1517</v>
      </c>
      <c r="AS226">
        <v>111.99</v>
      </c>
      <c r="AT226">
        <v>131.94999999999999</v>
      </c>
      <c r="AU226">
        <v>859</v>
      </c>
      <c r="AV226">
        <v>10539</v>
      </c>
      <c r="AW226">
        <v>302.39999999999998</v>
      </c>
      <c r="AX226">
        <v>4679</v>
      </c>
      <c r="AY226">
        <v>323.99</v>
      </c>
      <c r="AZ226">
        <v>111.99</v>
      </c>
      <c r="BA226">
        <v>405.2</v>
      </c>
      <c r="BB226">
        <v>401.2</v>
      </c>
      <c r="BC226">
        <v>4579</v>
      </c>
      <c r="BD226">
        <v>301</v>
      </c>
      <c r="BE226">
        <v>121.9</v>
      </c>
      <c r="BF226">
        <v>111.99</v>
      </c>
      <c r="BG226">
        <v>111.99</v>
      </c>
      <c r="BH226">
        <v>859</v>
      </c>
      <c r="BI226">
        <v>111.99</v>
      </c>
      <c r="BJ226">
        <v>1219</v>
      </c>
      <c r="BK226">
        <v>151</v>
      </c>
      <c r="BL226">
        <v>4342</v>
      </c>
      <c r="BM226">
        <v>3459</v>
      </c>
      <c r="BN226">
        <v>716.8</v>
      </c>
      <c r="BO226">
        <v>327</v>
      </c>
      <c r="BP226">
        <v>927</v>
      </c>
      <c r="BQ226">
        <v>111.99</v>
      </c>
      <c r="BR226">
        <v>70.989999999999995</v>
      </c>
      <c r="BS226">
        <v>2333158</v>
      </c>
      <c r="BT226">
        <v>24097.4</v>
      </c>
      <c r="BU226" t="str">
        <f>SRP[[#This Row],[Tier]]&amp;" - "&amp;DOLLAR(SRP[[#This Row],[United States]],2)&amp;" USD"</f>
        <v>224 - $111.99 USD</v>
      </c>
      <c r="BV226" t="str">
        <f>WSP[[#This Row],[LOOKUP]]</f>
        <v>224 - $78.39 USD</v>
      </c>
    </row>
    <row r="227" spans="1:74" x14ac:dyDescent="0.25">
      <c r="A227">
        <v>225</v>
      </c>
      <c r="B227">
        <v>112.49</v>
      </c>
      <c r="C227">
        <v>8550</v>
      </c>
      <c r="D227">
        <v>811.5</v>
      </c>
      <c r="E227">
        <v>158.69999999999999</v>
      </c>
      <c r="F227">
        <v>112.49</v>
      </c>
      <c r="G227">
        <v>9725</v>
      </c>
      <c r="H227">
        <v>112.49</v>
      </c>
      <c r="I227">
        <v>224</v>
      </c>
      <c r="J227">
        <v>168.75</v>
      </c>
      <c r="K227">
        <v>112.49</v>
      </c>
      <c r="L227">
        <v>66150</v>
      </c>
      <c r="M227">
        <v>449</v>
      </c>
      <c r="N227">
        <v>212400</v>
      </c>
      <c r="O227">
        <v>56250</v>
      </c>
      <c r="P227">
        <v>675</v>
      </c>
      <c r="Q227">
        <v>112.49</v>
      </c>
      <c r="R227">
        <v>2249</v>
      </c>
      <c r="S227">
        <v>707.5</v>
      </c>
      <c r="T227">
        <v>706.25</v>
      </c>
      <c r="U227">
        <v>112.49</v>
      </c>
      <c r="V227">
        <v>112.49</v>
      </c>
      <c r="W227">
        <v>112.49</v>
      </c>
      <c r="X227">
        <v>112.49</v>
      </c>
      <c r="Y227">
        <v>112.49</v>
      </c>
      <c r="Z227">
        <v>1111.5</v>
      </c>
      <c r="AA227">
        <v>22490</v>
      </c>
      <c r="AB227">
        <v>14624</v>
      </c>
      <c r="AC227">
        <v>3750</v>
      </c>
      <c r="AD227">
        <v>1095000</v>
      </c>
      <c r="AE227">
        <v>112.49</v>
      </c>
      <c r="AF227">
        <v>532.5</v>
      </c>
      <c r="AG227">
        <v>112.49</v>
      </c>
      <c r="AH227">
        <v>12182</v>
      </c>
      <c r="AI227">
        <v>16774</v>
      </c>
      <c r="AJ227">
        <v>110400</v>
      </c>
      <c r="AK227">
        <v>112.49</v>
      </c>
      <c r="AL227">
        <v>151.5</v>
      </c>
      <c r="AM227">
        <v>300.75</v>
      </c>
      <c r="AN227">
        <v>112.49</v>
      </c>
      <c r="AO227">
        <v>348</v>
      </c>
      <c r="AP227">
        <v>112.49</v>
      </c>
      <c r="AQ227">
        <v>33499</v>
      </c>
      <c r="AR227">
        <v>1524</v>
      </c>
      <c r="AS227">
        <v>112.49</v>
      </c>
      <c r="AT227">
        <v>132.44999999999999</v>
      </c>
      <c r="AU227">
        <v>861.5</v>
      </c>
      <c r="AV227">
        <v>10586.5</v>
      </c>
      <c r="AW227">
        <v>303.75</v>
      </c>
      <c r="AX227">
        <v>4699</v>
      </c>
      <c r="AY227">
        <v>324.99</v>
      </c>
      <c r="AZ227">
        <v>112.49</v>
      </c>
      <c r="BA227">
        <v>407</v>
      </c>
      <c r="BB227">
        <v>403</v>
      </c>
      <c r="BC227">
        <v>4599</v>
      </c>
      <c r="BD227">
        <v>301.5</v>
      </c>
      <c r="BE227">
        <v>122.4</v>
      </c>
      <c r="BF227">
        <v>112.49</v>
      </c>
      <c r="BG227">
        <v>112.49</v>
      </c>
      <c r="BH227">
        <v>861.5</v>
      </c>
      <c r="BI227">
        <v>112.49</v>
      </c>
      <c r="BJ227">
        <v>1224</v>
      </c>
      <c r="BK227">
        <v>151.5</v>
      </c>
      <c r="BL227">
        <v>4365</v>
      </c>
      <c r="BM227">
        <v>3474</v>
      </c>
      <c r="BN227">
        <v>720</v>
      </c>
      <c r="BO227">
        <v>328.75</v>
      </c>
      <c r="BP227">
        <v>931.25</v>
      </c>
      <c r="BQ227">
        <v>112.49</v>
      </c>
      <c r="BR227">
        <v>71.239999999999995</v>
      </c>
      <c r="BS227">
        <v>2343575</v>
      </c>
      <c r="BT227">
        <v>24205</v>
      </c>
      <c r="BU227" t="str">
        <f>SRP[[#This Row],[Tier]]&amp;" - "&amp;DOLLAR(SRP[[#This Row],[United States]],2)&amp;" USD"</f>
        <v>225 - $112.49 USD</v>
      </c>
      <c r="BV227" t="str">
        <f>WSP[[#This Row],[LOOKUP]]</f>
        <v>225 - $78.74 USD</v>
      </c>
    </row>
    <row r="228" spans="1:74" x14ac:dyDescent="0.25">
      <c r="A228">
        <v>226</v>
      </c>
      <c r="B228">
        <v>112.99</v>
      </c>
      <c r="C228">
        <v>8588</v>
      </c>
      <c r="D228">
        <v>814</v>
      </c>
      <c r="E228">
        <v>159.44999999999999</v>
      </c>
      <c r="F228">
        <v>112.99</v>
      </c>
      <c r="G228">
        <v>9770</v>
      </c>
      <c r="H228">
        <v>112.99</v>
      </c>
      <c r="I228">
        <v>225</v>
      </c>
      <c r="J228">
        <v>169.5</v>
      </c>
      <c r="K228">
        <v>112.99</v>
      </c>
      <c r="L228">
        <v>66400</v>
      </c>
      <c r="M228">
        <v>451</v>
      </c>
      <c r="N228">
        <v>212900</v>
      </c>
      <c r="O228">
        <v>56500</v>
      </c>
      <c r="P228">
        <v>678</v>
      </c>
      <c r="Q228">
        <v>112.99</v>
      </c>
      <c r="R228">
        <v>2259</v>
      </c>
      <c r="S228">
        <v>710</v>
      </c>
      <c r="T228">
        <v>709.5</v>
      </c>
      <c r="U228">
        <v>112.99</v>
      </c>
      <c r="V228">
        <v>112.99</v>
      </c>
      <c r="W228">
        <v>112.99</v>
      </c>
      <c r="X228">
        <v>112.99</v>
      </c>
      <c r="Y228">
        <v>112.99</v>
      </c>
      <c r="Z228">
        <v>1118</v>
      </c>
      <c r="AA228">
        <v>22590</v>
      </c>
      <c r="AB228">
        <v>14689</v>
      </c>
      <c r="AC228">
        <v>3760</v>
      </c>
      <c r="AD228">
        <v>1100000</v>
      </c>
      <c r="AE228">
        <v>112.99</v>
      </c>
      <c r="AF228">
        <v>535</v>
      </c>
      <c r="AG228">
        <v>112.99</v>
      </c>
      <c r="AH228">
        <v>12204</v>
      </c>
      <c r="AI228">
        <v>16849</v>
      </c>
      <c r="AJ228">
        <v>110900</v>
      </c>
      <c r="AK228">
        <v>112.99</v>
      </c>
      <c r="AL228">
        <v>152</v>
      </c>
      <c r="AM228">
        <v>302.10000000000002</v>
      </c>
      <c r="AN228">
        <v>112.99</v>
      </c>
      <c r="AO228">
        <v>349</v>
      </c>
      <c r="AP228">
        <v>112.99</v>
      </c>
      <c r="AQ228">
        <v>33649</v>
      </c>
      <c r="AR228">
        <v>1531</v>
      </c>
      <c r="AS228">
        <v>112.99</v>
      </c>
      <c r="AT228">
        <v>132.94999999999999</v>
      </c>
      <c r="AU228">
        <v>864</v>
      </c>
      <c r="AV228">
        <v>10634</v>
      </c>
      <c r="AW228">
        <v>305.10000000000002</v>
      </c>
      <c r="AX228">
        <v>4719</v>
      </c>
      <c r="AY228">
        <v>325.99</v>
      </c>
      <c r="AZ228">
        <v>112.99</v>
      </c>
      <c r="BA228">
        <v>408.8</v>
      </c>
      <c r="BB228">
        <v>404.8</v>
      </c>
      <c r="BC228">
        <v>4619</v>
      </c>
      <c r="BD228">
        <v>302</v>
      </c>
      <c r="BE228">
        <v>122.9</v>
      </c>
      <c r="BF228">
        <v>112.99</v>
      </c>
      <c r="BG228">
        <v>112.99</v>
      </c>
      <c r="BH228">
        <v>864</v>
      </c>
      <c r="BI228">
        <v>112.99</v>
      </c>
      <c r="BJ228">
        <v>1229</v>
      </c>
      <c r="BK228">
        <v>152</v>
      </c>
      <c r="BL228">
        <v>4388</v>
      </c>
      <c r="BM228">
        <v>3489</v>
      </c>
      <c r="BN228">
        <v>723.2</v>
      </c>
      <c r="BO228">
        <v>330.5</v>
      </c>
      <c r="BP228">
        <v>935.5</v>
      </c>
      <c r="BQ228">
        <v>112.99</v>
      </c>
      <c r="BR228">
        <v>71.489999999999995</v>
      </c>
      <c r="BS228">
        <v>2353992</v>
      </c>
      <c r="BT228">
        <v>24312.6</v>
      </c>
      <c r="BU228" t="str">
        <f>SRP[[#This Row],[Tier]]&amp;" - "&amp;DOLLAR(SRP[[#This Row],[United States]],2)&amp;" USD"</f>
        <v>226 - $112.99 USD</v>
      </c>
      <c r="BV228" t="str">
        <f>WSP[[#This Row],[LOOKUP]]</f>
        <v>226 - $79.09 USD</v>
      </c>
    </row>
    <row r="229" spans="1:74" x14ac:dyDescent="0.25">
      <c r="A229">
        <v>227</v>
      </c>
      <c r="B229">
        <v>113.49</v>
      </c>
      <c r="C229">
        <v>8626</v>
      </c>
      <c r="D229">
        <v>816.5</v>
      </c>
      <c r="E229">
        <v>160.19999999999999</v>
      </c>
      <c r="F229">
        <v>113.49</v>
      </c>
      <c r="G229">
        <v>9815</v>
      </c>
      <c r="H229">
        <v>113.49</v>
      </c>
      <c r="I229">
        <v>226</v>
      </c>
      <c r="J229">
        <v>170.25</v>
      </c>
      <c r="K229">
        <v>113.49</v>
      </c>
      <c r="L229">
        <v>66650</v>
      </c>
      <c r="M229">
        <v>453</v>
      </c>
      <c r="N229">
        <v>213400</v>
      </c>
      <c r="O229">
        <v>56750</v>
      </c>
      <c r="P229">
        <v>681</v>
      </c>
      <c r="Q229">
        <v>113.49</v>
      </c>
      <c r="R229">
        <v>2269</v>
      </c>
      <c r="S229">
        <v>712.5</v>
      </c>
      <c r="T229">
        <v>712.75</v>
      </c>
      <c r="U229">
        <v>113.49</v>
      </c>
      <c r="V229">
        <v>113.49</v>
      </c>
      <c r="W229">
        <v>113.49</v>
      </c>
      <c r="X229">
        <v>113.49</v>
      </c>
      <c r="Y229">
        <v>113.49</v>
      </c>
      <c r="Z229">
        <v>1124.5</v>
      </c>
      <c r="AA229">
        <v>22690</v>
      </c>
      <c r="AB229">
        <v>14754</v>
      </c>
      <c r="AC229">
        <v>3770</v>
      </c>
      <c r="AD229">
        <v>1105000</v>
      </c>
      <c r="AE229">
        <v>113.49</v>
      </c>
      <c r="AF229">
        <v>537.5</v>
      </c>
      <c r="AG229">
        <v>113.49</v>
      </c>
      <c r="AH229">
        <v>12290</v>
      </c>
      <c r="AI229">
        <v>16924</v>
      </c>
      <c r="AJ229">
        <v>111400</v>
      </c>
      <c r="AK229">
        <v>113.49</v>
      </c>
      <c r="AL229">
        <v>152.5</v>
      </c>
      <c r="AM229">
        <v>303.45</v>
      </c>
      <c r="AN229">
        <v>113.49</v>
      </c>
      <c r="AO229">
        <v>351</v>
      </c>
      <c r="AP229">
        <v>113.49</v>
      </c>
      <c r="AQ229">
        <v>33799</v>
      </c>
      <c r="AR229">
        <v>1538</v>
      </c>
      <c r="AS229">
        <v>113.49</v>
      </c>
      <c r="AT229">
        <v>133.44999999999999</v>
      </c>
      <c r="AU229">
        <v>866.5</v>
      </c>
      <c r="AV229">
        <v>10681.5</v>
      </c>
      <c r="AW229">
        <v>306.45</v>
      </c>
      <c r="AX229">
        <v>4739</v>
      </c>
      <c r="AY229">
        <v>326.99</v>
      </c>
      <c r="AZ229">
        <v>113.49</v>
      </c>
      <c r="BA229">
        <v>410.6</v>
      </c>
      <c r="BB229">
        <v>406.6</v>
      </c>
      <c r="BC229">
        <v>4639</v>
      </c>
      <c r="BD229">
        <v>302.5</v>
      </c>
      <c r="BE229">
        <v>123.4</v>
      </c>
      <c r="BF229">
        <v>113.49</v>
      </c>
      <c r="BG229">
        <v>113.49</v>
      </c>
      <c r="BH229">
        <v>866.5</v>
      </c>
      <c r="BI229">
        <v>113.49</v>
      </c>
      <c r="BJ229">
        <v>1234</v>
      </c>
      <c r="BK229">
        <v>152.5</v>
      </c>
      <c r="BL229">
        <v>4411</v>
      </c>
      <c r="BM229">
        <v>3504</v>
      </c>
      <c r="BN229">
        <v>726.4</v>
      </c>
      <c r="BO229">
        <v>332.25</v>
      </c>
      <c r="BP229">
        <v>939.75</v>
      </c>
      <c r="BQ229">
        <v>113.49</v>
      </c>
      <c r="BR229">
        <v>71.739999999999995</v>
      </c>
      <c r="BS229">
        <v>2364409</v>
      </c>
      <c r="BT229">
        <v>24420.2</v>
      </c>
      <c r="BU229" t="str">
        <f>SRP[[#This Row],[Tier]]&amp;" - "&amp;DOLLAR(SRP[[#This Row],[United States]],2)&amp;" USD"</f>
        <v>227 - $113.49 USD</v>
      </c>
      <c r="BV229" t="str">
        <f>WSP[[#This Row],[LOOKUP]]</f>
        <v>227 - $79.44 USD</v>
      </c>
    </row>
    <row r="230" spans="1:74" x14ac:dyDescent="0.25">
      <c r="A230">
        <v>228</v>
      </c>
      <c r="B230">
        <v>113.99</v>
      </c>
      <c r="C230">
        <v>8664</v>
      </c>
      <c r="D230">
        <v>819</v>
      </c>
      <c r="E230">
        <v>160.94999999999999</v>
      </c>
      <c r="F230">
        <v>113.99</v>
      </c>
      <c r="G230">
        <v>9860</v>
      </c>
      <c r="H230">
        <v>113.99</v>
      </c>
      <c r="I230">
        <v>227</v>
      </c>
      <c r="J230">
        <v>171</v>
      </c>
      <c r="K230">
        <v>113.99</v>
      </c>
      <c r="L230">
        <v>66900</v>
      </c>
      <c r="M230">
        <v>455</v>
      </c>
      <c r="N230">
        <v>213900</v>
      </c>
      <c r="O230">
        <v>57000</v>
      </c>
      <c r="P230">
        <v>684</v>
      </c>
      <c r="Q230">
        <v>113.99</v>
      </c>
      <c r="R230">
        <v>2279</v>
      </c>
      <c r="S230">
        <v>715</v>
      </c>
      <c r="T230">
        <v>716</v>
      </c>
      <c r="U230">
        <v>113.99</v>
      </c>
      <c r="V230">
        <v>113.99</v>
      </c>
      <c r="W230">
        <v>113.99</v>
      </c>
      <c r="X230">
        <v>113.99</v>
      </c>
      <c r="Y230">
        <v>113.99</v>
      </c>
      <c r="Z230">
        <v>1131</v>
      </c>
      <c r="AA230">
        <v>22790</v>
      </c>
      <c r="AB230">
        <v>14819</v>
      </c>
      <c r="AC230">
        <v>3780</v>
      </c>
      <c r="AD230">
        <v>1110000</v>
      </c>
      <c r="AE230">
        <v>113.99</v>
      </c>
      <c r="AF230">
        <v>540</v>
      </c>
      <c r="AG230">
        <v>113.99</v>
      </c>
      <c r="AH230">
        <v>12312</v>
      </c>
      <c r="AI230">
        <v>16999</v>
      </c>
      <c r="AJ230">
        <v>111900</v>
      </c>
      <c r="AK230">
        <v>113.99</v>
      </c>
      <c r="AL230">
        <v>153</v>
      </c>
      <c r="AM230">
        <v>304.8</v>
      </c>
      <c r="AN230">
        <v>113.99</v>
      </c>
      <c r="AO230">
        <v>352</v>
      </c>
      <c r="AP230">
        <v>113.99</v>
      </c>
      <c r="AQ230">
        <v>33949</v>
      </c>
      <c r="AR230">
        <v>1545</v>
      </c>
      <c r="AS230">
        <v>113.99</v>
      </c>
      <c r="AT230">
        <v>133.94999999999999</v>
      </c>
      <c r="AU230">
        <v>869</v>
      </c>
      <c r="AV230">
        <v>10729</v>
      </c>
      <c r="AW230">
        <v>307.8</v>
      </c>
      <c r="AX230">
        <v>4759</v>
      </c>
      <c r="AY230">
        <v>327.99</v>
      </c>
      <c r="AZ230">
        <v>113.99</v>
      </c>
      <c r="BA230">
        <v>412.4</v>
      </c>
      <c r="BB230">
        <v>408.4</v>
      </c>
      <c r="BC230">
        <v>4659</v>
      </c>
      <c r="BD230">
        <v>303</v>
      </c>
      <c r="BE230">
        <v>123.9</v>
      </c>
      <c r="BF230">
        <v>113.99</v>
      </c>
      <c r="BG230">
        <v>113.99</v>
      </c>
      <c r="BH230">
        <v>869</v>
      </c>
      <c r="BI230">
        <v>113.99</v>
      </c>
      <c r="BJ230">
        <v>1239</v>
      </c>
      <c r="BK230">
        <v>153</v>
      </c>
      <c r="BL230">
        <v>4434</v>
      </c>
      <c r="BM230">
        <v>3519</v>
      </c>
      <c r="BN230">
        <v>729.6</v>
      </c>
      <c r="BO230">
        <v>334</v>
      </c>
      <c r="BP230">
        <v>944</v>
      </c>
      <c r="BQ230">
        <v>113.99</v>
      </c>
      <c r="BR230">
        <v>71.989999999999995</v>
      </c>
      <c r="BS230">
        <v>2374826</v>
      </c>
      <c r="BT230">
        <v>24527.8</v>
      </c>
      <c r="BU230" t="str">
        <f>SRP[[#This Row],[Tier]]&amp;" - "&amp;DOLLAR(SRP[[#This Row],[United States]],2)&amp;" USD"</f>
        <v>228 - $113.99 USD</v>
      </c>
      <c r="BV230" t="str">
        <f>WSP[[#This Row],[LOOKUP]]</f>
        <v>228 - $79.79 USD</v>
      </c>
    </row>
    <row r="231" spans="1:74" x14ac:dyDescent="0.25">
      <c r="A231">
        <v>229</v>
      </c>
      <c r="B231">
        <v>114.49</v>
      </c>
      <c r="C231">
        <v>8702</v>
      </c>
      <c r="D231">
        <v>821.5</v>
      </c>
      <c r="E231">
        <v>161.69999999999999</v>
      </c>
      <c r="F231">
        <v>114.49</v>
      </c>
      <c r="G231">
        <v>9905</v>
      </c>
      <c r="H231">
        <v>114.49</v>
      </c>
      <c r="I231">
        <v>228</v>
      </c>
      <c r="J231">
        <v>171.75</v>
      </c>
      <c r="K231">
        <v>114.49</v>
      </c>
      <c r="L231">
        <v>67150</v>
      </c>
      <c r="M231">
        <v>457</v>
      </c>
      <c r="N231">
        <v>214400</v>
      </c>
      <c r="O231">
        <v>57250</v>
      </c>
      <c r="P231">
        <v>687</v>
      </c>
      <c r="Q231">
        <v>114.49</v>
      </c>
      <c r="R231">
        <v>2289</v>
      </c>
      <c r="S231">
        <v>717.5</v>
      </c>
      <c r="T231">
        <v>719.25</v>
      </c>
      <c r="U231">
        <v>114.49</v>
      </c>
      <c r="V231">
        <v>114.49</v>
      </c>
      <c r="W231">
        <v>114.49</v>
      </c>
      <c r="X231">
        <v>114.49</v>
      </c>
      <c r="Y231">
        <v>114.49</v>
      </c>
      <c r="Z231">
        <v>1137.5</v>
      </c>
      <c r="AA231">
        <v>22890</v>
      </c>
      <c r="AB231">
        <v>14884</v>
      </c>
      <c r="AC231">
        <v>3790</v>
      </c>
      <c r="AD231">
        <v>1115000</v>
      </c>
      <c r="AE231">
        <v>114.49</v>
      </c>
      <c r="AF231">
        <v>542.5</v>
      </c>
      <c r="AG231">
        <v>114.49</v>
      </c>
      <c r="AH231">
        <v>12398</v>
      </c>
      <c r="AI231">
        <v>17074</v>
      </c>
      <c r="AJ231">
        <v>112400</v>
      </c>
      <c r="AK231">
        <v>114.49</v>
      </c>
      <c r="AL231">
        <v>153.5</v>
      </c>
      <c r="AM231">
        <v>306.14999999999998</v>
      </c>
      <c r="AN231">
        <v>114.49</v>
      </c>
      <c r="AO231">
        <v>354</v>
      </c>
      <c r="AP231">
        <v>114.49</v>
      </c>
      <c r="AQ231">
        <v>34099</v>
      </c>
      <c r="AR231">
        <v>1552</v>
      </c>
      <c r="AS231">
        <v>114.49</v>
      </c>
      <c r="AT231">
        <v>134.44999999999999</v>
      </c>
      <c r="AU231">
        <v>871.5</v>
      </c>
      <c r="AV231">
        <v>10776.5</v>
      </c>
      <c r="AW231">
        <v>309.14999999999998</v>
      </c>
      <c r="AX231">
        <v>4779</v>
      </c>
      <c r="AY231">
        <v>328.99</v>
      </c>
      <c r="AZ231">
        <v>114.49</v>
      </c>
      <c r="BA231">
        <v>414.2</v>
      </c>
      <c r="BB231">
        <v>410.2</v>
      </c>
      <c r="BC231">
        <v>4679</v>
      </c>
      <c r="BD231">
        <v>303.5</v>
      </c>
      <c r="BE231">
        <v>124.4</v>
      </c>
      <c r="BF231">
        <v>114.49</v>
      </c>
      <c r="BG231">
        <v>114.49</v>
      </c>
      <c r="BH231">
        <v>871.5</v>
      </c>
      <c r="BI231">
        <v>114.49</v>
      </c>
      <c r="BJ231">
        <v>1244</v>
      </c>
      <c r="BK231">
        <v>153.5</v>
      </c>
      <c r="BL231">
        <v>4457</v>
      </c>
      <c r="BM231">
        <v>3534</v>
      </c>
      <c r="BN231">
        <v>732.8</v>
      </c>
      <c r="BO231">
        <v>335.75</v>
      </c>
      <c r="BP231">
        <v>948.25</v>
      </c>
      <c r="BQ231">
        <v>114.49</v>
      </c>
      <c r="BR231">
        <v>72.239999999999995</v>
      </c>
      <c r="BS231">
        <v>2385243</v>
      </c>
      <c r="BT231">
        <v>24635.4</v>
      </c>
      <c r="BU231" t="str">
        <f>SRP[[#This Row],[Tier]]&amp;" - "&amp;DOLLAR(SRP[[#This Row],[United States]],2)&amp;" USD"</f>
        <v>229 - $114.49 USD</v>
      </c>
      <c r="BV231" t="str">
        <f>WSP[[#This Row],[LOOKUP]]</f>
        <v>229 - $80.14 USD</v>
      </c>
    </row>
    <row r="232" spans="1:74" x14ac:dyDescent="0.25">
      <c r="A232">
        <v>230</v>
      </c>
      <c r="B232">
        <v>114.99</v>
      </c>
      <c r="C232">
        <v>8740</v>
      </c>
      <c r="D232">
        <v>824</v>
      </c>
      <c r="E232">
        <v>162.44999999999999</v>
      </c>
      <c r="F232">
        <v>114.99</v>
      </c>
      <c r="G232">
        <v>9950</v>
      </c>
      <c r="H232">
        <v>114.99</v>
      </c>
      <c r="I232">
        <v>229</v>
      </c>
      <c r="J232">
        <v>172.5</v>
      </c>
      <c r="K232">
        <v>114.99</v>
      </c>
      <c r="L232">
        <v>67400</v>
      </c>
      <c r="M232">
        <v>459</v>
      </c>
      <c r="N232">
        <v>214900</v>
      </c>
      <c r="O232">
        <v>57500</v>
      </c>
      <c r="P232">
        <v>690</v>
      </c>
      <c r="Q232">
        <v>114.99</v>
      </c>
      <c r="R232">
        <v>2299</v>
      </c>
      <c r="S232">
        <v>720</v>
      </c>
      <c r="T232">
        <v>722.5</v>
      </c>
      <c r="U232">
        <v>114.99</v>
      </c>
      <c r="V232">
        <v>114.99</v>
      </c>
      <c r="W232">
        <v>114.99</v>
      </c>
      <c r="X232">
        <v>114.99</v>
      </c>
      <c r="Y232">
        <v>114.99</v>
      </c>
      <c r="Z232">
        <v>1144</v>
      </c>
      <c r="AA232">
        <v>22990</v>
      </c>
      <c r="AB232">
        <v>14949</v>
      </c>
      <c r="AC232">
        <v>3800</v>
      </c>
      <c r="AD232">
        <v>1120000</v>
      </c>
      <c r="AE232">
        <v>114.99</v>
      </c>
      <c r="AF232">
        <v>545</v>
      </c>
      <c r="AG232">
        <v>114.99</v>
      </c>
      <c r="AH232">
        <v>12420</v>
      </c>
      <c r="AI232">
        <v>17149</v>
      </c>
      <c r="AJ232">
        <v>112900</v>
      </c>
      <c r="AK232">
        <v>114.99</v>
      </c>
      <c r="AL232">
        <v>154</v>
      </c>
      <c r="AM232">
        <v>307.5</v>
      </c>
      <c r="AN232">
        <v>114.99</v>
      </c>
      <c r="AO232">
        <v>355</v>
      </c>
      <c r="AP232">
        <v>114.99</v>
      </c>
      <c r="AQ232">
        <v>34249</v>
      </c>
      <c r="AR232">
        <v>1559</v>
      </c>
      <c r="AS232">
        <v>114.99</v>
      </c>
      <c r="AT232">
        <v>134.94999999999999</v>
      </c>
      <c r="AU232">
        <v>874</v>
      </c>
      <c r="AV232">
        <v>10824</v>
      </c>
      <c r="AW232">
        <v>310.5</v>
      </c>
      <c r="AX232">
        <v>4799</v>
      </c>
      <c r="AY232">
        <v>329.99</v>
      </c>
      <c r="AZ232">
        <v>114.99</v>
      </c>
      <c r="BA232">
        <v>416</v>
      </c>
      <c r="BB232">
        <v>412</v>
      </c>
      <c r="BC232">
        <v>4699</v>
      </c>
      <c r="BD232">
        <v>304</v>
      </c>
      <c r="BE232">
        <v>124.9</v>
      </c>
      <c r="BF232">
        <v>114.99</v>
      </c>
      <c r="BG232">
        <v>114.99</v>
      </c>
      <c r="BH232">
        <v>874</v>
      </c>
      <c r="BI232">
        <v>114.99</v>
      </c>
      <c r="BJ232">
        <v>1249</v>
      </c>
      <c r="BK232">
        <v>154</v>
      </c>
      <c r="BL232">
        <v>4480</v>
      </c>
      <c r="BM232">
        <v>3549</v>
      </c>
      <c r="BN232">
        <v>736</v>
      </c>
      <c r="BO232">
        <v>337.5</v>
      </c>
      <c r="BP232">
        <v>952.5</v>
      </c>
      <c r="BQ232">
        <v>114.99</v>
      </c>
      <c r="BR232">
        <v>72.489999999999995</v>
      </c>
      <c r="BS232">
        <v>2395660</v>
      </c>
      <c r="BT232">
        <v>24743</v>
      </c>
      <c r="BU232" t="str">
        <f>SRP[[#This Row],[Tier]]&amp;" - "&amp;DOLLAR(SRP[[#This Row],[United States]],2)&amp;" USD"</f>
        <v>230 - $114.99 USD</v>
      </c>
      <c r="BV232" t="str">
        <f>WSP[[#This Row],[LOOKUP]]</f>
        <v>230 - $80.49 USD</v>
      </c>
    </row>
    <row r="233" spans="1:74" x14ac:dyDescent="0.25">
      <c r="A233">
        <v>231</v>
      </c>
      <c r="B233">
        <v>115.49</v>
      </c>
      <c r="C233">
        <v>8778</v>
      </c>
      <c r="D233">
        <v>826.5</v>
      </c>
      <c r="E233">
        <v>163.19999999999999</v>
      </c>
      <c r="F233">
        <v>115.49</v>
      </c>
      <c r="G233">
        <v>9995</v>
      </c>
      <c r="H233">
        <v>115.49</v>
      </c>
      <c r="I233">
        <v>230</v>
      </c>
      <c r="J233">
        <v>173.25</v>
      </c>
      <c r="K233">
        <v>115.49</v>
      </c>
      <c r="L233">
        <v>67650</v>
      </c>
      <c r="M233">
        <v>461</v>
      </c>
      <c r="N233">
        <v>215400</v>
      </c>
      <c r="O233">
        <v>57750</v>
      </c>
      <c r="P233">
        <v>693</v>
      </c>
      <c r="Q233">
        <v>115.49</v>
      </c>
      <c r="R233">
        <v>2309</v>
      </c>
      <c r="S233">
        <v>722.5</v>
      </c>
      <c r="T233">
        <v>725.75</v>
      </c>
      <c r="U233">
        <v>115.49</v>
      </c>
      <c r="V233">
        <v>115.49</v>
      </c>
      <c r="W233">
        <v>115.49</v>
      </c>
      <c r="X233">
        <v>115.49</v>
      </c>
      <c r="Y233">
        <v>115.49</v>
      </c>
      <c r="Z233">
        <v>1150.5</v>
      </c>
      <c r="AA233">
        <v>23090</v>
      </c>
      <c r="AB233">
        <v>15014</v>
      </c>
      <c r="AC233">
        <v>3810</v>
      </c>
      <c r="AD233">
        <v>1125000</v>
      </c>
      <c r="AE233">
        <v>115.49</v>
      </c>
      <c r="AF233">
        <v>547.5</v>
      </c>
      <c r="AG233">
        <v>115.49</v>
      </c>
      <c r="AH233">
        <v>12506</v>
      </c>
      <c r="AI233">
        <v>17224</v>
      </c>
      <c r="AJ233">
        <v>113400</v>
      </c>
      <c r="AK233">
        <v>115.49</v>
      </c>
      <c r="AL233">
        <v>154.5</v>
      </c>
      <c r="AM233">
        <v>308.85000000000002</v>
      </c>
      <c r="AN233">
        <v>115.49</v>
      </c>
      <c r="AO233">
        <v>357</v>
      </c>
      <c r="AP233">
        <v>115.49</v>
      </c>
      <c r="AQ233">
        <v>34399</v>
      </c>
      <c r="AR233">
        <v>1566</v>
      </c>
      <c r="AS233">
        <v>115.49</v>
      </c>
      <c r="AT233">
        <v>135.44999999999999</v>
      </c>
      <c r="AU233">
        <v>876.5</v>
      </c>
      <c r="AV233">
        <v>10871.5</v>
      </c>
      <c r="AW233">
        <v>311.85000000000002</v>
      </c>
      <c r="AX233">
        <v>4819</v>
      </c>
      <c r="AY233">
        <v>330.99</v>
      </c>
      <c r="AZ233">
        <v>115.49</v>
      </c>
      <c r="BA233">
        <v>417.8</v>
      </c>
      <c r="BB233">
        <v>413.8</v>
      </c>
      <c r="BC233">
        <v>4719</v>
      </c>
      <c r="BD233">
        <v>304.5</v>
      </c>
      <c r="BE233">
        <v>125.4</v>
      </c>
      <c r="BF233">
        <v>115.49</v>
      </c>
      <c r="BG233">
        <v>115.49</v>
      </c>
      <c r="BH233">
        <v>876.5</v>
      </c>
      <c r="BI233">
        <v>115.49</v>
      </c>
      <c r="BJ233">
        <v>1254</v>
      </c>
      <c r="BK233">
        <v>154.5</v>
      </c>
      <c r="BL233">
        <v>4503</v>
      </c>
      <c r="BM233">
        <v>3564</v>
      </c>
      <c r="BN233">
        <v>739.2</v>
      </c>
      <c r="BO233">
        <v>339.25</v>
      </c>
      <c r="BP233">
        <v>956.75</v>
      </c>
      <c r="BQ233">
        <v>115.49</v>
      </c>
      <c r="BR233">
        <v>72.739999999999995</v>
      </c>
      <c r="BS233">
        <v>2406077</v>
      </c>
      <c r="BT233">
        <v>24850.6</v>
      </c>
      <c r="BU233" t="str">
        <f>SRP[[#This Row],[Tier]]&amp;" - "&amp;DOLLAR(SRP[[#This Row],[United States]],2)&amp;" USD"</f>
        <v>231 - $115.49 USD</v>
      </c>
      <c r="BV233" t="str">
        <f>WSP[[#This Row],[LOOKUP]]</f>
        <v>231 - $80.84 USD</v>
      </c>
    </row>
    <row r="234" spans="1:74" x14ac:dyDescent="0.25">
      <c r="A234">
        <v>232</v>
      </c>
      <c r="B234">
        <v>115.99</v>
      </c>
      <c r="C234">
        <v>8816</v>
      </c>
      <c r="D234">
        <v>829</v>
      </c>
      <c r="E234">
        <v>163.95</v>
      </c>
      <c r="F234">
        <v>115.99</v>
      </c>
      <c r="G234">
        <v>10040</v>
      </c>
      <c r="H234">
        <v>115.99</v>
      </c>
      <c r="I234">
        <v>231</v>
      </c>
      <c r="J234">
        <v>174</v>
      </c>
      <c r="K234">
        <v>115.99</v>
      </c>
      <c r="L234">
        <v>67900</v>
      </c>
      <c r="M234">
        <v>463</v>
      </c>
      <c r="N234">
        <v>215900</v>
      </c>
      <c r="O234">
        <v>58000</v>
      </c>
      <c r="P234">
        <v>696</v>
      </c>
      <c r="Q234">
        <v>115.99</v>
      </c>
      <c r="R234">
        <v>2319</v>
      </c>
      <c r="S234">
        <v>725</v>
      </c>
      <c r="T234">
        <v>729</v>
      </c>
      <c r="U234">
        <v>115.99</v>
      </c>
      <c r="V234">
        <v>115.99</v>
      </c>
      <c r="W234">
        <v>115.99</v>
      </c>
      <c r="X234">
        <v>115.99</v>
      </c>
      <c r="Y234">
        <v>115.99</v>
      </c>
      <c r="Z234">
        <v>1157</v>
      </c>
      <c r="AA234">
        <v>23190</v>
      </c>
      <c r="AB234">
        <v>15079</v>
      </c>
      <c r="AC234">
        <v>3820</v>
      </c>
      <c r="AD234">
        <v>1130000</v>
      </c>
      <c r="AE234">
        <v>115.99</v>
      </c>
      <c r="AF234">
        <v>550</v>
      </c>
      <c r="AG234">
        <v>115.99</v>
      </c>
      <c r="AH234">
        <v>12528</v>
      </c>
      <c r="AI234">
        <v>17299</v>
      </c>
      <c r="AJ234">
        <v>113900</v>
      </c>
      <c r="AK234">
        <v>115.99</v>
      </c>
      <c r="AL234">
        <v>155</v>
      </c>
      <c r="AM234">
        <v>310.2</v>
      </c>
      <c r="AN234">
        <v>115.99</v>
      </c>
      <c r="AO234">
        <v>358</v>
      </c>
      <c r="AP234">
        <v>115.99</v>
      </c>
      <c r="AQ234">
        <v>34549</v>
      </c>
      <c r="AR234">
        <v>1573</v>
      </c>
      <c r="AS234">
        <v>115.99</v>
      </c>
      <c r="AT234">
        <v>135.94999999999999</v>
      </c>
      <c r="AU234">
        <v>879</v>
      </c>
      <c r="AV234">
        <v>10919</v>
      </c>
      <c r="AW234">
        <v>313.2</v>
      </c>
      <c r="AX234">
        <v>4839</v>
      </c>
      <c r="AY234">
        <v>331.99</v>
      </c>
      <c r="AZ234">
        <v>115.99</v>
      </c>
      <c r="BA234">
        <v>419.6</v>
      </c>
      <c r="BB234">
        <v>415.6</v>
      </c>
      <c r="BC234">
        <v>4739</v>
      </c>
      <c r="BD234">
        <v>305</v>
      </c>
      <c r="BE234">
        <v>125.9</v>
      </c>
      <c r="BF234">
        <v>115.99</v>
      </c>
      <c r="BG234">
        <v>115.99</v>
      </c>
      <c r="BH234">
        <v>879</v>
      </c>
      <c r="BI234">
        <v>115.99</v>
      </c>
      <c r="BJ234">
        <v>1259</v>
      </c>
      <c r="BK234">
        <v>155</v>
      </c>
      <c r="BL234">
        <v>4526</v>
      </c>
      <c r="BM234">
        <v>3579</v>
      </c>
      <c r="BN234">
        <v>742.4</v>
      </c>
      <c r="BO234">
        <v>341</v>
      </c>
      <c r="BP234">
        <v>961</v>
      </c>
      <c r="BQ234">
        <v>115.99</v>
      </c>
      <c r="BR234">
        <v>72.989999999999995</v>
      </c>
      <c r="BS234">
        <v>2416494</v>
      </c>
      <c r="BT234">
        <v>24958.2</v>
      </c>
      <c r="BU234" t="str">
        <f>SRP[[#This Row],[Tier]]&amp;" - "&amp;DOLLAR(SRP[[#This Row],[United States]],2)&amp;" USD"</f>
        <v>232 - $115.99 USD</v>
      </c>
      <c r="BV234" t="str">
        <f>WSP[[#This Row],[LOOKUP]]</f>
        <v>232 - $81.19 USD</v>
      </c>
    </row>
    <row r="235" spans="1:74" x14ac:dyDescent="0.25">
      <c r="A235">
        <v>233</v>
      </c>
      <c r="B235">
        <v>116.49</v>
      </c>
      <c r="C235">
        <v>8854</v>
      </c>
      <c r="D235">
        <v>831.5</v>
      </c>
      <c r="E235">
        <v>164.7</v>
      </c>
      <c r="F235">
        <v>116.49</v>
      </c>
      <c r="G235">
        <v>10085</v>
      </c>
      <c r="H235">
        <v>116.49</v>
      </c>
      <c r="I235">
        <v>232</v>
      </c>
      <c r="J235">
        <v>174.75</v>
      </c>
      <c r="K235">
        <v>116.49</v>
      </c>
      <c r="L235">
        <v>68150</v>
      </c>
      <c r="M235">
        <v>465</v>
      </c>
      <c r="N235">
        <v>216400</v>
      </c>
      <c r="O235">
        <v>58250</v>
      </c>
      <c r="P235">
        <v>699</v>
      </c>
      <c r="Q235">
        <v>116.49</v>
      </c>
      <c r="R235">
        <v>2329</v>
      </c>
      <c r="S235">
        <v>727.5</v>
      </c>
      <c r="T235">
        <v>732.25</v>
      </c>
      <c r="U235">
        <v>116.49</v>
      </c>
      <c r="V235">
        <v>116.49</v>
      </c>
      <c r="W235">
        <v>116.49</v>
      </c>
      <c r="X235">
        <v>116.49</v>
      </c>
      <c r="Y235">
        <v>116.49</v>
      </c>
      <c r="Z235">
        <v>1163.5</v>
      </c>
      <c r="AA235">
        <v>23290</v>
      </c>
      <c r="AB235">
        <v>15144</v>
      </c>
      <c r="AC235">
        <v>3830</v>
      </c>
      <c r="AD235">
        <v>1135000</v>
      </c>
      <c r="AE235">
        <v>116.49</v>
      </c>
      <c r="AF235">
        <v>552.5</v>
      </c>
      <c r="AG235">
        <v>116.49</v>
      </c>
      <c r="AH235">
        <v>12614</v>
      </c>
      <c r="AI235">
        <v>17374</v>
      </c>
      <c r="AJ235">
        <v>114400</v>
      </c>
      <c r="AK235">
        <v>116.49</v>
      </c>
      <c r="AL235">
        <v>155.5</v>
      </c>
      <c r="AM235">
        <v>311.55</v>
      </c>
      <c r="AN235">
        <v>116.49</v>
      </c>
      <c r="AO235">
        <v>360</v>
      </c>
      <c r="AP235">
        <v>116.49</v>
      </c>
      <c r="AQ235">
        <v>34699</v>
      </c>
      <c r="AR235">
        <v>1580</v>
      </c>
      <c r="AS235">
        <v>116.49</v>
      </c>
      <c r="AT235">
        <v>136.44999999999999</v>
      </c>
      <c r="AU235">
        <v>881.5</v>
      </c>
      <c r="AV235">
        <v>10966.5</v>
      </c>
      <c r="AW235">
        <v>314.55</v>
      </c>
      <c r="AX235">
        <v>4859</v>
      </c>
      <c r="AY235">
        <v>332.99</v>
      </c>
      <c r="AZ235">
        <v>116.49</v>
      </c>
      <c r="BA235">
        <v>421.4</v>
      </c>
      <c r="BB235">
        <v>417.4</v>
      </c>
      <c r="BC235">
        <v>4759</v>
      </c>
      <c r="BD235">
        <v>305.5</v>
      </c>
      <c r="BE235">
        <v>126.4</v>
      </c>
      <c r="BF235">
        <v>116.49</v>
      </c>
      <c r="BG235">
        <v>116.49</v>
      </c>
      <c r="BH235">
        <v>881.5</v>
      </c>
      <c r="BI235">
        <v>116.49</v>
      </c>
      <c r="BJ235">
        <v>1264</v>
      </c>
      <c r="BK235">
        <v>155.5</v>
      </c>
      <c r="BL235">
        <v>4549</v>
      </c>
      <c r="BM235">
        <v>3594</v>
      </c>
      <c r="BN235">
        <v>745.6</v>
      </c>
      <c r="BO235">
        <v>342.75</v>
      </c>
      <c r="BP235">
        <v>965.25</v>
      </c>
      <c r="BQ235">
        <v>116.49</v>
      </c>
      <c r="BR235">
        <v>73.239999999999995</v>
      </c>
      <c r="BS235">
        <v>2426911</v>
      </c>
      <c r="BT235">
        <v>25065.8</v>
      </c>
      <c r="BU235" t="str">
        <f>SRP[[#This Row],[Tier]]&amp;" - "&amp;DOLLAR(SRP[[#This Row],[United States]],2)&amp;" USD"</f>
        <v>233 - $116.49 USD</v>
      </c>
      <c r="BV235" t="str">
        <f>WSP[[#This Row],[LOOKUP]]</f>
        <v>233 - $81.54 USD</v>
      </c>
    </row>
    <row r="236" spans="1:74" x14ac:dyDescent="0.25">
      <c r="A236">
        <v>234</v>
      </c>
      <c r="B236">
        <v>116.99</v>
      </c>
      <c r="C236">
        <v>8892</v>
      </c>
      <c r="D236">
        <v>834</v>
      </c>
      <c r="E236">
        <v>165.45</v>
      </c>
      <c r="F236">
        <v>116.99</v>
      </c>
      <c r="G236">
        <v>10130</v>
      </c>
      <c r="H236">
        <v>116.99</v>
      </c>
      <c r="I236">
        <v>233</v>
      </c>
      <c r="J236">
        <v>175.5</v>
      </c>
      <c r="K236">
        <v>116.99</v>
      </c>
      <c r="L236">
        <v>68400</v>
      </c>
      <c r="M236">
        <v>467</v>
      </c>
      <c r="N236">
        <v>216900</v>
      </c>
      <c r="O236">
        <v>58500</v>
      </c>
      <c r="P236">
        <v>702</v>
      </c>
      <c r="Q236">
        <v>116.99</v>
      </c>
      <c r="R236">
        <v>2339</v>
      </c>
      <c r="S236">
        <v>730</v>
      </c>
      <c r="T236">
        <v>735.5</v>
      </c>
      <c r="U236">
        <v>116.99</v>
      </c>
      <c r="V236">
        <v>116.99</v>
      </c>
      <c r="W236">
        <v>116.99</v>
      </c>
      <c r="X236">
        <v>116.99</v>
      </c>
      <c r="Y236">
        <v>116.99</v>
      </c>
      <c r="Z236">
        <v>1170</v>
      </c>
      <c r="AA236">
        <v>23390</v>
      </c>
      <c r="AB236">
        <v>15209</v>
      </c>
      <c r="AC236">
        <v>3840</v>
      </c>
      <c r="AD236">
        <v>1140000</v>
      </c>
      <c r="AE236">
        <v>116.99</v>
      </c>
      <c r="AF236">
        <v>555</v>
      </c>
      <c r="AG236">
        <v>116.99</v>
      </c>
      <c r="AH236">
        <v>12636</v>
      </c>
      <c r="AI236">
        <v>17449</v>
      </c>
      <c r="AJ236">
        <v>114900</v>
      </c>
      <c r="AK236">
        <v>116.99</v>
      </c>
      <c r="AL236">
        <v>156</v>
      </c>
      <c r="AM236">
        <v>312.89999999999998</v>
      </c>
      <c r="AN236">
        <v>116.99</v>
      </c>
      <c r="AO236">
        <v>361</v>
      </c>
      <c r="AP236">
        <v>116.99</v>
      </c>
      <c r="AQ236">
        <v>34849</v>
      </c>
      <c r="AR236">
        <v>1587</v>
      </c>
      <c r="AS236">
        <v>116.99</v>
      </c>
      <c r="AT236">
        <v>136.94999999999999</v>
      </c>
      <c r="AU236">
        <v>884</v>
      </c>
      <c r="AV236">
        <v>11014</v>
      </c>
      <c r="AW236">
        <v>315.89999999999998</v>
      </c>
      <c r="AX236">
        <v>4879</v>
      </c>
      <c r="AY236">
        <v>333.99</v>
      </c>
      <c r="AZ236">
        <v>116.99</v>
      </c>
      <c r="BA236">
        <v>423.2</v>
      </c>
      <c r="BB236">
        <v>419.2</v>
      </c>
      <c r="BC236">
        <v>4779</v>
      </c>
      <c r="BD236">
        <v>306</v>
      </c>
      <c r="BE236">
        <v>126.9</v>
      </c>
      <c r="BF236">
        <v>116.99</v>
      </c>
      <c r="BG236">
        <v>116.99</v>
      </c>
      <c r="BH236">
        <v>884</v>
      </c>
      <c r="BI236">
        <v>116.99</v>
      </c>
      <c r="BJ236">
        <v>1269</v>
      </c>
      <c r="BK236">
        <v>156</v>
      </c>
      <c r="BL236">
        <v>4572</v>
      </c>
      <c r="BM236">
        <v>3609</v>
      </c>
      <c r="BN236">
        <v>748.8</v>
      </c>
      <c r="BO236">
        <v>344.5</v>
      </c>
      <c r="BP236">
        <v>969.5</v>
      </c>
      <c r="BQ236">
        <v>116.99</v>
      </c>
      <c r="BR236">
        <v>73.489999999999995</v>
      </c>
      <c r="BS236">
        <v>2437328</v>
      </c>
      <c r="BT236">
        <v>25173.4</v>
      </c>
      <c r="BU236" t="str">
        <f>SRP[[#This Row],[Tier]]&amp;" - "&amp;DOLLAR(SRP[[#This Row],[United States]],2)&amp;" USD"</f>
        <v>234 - $116.99 USD</v>
      </c>
      <c r="BV236" t="str">
        <f>WSP[[#This Row],[LOOKUP]]</f>
        <v>234 - $81.89 USD</v>
      </c>
    </row>
    <row r="237" spans="1:74" x14ac:dyDescent="0.25">
      <c r="A237">
        <v>235</v>
      </c>
      <c r="B237">
        <v>117.49</v>
      </c>
      <c r="C237">
        <v>8930</v>
      </c>
      <c r="D237">
        <v>836.5</v>
      </c>
      <c r="E237">
        <v>166.2</v>
      </c>
      <c r="F237">
        <v>117.49</v>
      </c>
      <c r="G237">
        <v>10175</v>
      </c>
      <c r="H237">
        <v>117.49</v>
      </c>
      <c r="I237">
        <v>234</v>
      </c>
      <c r="J237">
        <v>176.25</v>
      </c>
      <c r="K237">
        <v>117.49</v>
      </c>
      <c r="L237">
        <v>68650</v>
      </c>
      <c r="M237">
        <v>469</v>
      </c>
      <c r="N237">
        <v>217400</v>
      </c>
      <c r="O237">
        <v>58750</v>
      </c>
      <c r="P237">
        <v>705</v>
      </c>
      <c r="Q237">
        <v>117.49</v>
      </c>
      <c r="R237">
        <v>2349</v>
      </c>
      <c r="S237">
        <v>732.5</v>
      </c>
      <c r="T237">
        <v>738.75</v>
      </c>
      <c r="U237">
        <v>117.49</v>
      </c>
      <c r="V237">
        <v>117.49</v>
      </c>
      <c r="W237">
        <v>117.49</v>
      </c>
      <c r="X237">
        <v>117.49</v>
      </c>
      <c r="Y237">
        <v>117.49</v>
      </c>
      <c r="Z237">
        <v>1176.5</v>
      </c>
      <c r="AA237">
        <v>23490</v>
      </c>
      <c r="AB237">
        <v>15274</v>
      </c>
      <c r="AC237">
        <v>3850</v>
      </c>
      <c r="AD237">
        <v>1145000</v>
      </c>
      <c r="AE237">
        <v>117.49</v>
      </c>
      <c r="AF237">
        <v>557.5</v>
      </c>
      <c r="AG237">
        <v>117.49</v>
      </c>
      <c r="AH237">
        <v>12722</v>
      </c>
      <c r="AI237">
        <v>17524</v>
      </c>
      <c r="AJ237">
        <v>115400</v>
      </c>
      <c r="AK237">
        <v>117.49</v>
      </c>
      <c r="AL237">
        <v>156.5</v>
      </c>
      <c r="AM237">
        <v>314.25</v>
      </c>
      <c r="AN237">
        <v>117.49</v>
      </c>
      <c r="AO237">
        <v>363</v>
      </c>
      <c r="AP237">
        <v>117.49</v>
      </c>
      <c r="AQ237">
        <v>34999</v>
      </c>
      <c r="AR237">
        <v>1594</v>
      </c>
      <c r="AS237">
        <v>117.49</v>
      </c>
      <c r="AT237">
        <v>137.44999999999999</v>
      </c>
      <c r="AU237">
        <v>886.5</v>
      </c>
      <c r="AV237">
        <v>11061.5</v>
      </c>
      <c r="AW237">
        <v>317.25</v>
      </c>
      <c r="AX237">
        <v>4899</v>
      </c>
      <c r="AY237">
        <v>334.99</v>
      </c>
      <c r="AZ237">
        <v>117.49</v>
      </c>
      <c r="BA237">
        <v>425</v>
      </c>
      <c r="BB237">
        <v>421</v>
      </c>
      <c r="BC237">
        <v>4799</v>
      </c>
      <c r="BD237">
        <v>306.5</v>
      </c>
      <c r="BE237">
        <v>127.4</v>
      </c>
      <c r="BF237">
        <v>117.49</v>
      </c>
      <c r="BG237">
        <v>117.49</v>
      </c>
      <c r="BH237">
        <v>886.5</v>
      </c>
      <c r="BI237">
        <v>117.49</v>
      </c>
      <c r="BJ237">
        <v>1274</v>
      </c>
      <c r="BK237">
        <v>156.5</v>
      </c>
      <c r="BL237">
        <v>4595</v>
      </c>
      <c r="BM237">
        <v>3624</v>
      </c>
      <c r="BN237">
        <v>752</v>
      </c>
      <c r="BO237">
        <v>346.25</v>
      </c>
      <c r="BP237">
        <v>973.75</v>
      </c>
      <c r="BQ237">
        <v>117.49</v>
      </c>
      <c r="BR237">
        <v>73.739999999999995</v>
      </c>
      <c r="BS237">
        <v>2447745</v>
      </c>
      <c r="BT237">
        <v>25281</v>
      </c>
      <c r="BU237" t="str">
        <f>SRP[[#This Row],[Tier]]&amp;" - "&amp;DOLLAR(SRP[[#This Row],[United States]],2)&amp;" USD"</f>
        <v>235 - $117.49 USD</v>
      </c>
      <c r="BV237" t="str">
        <f>WSP[[#This Row],[LOOKUP]]</f>
        <v>235 - $82.24 USD</v>
      </c>
    </row>
    <row r="238" spans="1:74" x14ac:dyDescent="0.25">
      <c r="A238">
        <v>236</v>
      </c>
      <c r="B238">
        <v>117.99</v>
      </c>
      <c r="C238">
        <v>8968</v>
      </c>
      <c r="D238">
        <v>839</v>
      </c>
      <c r="E238">
        <v>166.95</v>
      </c>
      <c r="F238">
        <v>117.99</v>
      </c>
      <c r="G238">
        <v>10220</v>
      </c>
      <c r="H238">
        <v>117.99</v>
      </c>
      <c r="I238">
        <v>235</v>
      </c>
      <c r="J238">
        <v>177</v>
      </c>
      <c r="K238">
        <v>117.99</v>
      </c>
      <c r="L238">
        <v>68900</v>
      </c>
      <c r="M238">
        <v>471</v>
      </c>
      <c r="N238">
        <v>217900</v>
      </c>
      <c r="O238">
        <v>59000</v>
      </c>
      <c r="P238">
        <v>708</v>
      </c>
      <c r="Q238">
        <v>117.99</v>
      </c>
      <c r="R238">
        <v>2359</v>
      </c>
      <c r="S238">
        <v>735</v>
      </c>
      <c r="T238">
        <v>742</v>
      </c>
      <c r="U238">
        <v>117.99</v>
      </c>
      <c r="V238">
        <v>117.99</v>
      </c>
      <c r="W238">
        <v>117.99</v>
      </c>
      <c r="X238">
        <v>117.99</v>
      </c>
      <c r="Y238">
        <v>117.99</v>
      </c>
      <c r="Z238">
        <v>1183</v>
      </c>
      <c r="AA238">
        <v>23590</v>
      </c>
      <c r="AB238">
        <v>15339</v>
      </c>
      <c r="AC238">
        <v>3860</v>
      </c>
      <c r="AD238">
        <v>1150000</v>
      </c>
      <c r="AE238">
        <v>117.99</v>
      </c>
      <c r="AF238">
        <v>560</v>
      </c>
      <c r="AG238">
        <v>117.99</v>
      </c>
      <c r="AH238">
        <v>12744</v>
      </c>
      <c r="AI238">
        <v>17599</v>
      </c>
      <c r="AJ238">
        <v>115900</v>
      </c>
      <c r="AK238">
        <v>117.99</v>
      </c>
      <c r="AL238">
        <v>157</v>
      </c>
      <c r="AM238">
        <v>315.60000000000002</v>
      </c>
      <c r="AN238">
        <v>117.99</v>
      </c>
      <c r="AO238">
        <v>364</v>
      </c>
      <c r="AP238">
        <v>117.99</v>
      </c>
      <c r="AQ238">
        <v>35149</v>
      </c>
      <c r="AR238">
        <v>1601</v>
      </c>
      <c r="AS238">
        <v>117.99</v>
      </c>
      <c r="AT238">
        <v>137.94999999999999</v>
      </c>
      <c r="AU238">
        <v>889</v>
      </c>
      <c r="AV238">
        <v>11109</v>
      </c>
      <c r="AW238">
        <v>318.60000000000002</v>
      </c>
      <c r="AX238">
        <v>4919</v>
      </c>
      <c r="AY238">
        <v>335.99</v>
      </c>
      <c r="AZ238">
        <v>117.99</v>
      </c>
      <c r="BA238">
        <v>426.8</v>
      </c>
      <c r="BB238">
        <v>422.8</v>
      </c>
      <c r="BC238">
        <v>4819</v>
      </c>
      <c r="BD238">
        <v>307</v>
      </c>
      <c r="BE238">
        <v>127.9</v>
      </c>
      <c r="BF238">
        <v>117.99</v>
      </c>
      <c r="BG238">
        <v>117.99</v>
      </c>
      <c r="BH238">
        <v>889</v>
      </c>
      <c r="BI238">
        <v>117.99</v>
      </c>
      <c r="BJ238">
        <v>1279</v>
      </c>
      <c r="BK238">
        <v>157</v>
      </c>
      <c r="BL238">
        <v>4618</v>
      </c>
      <c r="BM238">
        <v>3639</v>
      </c>
      <c r="BN238">
        <v>755.2</v>
      </c>
      <c r="BO238">
        <v>348</v>
      </c>
      <c r="BP238">
        <v>978</v>
      </c>
      <c r="BQ238">
        <v>117.99</v>
      </c>
      <c r="BR238">
        <v>73.989999999999995</v>
      </c>
      <c r="BS238">
        <v>2458162</v>
      </c>
      <c r="BT238">
        <v>25388.6</v>
      </c>
      <c r="BU238" t="str">
        <f>SRP[[#This Row],[Tier]]&amp;" - "&amp;DOLLAR(SRP[[#This Row],[United States]],2)&amp;" USD"</f>
        <v>236 - $117.99 USD</v>
      </c>
      <c r="BV238" t="str">
        <f>WSP[[#This Row],[LOOKUP]]</f>
        <v>236 - $82.59 USD</v>
      </c>
    </row>
    <row r="239" spans="1:74" x14ac:dyDescent="0.25">
      <c r="A239">
        <v>237</v>
      </c>
      <c r="B239">
        <v>118.49</v>
      </c>
      <c r="C239">
        <v>9006</v>
      </c>
      <c r="D239">
        <v>841.5</v>
      </c>
      <c r="E239">
        <v>167.7</v>
      </c>
      <c r="F239">
        <v>118.49</v>
      </c>
      <c r="G239">
        <v>10265</v>
      </c>
      <c r="H239">
        <v>118.49</v>
      </c>
      <c r="I239">
        <v>236</v>
      </c>
      <c r="J239">
        <v>177.75</v>
      </c>
      <c r="K239">
        <v>118.49</v>
      </c>
      <c r="L239">
        <v>69150</v>
      </c>
      <c r="M239">
        <v>473</v>
      </c>
      <c r="N239">
        <v>218400</v>
      </c>
      <c r="O239">
        <v>59250</v>
      </c>
      <c r="P239">
        <v>711</v>
      </c>
      <c r="Q239">
        <v>118.49</v>
      </c>
      <c r="R239">
        <v>2369</v>
      </c>
      <c r="S239">
        <v>737.5</v>
      </c>
      <c r="T239">
        <v>745.25</v>
      </c>
      <c r="U239">
        <v>118.49</v>
      </c>
      <c r="V239">
        <v>118.49</v>
      </c>
      <c r="W239">
        <v>118.49</v>
      </c>
      <c r="X239">
        <v>118.49</v>
      </c>
      <c r="Y239">
        <v>118.49</v>
      </c>
      <c r="Z239">
        <v>1189.5</v>
      </c>
      <c r="AA239">
        <v>23690</v>
      </c>
      <c r="AB239">
        <v>15404</v>
      </c>
      <c r="AC239">
        <v>3870</v>
      </c>
      <c r="AD239">
        <v>1155000</v>
      </c>
      <c r="AE239">
        <v>118.49</v>
      </c>
      <c r="AF239">
        <v>562.5</v>
      </c>
      <c r="AG239">
        <v>118.49</v>
      </c>
      <c r="AH239">
        <v>12830</v>
      </c>
      <c r="AI239">
        <v>17674</v>
      </c>
      <c r="AJ239">
        <v>116400</v>
      </c>
      <c r="AK239">
        <v>118.49</v>
      </c>
      <c r="AL239">
        <v>157.5</v>
      </c>
      <c r="AM239">
        <v>316.95</v>
      </c>
      <c r="AN239">
        <v>118.49</v>
      </c>
      <c r="AO239">
        <v>366</v>
      </c>
      <c r="AP239">
        <v>118.49</v>
      </c>
      <c r="AQ239">
        <v>35299</v>
      </c>
      <c r="AR239">
        <v>1608</v>
      </c>
      <c r="AS239">
        <v>118.49</v>
      </c>
      <c r="AT239">
        <v>138.44999999999999</v>
      </c>
      <c r="AU239">
        <v>891.5</v>
      </c>
      <c r="AV239">
        <v>11156.5</v>
      </c>
      <c r="AW239">
        <v>319.95</v>
      </c>
      <c r="AX239">
        <v>4939</v>
      </c>
      <c r="AY239">
        <v>336.99</v>
      </c>
      <c r="AZ239">
        <v>118.49</v>
      </c>
      <c r="BA239">
        <v>428.6</v>
      </c>
      <c r="BB239">
        <v>424.6</v>
      </c>
      <c r="BC239">
        <v>4839</v>
      </c>
      <c r="BD239">
        <v>307.5</v>
      </c>
      <c r="BE239">
        <v>128.4</v>
      </c>
      <c r="BF239">
        <v>118.49</v>
      </c>
      <c r="BG239">
        <v>118.49</v>
      </c>
      <c r="BH239">
        <v>891.5</v>
      </c>
      <c r="BI239">
        <v>118.49</v>
      </c>
      <c r="BJ239">
        <v>1284</v>
      </c>
      <c r="BK239">
        <v>157.5</v>
      </c>
      <c r="BL239">
        <v>4641</v>
      </c>
      <c r="BM239">
        <v>3654</v>
      </c>
      <c r="BN239">
        <v>758.4</v>
      </c>
      <c r="BO239">
        <v>349.75</v>
      </c>
      <c r="BP239">
        <v>982.25</v>
      </c>
      <c r="BQ239">
        <v>118.49</v>
      </c>
      <c r="BR239">
        <v>74.239999999999995</v>
      </c>
      <c r="BS239">
        <v>2468579</v>
      </c>
      <c r="BT239">
        <v>25496.2</v>
      </c>
      <c r="BU239" t="str">
        <f>SRP[[#This Row],[Tier]]&amp;" - "&amp;DOLLAR(SRP[[#This Row],[United States]],2)&amp;" USD"</f>
        <v>237 - $118.49 USD</v>
      </c>
      <c r="BV239" t="str">
        <f>WSP[[#This Row],[LOOKUP]]</f>
        <v>237 - $82.94 USD</v>
      </c>
    </row>
    <row r="240" spans="1:74" x14ac:dyDescent="0.25">
      <c r="A240">
        <v>238</v>
      </c>
      <c r="B240">
        <v>118.99</v>
      </c>
      <c r="C240">
        <v>9044</v>
      </c>
      <c r="D240">
        <v>844</v>
      </c>
      <c r="E240">
        <v>168.45</v>
      </c>
      <c r="F240">
        <v>118.99</v>
      </c>
      <c r="G240">
        <v>10310</v>
      </c>
      <c r="H240">
        <v>118.99</v>
      </c>
      <c r="I240">
        <v>237</v>
      </c>
      <c r="J240">
        <v>178.5</v>
      </c>
      <c r="K240">
        <v>118.99</v>
      </c>
      <c r="L240">
        <v>69400</v>
      </c>
      <c r="M240">
        <v>475</v>
      </c>
      <c r="N240">
        <v>218900</v>
      </c>
      <c r="O240">
        <v>59500</v>
      </c>
      <c r="P240">
        <v>714</v>
      </c>
      <c r="Q240">
        <v>118.99</v>
      </c>
      <c r="R240">
        <v>2379</v>
      </c>
      <c r="S240">
        <v>740</v>
      </c>
      <c r="T240">
        <v>748.5</v>
      </c>
      <c r="U240">
        <v>118.99</v>
      </c>
      <c r="V240">
        <v>118.99</v>
      </c>
      <c r="W240">
        <v>118.99</v>
      </c>
      <c r="X240">
        <v>118.99</v>
      </c>
      <c r="Y240">
        <v>118.99</v>
      </c>
      <c r="Z240">
        <v>1196</v>
      </c>
      <c r="AA240">
        <v>23790</v>
      </c>
      <c r="AB240">
        <v>15469</v>
      </c>
      <c r="AC240">
        <v>3880</v>
      </c>
      <c r="AD240">
        <v>1160000</v>
      </c>
      <c r="AE240">
        <v>118.99</v>
      </c>
      <c r="AF240">
        <v>565</v>
      </c>
      <c r="AG240">
        <v>118.99</v>
      </c>
      <c r="AH240">
        <v>12852</v>
      </c>
      <c r="AI240">
        <v>17749</v>
      </c>
      <c r="AJ240">
        <v>116900</v>
      </c>
      <c r="AK240">
        <v>118.99</v>
      </c>
      <c r="AL240">
        <v>158</v>
      </c>
      <c r="AM240">
        <v>318.3</v>
      </c>
      <c r="AN240">
        <v>118.99</v>
      </c>
      <c r="AO240">
        <v>367</v>
      </c>
      <c r="AP240">
        <v>118.99</v>
      </c>
      <c r="AQ240">
        <v>35449</v>
      </c>
      <c r="AR240">
        <v>1615</v>
      </c>
      <c r="AS240">
        <v>118.99</v>
      </c>
      <c r="AT240">
        <v>138.94999999999999</v>
      </c>
      <c r="AU240">
        <v>894</v>
      </c>
      <c r="AV240">
        <v>11204</v>
      </c>
      <c r="AW240">
        <v>321.3</v>
      </c>
      <c r="AX240">
        <v>4959</v>
      </c>
      <c r="AY240">
        <v>337.99</v>
      </c>
      <c r="AZ240">
        <v>118.99</v>
      </c>
      <c r="BA240">
        <v>430.4</v>
      </c>
      <c r="BB240">
        <v>426.4</v>
      </c>
      <c r="BC240">
        <v>4859</v>
      </c>
      <c r="BD240">
        <v>308</v>
      </c>
      <c r="BE240">
        <v>128.9</v>
      </c>
      <c r="BF240">
        <v>118.99</v>
      </c>
      <c r="BG240">
        <v>118.99</v>
      </c>
      <c r="BH240">
        <v>894</v>
      </c>
      <c r="BI240">
        <v>118.99</v>
      </c>
      <c r="BJ240">
        <v>1289</v>
      </c>
      <c r="BK240">
        <v>158</v>
      </c>
      <c r="BL240">
        <v>4664</v>
      </c>
      <c r="BM240">
        <v>3669</v>
      </c>
      <c r="BN240">
        <v>761.6</v>
      </c>
      <c r="BO240">
        <v>351.5</v>
      </c>
      <c r="BP240">
        <v>986.5</v>
      </c>
      <c r="BQ240">
        <v>118.99</v>
      </c>
      <c r="BR240">
        <v>74.489999999999995</v>
      </c>
      <c r="BS240">
        <v>2478996</v>
      </c>
      <c r="BT240">
        <v>25603.8</v>
      </c>
      <c r="BU240" t="str">
        <f>SRP[[#This Row],[Tier]]&amp;" - "&amp;DOLLAR(SRP[[#This Row],[United States]],2)&amp;" USD"</f>
        <v>238 - $118.99 USD</v>
      </c>
      <c r="BV240" t="str">
        <f>WSP[[#This Row],[LOOKUP]]</f>
        <v>238 - $83.29 USD</v>
      </c>
    </row>
    <row r="241" spans="1:74" x14ac:dyDescent="0.25">
      <c r="A241">
        <v>239</v>
      </c>
      <c r="B241">
        <v>119.49</v>
      </c>
      <c r="C241">
        <v>9082</v>
      </c>
      <c r="D241">
        <v>846.5</v>
      </c>
      <c r="E241">
        <v>169.2</v>
      </c>
      <c r="F241">
        <v>119.49</v>
      </c>
      <c r="G241">
        <v>10355</v>
      </c>
      <c r="H241">
        <v>119.49</v>
      </c>
      <c r="I241">
        <v>238</v>
      </c>
      <c r="J241">
        <v>179.25</v>
      </c>
      <c r="K241">
        <v>119.49</v>
      </c>
      <c r="L241">
        <v>69650</v>
      </c>
      <c r="M241">
        <v>477</v>
      </c>
      <c r="N241">
        <v>219400</v>
      </c>
      <c r="O241">
        <v>59750</v>
      </c>
      <c r="P241">
        <v>717</v>
      </c>
      <c r="Q241">
        <v>119.49</v>
      </c>
      <c r="R241">
        <v>2389</v>
      </c>
      <c r="S241">
        <v>742.5</v>
      </c>
      <c r="T241">
        <v>751.75</v>
      </c>
      <c r="U241">
        <v>119.49</v>
      </c>
      <c r="V241">
        <v>119.49</v>
      </c>
      <c r="W241">
        <v>119.49</v>
      </c>
      <c r="X241">
        <v>119.49</v>
      </c>
      <c r="Y241">
        <v>119.49</v>
      </c>
      <c r="Z241">
        <v>1202.5</v>
      </c>
      <c r="AA241">
        <v>23890</v>
      </c>
      <c r="AB241">
        <v>15534</v>
      </c>
      <c r="AC241">
        <v>3890</v>
      </c>
      <c r="AD241">
        <v>1165000</v>
      </c>
      <c r="AE241">
        <v>119.49</v>
      </c>
      <c r="AF241">
        <v>567.5</v>
      </c>
      <c r="AG241">
        <v>119.49</v>
      </c>
      <c r="AH241">
        <v>12938</v>
      </c>
      <c r="AI241">
        <v>17824</v>
      </c>
      <c r="AJ241">
        <v>117400</v>
      </c>
      <c r="AK241">
        <v>119.49</v>
      </c>
      <c r="AL241">
        <v>158.5</v>
      </c>
      <c r="AM241">
        <v>319.64999999999998</v>
      </c>
      <c r="AN241">
        <v>119.49</v>
      </c>
      <c r="AO241">
        <v>369</v>
      </c>
      <c r="AP241">
        <v>119.49</v>
      </c>
      <c r="AQ241">
        <v>35599</v>
      </c>
      <c r="AR241">
        <v>1622</v>
      </c>
      <c r="AS241">
        <v>119.49</v>
      </c>
      <c r="AT241">
        <v>139.44999999999999</v>
      </c>
      <c r="AU241">
        <v>896.5</v>
      </c>
      <c r="AV241">
        <v>11251.5</v>
      </c>
      <c r="AW241">
        <v>322.64999999999998</v>
      </c>
      <c r="AX241">
        <v>4979</v>
      </c>
      <c r="AY241">
        <v>338.99</v>
      </c>
      <c r="AZ241">
        <v>119.49</v>
      </c>
      <c r="BA241">
        <v>432.2</v>
      </c>
      <c r="BB241">
        <v>428.2</v>
      </c>
      <c r="BC241">
        <v>4879</v>
      </c>
      <c r="BD241">
        <v>308.5</v>
      </c>
      <c r="BE241">
        <v>129.4</v>
      </c>
      <c r="BF241">
        <v>119.49</v>
      </c>
      <c r="BG241">
        <v>119.49</v>
      </c>
      <c r="BH241">
        <v>896.5</v>
      </c>
      <c r="BI241">
        <v>119.49</v>
      </c>
      <c r="BJ241">
        <v>1294</v>
      </c>
      <c r="BK241">
        <v>158.5</v>
      </c>
      <c r="BL241">
        <v>4687</v>
      </c>
      <c r="BM241">
        <v>3684</v>
      </c>
      <c r="BN241">
        <v>764.8</v>
      </c>
      <c r="BO241">
        <v>353.25</v>
      </c>
      <c r="BP241">
        <v>990.75</v>
      </c>
      <c r="BQ241">
        <v>119.49</v>
      </c>
      <c r="BR241">
        <v>74.739999999999995</v>
      </c>
      <c r="BS241">
        <v>2489413</v>
      </c>
      <c r="BT241">
        <v>25711.4</v>
      </c>
      <c r="BU241" t="str">
        <f>SRP[[#This Row],[Tier]]&amp;" - "&amp;DOLLAR(SRP[[#This Row],[United States]],2)&amp;" USD"</f>
        <v>239 - $119.49 USD</v>
      </c>
      <c r="BV241" t="str">
        <f>WSP[[#This Row],[LOOKUP]]</f>
        <v>239 - $83.64 USD</v>
      </c>
    </row>
    <row r="242" spans="1:74" x14ac:dyDescent="0.25">
      <c r="A242">
        <v>240</v>
      </c>
      <c r="B242">
        <v>119.99</v>
      </c>
      <c r="C242">
        <v>9120</v>
      </c>
      <c r="D242">
        <v>849</v>
      </c>
      <c r="E242">
        <v>169.95</v>
      </c>
      <c r="F242">
        <v>119.99</v>
      </c>
      <c r="G242">
        <v>10400</v>
      </c>
      <c r="H242">
        <v>119.99</v>
      </c>
      <c r="I242">
        <v>239</v>
      </c>
      <c r="J242">
        <v>180</v>
      </c>
      <c r="K242">
        <v>119.99</v>
      </c>
      <c r="L242">
        <v>69900</v>
      </c>
      <c r="M242">
        <v>479</v>
      </c>
      <c r="N242">
        <v>219900</v>
      </c>
      <c r="O242">
        <v>60000</v>
      </c>
      <c r="P242">
        <v>720</v>
      </c>
      <c r="Q242">
        <v>119.99</v>
      </c>
      <c r="R242">
        <v>2399</v>
      </c>
      <c r="S242">
        <v>745</v>
      </c>
      <c r="T242">
        <v>755</v>
      </c>
      <c r="U242">
        <v>119.99</v>
      </c>
      <c r="V242">
        <v>119.99</v>
      </c>
      <c r="W242">
        <v>119.99</v>
      </c>
      <c r="X242">
        <v>119.99</v>
      </c>
      <c r="Y242">
        <v>119.99</v>
      </c>
      <c r="Z242">
        <v>1209</v>
      </c>
      <c r="AA242">
        <v>23990</v>
      </c>
      <c r="AB242">
        <v>15599</v>
      </c>
      <c r="AC242">
        <v>3900</v>
      </c>
      <c r="AD242">
        <v>1170000</v>
      </c>
      <c r="AE242">
        <v>119.99</v>
      </c>
      <c r="AF242">
        <v>570</v>
      </c>
      <c r="AG242">
        <v>119.99</v>
      </c>
      <c r="AH242">
        <v>12960</v>
      </c>
      <c r="AI242">
        <v>17899</v>
      </c>
      <c r="AJ242">
        <v>117900</v>
      </c>
      <c r="AK242">
        <v>119.99</v>
      </c>
      <c r="AL242">
        <v>159</v>
      </c>
      <c r="AM242">
        <v>321</v>
      </c>
      <c r="AN242">
        <v>119.99</v>
      </c>
      <c r="AO242">
        <v>370</v>
      </c>
      <c r="AP242">
        <v>119.99</v>
      </c>
      <c r="AQ242">
        <v>35749</v>
      </c>
      <c r="AR242">
        <v>1629</v>
      </c>
      <c r="AS242">
        <v>119.99</v>
      </c>
      <c r="AT242">
        <v>139.94999999999999</v>
      </c>
      <c r="AU242">
        <v>899</v>
      </c>
      <c r="AV242">
        <v>11299</v>
      </c>
      <c r="AW242">
        <v>324</v>
      </c>
      <c r="AX242">
        <v>4999</v>
      </c>
      <c r="AY242">
        <v>339.99</v>
      </c>
      <c r="AZ242">
        <v>119.99</v>
      </c>
      <c r="BA242">
        <v>434</v>
      </c>
      <c r="BB242">
        <v>430</v>
      </c>
      <c r="BC242">
        <v>4899</v>
      </c>
      <c r="BD242">
        <v>309</v>
      </c>
      <c r="BE242">
        <v>129.9</v>
      </c>
      <c r="BF242">
        <v>119.99</v>
      </c>
      <c r="BG242">
        <v>119.99</v>
      </c>
      <c r="BH242">
        <v>899</v>
      </c>
      <c r="BI242">
        <v>119.99</v>
      </c>
      <c r="BJ242">
        <v>1299</v>
      </c>
      <c r="BK242">
        <v>159</v>
      </c>
      <c r="BL242">
        <v>4710</v>
      </c>
      <c r="BM242">
        <v>3699</v>
      </c>
      <c r="BN242">
        <v>768</v>
      </c>
      <c r="BO242">
        <v>355</v>
      </c>
      <c r="BP242">
        <v>995</v>
      </c>
      <c r="BQ242">
        <v>119.99</v>
      </c>
      <c r="BR242">
        <v>74.989999999999995</v>
      </c>
      <c r="BS242">
        <v>2499830</v>
      </c>
      <c r="BT242">
        <v>25819</v>
      </c>
      <c r="BU242" t="str">
        <f>SRP[[#This Row],[Tier]]&amp;" - "&amp;DOLLAR(SRP[[#This Row],[United States]],2)&amp;" USD"</f>
        <v>240 - $119.99 USD</v>
      </c>
      <c r="BV242" t="str">
        <f>WSP[[#This Row],[LOOKUP]]</f>
        <v>240 - $83.99 USD</v>
      </c>
    </row>
    <row r="243" spans="1:74" x14ac:dyDescent="0.25">
      <c r="A243">
        <v>241</v>
      </c>
      <c r="B243">
        <v>120.49</v>
      </c>
      <c r="C243">
        <v>9158</v>
      </c>
      <c r="D243">
        <v>851.5</v>
      </c>
      <c r="E243">
        <v>170.7</v>
      </c>
      <c r="F243">
        <v>120.49</v>
      </c>
      <c r="G243">
        <v>10445</v>
      </c>
      <c r="H243">
        <v>120.49</v>
      </c>
      <c r="I243">
        <v>240</v>
      </c>
      <c r="J243">
        <v>180.75</v>
      </c>
      <c r="K243">
        <v>120.49</v>
      </c>
      <c r="L243">
        <v>70150</v>
      </c>
      <c r="M243">
        <v>481</v>
      </c>
      <c r="N243">
        <v>220400</v>
      </c>
      <c r="O243">
        <v>60250</v>
      </c>
      <c r="P243">
        <v>723</v>
      </c>
      <c r="Q243">
        <v>120.49</v>
      </c>
      <c r="R243">
        <v>2409</v>
      </c>
      <c r="S243">
        <v>747.5</v>
      </c>
      <c r="T243">
        <v>758.25</v>
      </c>
      <c r="U243">
        <v>120.49</v>
      </c>
      <c r="V243">
        <v>120.49</v>
      </c>
      <c r="W243">
        <v>120.49</v>
      </c>
      <c r="X243">
        <v>120.49</v>
      </c>
      <c r="Y243">
        <v>120.49</v>
      </c>
      <c r="Z243">
        <v>1215.5</v>
      </c>
      <c r="AA243">
        <v>24090</v>
      </c>
      <c r="AB243">
        <v>15664</v>
      </c>
      <c r="AC243">
        <v>3910</v>
      </c>
      <c r="AD243">
        <v>1175000</v>
      </c>
      <c r="AE243">
        <v>120.49</v>
      </c>
      <c r="AF243">
        <v>572.5</v>
      </c>
      <c r="AG243">
        <v>120.49</v>
      </c>
      <c r="AH243">
        <v>13046</v>
      </c>
      <c r="AI243">
        <v>17974</v>
      </c>
      <c r="AJ243">
        <v>118400</v>
      </c>
      <c r="AK243">
        <v>120.49</v>
      </c>
      <c r="AL243">
        <v>159.5</v>
      </c>
      <c r="AM243">
        <v>322.35000000000002</v>
      </c>
      <c r="AN243">
        <v>120.49</v>
      </c>
      <c r="AO243">
        <v>372</v>
      </c>
      <c r="AP243">
        <v>120.49</v>
      </c>
      <c r="AQ243">
        <v>35899</v>
      </c>
      <c r="AR243">
        <v>1636</v>
      </c>
      <c r="AS243">
        <v>120.49</v>
      </c>
      <c r="AT243">
        <v>140.44999999999999</v>
      </c>
      <c r="AU243">
        <v>901.5</v>
      </c>
      <c r="AV243">
        <v>11346.5</v>
      </c>
      <c r="AW243">
        <v>325.35000000000002</v>
      </c>
      <c r="AX243">
        <v>5019</v>
      </c>
      <c r="AY243">
        <v>340.99</v>
      </c>
      <c r="AZ243">
        <v>120.49</v>
      </c>
      <c r="BA243">
        <v>435.8</v>
      </c>
      <c r="BB243">
        <v>431.8</v>
      </c>
      <c r="BC243">
        <v>4919</v>
      </c>
      <c r="BD243">
        <v>309.5</v>
      </c>
      <c r="BE243">
        <v>130.4</v>
      </c>
      <c r="BF243">
        <v>120.49</v>
      </c>
      <c r="BG243">
        <v>120.49</v>
      </c>
      <c r="BH243">
        <v>901.5</v>
      </c>
      <c r="BI243">
        <v>120.49</v>
      </c>
      <c r="BJ243">
        <v>1304</v>
      </c>
      <c r="BK243">
        <v>159.5</v>
      </c>
      <c r="BL243">
        <v>4733</v>
      </c>
      <c r="BM243">
        <v>3714</v>
      </c>
      <c r="BN243">
        <v>771.2</v>
      </c>
      <c r="BO243">
        <v>356.75</v>
      </c>
      <c r="BP243">
        <v>999.25</v>
      </c>
      <c r="BQ243">
        <v>120.49</v>
      </c>
      <c r="BR243">
        <v>75.239999999999995</v>
      </c>
      <c r="BS243">
        <v>2510247</v>
      </c>
      <c r="BT243">
        <v>25926.6</v>
      </c>
      <c r="BU243" t="str">
        <f>SRP[[#This Row],[Tier]]&amp;" - "&amp;DOLLAR(SRP[[#This Row],[United States]],2)&amp;" USD"</f>
        <v>241 - $120.49 USD</v>
      </c>
      <c r="BV243" t="str">
        <f>WSP[[#This Row],[LOOKUP]]</f>
        <v>241 - $84.34 USD</v>
      </c>
    </row>
    <row r="244" spans="1:74" x14ac:dyDescent="0.25">
      <c r="A244">
        <v>242</v>
      </c>
      <c r="B244">
        <v>120.99</v>
      </c>
      <c r="C244">
        <v>9196</v>
      </c>
      <c r="D244">
        <v>854</v>
      </c>
      <c r="E244">
        <v>171.45</v>
      </c>
      <c r="F244">
        <v>120.99</v>
      </c>
      <c r="G244">
        <v>10490</v>
      </c>
      <c r="H244">
        <v>120.99</v>
      </c>
      <c r="I244">
        <v>241</v>
      </c>
      <c r="J244">
        <v>181.5</v>
      </c>
      <c r="K244">
        <v>120.99</v>
      </c>
      <c r="L244">
        <v>70400</v>
      </c>
      <c r="M244">
        <v>483</v>
      </c>
      <c r="N244">
        <v>220900</v>
      </c>
      <c r="O244">
        <v>60500</v>
      </c>
      <c r="P244">
        <v>726</v>
      </c>
      <c r="Q244">
        <v>120.99</v>
      </c>
      <c r="R244">
        <v>2419</v>
      </c>
      <c r="S244">
        <v>750</v>
      </c>
      <c r="T244">
        <v>761.5</v>
      </c>
      <c r="U244">
        <v>120.99</v>
      </c>
      <c r="V244">
        <v>120.99</v>
      </c>
      <c r="W244">
        <v>120.99</v>
      </c>
      <c r="X244">
        <v>120.99</v>
      </c>
      <c r="Y244">
        <v>120.99</v>
      </c>
      <c r="Z244">
        <v>1222</v>
      </c>
      <c r="AA244">
        <v>24190</v>
      </c>
      <c r="AB244">
        <v>15729</v>
      </c>
      <c r="AC244">
        <v>3920</v>
      </c>
      <c r="AD244">
        <v>1180000</v>
      </c>
      <c r="AE244">
        <v>120.99</v>
      </c>
      <c r="AF244">
        <v>575</v>
      </c>
      <c r="AG244">
        <v>120.99</v>
      </c>
      <c r="AH244">
        <v>13068</v>
      </c>
      <c r="AI244">
        <v>18049</v>
      </c>
      <c r="AJ244">
        <v>118900</v>
      </c>
      <c r="AK244">
        <v>120.99</v>
      </c>
      <c r="AL244">
        <v>160</v>
      </c>
      <c r="AM244">
        <v>323.7</v>
      </c>
      <c r="AN244">
        <v>120.99</v>
      </c>
      <c r="AO244">
        <v>373</v>
      </c>
      <c r="AP244">
        <v>120.99</v>
      </c>
      <c r="AQ244">
        <v>36049</v>
      </c>
      <c r="AR244">
        <v>1643</v>
      </c>
      <c r="AS244">
        <v>120.99</v>
      </c>
      <c r="AT244">
        <v>140.94999999999999</v>
      </c>
      <c r="AU244">
        <v>904</v>
      </c>
      <c r="AV244">
        <v>11394</v>
      </c>
      <c r="AW244">
        <v>326.7</v>
      </c>
      <c r="AX244">
        <v>5039</v>
      </c>
      <c r="AY244">
        <v>341.99</v>
      </c>
      <c r="AZ244">
        <v>120.99</v>
      </c>
      <c r="BA244">
        <v>437.6</v>
      </c>
      <c r="BB244">
        <v>433.6</v>
      </c>
      <c r="BC244">
        <v>4939</v>
      </c>
      <c r="BD244">
        <v>310</v>
      </c>
      <c r="BE244">
        <v>130.9</v>
      </c>
      <c r="BF244">
        <v>120.99</v>
      </c>
      <c r="BG244">
        <v>120.99</v>
      </c>
      <c r="BH244">
        <v>904</v>
      </c>
      <c r="BI244">
        <v>120.99</v>
      </c>
      <c r="BJ244">
        <v>1309</v>
      </c>
      <c r="BK244">
        <v>160</v>
      </c>
      <c r="BL244">
        <v>4756</v>
      </c>
      <c r="BM244">
        <v>3729</v>
      </c>
      <c r="BN244">
        <v>774.4</v>
      </c>
      <c r="BO244">
        <v>358.5</v>
      </c>
      <c r="BP244">
        <v>1003.5</v>
      </c>
      <c r="BQ244">
        <v>120.99</v>
      </c>
      <c r="BR244">
        <v>75.489999999999995</v>
      </c>
      <c r="BS244">
        <v>2520664</v>
      </c>
      <c r="BT244">
        <v>26034.2</v>
      </c>
      <c r="BU244" t="str">
        <f>SRP[[#This Row],[Tier]]&amp;" - "&amp;DOLLAR(SRP[[#This Row],[United States]],2)&amp;" USD"</f>
        <v>242 - $120.99 USD</v>
      </c>
      <c r="BV244" t="str">
        <f>WSP[[#This Row],[LOOKUP]]</f>
        <v>242 - $84.69 USD</v>
      </c>
    </row>
    <row r="245" spans="1:74" x14ac:dyDescent="0.25">
      <c r="A245">
        <v>243</v>
      </c>
      <c r="B245">
        <v>121.49</v>
      </c>
      <c r="C245">
        <v>9234</v>
      </c>
      <c r="D245">
        <v>856.5</v>
      </c>
      <c r="E245">
        <v>172.2</v>
      </c>
      <c r="F245">
        <v>121.49</v>
      </c>
      <c r="G245">
        <v>10535</v>
      </c>
      <c r="H245">
        <v>121.49</v>
      </c>
      <c r="I245">
        <v>242</v>
      </c>
      <c r="J245">
        <v>182.25</v>
      </c>
      <c r="K245">
        <v>121.49</v>
      </c>
      <c r="L245">
        <v>70650</v>
      </c>
      <c r="M245">
        <v>485</v>
      </c>
      <c r="N245">
        <v>221400</v>
      </c>
      <c r="O245">
        <v>60750</v>
      </c>
      <c r="P245">
        <v>729</v>
      </c>
      <c r="Q245">
        <v>121.49</v>
      </c>
      <c r="R245">
        <v>2429</v>
      </c>
      <c r="S245">
        <v>752.5</v>
      </c>
      <c r="T245">
        <v>764.75</v>
      </c>
      <c r="U245">
        <v>121.49</v>
      </c>
      <c r="V245">
        <v>121.49</v>
      </c>
      <c r="W245">
        <v>121.49</v>
      </c>
      <c r="X245">
        <v>121.49</v>
      </c>
      <c r="Y245">
        <v>121.49</v>
      </c>
      <c r="Z245">
        <v>1228.5</v>
      </c>
      <c r="AA245">
        <v>24290</v>
      </c>
      <c r="AB245">
        <v>15794</v>
      </c>
      <c r="AC245">
        <v>3930</v>
      </c>
      <c r="AD245">
        <v>1185000</v>
      </c>
      <c r="AE245">
        <v>121.49</v>
      </c>
      <c r="AF245">
        <v>577.5</v>
      </c>
      <c r="AG245">
        <v>121.49</v>
      </c>
      <c r="AH245">
        <v>13154</v>
      </c>
      <c r="AI245">
        <v>18124</v>
      </c>
      <c r="AJ245">
        <v>119400</v>
      </c>
      <c r="AK245">
        <v>121.49</v>
      </c>
      <c r="AL245">
        <v>160.5</v>
      </c>
      <c r="AM245">
        <v>325.05</v>
      </c>
      <c r="AN245">
        <v>121.49</v>
      </c>
      <c r="AO245">
        <v>375</v>
      </c>
      <c r="AP245">
        <v>121.49</v>
      </c>
      <c r="AQ245">
        <v>36199</v>
      </c>
      <c r="AR245">
        <v>1650</v>
      </c>
      <c r="AS245">
        <v>121.49</v>
      </c>
      <c r="AT245">
        <v>141.44999999999999</v>
      </c>
      <c r="AU245">
        <v>906.5</v>
      </c>
      <c r="AV245">
        <v>11441.5</v>
      </c>
      <c r="AW245">
        <v>328.05</v>
      </c>
      <c r="AX245">
        <v>5059</v>
      </c>
      <c r="AY245">
        <v>342.99</v>
      </c>
      <c r="AZ245">
        <v>121.49</v>
      </c>
      <c r="BA245">
        <v>439.4</v>
      </c>
      <c r="BB245">
        <v>435.4</v>
      </c>
      <c r="BC245">
        <v>4959</v>
      </c>
      <c r="BD245">
        <v>310.5</v>
      </c>
      <c r="BE245">
        <v>131.4</v>
      </c>
      <c r="BF245">
        <v>121.49</v>
      </c>
      <c r="BG245">
        <v>121.49</v>
      </c>
      <c r="BH245">
        <v>906.5</v>
      </c>
      <c r="BI245">
        <v>121.49</v>
      </c>
      <c r="BJ245">
        <v>1314</v>
      </c>
      <c r="BK245">
        <v>160.5</v>
      </c>
      <c r="BL245">
        <v>4779</v>
      </c>
      <c r="BM245">
        <v>3744</v>
      </c>
      <c r="BN245">
        <v>777.6</v>
      </c>
      <c r="BO245">
        <v>360.25</v>
      </c>
      <c r="BP245">
        <v>1007.75</v>
      </c>
      <c r="BQ245">
        <v>121.49</v>
      </c>
      <c r="BR245">
        <v>75.739999999999995</v>
      </c>
      <c r="BS245">
        <v>2531081</v>
      </c>
      <c r="BT245">
        <v>26141.8</v>
      </c>
      <c r="BU245" t="str">
        <f>SRP[[#This Row],[Tier]]&amp;" - "&amp;DOLLAR(SRP[[#This Row],[United States]],2)&amp;" USD"</f>
        <v>243 - $121.49 USD</v>
      </c>
      <c r="BV245" t="str">
        <f>WSP[[#This Row],[LOOKUP]]</f>
        <v>243 - $85.04 USD</v>
      </c>
    </row>
    <row r="246" spans="1:74" x14ac:dyDescent="0.25">
      <c r="A246">
        <v>244</v>
      </c>
      <c r="B246">
        <v>121.99</v>
      </c>
      <c r="C246">
        <v>9272</v>
      </c>
      <c r="D246">
        <v>859</v>
      </c>
      <c r="E246">
        <v>172.95</v>
      </c>
      <c r="F246">
        <v>121.99</v>
      </c>
      <c r="G246">
        <v>10580</v>
      </c>
      <c r="H246">
        <v>121.99</v>
      </c>
      <c r="I246">
        <v>243</v>
      </c>
      <c r="J246">
        <v>183</v>
      </c>
      <c r="K246">
        <v>121.99</v>
      </c>
      <c r="L246">
        <v>70900</v>
      </c>
      <c r="M246">
        <v>487</v>
      </c>
      <c r="N246">
        <v>221900</v>
      </c>
      <c r="O246">
        <v>61000</v>
      </c>
      <c r="P246">
        <v>732</v>
      </c>
      <c r="Q246">
        <v>121.99</v>
      </c>
      <c r="R246">
        <v>2439</v>
      </c>
      <c r="S246">
        <v>755</v>
      </c>
      <c r="T246">
        <v>768</v>
      </c>
      <c r="U246">
        <v>121.99</v>
      </c>
      <c r="V246">
        <v>121.99</v>
      </c>
      <c r="W246">
        <v>121.99</v>
      </c>
      <c r="X246">
        <v>121.99</v>
      </c>
      <c r="Y246">
        <v>121.99</v>
      </c>
      <c r="Z246">
        <v>1235</v>
      </c>
      <c r="AA246">
        <v>24390</v>
      </c>
      <c r="AB246">
        <v>15859</v>
      </c>
      <c r="AC246">
        <v>3940</v>
      </c>
      <c r="AD246">
        <v>1190000</v>
      </c>
      <c r="AE246">
        <v>121.99</v>
      </c>
      <c r="AF246">
        <v>580</v>
      </c>
      <c r="AG246">
        <v>121.99</v>
      </c>
      <c r="AH246">
        <v>13176</v>
      </c>
      <c r="AI246">
        <v>18199</v>
      </c>
      <c r="AJ246">
        <v>119900</v>
      </c>
      <c r="AK246">
        <v>121.99</v>
      </c>
      <c r="AL246">
        <v>161</v>
      </c>
      <c r="AM246">
        <v>326.39999999999998</v>
      </c>
      <c r="AN246">
        <v>121.99</v>
      </c>
      <c r="AO246">
        <v>376</v>
      </c>
      <c r="AP246">
        <v>121.99</v>
      </c>
      <c r="AQ246">
        <v>36349</v>
      </c>
      <c r="AR246">
        <v>1657</v>
      </c>
      <c r="AS246">
        <v>121.99</v>
      </c>
      <c r="AT246">
        <v>141.94999999999999</v>
      </c>
      <c r="AU246">
        <v>909</v>
      </c>
      <c r="AV246">
        <v>11489</v>
      </c>
      <c r="AW246">
        <v>329.4</v>
      </c>
      <c r="AX246">
        <v>5079</v>
      </c>
      <c r="AY246">
        <v>343.99</v>
      </c>
      <c r="AZ246">
        <v>121.99</v>
      </c>
      <c r="BA246">
        <v>441.2</v>
      </c>
      <c r="BB246">
        <v>437.2</v>
      </c>
      <c r="BC246">
        <v>4979</v>
      </c>
      <c r="BD246">
        <v>311</v>
      </c>
      <c r="BE246">
        <v>131.9</v>
      </c>
      <c r="BF246">
        <v>121.99</v>
      </c>
      <c r="BG246">
        <v>121.99</v>
      </c>
      <c r="BH246">
        <v>909</v>
      </c>
      <c r="BI246">
        <v>121.99</v>
      </c>
      <c r="BJ246">
        <v>1319</v>
      </c>
      <c r="BK246">
        <v>161</v>
      </c>
      <c r="BL246">
        <v>4802</v>
      </c>
      <c r="BM246">
        <v>3759</v>
      </c>
      <c r="BN246">
        <v>780.8</v>
      </c>
      <c r="BO246">
        <v>362</v>
      </c>
      <c r="BP246">
        <v>1012</v>
      </c>
      <c r="BQ246">
        <v>121.99</v>
      </c>
      <c r="BR246">
        <v>75.989999999999995</v>
      </c>
      <c r="BS246">
        <v>2541498</v>
      </c>
      <c r="BT246">
        <v>26249.4</v>
      </c>
      <c r="BU246" t="str">
        <f>SRP[[#This Row],[Tier]]&amp;" - "&amp;DOLLAR(SRP[[#This Row],[United States]],2)&amp;" USD"</f>
        <v>244 - $121.99 USD</v>
      </c>
      <c r="BV246" t="str">
        <f>WSP[[#This Row],[LOOKUP]]</f>
        <v>244 - $85.39 USD</v>
      </c>
    </row>
    <row r="247" spans="1:74" x14ac:dyDescent="0.25">
      <c r="A247">
        <v>245</v>
      </c>
      <c r="B247">
        <v>122.49</v>
      </c>
      <c r="C247">
        <v>9310</v>
      </c>
      <c r="D247">
        <v>861.5</v>
      </c>
      <c r="E247">
        <v>173.7</v>
      </c>
      <c r="F247">
        <v>122.49</v>
      </c>
      <c r="G247">
        <v>10625</v>
      </c>
      <c r="H247">
        <v>122.49</v>
      </c>
      <c r="I247">
        <v>244</v>
      </c>
      <c r="J247">
        <v>183.75</v>
      </c>
      <c r="K247">
        <v>122.49</v>
      </c>
      <c r="L247">
        <v>71150</v>
      </c>
      <c r="M247">
        <v>489</v>
      </c>
      <c r="N247">
        <v>222400</v>
      </c>
      <c r="O247">
        <v>61250</v>
      </c>
      <c r="P247">
        <v>735</v>
      </c>
      <c r="Q247">
        <v>122.49</v>
      </c>
      <c r="R247">
        <v>2449</v>
      </c>
      <c r="S247">
        <v>757.5</v>
      </c>
      <c r="T247">
        <v>771.25</v>
      </c>
      <c r="U247">
        <v>122.49</v>
      </c>
      <c r="V247">
        <v>122.49</v>
      </c>
      <c r="W247">
        <v>122.49</v>
      </c>
      <c r="X247">
        <v>122.49</v>
      </c>
      <c r="Y247">
        <v>122.49</v>
      </c>
      <c r="Z247">
        <v>1241.5</v>
      </c>
      <c r="AA247">
        <v>24490</v>
      </c>
      <c r="AB247">
        <v>15924</v>
      </c>
      <c r="AC247">
        <v>3950</v>
      </c>
      <c r="AD247">
        <v>1195000</v>
      </c>
      <c r="AE247">
        <v>122.49</v>
      </c>
      <c r="AF247">
        <v>582.5</v>
      </c>
      <c r="AG247">
        <v>122.49</v>
      </c>
      <c r="AH247">
        <v>13262</v>
      </c>
      <c r="AI247">
        <v>18274</v>
      </c>
      <c r="AJ247">
        <v>120400</v>
      </c>
      <c r="AK247">
        <v>122.49</v>
      </c>
      <c r="AL247">
        <v>161.5</v>
      </c>
      <c r="AM247">
        <v>327.75</v>
      </c>
      <c r="AN247">
        <v>122.49</v>
      </c>
      <c r="AO247">
        <v>378</v>
      </c>
      <c r="AP247">
        <v>122.49</v>
      </c>
      <c r="AQ247">
        <v>36499</v>
      </c>
      <c r="AR247">
        <v>1664</v>
      </c>
      <c r="AS247">
        <v>122.49</v>
      </c>
      <c r="AT247">
        <v>142.44999999999999</v>
      </c>
      <c r="AU247">
        <v>911.5</v>
      </c>
      <c r="AV247">
        <v>11536.5</v>
      </c>
      <c r="AW247">
        <v>330.75</v>
      </c>
      <c r="AX247">
        <v>5099</v>
      </c>
      <c r="AY247">
        <v>344.99</v>
      </c>
      <c r="AZ247">
        <v>122.49</v>
      </c>
      <c r="BA247">
        <v>443</v>
      </c>
      <c r="BB247">
        <v>439</v>
      </c>
      <c r="BC247">
        <v>4999</v>
      </c>
      <c r="BD247">
        <v>311.5</v>
      </c>
      <c r="BE247">
        <v>132.4</v>
      </c>
      <c r="BF247">
        <v>122.49</v>
      </c>
      <c r="BG247">
        <v>122.49</v>
      </c>
      <c r="BH247">
        <v>911.5</v>
      </c>
      <c r="BI247">
        <v>122.49</v>
      </c>
      <c r="BJ247">
        <v>1324</v>
      </c>
      <c r="BK247">
        <v>161.5</v>
      </c>
      <c r="BL247">
        <v>4825</v>
      </c>
      <c r="BM247">
        <v>3774</v>
      </c>
      <c r="BN247">
        <v>784</v>
      </c>
      <c r="BO247">
        <v>363.75</v>
      </c>
      <c r="BP247">
        <v>1016.25</v>
      </c>
      <c r="BQ247">
        <v>122.49</v>
      </c>
      <c r="BR247">
        <v>76.239999999999995</v>
      </c>
      <c r="BS247">
        <v>2551915</v>
      </c>
      <c r="BT247">
        <v>26357</v>
      </c>
      <c r="BU247" t="str">
        <f>SRP[[#This Row],[Tier]]&amp;" - "&amp;DOLLAR(SRP[[#This Row],[United States]],2)&amp;" USD"</f>
        <v>245 - $122.49 USD</v>
      </c>
      <c r="BV247" t="str">
        <f>WSP[[#This Row],[LOOKUP]]</f>
        <v>245 - $85.74 USD</v>
      </c>
    </row>
    <row r="248" spans="1:74" x14ac:dyDescent="0.25">
      <c r="A248">
        <v>246</v>
      </c>
      <c r="B248">
        <v>122.99</v>
      </c>
      <c r="C248">
        <v>9348</v>
      </c>
      <c r="D248">
        <v>864</v>
      </c>
      <c r="E248">
        <v>174.45</v>
      </c>
      <c r="F248">
        <v>122.99</v>
      </c>
      <c r="G248">
        <v>10670</v>
      </c>
      <c r="H248">
        <v>122.99</v>
      </c>
      <c r="I248">
        <v>245</v>
      </c>
      <c r="J248">
        <v>184.5</v>
      </c>
      <c r="K248">
        <v>122.99</v>
      </c>
      <c r="L248">
        <v>71400</v>
      </c>
      <c r="M248">
        <v>491</v>
      </c>
      <c r="N248">
        <v>222900</v>
      </c>
      <c r="O248">
        <v>61500</v>
      </c>
      <c r="P248">
        <v>738</v>
      </c>
      <c r="Q248">
        <v>122.99</v>
      </c>
      <c r="R248">
        <v>2459</v>
      </c>
      <c r="S248">
        <v>760</v>
      </c>
      <c r="T248">
        <v>774.5</v>
      </c>
      <c r="U248">
        <v>122.99</v>
      </c>
      <c r="V248">
        <v>122.99</v>
      </c>
      <c r="W248">
        <v>122.99</v>
      </c>
      <c r="X248">
        <v>122.99</v>
      </c>
      <c r="Y248">
        <v>122.99</v>
      </c>
      <c r="Z248">
        <v>1248</v>
      </c>
      <c r="AA248">
        <v>24590</v>
      </c>
      <c r="AB248">
        <v>15989</v>
      </c>
      <c r="AC248">
        <v>3960</v>
      </c>
      <c r="AD248">
        <v>1200000</v>
      </c>
      <c r="AE248">
        <v>122.99</v>
      </c>
      <c r="AF248">
        <v>585</v>
      </c>
      <c r="AG248">
        <v>122.99</v>
      </c>
      <c r="AH248">
        <v>13284</v>
      </c>
      <c r="AI248">
        <v>18349</v>
      </c>
      <c r="AJ248">
        <v>120900</v>
      </c>
      <c r="AK248">
        <v>122.99</v>
      </c>
      <c r="AL248">
        <v>162</v>
      </c>
      <c r="AM248">
        <v>329.1</v>
      </c>
      <c r="AN248">
        <v>122.99</v>
      </c>
      <c r="AO248">
        <v>379</v>
      </c>
      <c r="AP248">
        <v>122.99</v>
      </c>
      <c r="AQ248">
        <v>36649</v>
      </c>
      <c r="AR248">
        <v>1671</v>
      </c>
      <c r="AS248">
        <v>122.99</v>
      </c>
      <c r="AT248">
        <v>142.94999999999999</v>
      </c>
      <c r="AU248">
        <v>914</v>
      </c>
      <c r="AV248">
        <v>11584</v>
      </c>
      <c r="AW248">
        <v>332.1</v>
      </c>
      <c r="AX248">
        <v>5119</v>
      </c>
      <c r="AY248">
        <v>345.99</v>
      </c>
      <c r="AZ248">
        <v>122.99</v>
      </c>
      <c r="BA248">
        <v>444.8</v>
      </c>
      <c r="BB248">
        <v>440.8</v>
      </c>
      <c r="BC248">
        <v>5019</v>
      </c>
      <c r="BD248">
        <v>312</v>
      </c>
      <c r="BE248">
        <v>132.9</v>
      </c>
      <c r="BF248">
        <v>122.99</v>
      </c>
      <c r="BG248">
        <v>122.99</v>
      </c>
      <c r="BH248">
        <v>914</v>
      </c>
      <c r="BI248">
        <v>122.99</v>
      </c>
      <c r="BJ248">
        <v>1329</v>
      </c>
      <c r="BK248">
        <v>162</v>
      </c>
      <c r="BL248">
        <v>4848</v>
      </c>
      <c r="BM248">
        <v>3789</v>
      </c>
      <c r="BN248">
        <v>787.2</v>
      </c>
      <c r="BO248">
        <v>365.5</v>
      </c>
      <c r="BP248">
        <v>1020.5</v>
      </c>
      <c r="BQ248">
        <v>122.99</v>
      </c>
      <c r="BR248">
        <v>76.489999999999995</v>
      </c>
      <c r="BS248">
        <v>2562332</v>
      </c>
      <c r="BT248">
        <v>26464.6</v>
      </c>
      <c r="BU248" t="str">
        <f>SRP[[#This Row],[Tier]]&amp;" - "&amp;DOLLAR(SRP[[#This Row],[United States]],2)&amp;" USD"</f>
        <v>246 - $122.99 USD</v>
      </c>
      <c r="BV248" t="str">
        <f>WSP[[#This Row],[LOOKUP]]</f>
        <v>246 - $86.09 USD</v>
      </c>
    </row>
    <row r="249" spans="1:74" x14ac:dyDescent="0.25">
      <c r="A249">
        <v>247</v>
      </c>
      <c r="B249">
        <v>123.49</v>
      </c>
      <c r="C249">
        <v>9386</v>
      </c>
      <c r="D249">
        <v>866.5</v>
      </c>
      <c r="E249">
        <v>175.2</v>
      </c>
      <c r="F249">
        <v>123.49</v>
      </c>
      <c r="G249">
        <v>10715</v>
      </c>
      <c r="H249">
        <v>123.49</v>
      </c>
      <c r="I249">
        <v>246</v>
      </c>
      <c r="J249">
        <v>185.25</v>
      </c>
      <c r="K249">
        <v>123.49</v>
      </c>
      <c r="L249">
        <v>71650</v>
      </c>
      <c r="M249">
        <v>493</v>
      </c>
      <c r="N249">
        <v>223400</v>
      </c>
      <c r="O249">
        <v>61750</v>
      </c>
      <c r="P249">
        <v>741</v>
      </c>
      <c r="Q249">
        <v>123.49</v>
      </c>
      <c r="R249">
        <v>2469</v>
      </c>
      <c r="S249">
        <v>762.5</v>
      </c>
      <c r="T249">
        <v>777.75</v>
      </c>
      <c r="U249">
        <v>123.49</v>
      </c>
      <c r="V249">
        <v>123.49</v>
      </c>
      <c r="W249">
        <v>123.49</v>
      </c>
      <c r="X249">
        <v>123.49</v>
      </c>
      <c r="Y249">
        <v>123.49</v>
      </c>
      <c r="Z249">
        <v>1254.5</v>
      </c>
      <c r="AA249">
        <v>24690</v>
      </c>
      <c r="AB249">
        <v>16054</v>
      </c>
      <c r="AC249">
        <v>3970</v>
      </c>
      <c r="AD249">
        <v>1205000</v>
      </c>
      <c r="AE249">
        <v>123.49</v>
      </c>
      <c r="AF249">
        <v>587.5</v>
      </c>
      <c r="AG249">
        <v>123.49</v>
      </c>
      <c r="AH249">
        <v>13370</v>
      </c>
      <c r="AI249">
        <v>18424</v>
      </c>
      <c r="AJ249">
        <v>121400</v>
      </c>
      <c r="AK249">
        <v>123.49</v>
      </c>
      <c r="AL249">
        <v>162.5</v>
      </c>
      <c r="AM249">
        <v>330.45</v>
      </c>
      <c r="AN249">
        <v>123.49</v>
      </c>
      <c r="AO249">
        <v>381</v>
      </c>
      <c r="AP249">
        <v>123.49</v>
      </c>
      <c r="AQ249">
        <v>36799</v>
      </c>
      <c r="AR249">
        <v>1678</v>
      </c>
      <c r="AS249">
        <v>123.49</v>
      </c>
      <c r="AT249">
        <v>143.44999999999999</v>
      </c>
      <c r="AU249">
        <v>916.5</v>
      </c>
      <c r="AV249">
        <v>11631.5</v>
      </c>
      <c r="AW249">
        <v>333.45</v>
      </c>
      <c r="AX249">
        <v>5139</v>
      </c>
      <c r="AY249">
        <v>346.99</v>
      </c>
      <c r="AZ249">
        <v>123.49</v>
      </c>
      <c r="BA249">
        <v>446.6</v>
      </c>
      <c r="BB249">
        <v>442.6</v>
      </c>
      <c r="BC249">
        <v>5039</v>
      </c>
      <c r="BD249">
        <v>312.5</v>
      </c>
      <c r="BE249">
        <v>133.4</v>
      </c>
      <c r="BF249">
        <v>123.49</v>
      </c>
      <c r="BG249">
        <v>123.49</v>
      </c>
      <c r="BH249">
        <v>916.5</v>
      </c>
      <c r="BI249">
        <v>123.49</v>
      </c>
      <c r="BJ249">
        <v>1334</v>
      </c>
      <c r="BK249">
        <v>162.5</v>
      </c>
      <c r="BL249">
        <v>4871</v>
      </c>
      <c r="BM249">
        <v>3804</v>
      </c>
      <c r="BN249">
        <v>790.4</v>
      </c>
      <c r="BO249">
        <v>367.25</v>
      </c>
      <c r="BP249">
        <v>1024.75</v>
      </c>
      <c r="BQ249">
        <v>123.49</v>
      </c>
      <c r="BR249">
        <v>76.739999999999995</v>
      </c>
      <c r="BS249">
        <v>2572749</v>
      </c>
      <c r="BT249">
        <v>26572.2</v>
      </c>
      <c r="BU249" t="str">
        <f>SRP[[#This Row],[Tier]]&amp;" - "&amp;DOLLAR(SRP[[#This Row],[United States]],2)&amp;" USD"</f>
        <v>247 - $123.49 USD</v>
      </c>
      <c r="BV249" t="str">
        <f>WSP[[#This Row],[LOOKUP]]</f>
        <v>247 - $86.44 USD</v>
      </c>
    </row>
    <row r="250" spans="1:74" x14ac:dyDescent="0.25">
      <c r="A250">
        <v>248</v>
      </c>
      <c r="B250">
        <v>123.99</v>
      </c>
      <c r="C250">
        <v>9424</v>
      </c>
      <c r="D250">
        <v>869</v>
      </c>
      <c r="E250">
        <v>175.95</v>
      </c>
      <c r="F250">
        <v>123.99</v>
      </c>
      <c r="G250">
        <v>10760</v>
      </c>
      <c r="H250">
        <v>123.99</v>
      </c>
      <c r="I250">
        <v>247</v>
      </c>
      <c r="J250">
        <v>186</v>
      </c>
      <c r="K250">
        <v>123.99</v>
      </c>
      <c r="L250">
        <v>71900</v>
      </c>
      <c r="M250">
        <v>495</v>
      </c>
      <c r="N250">
        <v>223900</v>
      </c>
      <c r="O250">
        <v>62000</v>
      </c>
      <c r="P250">
        <v>744</v>
      </c>
      <c r="Q250">
        <v>123.99</v>
      </c>
      <c r="R250">
        <v>2479</v>
      </c>
      <c r="S250">
        <v>765</v>
      </c>
      <c r="T250">
        <v>781</v>
      </c>
      <c r="U250">
        <v>123.99</v>
      </c>
      <c r="V250">
        <v>123.99</v>
      </c>
      <c r="W250">
        <v>123.99</v>
      </c>
      <c r="X250">
        <v>123.99</v>
      </c>
      <c r="Y250">
        <v>123.99</v>
      </c>
      <c r="Z250">
        <v>1261</v>
      </c>
      <c r="AA250">
        <v>24790</v>
      </c>
      <c r="AB250">
        <v>16119</v>
      </c>
      <c r="AC250">
        <v>3980</v>
      </c>
      <c r="AD250">
        <v>1210000</v>
      </c>
      <c r="AE250">
        <v>123.99</v>
      </c>
      <c r="AF250">
        <v>590</v>
      </c>
      <c r="AG250">
        <v>123.99</v>
      </c>
      <c r="AH250">
        <v>13392</v>
      </c>
      <c r="AI250">
        <v>18499</v>
      </c>
      <c r="AJ250">
        <v>121900</v>
      </c>
      <c r="AK250">
        <v>123.99</v>
      </c>
      <c r="AL250">
        <v>163</v>
      </c>
      <c r="AM250">
        <v>331.8</v>
      </c>
      <c r="AN250">
        <v>123.99</v>
      </c>
      <c r="AO250">
        <v>382</v>
      </c>
      <c r="AP250">
        <v>123.99</v>
      </c>
      <c r="AQ250">
        <v>36949</v>
      </c>
      <c r="AR250">
        <v>1685</v>
      </c>
      <c r="AS250">
        <v>123.99</v>
      </c>
      <c r="AT250">
        <v>143.94999999999999</v>
      </c>
      <c r="AU250">
        <v>919</v>
      </c>
      <c r="AV250">
        <v>11679</v>
      </c>
      <c r="AW250">
        <v>334.8</v>
      </c>
      <c r="AX250">
        <v>5159</v>
      </c>
      <c r="AY250">
        <v>347.99</v>
      </c>
      <c r="AZ250">
        <v>123.99</v>
      </c>
      <c r="BA250">
        <v>448.4</v>
      </c>
      <c r="BB250">
        <v>444.4</v>
      </c>
      <c r="BC250">
        <v>5059</v>
      </c>
      <c r="BD250">
        <v>313</v>
      </c>
      <c r="BE250">
        <v>133.9</v>
      </c>
      <c r="BF250">
        <v>123.99</v>
      </c>
      <c r="BG250">
        <v>123.99</v>
      </c>
      <c r="BH250">
        <v>919</v>
      </c>
      <c r="BI250">
        <v>123.99</v>
      </c>
      <c r="BJ250">
        <v>1339</v>
      </c>
      <c r="BK250">
        <v>163</v>
      </c>
      <c r="BL250">
        <v>4894</v>
      </c>
      <c r="BM250">
        <v>3819</v>
      </c>
      <c r="BN250">
        <v>793.6</v>
      </c>
      <c r="BO250">
        <v>369</v>
      </c>
      <c r="BP250">
        <v>1029</v>
      </c>
      <c r="BQ250">
        <v>123.99</v>
      </c>
      <c r="BR250">
        <v>76.989999999999995</v>
      </c>
      <c r="BS250">
        <v>2583166</v>
      </c>
      <c r="BT250">
        <v>26679.8</v>
      </c>
      <c r="BU250" t="str">
        <f>SRP[[#This Row],[Tier]]&amp;" - "&amp;DOLLAR(SRP[[#This Row],[United States]],2)&amp;" USD"</f>
        <v>248 - $123.99 USD</v>
      </c>
      <c r="BV250" t="str">
        <f>WSP[[#This Row],[LOOKUP]]</f>
        <v>248 - $86.79 USD</v>
      </c>
    </row>
    <row r="251" spans="1:74" x14ac:dyDescent="0.25">
      <c r="A251">
        <v>249</v>
      </c>
      <c r="B251">
        <v>124.49</v>
      </c>
      <c r="C251">
        <v>9462</v>
      </c>
      <c r="D251">
        <v>871.5</v>
      </c>
      <c r="E251">
        <v>176.7</v>
      </c>
      <c r="F251">
        <v>124.49</v>
      </c>
      <c r="G251">
        <v>10805</v>
      </c>
      <c r="H251">
        <v>124.49</v>
      </c>
      <c r="I251">
        <v>248</v>
      </c>
      <c r="J251">
        <v>186.75</v>
      </c>
      <c r="K251">
        <v>124.49</v>
      </c>
      <c r="L251">
        <v>72150</v>
      </c>
      <c r="M251">
        <v>497</v>
      </c>
      <c r="N251">
        <v>224400</v>
      </c>
      <c r="O251">
        <v>62250</v>
      </c>
      <c r="P251">
        <v>747</v>
      </c>
      <c r="Q251">
        <v>124.49</v>
      </c>
      <c r="R251">
        <v>2489</v>
      </c>
      <c r="S251">
        <v>767.5</v>
      </c>
      <c r="T251">
        <v>784.25</v>
      </c>
      <c r="U251">
        <v>124.49</v>
      </c>
      <c r="V251">
        <v>124.49</v>
      </c>
      <c r="W251">
        <v>124.49</v>
      </c>
      <c r="X251">
        <v>124.49</v>
      </c>
      <c r="Y251">
        <v>124.49</v>
      </c>
      <c r="Z251">
        <v>1267.5</v>
      </c>
      <c r="AA251">
        <v>24890</v>
      </c>
      <c r="AB251">
        <v>16184</v>
      </c>
      <c r="AC251">
        <v>3990</v>
      </c>
      <c r="AD251">
        <v>1215000</v>
      </c>
      <c r="AE251">
        <v>124.49</v>
      </c>
      <c r="AF251">
        <v>592.5</v>
      </c>
      <c r="AG251">
        <v>124.49</v>
      </c>
      <c r="AH251">
        <v>13478</v>
      </c>
      <c r="AI251">
        <v>18574</v>
      </c>
      <c r="AJ251">
        <v>122400</v>
      </c>
      <c r="AK251">
        <v>124.49</v>
      </c>
      <c r="AL251">
        <v>163.5</v>
      </c>
      <c r="AM251">
        <v>333.15</v>
      </c>
      <c r="AN251">
        <v>124.49</v>
      </c>
      <c r="AO251">
        <v>384</v>
      </c>
      <c r="AP251">
        <v>124.49</v>
      </c>
      <c r="AQ251">
        <v>37099</v>
      </c>
      <c r="AR251">
        <v>1692</v>
      </c>
      <c r="AS251">
        <v>124.49</v>
      </c>
      <c r="AT251">
        <v>144.44999999999999</v>
      </c>
      <c r="AU251">
        <v>921.5</v>
      </c>
      <c r="AV251">
        <v>11726.5</v>
      </c>
      <c r="AW251">
        <v>336.15</v>
      </c>
      <c r="AX251">
        <v>5179</v>
      </c>
      <c r="AY251">
        <v>348.99</v>
      </c>
      <c r="AZ251">
        <v>124.49</v>
      </c>
      <c r="BA251">
        <v>450.2</v>
      </c>
      <c r="BB251">
        <v>446.2</v>
      </c>
      <c r="BC251">
        <v>5079</v>
      </c>
      <c r="BD251">
        <v>313.5</v>
      </c>
      <c r="BE251">
        <v>134.4</v>
      </c>
      <c r="BF251">
        <v>124.49</v>
      </c>
      <c r="BG251">
        <v>124.49</v>
      </c>
      <c r="BH251">
        <v>921.5</v>
      </c>
      <c r="BI251">
        <v>124.49</v>
      </c>
      <c r="BJ251">
        <v>1344</v>
      </c>
      <c r="BK251">
        <v>163.5</v>
      </c>
      <c r="BL251">
        <v>4917</v>
      </c>
      <c r="BM251">
        <v>3834</v>
      </c>
      <c r="BN251">
        <v>796.8</v>
      </c>
      <c r="BO251">
        <v>370.75</v>
      </c>
      <c r="BP251">
        <v>1033.25</v>
      </c>
      <c r="BQ251">
        <v>124.49</v>
      </c>
      <c r="BR251">
        <v>77.239999999999995</v>
      </c>
      <c r="BS251">
        <v>2593583</v>
      </c>
      <c r="BT251">
        <v>26787.4</v>
      </c>
      <c r="BU251" t="str">
        <f>SRP[[#This Row],[Tier]]&amp;" - "&amp;DOLLAR(SRP[[#This Row],[United States]],2)&amp;" USD"</f>
        <v>249 - $124.49 USD</v>
      </c>
      <c r="BV251" t="str">
        <f>WSP[[#This Row],[LOOKUP]]</f>
        <v>249 - $87.14 USD</v>
      </c>
    </row>
    <row r="252" spans="1:74" x14ac:dyDescent="0.25">
      <c r="A252">
        <v>250</v>
      </c>
      <c r="B252">
        <v>124.99</v>
      </c>
      <c r="C252">
        <v>9500</v>
      </c>
      <c r="D252">
        <v>874</v>
      </c>
      <c r="E252">
        <v>177.45</v>
      </c>
      <c r="F252">
        <v>124.99</v>
      </c>
      <c r="G252">
        <v>10850</v>
      </c>
      <c r="H252">
        <v>124.99</v>
      </c>
      <c r="I252">
        <v>249</v>
      </c>
      <c r="J252">
        <v>187.5</v>
      </c>
      <c r="K252">
        <v>124.99</v>
      </c>
      <c r="L252">
        <v>72400</v>
      </c>
      <c r="M252">
        <v>499</v>
      </c>
      <c r="N252">
        <v>224900</v>
      </c>
      <c r="O252">
        <v>62500</v>
      </c>
      <c r="P252">
        <v>750</v>
      </c>
      <c r="Q252">
        <v>124.99</v>
      </c>
      <c r="R252">
        <v>2499</v>
      </c>
      <c r="S252">
        <v>770</v>
      </c>
      <c r="T252">
        <v>787.5</v>
      </c>
      <c r="U252">
        <v>124.99</v>
      </c>
      <c r="V252">
        <v>124.99</v>
      </c>
      <c r="W252">
        <v>124.99</v>
      </c>
      <c r="X252">
        <v>124.99</v>
      </c>
      <c r="Y252">
        <v>124.99</v>
      </c>
      <c r="Z252">
        <v>1274</v>
      </c>
      <c r="AA252">
        <v>24990</v>
      </c>
      <c r="AB252">
        <v>16249</v>
      </c>
      <c r="AC252">
        <v>4000</v>
      </c>
      <c r="AD252">
        <v>1220000</v>
      </c>
      <c r="AE252">
        <v>124.99</v>
      </c>
      <c r="AF252">
        <v>595</v>
      </c>
      <c r="AG252">
        <v>124.99</v>
      </c>
      <c r="AH252">
        <v>13500</v>
      </c>
      <c r="AI252">
        <v>18649</v>
      </c>
      <c r="AJ252">
        <v>122900</v>
      </c>
      <c r="AK252">
        <v>124.99</v>
      </c>
      <c r="AL252">
        <v>164</v>
      </c>
      <c r="AM252">
        <v>334.5</v>
      </c>
      <c r="AN252">
        <v>124.99</v>
      </c>
      <c r="AO252">
        <v>385</v>
      </c>
      <c r="AP252">
        <v>124.99</v>
      </c>
      <c r="AQ252">
        <v>37249</v>
      </c>
      <c r="AR252">
        <v>1699</v>
      </c>
      <c r="AS252">
        <v>124.99</v>
      </c>
      <c r="AT252">
        <v>144.94999999999999</v>
      </c>
      <c r="AU252">
        <v>924</v>
      </c>
      <c r="AV252">
        <v>11774</v>
      </c>
      <c r="AW252">
        <v>337.5</v>
      </c>
      <c r="AX252">
        <v>5199</v>
      </c>
      <c r="AY252">
        <v>349.99</v>
      </c>
      <c r="AZ252">
        <v>124.99</v>
      </c>
      <c r="BA252">
        <v>452</v>
      </c>
      <c r="BB252">
        <v>448</v>
      </c>
      <c r="BC252">
        <v>5099</v>
      </c>
      <c r="BD252">
        <v>314</v>
      </c>
      <c r="BE252">
        <v>134.9</v>
      </c>
      <c r="BF252">
        <v>124.99</v>
      </c>
      <c r="BG252">
        <v>124.99</v>
      </c>
      <c r="BH252">
        <v>924</v>
      </c>
      <c r="BI252">
        <v>124.99</v>
      </c>
      <c r="BJ252">
        <v>1349</v>
      </c>
      <c r="BK252">
        <v>164</v>
      </c>
      <c r="BL252">
        <v>4940</v>
      </c>
      <c r="BM252">
        <v>3849</v>
      </c>
      <c r="BN252">
        <v>800</v>
      </c>
      <c r="BO252">
        <v>372.5</v>
      </c>
      <c r="BP252">
        <v>1037.5</v>
      </c>
      <c r="BQ252">
        <v>124.99</v>
      </c>
      <c r="BR252">
        <v>77.489999999999995</v>
      </c>
      <c r="BS252">
        <v>2604000</v>
      </c>
      <c r="BT252">
        <v>26895</v>
      </c>
      <c r="BU252" t="str">
        <f>SRP[[#This Row],[Tier]]&amp;" - "&amp;DOLLAR(SRP[[#This Row],[United States]],2)&amp;" USD"</f>
        <v>250 - $124.99 USD</v>
      </c>
      <c r="BV252" t="str">
        <f>WSP[[#This Row],[LOOKUP]]</f>
        <v>250 - $87.49 USD</v>
      </c>
    </row>
    <row r="253" spans="1:74" x14ac:dyDescent="0.25">
      <c r="A253">
        <v>251</v>
      </c>
      <c r="B253">
        <v>125.49</v>
      </c>
      <c r="C253">
        <v>9538</v>
      </c>
      <c r="D253">
        <v>876.5</v>
      </c>
      <c r="E253">
        <v>178.2</v>
      </c>
      <c r="F253">
        <v>125.49</v>
      </c>
      <c r="G253">
        <v>10895</v>
      </c>
      <c r="H253">
        <v>125.49</v>
      </c>
      <c r="I253">
        <v>250</v>
      </c>
      <c r="J253">
        <v>188.25</v>
      </c>
      <c r="K253">
        <v>125.49</v>
      </c>
      <c r="L253">
        <v>72650</v>
      </c>
      <c r="M253">
        <v>501</v>
      </c>
      <c r="N253">
        <v>225400</v>
      </c>
      <c r="O253">
        <v>62750</v>
      </c>
      <c r="P253">
        <v>753</v>
      </c>
      <c r="Q253">
        <v>125.49</v>
      </c>
      <c r="R253">
        <v>2509</v>
      </c>
      <c r="S253">
        <v>772.5</v>
      </c>
      <c r="T253">
        <v>790.75</v>
      </c>
      <c r="U253">
        <v>125.49</v>
      </c>
      <c r="V253">
        <v>125.49</v>
      </c>
      <c r="W253">
        <v>125.49</v>
      </c>
      <c r="X253">
        <v>125.49</v>
      </c>
      <c r="Y253">
        <v>125.49</v>
      </c>
      <c r="Z253">
        <v>1280.5</v>
      </c>
      <c r="AA253">
        <v>25090</v>
      </c>
      <c r="AB253">
        <v>16314</v>
      </c>
      <c r="AC253">
        <v>4010</v>
      </c>
      <c r="AD253">
        <v>1225000</v>
      </c>
      <c r="AE253">
        <v>125.49</v>
      </c>
      <c r="AF253">
        <v>597.5</v>
      </c>
      <c r="AG253">
        <v>125.49</v>
      </c>
      <c r="AH253">
        <v>13586</v>
      </c>
      <c r="AI253">
        <v>18724</v>
      </c>
      <c r="AJ253">
        <v>123400</v>
      </c>
      <c r="AK253">
        <v>125.49</v>
      </c>
      <c r="AL253">
        <v>164.5</v>
      </c>
      <c r="AM253">
        <v>335.85</v>
      </c>
      <c r="AN253">
        <v>125.49</v>
      </c>
      <c r="AO253">
        <v>387</v>
      </c>
      <c r="AP253">
        <v>125.49</v>
      </c>
      <c r="AQ253">
        <v>37399</v>
      </c>
      <c r="AR253">
        <v>1706</v>
      </c>
      <c r="AS253">
        <v>125.49</v>
      </c>
      <c r="AT253">
        <v>145.44999999999999</v>
      </c>
      <c r="AU253">
        <v>926.5</v>
      </c>
      <c r="AV253">
        <v>11821.5</v>
      </c>
      <c r="AW253">
        <v>338.85</v>
      </c>
      <c r="AX253">
        <v>5219</v>
      </c>
      <c r="AY253">
        <v>350.99</v>
      </c>
      <c r="AZ253">
        <v>125.49</v>
      </c>
      <c r="BA253">
        <v>453.8</v>
      </c>
      <c r="BB253">
        <v>449.8</v>
      </c>
      <c r="BC253">
        <v>5119</v>
      </c>
      <c r="BD253">
        <v>314.5</v>
      </c>
      <c r="BE253">
        <v>135.4</v>
      </c>
      <c r="BF253">
        <v>125.49</v>
      </c>
      <c r="BG253">
        <v>125.49</v>
      </c>
      <c r="BH253">
        <v>926.5</v>
      </c>
      <c r="BI253">
        <v>125.49</v>
      </c>
      <c r="BJ253">
        <v>1354</v>
      </c>
      <c r="BK253">
        <v>164.5</v>
      </c>
      <c r="BL253">
        <v>4963</v>
      </c>
      <c r="BM253">
        <v>3864</v>
      </c>
      <c r="BN253">
        <v>803.2</v>
      </c>
      <c r="BO253">
        <v>374.25</v>
      </c>
      <c r="BP253">
        <v>1041.75</v>
      </c>
      <c r="BQ253">
        <v>125.49</v>
      </c>
      <c r="BR253">
        <v>77.739999999999995</v>
      </c>
      <c r="BS253">
        <v>2614417</v>
      </c>
      <c r="BT253">
        <v>27002.6</v>
      </c>
      <c r="BU253" t="str">
        <f>SRP[[#This Row],[Tier]]&amp;" - "&amp;DOLLAR(SRP[[#This Row],[United States]],2)&amp;" USD"</f>
        <v>251 - $125.49 USD</v>
      </c>
      <c r="BV253" t="str">
        <f>WSP[[#This Row],[LOOKUP]]</f>
        <v>251 - $87.84 USD</v>
      </c>
    </row>
    <row r="254" spans="1:74" x14ac:dyDescent="0.25">
      <c r="A254">
        <v>252</v>
      </c>
      <c r="B254">
        <v>125.99</v>
      </c>
      <c r="C254">
        <v>9576</v>
      </c>
      <c r="D254">
        <v>879</v>
      </c>
      <c r="E254">
        <v>178.95</v>
      </c>
      <c r="F254">
        <v>125.99</v>
      </c>
      <c r="G254">
        <v>10940</v>
      </c>
      <c r="H254">
        <v>125.99</v>
      </c>
      <c r="I254">
        <v>251</v>
      </c>
      <c r="J254">
        <v>189</v>
      </c>
      <c r="K254">
        <v>125.99</v>
      </c>
      <c r="L254">
        <v>72900</v>
      </c>
      <c r="M254">
        <v>503</v>
      </c>
      <c r="N254">
        <v>225900</v>
      </c>
      <c r="O254">
        <v>63000</v>
      </c>
      <c r="P254">
        <v>756</v>
      </c>
      <c r="Q254">
        <v>125.99</v>
      </c>
      <c r="R254">
        <v>2519</v>
      </c>
      <c r="S254">
        <v>775</v>
      </c>
      <c r="T254">
        <v>794</v>
      </c>
      <c r="U254">
        <v>125.99</v>
      </c>
      <c r="V254">
        <v>125.99</v>
      </c>
      <c r="W254">
        <v>125.99</v>
      </c>
      <c r="X254">
        <v>125.99</v>
      </c>
      <c r="Y254">
        <v>125.99</v>
      </c>
      <c r="Z254">
        <v>1287</v>
      </c>
      <c r="AA254">
        <v>25190</v>
      </c>
      <c r="AB254">
        <v>16379</v>
      </c>
      <c r="AC254">
        <v>4020</v>
      </c>
      <c r="AD254">
        <v>1230000</v>
      </c>
      <c r="AE254">
        <v>125.99</v>
      </c>
      <c r="AF254">
        <v>600</v>
      </c>
      <c r="AG254">
        <v>125.99</v>
      </c>
      <c r="AH254">
        <v>13608</v>
      </c>
      <c r="AI254">
        <v>18799</v>
      </c>
      <c r="AJ254">
        <v>123900</v>
      </c>
      <c r="AK254">
        <v>125.99</v>
      </c>
      <c r="AL254">
        <v>165</v>
      </c>
      <c r="AM254">
        <v>337.2</v>
      </c>
      <c r="AN254">
        <v>125.99</v>
      </c>
      <c r="AO254">
        <v>388</v>
      </c>
      <c r="AP254">
        <v>125.99</v>
      </c>
      <c r="AQ254">
        <v>37549</v>
      </c>
      <c r="AR254">
        <v>1713</v>
      </c>
      <c r="AS254">
        <v>125.99</v>
      </c>
      <c r="AT254">
        <v>145.94999999999999</v>
      </c>
      <c r="AU254">
        <v>929</v>
      </c>
      <c r="AV254">
        <v>11869</v>
      </c>
      <c r="AW254">
        <v>340.2</v>
      </c>
      <c r="AX254">
        <v>5239</v>
      </c>
      <c r="AY254">
        <v>351.99</v>
      </c>
      <c r="AZ254">
        <v>125.99</v>
      </c>
      <c r="BA254">
        <v>455.6</v>
      </c>
      <c r="BB254">
        <v>451.6</v>
      </c>
      <c r="BC254">
        <v>5139</v>
      </c>
      <c r="BD254">
        <v>315</v>
      </c>
      <c r="BE254">
        <v>135.9</v>
      </c>
      <c r="BF254">
        <v>125.99</v>
      </c>
      <c r="BG254">
        <v>125.99</v>
      </c>
      <c r="BH254">
        <v>929</v>
      </c>
      <c r="BI254">
        <v>125.99</v>
      </c>
      <c r="BJ254">
        <v>1359</v>
      </c>
      <c r="BK254">
        <v>165</v>
      </c>
      <c r="BL254">
        <v>4986</v>
      </c>
      <c r="BM254">
        <v>3879</v>
      </c>
      <c r="BN254">
        <v>806.4</v>
      </c>
      <c r="BO254">
        <v>376</v>
      </c>
      <c r="BP254">
        <v>1046</v>
      </c>
      <c r="BQ254">
        <v>125.99</v>
      </c>
      <c r="BR254">
        <v>77.989999999999995</v>
      </c>
      <c r="BS254">
        <v>2624834</v>
      </c>
      <c r="BT254">
        <v>27110.2</v>
      </c>
      <c r="BU254" t="str">
        <f>SRP[[#This Row],[Tier]]&amp;" - "&amp;DOLLAR(SRP[[#This Row],[United States]],2)&amp;" USD"</f>
        <v>252 - $125.99 USD</v>
      </c>
      <c r="BV254" t="str">
        <f>WSP[[#This Row],[LOOKUP]]</f>
        <v>252 - $88.19 USD</v>
      </c>
    </row>
    <row r="255" spans="1:74" x14ac:dyDescent="0.25">
      <c r="A255">
        <v>253</v>
      </c>
      <c r="B255">
        <v>126.49</v>
      </c>
      <c r="C255">
        <v>9614</v>
      </c>
      <c r="D255">
        <v>881.5</v>
      </c>
      <c r="E255">
        <v>179.7</v>
      </c>
      <c r="F255">
        <v>126.49</v>
      </c>
      <c r="G255">
        <v>10985</v>
      </c>
      <c r="H255">
        <v>126.49</v>
      </c>
      <c r="I255">
        <v>252</v>
      </c>
      <c r="J255">
        <v>189.75</v>
      </c>
      <c r="K255">
        <v>126.49</v>
      </c>
      <c r="L255">
        <v>73150</v>
      </c>
      <c r="M255">
        <v>505</v>
      </c>
      <c r="N255">
        <v>226400</v>
      </c>
      <c r="O255">
        <v>63250</v>
      </c>
      <c r="P255">
        <v>759</v>
      </c>
      <c r="Q255">
        <v>126.49</v>
      </c>
      <c r="R255">
        <v>2529</v>
      </c>
      <c r="S255">
        <v>777.5</v>
      </c>
      <c r="T255">
        <v>797.25</v>
      </c>
      <c r="U255">
        <v>126.49</v>
      </c>
      <c r="V255">
        <v>126.49</v>
      </c>
      <c r="W255">
        <v>126.49</v>
      </c>
      <c r="X255">
        <v>126.49</v>
      </c>
      <c r="Y255">
        <v>126.49</v>
      </c>
      <c r="Z255">
        <v>1293.5</v>
      </c>
      <c r="AA255">
        <v>25290</v>
      </c>
      <c r="AB255">
        <v>16444</v>
      </c>
      <c r="AC255">
        <v>4030</v>
      </c>
      <c r="AD255">
        <v>1235000</v>
      </c>
      <c r="AE255">
        <v>126.49</v>
      </c>
      <c r="AF255">
        <v>602.5</v>
      </c>
      <c r="AG255">
        <v>126.49</v>
      </c>
      <c r="AH255">
        <v>13694</v>
      </c>
      <c r="AI255">
        <v>18874</v>
      </c>
      <c r="AJ255">
        <v>124400</v>
      </c>
      <c r="AK255">
        <v>126.49</v>
      </c>
      <c r="AL255">
        <v>165.5</v>
      </c>
      <c r="AM255">
        <v>338.55</v>
      </c>
      <c r="AN255">
        <v>126.49</v>
      </c>
      <c r="AO255">
        <v>390</v>
      </c>
      <c r="AP255">
        <v>126.49</v>
      </c>
      <c r="AQ255">
        <v>37699</v>
      </c>
      <c r="AR255">
        <v>1720</v>
      </c>
      <c r="AS255">
        <v>126.49</v>
      </c>
      <c r="AT255">
        <v>146.44999999999999</v>
      </c>
      <c r="AU255">
        <v>931.5</v>
      </c>
      <c r="AV255">
        <v>11916.5</v>
      </c>
      <c r="AW255">
        <v>341.55</v>
      </c>
      <c r="AX255">
        <v>5259</v>
      </c>
      <c r="AY255">
        <v>352.99</v>
      </c>
      <c r="AZ255">
        <v>126.49</v>
      </c>
      <c r="BA255">
        <v>457.4</v>
      </c>
      <c r="BB255">
        <v>453.4</v>
      </c>
      <c r="BC255">
        <v>5159</v>
      </c>
      <c r="BD255">
        <v>315.5</v>
      </c>
      <c r="BE255">
        <v>136.4</v>
      </c>
      <c r="BF255">
        <v>126.49</v>
      </c>
      <c r="BG255">
        <v>126.49</v>
      </c>
      <c r="BH255">
        <v>931.5</v>
      </c>
      <c r="BI255">
        <v>126.49</v>
      </c>
      <c r="BJ255">
        <v>1364</v>
      </c>
      <c r="BK255">
        <v>165.5</v>
      </c>
      <c r="BL255">
        <v>5009</v>
      </c>
      <c r="BM255">
        <v>3894</v>
      </c>
      <c r="BN255">
        <v>809.6</v>
      </c>
      <c r="BO255">
        <v>377.75</v>
      </c>
      <c r="BP255">
        <v>1050.25</v>
      </c>
      <c r="BQ255">
        <v>126.49</v>
      </c>
      <c r="BR255">
        <v>78.239999999999995</v>
      </c>
      <c r="BS255">
        <v>2635251</v>
      </c>
      <c r="BT255">
        <v>27217.8</v>
      </c>
      <c r="BU255" t="str">
        <f>SRP[[#This Row],[Tier]]&amp;" - "&amp;DOLLAR(SRP[[#This Row],[United States]],2)&amp;" USD"</f>
        <v>253 - $126.49 USD</v>
      </c>
      <c r="BV255" t="str">
        <f>WSP[[#This Row],[LOOKUP]]</f>
        <v>253 - $88.54 USD</v>
      </c>
    </row>
    <row r="256" spans="1:74" x14ac:dyDescent="0.25">
      <c r="A256">
        <v>254</v>
      </c>
      <c r="B256">
        <v>126.99</v>
      </c>
      <c r="C256">
        <v>9652</v>
      </c>
      <c r="D256">
        <v>884</v>
      </c>
      <c r="E256">
        <v>180.45</v>
      </c>
      <c r="F256">
        <v>126.99</v>
      </c>
      <c r="G256">
        <v>11030</v>
      </c>
      <c r="H256">
        <v>126.99</v>
      </c>
      <c r="I256">
        <v>253</v>
      </c>
      <c r="J256">
        <v>190.5</v>
      </c>
      <c r="K256">
        <v>126.99</v>
      </c>
      <c r="L256">
        <v>73400</v>
      </c>
      <c r="M256">
        <v>507</v>
      </c>
      <c r="N256">
        <v>226900</v>
      </c>
      <c r="O256">
        <v>63500</v>
      </c>
      <c r="P256">
        <v>762</v>
      </c>
      <c r="Q256">
        <v>126.99</v>
      </c>
      <c r="R256">
        <v>2539</v>
      </c>
      <c r="S256">
        <v>780</v>
      </c>
      <c r="T256">
        <v>800.5</v>
      </c>
      <c r="U256">
        <v>126.99</v>
      </c>
      <c r="V256">
        <v>126.99</v>
      </c>
      <c r="W256">
        <v>126.99</v>
      </c>
      <c r="X256">
        <v>126.99</v>
      </c>
      <c r="Y256">
        <v>126.99</v>
      </c>
      <c r="Z256">
        <v>1300</v>
      </c>
      <c r="AA256">
        <v>25390</v>
      </c>
      <c r="AB256">
        <v>16509</v>
      </c>
      <c r="AC256">
        <v>4040</v>
      </c>
      <c r="AD256">
        <v>1240000</v>
      </c>
      <c r="AE256">
        <v>126.99</v>
      </c>
      <c r="AF256">
        <v>605</v>
      </c>
      <c r="AG256">
        <v>126.99</v>
      </c>
      <c r="AH256">
        <v>13716</v>
      </c>
      <c r="AI256">
        <v>18949</v>
      </c>
      <c r="AJ256">
        <v>124900</v>
      </c>
      <c r="AK256">
        <v>126.99</v>
      </c>
      <c r="AL256">
        <v>166</v>
      </c>
      <c r="AM256">
        <v>339.9</v>
      </c>
      <c r="AN256">
        <v>126.99</v>
      </c>
      <c r="AO256">
        <v>391</v>
      </c>
      <c r="AP256">
        <v>126.99</v>
      </c>
      <c r="AQ256">
        <v>37849</v>
      </c>
      <c r="AR256">
        <v>1727</v>
      </c>
      <c r="AS256">
        <v>126.99</v>
      </c>
      <c r="AT256">
        <v>146.94999999999999</v>
      </c>
      <c r="AU256">
        <v>934</v>
      </c>
      <c r="AV256">
        <v>11964</v>
      </c>
      <c r="AW256">
        <v>342.9</v>
      </c>
      <c r="AX256">
        <v>5279</v>
      </c>
      <c r="AY256">
        <v>353.99</v>
      </c>
      <c r="AZ256">
        <v>126.99</v>
      </c>
      <c r="BA256">
        <v>459.2</v>
      </c>
      <c r="BB256">
        <v>455.2</v>
      </c>
      <c r="BC256">
        <v>5179</v>
      </c>
      <c r="BD256">
        <v>316</v>
      </c>
      <c r="BE256">
        <v>136.9</v>
      </c>
      <c r="BF256">
        <v>126.99</v>
      </c>
      <c r="BG256">
        <v>126.99</v>
      </c>
      <c r="BH256">
        <v>934</v>
      </c>
      <c r="BI256">
        <v>126.99</v>
      </c>
      <c r="BJ256">
        <v>1369</v>
      </c>
      <c r="BK256">
        <v>166</v>
      </c>
      <c r="BL256">
        <v>5032</v>
      </c>
      <c r="BM256">
        <v>3909</v>
      </c>
      <c r="BN256">
        <v>812.8</v>
      </c>
      <c r="BO256">
        <v>379.5</v>
      </c>
      <c r="BP256">
        <v>1054.5</v>
      </c>
      <c r="BQ256">
        <v>126.99</v>
      </c>
      <c r="BR256">
        <v>78.489999999999995</v>
      </c>
      <c r="BS256">
        <v>2645668</v>
      </c>
      <c r="BT256">
        <v>27325.4</v>
      </c>
      <c r="BU256" t="str">
        <f>SRP[[#This Row],[Tier]]&amp;" - "&amp;DOLLAR(SRP[[#This Row],[United States]],2)&amp;" USD"</f>
        <v>254 - $126.99 USD</v>
      </c>
      <c r="BV256" t="str">
        <f>WSP[[#This Row],[LOOKUP]]</f>
        <v>254 - $88.89 USD</v>
      </c>
    </row>
    <row r="257" spans="1:74" x14ac:dyDescent="0.25">
      <c r="A257">
        <v>255</v>
      </c>
      <c r="B257">
        <v>127.49</v>
      </c>
      <c r="C257">
        <v>9690</v>
      </c>
      <c r="D257">
        <v>886.5</v>
      </c>
      <c r="E257">
        <v>181.2</v>
      </c>
      <c r="F257">
        <v>127.49</v>
      </c>
      <c r="G257">
        <v>11075</v>
      </c>
      <c r="H257">
        <v>127.49</v>
      </c>
      <c r="I257">
        <v>254</v>
      </c>
      <c r="J257">
        <v>191.25</v>
      </c>
      <c r="K257">
        <v>127.49</v>
      </c>
      <c r="L257">
        <v>73650</v>
      </c>
      <c r="M257">
        <v>509</v>
      </c>
      <c r="N257">
        <v>227400</v>
      </c>
      <c r="O257">
        <v>63750</v>
      </c>
      <c r="P257">
        <v>765</v>
      </c>
      <c r="Q257">
        <v>127.49</v>
      </c>
      <c r="R257">
        <v>2549</v>
      </c>
      <c r="S257">
        <v>782.5</v>
      </c>
      <c r="T257">
        <v>803.75</v>
      </c>
      <c r="U257">
        <v>127.49</v>
      </c>
      <c r="V257">
        <v>127.49</v>
      </c>
      <c r="W257">
        <v>127.49</v>
      </c>
      <c r="X257">
        <v>127.49</v>
      </c>
      <c r="Y257">
        <v>127.49</v>
      </c>
      <c r="Z257">
        <v>1306.5</v>
      </c>
      <c r="AA257">
        <v>25490</v>
      </c>
      <c r="AB257">
        <v>16574</v>
      </c>
      <c r="AC257">
        <v>4050</v>
      </c>
      <c r="AD257">
        <v>1245000</v>
      </c>
      <c r="AE257">
        <v>127.49</v>
      </c>
      <c r="AF257">
        <v>607.5</v>
      </c>
      <c r="AG257">
        <v>127.49</v>
      </c>
      <c r="AH257">
        <v>13802</v>
      </c>
      <c r="AI257">
        <v>19024</v>
      </c>
      <c r="AJ257">
        <v>125400</v>
      </c>
      <c r="AK257">
        <v>127.49</v>
      </c>
      <c r="AL257">
        <v>166.5</v>
      </c>
      <c r="AM257">
        <v>341.25</v>
      </c>
      <c r="AN257">
        <v>127.49</v>
      </c>
      <c r="AO257">
        <v>393</v>
      </c>
      <c r="AP257">
        <v>127.49</v>
      </c>
      <c r="AQ257">
        <v>37999</v>
      </c>
      <c r="AR257">
        <v>1734</v>
      </c>
      <c r="AS257">
        <v>127.49</v>
      </c>
      <c r="AT257">
        <v>147.44999999999999</v>
      </c>
      <c r="AU257">
        <v>936.5</v>
      </c>
      <c r="AV257">
        <v>12011.5</v>
      </c>
      <c r="AW257">
        <v>344.25</v>
      </c>
      <c r="AX257">
        <v>5299</v>
      </c>
      <c r="AY257">
        <v>354.99</v>
      </c>
      <c r="AZ257">
        <v>127.49</v>
      </c>
      <c r="BA257">
        <v>461</v>
      </c>
      <c r="BB257">
        <v>457</v>
      </c>
      <c r="BC257">
        <v>5199</v>
      </c>
      <c r="BD257">
        <v>316.5</v>
      </c>
      <c r="BE257">
        <v>137.4</v>
      </c>
      <c r="BF257">
        <v>127.49</v>
      </c>
      <c r="BG257">
        <v>127.49</v>
      </c>
      <c r="BH257">
        <v>936.5</v>
      </c>
      <c r="BI257">
        <v>127.49</v>
      </c>
      <c r="BJ257">
        <v>1374</v>
      </c>
      <c r="BK257">
        <v>166.5</v>
      </c>
      <c r="BL257">
        <v>5055</v>
      </c>
      <c r="BM257">
        <v>3924</v>
      </c>
      <c r="BN257">
        <v>816</v>
      </c>
      <c r="BO257">
        <v>381.25</v>
      </c>
      <c r="BP257">
        <v>1058.75</v>
      </c>
      <c r="BQ257">
        <v>127.49</v>
      </c>
      <c r="BR257">
        <v>78.739999999999995</v>
      </c>
      <c r="BS257">
        <v>2656085</v>
      </c>
      <c r="BT257">
        <v>27433</v>
      </c>
      <c r="BU257" t="str">
        <f>SRP[[#This Row],[Tier]]&amp;" - "&amp;DOLLAR(SRP[[#This Row],[United States]],2)&amp;" USD"</f>
        <v>255 - $127.49 USD</v>
      </c>
      <c r="BV257" t="str">
        <f>WSP[[#This Row],[LOOKUP]]</f>
        <v>255 - $89.24 USD</v>
      </c>
    </row>
    <row r="258" spans="1:74" x14ac:dyDescent="0.25">
      <c r="A258">
        <v>256</v>
      </c>
      <c r="B258">
        <v>127.99</v>
      </c>
      <c r="C258">
        <v>9728</v>
      </c>
      <c r="D258">
        <v>889</v>
      </c>
      <c r="E258">
        <v>181.95</v>
      </c>
      <c r="F258">
        <v>127.99</v>
      </c>
      <c r="G258">
        <v>11120</v>
      </c>
      <c r="H258">
        <v>127.99</v>
      </c>
      <c r="I258">
        <v>255</v>
      </c>
      <c r="J258">
        <v>192</v>
      </c>
      <c r="K258">
        <v>127.99</v>
      </c>
      <c r="L258">
        <v>73900</v>
      </c>
      <c r="M258">
        <v>511</v>
      </c>
      <c r="N258">
        <v>227900</v>
      </c>
      <c r="O258">
        <v>64000</v>
      </c>
      <c r="P258">
        <v>768</v>
      </c>
      <c r="Q258">
        <v>127.99</v>
      </c>
      <c r="R258">
        <v>2559</v>
      </c>
      <c r="S258">
        <v>785</v>
      </c>
      <c r="T258">
        <v>807</v>
      </c>
      <c r="U258">
        <v>127.99</v>
      </c>
      <c r="V258">
        <v>127.99</v>
      </c>
      <c r="W258">
        <v>127.99</v>
      </c>
      <c r="X258">
        <v>127.99</v>
      </c>
      <c r="Y258">
        <v>127.99</v>
      </c>
      <c r="Z258">
        <v>1313</v>
      </c>
      <c r="AA258">
        <v>25590</v>
      </c>
      <c r="AB258">
        <v>16639</v>
      </c>
      <c r="AC258">
        <v>4060</v>
      </c>
      <c r="AD258">
        <v>1250000</v>
      </c>
      <c r="AE258">
        <v>127.99</v>
      </c>
      <c r="AF258">
        <v>610</v>
      </c>
      <c r="AG258">
        <v>127.99</v>
      </c>
      <c r="AH258">
        <v>13824</v>
      </c>
      <c r="AI258">
        <v>19099</v>
      </c>
      <c r="AJ258">
        <v>125900</v>
      </c>
      <c r="AK258">
        <v>127.99</v>
      </c>
      <c r="AL258">
        <v>167</v>
      </c>
      <c r="AM258">
        <v>342.6</v>
      </c>
      <c r="AN258">
        <v>127.99</v>
      </c>
      <c r="AO258">
        <v>394</v>
      </c>
      <c r="AP258">
        <v>127.99</v>
      </c>
      <c r="AQ258">
        <v>38149</v>
      </c>
      <c r="AR258">
        <v>1741</v>
      </c>
      <c r="AS258">
        <v>127.99</v>
      </c>
      <c r="AT258">
        <v>147.94999999999999</v>
      </c>
      <c r="AU258">
        <v>939</v>
      </c>
      <c r="AV258">
        <v>12059</v>
      </c>
      <c r="AW258">
        <v>345.6</v>
      </c>
      <c r="AX258">
        <v>5319</v>
      </c>
      <c r="AY258">
        <v>355.99</v>
      </c>
      <c r="AZ258">
        <v>127.99</v>
      </c>
      <c r="BA258">
        <v>462.8</v>
      </c>
      <c r="BB258">
        <v>458.8</v>
      </c>
      <c r="BC258">
        <v>5219</v>
      </c>
      <c r="BD258">
        <v>317</v>
      </c>
      <c r="BE258">
        <v>137.9</v>
      </c>
      <c r="BF258">
        <v>127.99</v>
      </c>
      <c r="BG258">
        <v>127.99</v>
      </c>
      <c r="BH258">
        <v>939</v>
      </c>
      <c r="BI258">
        <v>127.99</v>
      </c>
      <c r="BJ258">
        <v>1379</v>
      </c>
      <c r="BK258">
        <v>167</v>
      </c>
      <c r="BL258">
        <v>5078</v>
      </c>
      <c r="BM258">
        <v>3939</v>
      </c>
      <c r="BN258">
        <v>819.2</v>
      </c>
      <c r="BO258">
        <v>383</v>
      </c>
      <c r="BP258">
        <v>1063</v>
      </c>
      <c r="BQ258">
        <v>127.99</v>
      </c>
      <c r="BR258">
        <v>78.989999999999995</v>
      </c>
      <c r="BS258">
        <v>2666502</v>
      </c>
      <c r="BT258">
        <v>27540.6</v>
      </c>
      <c r="BU258" t="str">
        <f>SRP[[#This Row],[Tier]]&amp;" - "&amp;DOLLAR(SRP[[#This Row],[United States]],2)&amp;" USD"</f>
        <v>256 - $127.99 USD</v>
      </c>
      <c r="BV258" t="str">
        <f>WSP[[#This Row],[LOOKUP]]</f>
        <v>256 - $89.59 USD</v>
      </c>
    </row>
    <row r="259" spans="1:74" x14ac:dyDescent="0.25">
      <c r="A259">
        <v>257</v>
      </c>
      <c r="B259">
        <v>128.49</v>
      </c>
      <c r="C259">
        <v>9766</v>
      </c>
      <c r="D259">
        <v>891.5</v>
      </c>
      <c r="E259">
        <v>182.7</v>
      </c>
      <c r="F259">
        <v>128.49</v>
      </c>
      <c r="G259">
        <v>11165</v>
      </c>
      <c r="H259">
        <v>128.49</v>
      </c>
      <c r="I259">
        <v>256</v>
      </c>
      <c r="J259">
        <v>192.75</v>
      </c>
      <c r="K259">
        <v>128.49</v>
      </c>
      <c r="L259">
        <v>74150</v>
      </c>
      <c r="M259">
        <v>513</v>
      </c>
      <c r="N259">
        <v>228400</v>
      </c>
      <c r="O259">
        <v>64250</v>
      </c>
      <c r="P259">
        <v>771</v>
      </c>
      <c r="Q259">
        <v>128.49</v>
      </c>
      <c r="R259">
        <v>2569</v>
      </c>
      <c r="S259">
        <v>787.5</v>
      </c>
      <c r="T259">
        <v>810.25</v>
      </c>
      <c r="U259">
        <v>128.49</v>
      </c>
      <c r="V259">
        <v>128.49</v>
      </c>
      <c r="W259">
        <v>128.49</v>
      </c>
      <c r="X259">
        <v>128.49</v>
      </c>
      <c r="Y259">
        <v>128.49</v>
      </c>
      <c r="Z259">
        <v>1319.5</v>
      </c>
      <c r="AA259">
        <v>25690</v>
      </c>
      <c r="AB259">
        <v>16704</v>
      </c>
      <c r="AC259">
        <v>4070</v>
      </c>
      <c r="AD259">
        <v>1255000</v>
      </c>
      <c r="AE259">
        <v>128.49</v>
      </c>
      <c r="AF259">
        <v>612.5</v>
      </c>
      <c r="AG259">
        <v>128.49</v>
      </c>
      <c r="AH259">
        <v>13910</v>
      </c>
      <c r="AI259">
        <v>19174</v>
      </c>
      <c r="AJ259">
        <v>126400</v>
      </c>
      <c r="AK259">
        <v>128.49</v>
      </c>
      <c r="AL259">
        <v>167.5</v>
      </c>
      <c r="AM259">
        <v>343.95</v>
      </c>
      <c r="AN259">
        <v>128.49</v>
      </c>
      <c r="AO259">
        <v>396</v>
      </c>
      <c r="AP259">
        <v>128.49</v>
      </c>
      <c r="AQ259">
        <v>38299</v>
      </c>
      <c r="AR259">
        <v>1748</v>
      </c>
      <c r="AS259">
        <v>128.49</v>
      </c>
      <c r="AT259">
        <v>148.44999999999999</v>
      </c>
      <c r="AU259">
        <v>941.5</v>
      </c>
      <c r="AV259">
        <v>12106.5</v>
      </c>
      <c r="AW259">
        <v>346.95</v>
      </c>
      <c r="AX259">
        <v>5339</v>
      </c>
      <c r="AY259">
        <v>356.99</v>
      </c>
      <c r="AZ259">
        <v>128.49</v>
      </c>
      <c r="BA259">
        <v>464.6</v>
      </c>
      <c r="BB259">
        <v>460.6</v>
      </c>
      <c r="BC259">
        <v>5239</v>
      </c>
      <c r="BD259">
        <v>317.5</v>
      </c>
      <c r="BE259">
        <v>138.4</v>
      </c>
      <c r="BF259">
        <v>128.49</v>
      </c>
      <c r="BG259">
        <v>128.49</v>
      </c>
      <c r="BH259">
        <v>941.5</v>
      </c>
      <c r="BI259">
        <v>128.49</v>
      </c>
      <c r="BJ259">
        <v>1384</v>
      </c>
      <c r="BK259">
        <v>167.5</v>
      </c>
      <c r="BL259">
        <v>5101</v>
      </c>
      <c r="BM259">
        <v>3954</v>
      </c>
      <c r="BN259">
        <v>822.4</v>
      </c>
      <c r="BO259">
        <v>384.75</v>
      </c>
      <c r="BP259">
        <v>1067.25</v>
      </c>
      <c r="BQ259">
        <v>128.49</v>
      </c>
      <c r="BR259">
        <v>79.239999999999995</v>
      </c>
      <c r="BS259">
        <v>2676919</v>
      </c>
      <c r="BT259">
        <v>27648.2</v>
      </c>
      <c r="BU259" t="str">
        <f>SRP[[#This Row],[Tier]]&amp;" - "&amp;DOLLAR(SRP[[#This Row],[United States]],2)&amp;" USD"</f>
        <v>257 - $128.49 USD</v>
      </c>
      <c r="BV259" t="str">
        <f>WSP[[#This Row],[LOOKUP]]</f>
        <v>257 - $89.94 USD</v>
      </c>
    </row>
    <row r="260" spans="1:74" x14ac:dyDescent="0.25">
      <c r="A260">
        <v>258</v>
      </c>
      <c r="B260">
        <v>128.99</v>
      </c>
      <c r="C260">
        <v>9804</v>
      </c>
      <c r="D260">
        <v>894</v>
      </c>
      <c r="E260">
        <v>183.45</v>
      </c>
      <c r="F260">
        <v>128.99</v>
      </c>
      <c r="G260">
        <v>11210</v>
      </c>
      <c r="H260">
        <v>128.99</v>
      </c>
      <c r="I260">
        <v>257</v>
      </c>
      <c r="J260">
        <v>193.5</v>
      </c>
      <c r="K260">
        <v>128.99</v>
      </c>
      <c r="L260">
        <v>74400</v>
      </c>
      <c r="M260">
        <v>515</v>
      </c>
      <c r="N260">
        <v>228900</v>
      </c>
      <c r="O260">
        <v>64500</v>
      </c>
      <c r="P260">
        <v>774</v>
      </c>
      <c r="Q260">
        <v>128.99</v>
      </c>
      <c r="R260">
        <v>2579</v>
      </c>
      <c r="S260">
        <v>790</v>
      </c>
      <c r="T260">
        <v>813.5</v>
      </c>
      <c r="U260">
        <v>128.99</v>
      </c>
      <c r="V260">
        <v>128.99</v>
      </c>
      <c r="W260">
        <v>128.99</v>
      </c>
      <c r="X260">
        <v>128.99</v>
      </c>
      <c r="Y260">
        <v>128.99</v>
      </c>
      <c r="Z260">
        <v>1326</v>
      </c>
      <c r="AA260">
        <v>25790</v>
      </c>
      <c r="AB260">
        <v>16769</v>
      </c>
      <c r="AC260">
        <v>4080</v>
      </c>
      <c r="AD260">
        <v>1260000</v>
      </c>
      <c r="AE260">
        <v>128.99</v>
      </c>
      <c r="AF260">
        <v>615</v>
      </c>
      <c r="AG260">
        <v>128.99</v>
      </c>
      <c r="AH260">
        <v>13932</v>
      </c>
      <c r="AI260">
        <v>19249</v>
      </c>
      <c r="AJ260">
        <v>126900</v>
      </c>
      <c r="AK260">
        <v>128.99</v>
      </c>
      <c r="AL260">
        <v>168</v>
      </c>
      <c r="AM260">
        <v>345.3</v>
      </c>
      <c r="AN260">
        <v>128.99</v>
      </c>
      <c r="AO260">
        <v>397</v>
      </c>
      <c r="AP260">
        <v>128.99</v>
      </c>
      <c r="AQ260">
        <v>38449</v>
      </c>
      <c r="AR260">
        <v>1755</v>
      </c>
      <c r="AS260">
        <v>128.99</v>
      </c>
      <c r="AT260">
        <v>148.94999999999999</v>
      </c>
      <c r="AU260">
        <v>944</v>
      </c>
      <c r="AV260">
        <v>12154</v>
      </c>
      <c r="AW260">
        <v>348.3</v>
      </c>
      <c r="AX260">
        <v>5359</v>
      </c>
      <c r="AY260">
        <v>357.99</v>
      </c>
      <c r="AZ260">
        <v>128.99</v>
      </c>
      <c r="BA260">
        <v>466.4</v>
      </c>
      <c r="BB260">
        <v>462.4</v>
      </c>
      <c r="BC260">
        <v>5259</v>
      </c>
      <c r="BD260">
        <v>318</v>
      </c>
      <c r="BE260">
        <v>138.9</v>
      </c>
      <c r="BF260">
        <v>128.99</v>
      </c>
      <c r="BG260">
        <v>128.99</v>
      </c>
      <c r="BH260">
        <v>944</v>
      </c>
      <c r="BI260">
        <v>128.99</v>
      </c>
      <c r="BJ260">
        <v>1389</v>
      </c>
      <c r="BK260">
        <v>168</v>
      </c>
      <c r="BL260">
        <v>5124</v>
      </c>
      <c r="BM260">
        <v>3969</v>
      </c>
      <c r="BN260">
        <v>825.6</v>
      </c>
      <c r="BO260">
        <v>386.5</v>
      </c>
      <c r="BP260">
        <v>1071.5</v>
      </c>
      <c r="BQ260">
        <v>128.99</v>
      </c>
      <c r="BR260">
        <v>79.489999999999995</v>
      </c>
      <c r="BS260">
        <v>2687336</v>
      </c>
      <c r="BT260">
        <v>27755.8</v>
      </c>
      <c r="BU260" t="str">
        <f>SRP[[#This Row],[Tier]]&amp;" - "&amp;DOLLAR(SRP[[#This Row],[United States]],2)&amp;" USD"</f>
        <v>258 - $128.99 USD</v>
      </c>
      <c r="BV260" t="str">
        <f>WSP[[#This Row],[LOOKUP]]</f>
        <v>258 - $90.29 USD</v>
      </c>
    </row>
    <row r="261" spans="1:74" x14ac:dyDescent="0.25">
      <c r="A261">
        <v>259</v>
      </c>
      <c r="B261">
        <v>129.49</v>
      </c>
      <c r="C261">
        <v>9842</v>
      </c>
      <c r="D261">
        <v>896.5</v>
      </c>
      <c r="E261">
        <v>184.2</v>
      </c>
      <c r="F261">
        <v>129.49</v>
      </c>
      <c r="G261">
        <v>11255</v>
      </c>
      <c r="H261">
        <v>129.49</v>
      </c>
      <c r="I261">
        <v>258</v>
      </c>
      <c r="J261">
        <v>194.25</v>
      </c>
      <c r="K261">
        <v>129.49</v>
      </c>
      <c r="L261">
        <v>74650</v>
      </c>
      <c r="M261">
        <v>517</v>
      </c>
      <c r="N261">
        <v>229400</v>
      </c>
      <c r="O261">
        <v>64750</v>
      </c>
      <c r="P261">
        <v>777</v>
      </c>
      <c r="Q261">
        <v>129.49</v>
      </c>
      <c r="R261">
        <v>2589</v>
      </c>
      <c r="S261">
        <v>792.5</v>
      </c>
      <c r="T261">
        <v>816.75</v>
      </c>
      <c r="U261">
        <v>129.49</v>
      </c>
      <c r="V261">
        <v>129.49</v>
      </c>
      <c r="W261">
        <v>129.49</v>
      </c>
      <c r="X261">
        <v>129.49</v>
      </c>
      <c r="Y261">
        <v>129.49</v>
      </c>
      <c r="Z261">
        <v>1332.5</v>
      </c>
      <c r="AA261">
        <v>25890</v>
      </c>
      <c r="AB261">
        <v>16834</v>
      </c>
      <c r="AC261">
        <v>4090</v>
      </c>
      <c r="AD261">
        <v>1265000</v>
      </c>
      <c r="AE261">
        <v>129.49</v>
      </c>
      <c r="AF261">
        <v>617.5</v>
      </c>
      <c r="AG261">
        <v>129.49</v>
      </c>
      <c r="AH261">
        <v>14018</v>
      </c>
      <c r="AI261">
        <v>19324</v>
      </c>
      <c r="AJ261">
        <v>127400</v>
      </c>
      <c r="AK261">
        <v>129.49</v>
      </c>
      <c r="AL261">
        <v>168.5</v>
      </c>
      <c r="AM261">
        <v>346.65</v>
      </c>
      <c r="AN261">
        <v>129.49</v>
      </c>
      <c r="AO261">
        <v>399</v>
      </c>
      <c r="AP261">
        <v>129.49</v>
      </c>
      <c r="AQ261">
        <v>38599</v>
      </c>
      <c r="AR261">
        <v>1762</v>
      </c>
      <c r="AS261">
        <v>129.49</v>
      </c>
      <c r="AT261">
        <v>149.44999999999999</v>
      </c>
      <c r="AU261">
        <v>946.5</v>
      </c>
      <c r="AV261">
        <v>12201.5</v>
      </c>
      <c r="AW261">
        <v>349.65</v>
      </c>
      <c r="AX261">
        <v>5379</v>
      </c>
      <c r="AY261">
        <v>358.99</v>
      </c>
      <c r="AZ261">
        <v>129.49</v>
      </c>
      <c r="BA261">
        <v>468.2</v>
      </c>
      <c r="BB261">
        <v>464.2</v>
      </c>
      <c r="BC261">
        <v>5279</v>
      </c>
      <c r="BD261">
        <v>318.5</v>
      </c>
      <c r="BE261">
        <v>139.4</v>
      </c>
      <c r="BF261">
        <v>129.49</v>
      </c>
      <c r="BG261">
        <v>129.49</v>
      </c>
      <c r="BH261">
        <v>946.5</v>
      </c>
      <c r="BI261">
        <v>129.49</v>
      </c>
      <c r="BJ261">
        <v>1394</v>
      </c>
      <c r="BK261">
        <v>168.5</v>
      </c>
      <c r="BL261">
        <v>5147</v>
      </c>
      <c r="BM261">
        <v>3984</v>
      </c>
      <c r="BN261">
        <v>828.8</v>
      </c>
      <c r="BO261">
        <v>388.25</v>
      </c>
      <c r="BP261">
        <v>1075.75</v>
      </c>
      <c r="BQ261">
        <v>129.49</v>
      </c>
      <c r="BR261">
        <v>79.739999999999995</v>
      </c>
      <c r="BS261">
        <v>2697753</v>
      </c>
      <c r="BT261">
        <v>27863.4</v>
      </c>
      <c r="BU261" t="str">
        <f>SRP[[#This Row],[Tier]]&amp;" - "&amp;DOLLAR(SRP[[#This Row],[United States]],2)&amp;" USD"</f>
        <v>259 - $129.49 USD</v>
      </c>
      <c r="BV261" t="str">
        <f>WSP[[#This Row],[LOOKUP]]</f>
        <v>259 - $90.64 USD</v>
      </c>
    </row>
    <row r="262" spans="1:74" x14ac:dyDescent="0.25">
      <c r="A262">
        <v>260</v>
      </c>
      <c r="B262">
        <v>129.99</v>
      </c>
      <c r="C262">
        <v>9880</v>
      </c>
      <c r="D262">
        <v>899</v>
      </c>
      <c r="E262">
        <v>184.95</v>
      </c>
      <c r="F262">
        <v>129.99</v>
      </c>
      <c r="G262">
        <v>11300</v>
      </c>
      <c r="H262">
        <v>129.99</v>
      </c>
      <c r="I262">
        <v>259</v>
      </c>
      <c r="J262">
        <v>195</v>
      </c>
      <c r="K262">
        <v>129.99</v>
      </c>
      <c r="L262">
        <v>74900</v>
      </c>
      <c r="M262">
        <v>519</v>
      </c>
      <c r="N262">
        <v>229900</v>
      </c>
      <c r="O262">
        <v>65000</v>
      </c>
      <c r="P262">
        <v>780</v>
      </c>
      <c r="Q262">
        <v>129.99</v>
      </c>
      <c r="R262">
        <v>2599</v>
      </c>
      <c r="S262">
        <v>795</v>
      </c>
      <c r="T262">
        <v>820</v>
      </c>
      <c r="U262">
        <v>129.99</v>
      </c>
      <c r="V262">
        <v>129.99</v>
      </c>
      <c r="W262">
        <v>129.99</v>
      </c>
      <c r="X262">
        <v>129.99</v>
      </c>
      <c r="Y262">
        <v>129.99</v>
      </c>
      <c r="Z262">
        <v>1339</v>
      </c>
      <c r="AA262">
        <v>25990</v>
      </c>
      <c r="AB262">
        <v>16899</v>
      </c>
      <c r="AC262">
        <v>4100</v>
      </c>
      <c r="AD262">
        <v>1270000</v>
      </c>
      <c r="AE262">
        <v>129.99</v>
      </c>
      <c r="AF262">
        <v>620</v>
      </c>
      <c r="AG262">
        <v>129.99</v>
      </c>
      <c r="AH262">
        <v>14040</v>
      </c>
      <c r="AI262">
        <v>19399</v>
      </c>
      <c r="AJ262">
        <v>127900</v>
      </c>
      <c r="AK262">
        <v>129.99</v>
      </c>
      <c r="AL262">
        <v>169</v>
      </c>
      <c r="AM262">
        <v>348</v>
      </c>
      <c r="AN262">
        <v>129.99</v>
      </c>
      <c r="AO262">
        <v>400</v>
      </c>
      <c r="AP262">
        <v>129.99</v>
      </c>
      <c r="AQ262">
        <v>38749</v>
      </c>
      <c r="AR262">
        <v>1769</v>
      </c>
      <c r="AS262">
        <v>129.99</v>
      </c>
      <c r="AT262">
        <v>149.94999999999999</v>
      </c>
      <c r="AU262">
        <v>949</v>
      </c>
      <c r="AV262">
        <v>12249</v>
      </c>
      <c r="AW262">
        <v>351</v>
      </c>
      <c r="AX262">
        <v>5399</v>
      </c>
      <c r="AY262">
        <v>359.99</v>
      </c>
      <c r="AZ262">
        <v>129.99</v>
      </c>
      <c r="BA262">
        <v>470</v>
      </c>
      <c r="BB262">
        <v>466</v>
      </c>
      <c r="BC262">
        <v>5299</v>
      </c>
      <c r="BD262">
        <v>319</v>
      </c>
      <c r="BE262">
        <v>139.9</v>
      </c>
      <c r="BF262">
        <v>129.99</v>
      </c>
      <c r="BG262">
        <v>129.99</v>
      </c>
      <c r="BH262">
        <v>949</v>
      </c>
      <c r="BI262">
        <v>129.99</v>
      </c>
      <c r="BJ262">
        <v>1399</v>
      </c>
      <c r="BK262">
        <v>169</v>
      </c>
      <c r="BL262">
        <v>5170</v>
      </c>
      <c r="BM262">
        <v>3999</v>
      </c>
      <c r="BN262">
        <v>832</v>
      </c>
      <c r="BO262">
        <v>390</v>
      </c>
      <c r="BP262">
        <v>1080</v>
      </c>
      <c r="BQ262">
        <v>129.99</v>
      </c>
      <c r="BR262">
        <v>79.989999999999995</v>
      </c>
      <c r="BS262">
        <v>2708170</v>
      </c>
      <c r="BT262">
        <v>27971</v>
      </c>
      <c r="BU262" t="str">
        <f>SRP[[#This Row],[Tier]]&amp;" - "&amp;DOLLAR(SRP[[#This Row],[United States]],2)&amp;" USD"</f>
        <v>260 - $129.99 USD</v>
      </c>
      <c r="BV262" t="str">
        <f>WSP[[#This Row],[LOOKUP]]</f>
        <v>260 - $90.99 USD</v>
      </c>
    </row>
    <row r="263" spans="1:74" x14ac:dyDescent="0.25">
      <c r="A263">
        <v>261</v>
      </c>
      <c r="B263">
        <v>130.49</v>
      </c>
      <c r="C263">
        <v>9918</v>
      </c>
      <c r="D263">
        <v>901.5</v>
      </c>
      <c r="E263">
        <v>185.7</v>
      </c>
      <c r="F263">
        <v>130.49</v>
      </c>
      <c r="G263">
        <v>11345</v>
      </c>
      <c r="H263">
        <v>130.49</v>
      </c>
      <c r="I263">
        <v>260</v>
      </c>
      <c r="J263">
        <v>195.75</v>
      </c>
      <c r="K263">
        <v>130.49</v>
      </c>
      <c r="L263">
        <v>75150</v>
      </c>
      <c r="M263">
        <v>521</v>
      </c>
      <c r="N263">
        <v>230400</v>
      </c>
      <c r="O263">
        <v>65250</v>
      </c>
      <c r="P263">
        <v>783</v>
      </c>
      <c r="Q263">
        <v>130.49</v>
      </c>
      <c r="R263">
        <v>2609</v>
      </c>
      <c r="S263">
        <v>797.5</v>
      </c>
      <c r="T263">
        <v>823.25</v>
      </c>
      <c r="U263">
        <v>130.49</v>
      </c>
      <c r="V263">
        <v>130.49</v>
      </c>
      <c r="W263">
        <v>130.49</v>
      </c>
      <c r="X263">
        <v>130.49</v>
      </c>
      <c r="Y263">
        <v>130.49</v>
      </c>
      <c r="Z263">
        <v>1345.5</v>
      </c>
      <c r="AA263">
        <v>26090</v>
      </c>
      <c r="AB263">
        <v>16964</v>
      </c>
      <c r="AC263">
        <v>4110</v>
      </c>
      <c r="AD263">
        <v>1275000</v>
      </c>
      <c r="AE263">
        <v>130.49</v>
      </c>
      <c r="AF263">
        <v>622.5</v>
      </c>
      <c r="AG263">
        <v>130.49</v>
      </c>
      <c r="AH263">
        <v>14126</v>
      </c>
      <c r="AI263">
        <v>19474</v>
      </c>
      <c r="AJ263">
        <v>128400</v>
      </c>
      <c r="AK263">
        <v>130.49</v>
      </c>
      <c r="AL263">
        <v>169.5</v>
      </c>
      <c r="AM263">
        <v>349.35</v>
      </c>
      <c r="AN263">
        <v>130.49</v>
      </c>
      <c r="AO263">
        <v>402</v>
      </c>
      <c r="AP263">
        <v>130.49</v>
      </c>
      <c r="AQ263">
        <v>38899</v>
      </c>
      <c r="AR263">
        <v>1776</v>
      </c>
      <c r="AS263">
        <v>130.49</v>
      </c>
      <c r="AT263">
        <v>150.44999999999999</v>
      </c>
      <c r="AU263">
        <v>951.5</v>
      </c>
      <c r="AV263">
        <v>12296.5</v>
      </c>
      <c r="AW263">
        <v>352.35</v>
      </c>
      <c r="AX263">
        <v>5419</v>
      </c>
      <c r="AY263">
        <v>360.99</v>
      </c>
      <c r="AZ263">
        <v>130.49</v>
      </c>
      <c r="BA263">
        <v>471.8</v>
      </c>
      <c r="BB263">
        <v>467.8</v>
      </c>
      <c r="BC263">
        <v>5319</v>
      </c>
      <c r="BD263">
        <v>319.5</v>
      </c>
      <c r="BE263">
        <v>140.4</v>
      </c>
      <c r="BF263">
        <v>130.49</v>
      </c>
      <c r="BG263">
        <v>130.49</v>
      </c>
      <c r="BH263">
        <v>951.5</v>
      </c>
      <c r="BI263">
        <v>130.49</v>
      </c>
      <c r="BJ263">
        <v>1404</v>
      </c>
      <c r="BK263">
        <v>169.5</v>
      </c>
      <c r="BL263">
        <v>5193</v>
      </c>
      <c r="BM263">
        <v>4014</v>
      </c>
      <c r="BN263">
        <v>835.2</v>
      </c>
      <c r="BO263">
        <v>391.75</v>
      </c>
      <c r="BP263">
        <v>1084.25</v>
      </c>
      <c r="BQ263">
        <v>130.49</v>
      </c>
      <c r="BR263">
        <v>80.239999999999995</v>
      </c>
      <c r="BS263">
        <v>2718587</v>
      </c>
      <c r="BT263">
        <v>28078.6</v>
      </c>
      <c r="BU263" t="str">
        <f>SRP[[#This Row],[Tier]]&amp;" - "&amp;DOLLAR(SRP[[#This Row],[United States]],2)&amp;" USD"</f>
        <v>261 - $130.49 USD</v>
      </c>
      <c r="BV263" t="str">
        <f>WSP[[#This Row],[LOOKUP]]</f>
        <v>261 - $91.34 USD</v>
      </c>
    </row>
    <row r="264" spans="1:74" x14ac:dyDescent="0.25">
      <c r="A264">
        <v>262</v>
      </c>
      <c r="B264">
        <v>130.99</v>
      </c>
      <c r="C264">
        <v>9956</v>
      </c>
      <c r="D264">
        <v>904</v>
      </c>
      <c r="E264">
        <v>186.45</v>
      </c>
      <c r="F264">
        <v>130.99</v>
      </c>
      <c r="G264">
        <v>11390</v>
      </c>
      <c r="H264">
        <v>130.99</v>
      </c>
      <c r="I264">
        <v>261</v>
      </c>
      <c r="J264">
        <v>196.5</v>
      </c>
      <c r="K264">
        <v>130.99</v>
      </c>
      <c r="L264">
        <v>75400</v>
      </c>
      <c r="M264">
        <v>523</v>
      </c>
      <c r="N264">
        <v>230900</v>
      </c>
      <c r="O264">
        <v>65500</v>
      </c>
      <c r="P264">
        <v>786</v>
      </c>
      <c r="Q264">
        <v>130.99</v>
      </c>
      <c r="R264">
        <v>2619</v>
      </c>
      <c r="S264">
        <v>800</v>
      </c>
      <c r="T264">
        <v>826.5</v>
      </c>
      <c r="U264">
        <v>130.99</v>
      </c>
      <c r="V264">
        <v>130.99</v>
      </c>
      <c r="W264">
        <v>130.99</v>
      </c>
      <c r="X264">
        <v>130.99</v>
      </c>
      <c r="Y264">
        <v>130.99</v>
      </c>
      <c r="Z264">
        <v>1352</v>
      </c>
      <c r="AA264">
        <v>26190</v>
      </c>
      <c r="AB264">
        <v>17029</v>
      </c>
      <c r="AC264">
        <v>4120</v>
      </c>
      <c r="AD264">
        <v>1280000</v>
      </c>
      <c r="AE264">
        <v>130.99</v>
      </c>
      <c r="AF264">
        <v>625</v>
      </c>
      <c r="AG264">
        <v>130.99</v>
      </c>
      <c r="AH264">
        <v>14148</v>
      </c>
      <c r="AI264">
        <v>19549</v>
      </c>
      <c r="AJ264">
        <v>128900</v>
      </c>
      <c r="AK264">
        <v>130.99</v>
      </c>
      <c r="AL264">
        <v>170</v>
      </c>
      <c r="AM264">
        <v>350.7</v>
      </c>
      <c r="AN264">
        <v>130.99</v>
      </c>
      <c r="AO264">
        <v>403</v>
      </c>
      <c r="AP264">
        <v>130.99</v>
      </c>
      <c r="AQ264">
        <v>39049</v>
      </c>
      <c r="AR264">
        <v>1783</v>
      </c>
      <c r="AS264">
        <v>130.99</v>
      </c>
      <c r="AT264">
        <v>150.94999999999999</v>
      </c>
      <c r="AU264">
        <v>954</v>
      </c>
      <c r="AV264">
        <v>12344</v>
      </c>
      <c r="AW264">
        <v>353.7</v>
      </c>
      <c r="AX264">
        <v>5439</v>
      </c>
      <c r="AY264">
        <v>361.99</v>
      </c>
      <c r="AZ264">
        <v>130.99</v>
      </c>
      <c r="BA264">
        <v>473.6</v>
      </c>
      <c r="BB264">
        <v>469.6</v>
      </c>
      <c r="BC264">
        <v>5339</v>
      </c>
      <c r="BD264">
        <v>320</v>
      </c>
      <c r="BE264">
        <v>140.9</v>
      </c>
      <c r="BF264">
        <v>130.99</v>
      </c>
      <c r="BG264">
        <v>130.99</v>
      </c>
      <c r="BH264">
        <v>954</v>
      </c>
      <c r="BI264">
        <v>130.99</v>
      </c>
      <c r="BJ264">
        <v>1409</v>
      </c>
      <c r="BK264">
        <v>170</v>
      </c>
      <c r="BL264">
        <v>5216</v>
      </c>
      <c r="BM264">
        <v>4029</v>
      </c>
      <c r="BN264">
        <v>838.4</v>
      </c>
      <c r="BO264">
        <v>393.5</v>
      </c>
      <c r="BP264">
        <v>1088.5</v>
      </c>
      <c r="BQ264">
        <v>130.99</v>
      </c>
      <c r="BR264">
        <v>80.489999999999995</v>
      </c>
      <c r="BS264">
        <v>2729004</v>
      </c>
      <c r="BT264">
        <v>28186.2</v>
      </c>
      <c r="BU264" t="str">
        <f>SRP[[#This Row],[Tier]]&amp;" - "&amp;DOLLAR(SRP[[#This Row],[United States]],2)&amp;" USD"</f>
        <v>262 - $130.99 USD</v>
      </c>
      <c r="BV264" t="str">
        <f>WSP[[#This Row],[LOOKUP]]</f>
        <v>262 - $91.69 USD</v>
      </c>
    </row>
    <row r="265" spans="1:74" x14ac:dyDescent="0.25">
      <c r="A265">
        <v>263</v>
      </c>
      <c r="B265">
        <v>131.49</v>
      </c>
      <c r="C265">
        <v>9994</v>
      </c>
      <c r="D265">
        <v>906.5</v>
      </c>
      <c r="E265">
        <v>187.2</v>
      </c>
      <c r="F265">
        <v>131.49</v>
      </c>
      <c r="G265">
        <v>11435</v>
      </c>
      <c r="H265">
        <v>131.49</v>
      </c>
      <c r="I265">
        <v>262</v>
      </c>
      <c r="J265">
        <v>197.25</v>
      </c>
      <c r="K265">
        <v>131.49</v>
      </c>
      <c r="L265">
        <v>75650</v>
      </c>
      <c r="M265">
        <v>525</v>
      </c>
      <c r="N265">
        <v>231400</v>
      </c>
      <c r="O265">
        <v>65750</v>
      </c>
      <c r="P265">
        <v>789</v>
      </c>
      <c r="Q265">
        <v>131.49</v>
      </c>
      <c r="R265">
        <v>2629</v>
      </c>
      <c r="S265">
        <v>802.5</v>
      </c>
      <c r="T265">
        <v>829.75</v>
      </c>
      <c r="U265">
        <v>131.49</v>
      </c>
      <c r="V265">
        <v>131.49</v>
      </c>
      <c r="W265">
        <v>131.49</v>
      </c>
      <c r="X265">
        <v>131.49</v>
      </c>
      <c r="Y265">
        <v>131.49</v>
      </c>
      <c r="Z265">
        <v>1358.5</v>
      </c>
      <c r="AA265">
        <v>26290</v>
      </c>
      <c r="AB265">
        <v>17094</v>
      </c>
      <c r="AC265">
        <v>4130</v>
      </c>
      <c r="AD265">
        <v>1285000</v>
      </c>
      <c r="AE265">
        <v>131.49</v>
      </c>
      <c r="AF265">
        <v>627.5</v>
      </c>
      <c r="AG265">
        <v>131.49</v>
      </c>
      <c r="AH265">
        <v>14234</v>
      </c>
      <c r="AI265">
        <v>19624</v>
      </c>
      <c r="AJ265">
        <v>129400</v>
      </c>
      <c r="AK265">
        <v>131.49</v>
      </c>
      <c r="AL265">
        <v>170.5</v>
      </c>
      <c r="AM265">
        <v>352.05</v>
      </c>
      <c r="AN265">
        <v>131.49</v>
      </c>
      <c r="AO265">
        <v>405</v>
      </c>
      <c r="AP265">
        <v>131.49</v>
      </c>
      <c r="AQ265">
        <v>39199</v>
      </c>
      <c r="AR265">
        <v>1790</v>
      </c>
      <c r="AS265">
        <v>131.49</v>
      </c>
      <c r="AT265">
        <v>151.44999999999999</v>
      </c>
      <c r="AU265">
        <v>956.5</v>
      </c>
      <c r="AV265">
        <v>12391.5</v>
      </c>
      <c r="AW265">
        <v>355.05</v>
      </c>
      <c r="AX265">
        <v>5459</v>
      </c>
      <c r="AY265">
        <v>362.99</v>
      </c>
      <c r="AZ265">
        <v>131.49</v>
      </c>
      <c r="BA265">
        <v>475.4</v>
      </c>
      <c r="BB265">
        <v>471.4</v>
      </c>
      <c r="BC265">
        <v>5359</v>
      </c>
      <c r="BD265">
        <v>320.5</v>
      </c>
      <c r="BE265">
        <v>141.4</v>
      </c>
      <c r="BF265">
        <v>131.49</v>
      </c>
      <c r="BG265">
        <v>131.49</v>
      </c>
      <c r="BH265">
        <v>956.5</v>
      </c>
      <c r="BI265">
        <v>131.49</v>
      </c>
      <c r="BJ265">
        <v>1414</v>
      </c>
      <c r="BK265">
        <v>170.5</v>
      </c>
      <c r="BL265">
        <v>5239</v>
      </c>
      <c r="BM265">
        <v>4044</v>
      </c>
      <c r="BN265">
        <v>841.6</v>
      </c>
      <c r="BO265">
        <v>395.25</v>
      </c>
      <c r="BP265">
        <v>1092.75</v>
      </c>
      <c r="BQ265">
        <v>131.49</v>
      </c>
      <c r="BR265">
        <v>80.739999999999995</v>
      </c>
      <c r="BS265">
        <v>2739421</v>
      </c>
      <c r="BT265">
        <v>28293.8</v>
      </c>
      <c r="BU265" t="str">
        <f>SRP[[#This Row],[Tier]]&amp;" - "&amp;DOLLAR(SRP[[#This Row],[United States]],2)&amp;" USD"</f>
        <v>263 - $131.49 USD</v>
      </c>
      <c r="BV265" t="str">
        <f>WSP[[#This Row],[LOOKUP]]</f>
        <v>263 - $92.04 USD</v>
      </c>
    </row>
    <row r="266" spans="1:74" x14ac:dyDescent="0.25">
      <c r="A266">
        <v>264</v>
      </c>
      <c r="B266">
        <v>131.99</v>
      </c>
      <c r="C266">
        <v>10032</v>
      </c>
      <c r="D266">
        <v>909</v>
      </c>
      <c r="E266">
        <v>187.95</v>
      </c>
      <c r="F266">
        <v>131.99</v>
      </c>
      <c r="G266">
        <v>11480</v>
      </c>
      <c r="H266">
        <v>131.99</v>
      </c>
      <c r="I266">
        <v>263</v>
      </c>
      <c r="J266">
        <v>198</v>
      </c>
      <c r="K266">
        <v>131.99</v>
      </c>
      <c r="L266">
        <v>75900</v>
      </c>
      <c r="M266">
        <v>527</v>
      </c>
      <c r="N266">
        <v>231900</v>
      </c>
      <c r="O266">
        <v>66000</v>
      </c>
      <c r="P266">
        <v>792</v>
      </c>
      <c r="Q266">
        <v>131.99</v>
      </c>
      <c r="R266">
        <v>2639</v>
      </c>
      <c r="S266">
        <v>805</v>
      </c>
      <c r="T266">
        <v>833</v>
      </c>
      <c r="U266">
        <v>131.99</v>
      </c>
      <c r="V266">
        <v>131.99</v>
      </c>
      <c r="W266">
        <v>131.99</v>
      </c>
      <c r="X266">
        <v>131.99</v>
      </c>
      <c r="Y266">
        <v>131.99</v>
      </c>
      <c r="Z266">
        <v>1365</v>
      </c>
      <c r="AA266">
        <v>26390</v>
      </c>
      <c r="AB266">
        <v>17159</v>
      </c>
      <c r="AC266">
        <v>4140</v>
      </c>
      <c r="AD266">
        <v>1290000</v>
      </c>
      <c r="AE266">
        <v>131.99</v>
      </c>
      <c r="AF266">
        <v>630</v>
      </c>
      <c r="AG266">
        <v>131.99</v>
      </c>
      <c r="AH266">
        <v>14256</v>
      </c>
      <c r="AI266">
        <v>19699</v>
      </c>
      <c r="AJ266">
        <v>129900</v>
      </c>
      <c r="AK266">
        <v>131.99</v>
      </c>
      <c r="AL266">
        <v>171</v>
      </c>
      <c r="AM266">
        <v>353.4</v>
      </c>
      <c r="AN266">
        <v>131.99</v>
      </c>
      <c r="AO266">
        <v>406</v>
      </c>
      <c r="AP266">
        <v>131.99</v>
      </c>
      <c r="AQ266">
        <v>39349</v>
      </c>
      <c r="AR266">
        <v>1797</v>
      </c>
      <c r="AS266">
        <v>131.99</v>
      </c>
      <c r="AT266">
        <v>151.94999999999999</v>
      </c>
      <c r="AU266">
        <v>959</v>
      </c>
      <c r="AV266">
        <v>12439</v>
      </c>
      <c r="AW266">
        <v>356.4</v>
      </c>
      <c r="AX266">
        <v>5479</v>
      </c>
      <c r="AY266">
        <v>363.99</v>
      </c>
      <c r="AZ266">
        <v>131.99</v>
      </c>
      <c r="BA266">
        <v>477.2</v>
      </c>
      <c r="BB266">
        <v>473.2</v>
      </c>
      <c r="BC266">
        <v>5379</v>
      </c>
      <c r="BD266">
        <v>321</v>
      </c>
      <c r="BE266">
        <v>141.9</v>
      </c>
      <c r="BF266">
        <v>131.99</v>
      </c>
      <c r="BG266">
        <v>131.99</v>
      </c>
      <c r="BH266">
        <v>959</v>
      </c>
      <c r="BI266">
        <v>131.99</v>
      </c>
      <c r="BJ266">
        <v>1419</v>
      </c>
      <c r="BK266">
        <v>171</v>
      </c>
      <c r="BL266">
        <v>5262</v>
      </c>
      <c r="BM266">
        <v>4059</v>
      </c>
      <c r="BN266">
        <v>844.8</v>
      </c>
      <c r="BO266">
        <v>397</v>
      </c>
      <c r="BP266">
        <v>1097</v>
      </c>
      <c r="BQ266">
        <v>131.99</v>
      </c>
      <c r="BR266">
        <v>80.989999999999995</v>
      </c>
      <c r="BS266">
        <v>2749838</v>
      </c>
      <c r="BT266">
        <v>28401.4</v>
      </c>
      <c r="BU266" t="str">
        <f>SRP[[#This Row],[Tier]]&amp;" - "&amp;DOLLAR(SRP[[#This Row],[United States]],2)&amp;" USD"</f>
        <v>264 - $131.99 USD</v>
      </c>
      <c r="BV266" t="str">
        <f>WSP[[#This Row],[LOOKUP]]</f>
        <v>264 - $92.39 USD</v>
      </c>
    </row>
    <row r="267" spans="1:74" x14ac:dyDescent="0.25">
      <c r="A267">
        <v>265</v>
      </c>
      <c r="B267">
        <v>132.49</v>
      </c>
      <c r="C267">
        <v>10070</v>
      </c>
      <c r="D267">
        <v>911.5</v>
      </c>
      <c r="E267">
        <v>188.7</v>
      </c>
      <c r="F267">
        <v>132.49</v>
      </c>
      <c r="G267">
        <v>11525</v>
      </c>
      <c r="H267">
        <v>132.49</v>
      </c>
      <c r="I267">
        <v>264</v>
      </c>
      <c r="J267">
        <v>198.75</v>
      </c>
      <c r="K267">
        <v>132.49</v>
      </c>
      <c r="L267">
        <v>76150</v>
      </c>
      <c r="M267">
        <v>529</v>
      </c>
      <c r="N267">
        <v>232400</v>
      </c>
      <c r="O267">
        <v>66250</v>
      </c>
      <c r="P267">
        <v>795</v>
      </c>
      <c r="Q267">
        <v>132.49</v>
      </c>
      <c r="R267">
        <v>2649</v>
      </c>
      <c r="S267">
        <v>807.5</v>
      </c>
      <c r="T267">
        <v>836.25</v>
      </c>
      <c r="U267">
        <v>132.49</v>
      </c>
      <c r="V267">
        <v>132.49</v>
      </c>
      <c r="W267">
        <v>132.49</v>
      </c>
      <c r="X267">
        <v>132.49</v>
      </c>
      <c r="Y267">
        <v>132.49</v>
      </c>
      <c r="Z267">
        <v>1371.5</v>
      </c>
      <c r="AA267">
        <v>26490</v>
      </c>
      <c r="AB267">
        <v>17224</v>
      </c>
      <c r="AC267">
        <v>4150</v>
      </c>
      <c r="AD267">
        <v>1295000</v>
      </c>
      <c r="AE267">
        <v>132.49</v>
      </c>
      <c r="AF267">
        <v>632.5</v>
      </c>
      <c r="AG267">
        <v>132.49</v>
      </c>
      <c r="AH267">
        <v>14342</v>
      </c>
      <c r="AI267">
        <v>19774</v>
      </c>
      <c r="AJ267">
        <v>130400</v>
      </c>
      <c r="AK267">
        <v>132.49</v>
      </c>
      <c r="AL267">
        <v>171.5</v>
      </c>
      <c r="AM267">
        <v>354.75</v>
      </c>
      <c r="AN267">
        <v>132.49</v>
      </c>
      <c r="AO267">
        <v>408</v>
      </c>
      <c r="AP267">
        <v>132.49</v>
      </c>
      <c r="AQ267">
        <v>39499</v>
      </c>
      <c r="AR267">
        <v>1804</v>
      </c>
      <c r="AS267">
        <v>132.49</v>
      </c>
      <c r="AT267">
        <v>152.44999999999999</v>
      </c>
      <c r="AU267">
        <v>961.5</v>
      </c>
      <c r="AV267">
        <v>12486.5</v>
      </c>
      <c r="AW267">
        <v>357.75</v>
      </c>
      <c r="AX267">
        <v>5499</v>
      </c>
      <c r="AY267">
        <v>364.99</v>
      </c>
      <c r="AZ267">
        <v>132.49</v>
      </c>
      <c r="BA267">
        <v>479</v>
      </c>
      <c r="BB267">
        <v>475</v>
      </c>
      <c r="BC267">
        <v>5399</v>
      </c>
      <c r="BD267">
        <v>321.5</v>
      </c>
      <c r="BE267">
        <v>142.4</v>
      </c>
      <c r="BF267">
        <v>132.49</v>
      </c>
      <c r="BG267">
        <v>132.49</v>
      </c>
      <c r="BH267">
        <v>961.5</v>
      </c>
      <c r="BI267">
        <v>132.49</v>
      </c>
      <c r="BJ267">
        <v>1424</v>
      </c>
      <c r="BK267">
        <v>171.5</v>
      </c>
      <c r="BL267">
        <v>5285</v>
      </c>
      <c r="BM267">
        <v>4074</v>
      </c>
      <c r="BN267">
        <v>848</v>
      </c>
      <c r="BO267">
        <v>398.75</v>
      </c>
      <c r="BP267">
        <v>1101.25</v>
      </c>
      <c r="BQ267">
        <v>132.49</v>
      </c>
      <c r="BR267">
        <v>81.239999999999995</v>
      </c>
      <c r="BS267">
        <v>2760255</v>
      </c>
      <c r="BT267">
        <v>28509</v>
      </c>
      <c r="BU267" t="str">
        <f>SRP[[#This Row],[Tier]]&amp;" - "&amp;DOLLAR(SRP[[#This Row],[United States]],2)&amp;" USD"</f>
        <v>265 - $132.49 USD</v>
      </c>
      <c r="BV267" t="str">
        <f>WSP[[#This Row],[LOOKUP]]</f>
        <v>265 - $92.74 USD</v>
      </c>
    </row>
    <row r="268" spans="1:74" x14ac:dyDescent="0.25">
      <c r="A268">
        <v>266</v>
      </c>
      <c r="B268">
        <v>132.99</v>
      </c>
      <c r="C268">
        <v>10108</v>
      </c>
      <c r="D268">
        <v>914</v>
      </c>
      <c r="E268">
        <v>189.45</v>
      </c>
      <c r="F268">
        <v>132.99</v>
      </c>
      <c r="G268">
        <v>11570</v>
      </c>
      <c r="H268">
        <v>132.99</v>
      </c>
      <c r="I268">
        <v>265</v>
      </c>
      <c r="J268">
        <v>199.5</v>
      </c>
      <c r="K268">
        <v>132.99</v>
      </c>
      <c r="L268">
        <v>76400</v>
      </c>
      <c r="M268">
        <v>531</v>
      </c>
      <c r="N268">
        <v>232900</v>
      </c>
      <c r="O268">
        <v>66500</v>
      </c>
      <c r="P268">
        <v>798</v>
      </c>
      <c r="Q268">
        <v>132.99</v>
      </c>
      <c r="R268">
        <v>2659</v>
      </c>
      <c r="S268">
        <v>810</v>
      </c>
      <c r="T268">
        <v>839.5</v>
      </c>
      <c r="U268">
        <v>132.99</v>
      </c>
      <c r="V268">
        <v>132.99</v>
      </c>
      <c r="W268">
        <v>132.99</v>
      </c>
      <c r="X268">
        <v>132.99</v>
      </c>
      <c r="Y268">
        <v>132.99</v>
      </c>
      <c r="Z268">
        <v>1378</v>
      </c>
      <c r="AA268">
        <v>26590</v>
      </c>
      <c r="AB268">
        <v>17289</v>
      </c>
      <c r="AC268">
        <v>4160</v>
      </c>
      <c r="AD268">
        <v>1300000</v>
      </c>
      <c r="AE268">
        <v>132.99</v>
      </c>
      <c r="AF268">
        <v>635</v>
      </c>
      <c r="AG268">
        <v>132.99</v>
      </c>
      <c r="AH268">
        <v>14364</v>
      </c>
      <c r="AI268">
        <v>19849</v>
      </c>
      <c r="AJ268">
        <v>130900</v>
      </c>
      <c r="AK268">
        <v>132.99</v>
      </c>
      <c r="AL268">
        <v>172</v>
      </c>
      <c r="AM268">
        <v>356.1</v>
      </c>
      <c r="AN268">
        <v>132.99</v>
      </c>
      <c r="AO268">
        <v>409</v>
      </c>
      <c r="AP268">
        <v>132.99</v>
      </c>
      <c r="AQ268">
        <v>39649</v>
      </c>
      <c r="AR268">
        <v>1811</v>
      </c>
      <c r="AS268">
        <v>132.99</v>
      </c>
      <c r="AT268">
        <v>152.94999999999999</v>
      </c>
      <c r="AU268">
        <v>964</v>
      </c>
      <c r="AV268">
        <v>12534</v>
      </c>
      <c r="AW268">
        <v>359.1</v>
      </c>
      <c r="AX268">
        <v>5519</v>
      </c>
      <c r="AY268">
        <v>365.99</v>
      </c>
      <c r="AZ268">
        <v>132.99</v>
      </c>
      <c r="BA268">
        <v>480.8</v>
      </c>
      <c r="BB268">
        <v>476.8</v>
      </c>
      <c r="BC268">
        <v>5419</v>
      </c>
      <c r="BD268">
        <v>322</v>
      </c>
      <c r="BE268">
        <v>142.9</v>
      </c>
      <c r="BF268">
        <v>132.99</v>
      </c>
      <c r="BG268">
        <v>132.99</v>
      </c>
      <c r="BH268">
        <v>964</v>
      </c>
      <c r="BI268">
        <v>132.99</v>
      </c>
      <c r="BJ268">
        <v>1429</v>
      </c>
      <c r="BK268">
        <v>172</v>
      </c>
      <c r="BL268">
        <v>5308</v>
      </c>
      <c r="BM268">
        <v>4089</v>
      </c>
      <c r="BN268">
        <v>851.2</v>
      </c>
      <c r="BO268">
        <v>400.5</v>
      </c>
      <c r="BP268">
        <v>1105.5</v>
      </c>
      <c r="BQ268">
        <v>132.99</v>
      </c>
      <c r="BR268">
        <v>81.489999999999995</v>
      </c>
      <c r="BS268">
        <v>2770672</v>
      </c>
      <c r="BT268">
        <v>28616.6</v>
      </c>
      <c r="BU268" t="str">
        <f>SRP[[#This Row],[Tier]]&amp;" - "&amp;DOLLAR(SRP[[#This Row],[United States]],2)&amp;" USD"</f>
        <v>266 - $132.99 USD</v>
      </c>
      <c r="BV268" t="str">
        <f>WSP[[#This Row],[LOOKUP]]</f>
        <v>266 - $93.09 USD</v>
      </c>
    </row>
    <row r="269" spans="1:74" x14ac:dyDescent="0.25">
      <c r="A269">
        <v>267</v>
      </c>
      <c r="B269">
        <v>133.49</v>
      </c>
      <c r="C269">
        <v>10146</v>
      </c>
      <c r="D269">
        <v>916.5</v>
      </c>
      <c r="E269">
        <v>190.2</v>
      </c>
      <c r="F269">
        <v>133.49</v>
      </c>
      <c r="G269">
        <v>11615</v>
      </c>
      <c r="H269">
        <v>133.49</v>
      </c>
      <c r="I269">
        <v>266</v>
      </c>
      <c r="J269">
        <v>200.25</v>
      </c>
      <c r="K269">
        <v>133.49</v>
      </c>
      <c r="L269">
        <v>76650</v>
      </c>
      <c r="M269">
        <v>533</v>
      </c>
      <c r="N269">
        <v>233400</v>
      </c>
      <c r="O269">
        <v>66750</v>
      </c>
      <c r="P269">
        <v>801</v>
      </c>
      <c r="Q269">
        <v>133.49</v>
      </c>
      <c r="R269">
        <v>2669</v>
      </c>
      <c r="S269">
        <v>812.5</v>
      </c>
      <c r="T269">
        <v>842.75</v>
      </c>
      <c r="U269">
        <v>133.49</v>
      </c>
      <c r="V269">
        <v>133.49</v>
      </c>
      <c r="W269">
        <v>133.49</v>
      </c>
      <c r="X269">
        <v>133.49</v>
      </c>
      <c r="Y269">
        <v>133.49</v>
      </c>
      <c r="Z269">
        <v>1384.5</v>
      </c>
      <c r="AA269">
        <v>26690</v>
      </c>
      <c r="AB269">
        <v>17354</v>
      </c>
      <c r="AC269">
        <v>4170</v>
      </c>
      <c r="AD269">
        <v>1305000</v>
      </c>
      <c r="AE269">
        <v>133.49</v>
      </c>
      <c r="AF269">
        <v>637.5</v>
      </c>
      <c r="AG269">
        <v>133.49</v>
      </c>
      <c r="AH269">
        <v>14450</v>
      </c>
      <c r="AI269">
        <v>19924</v>
      </c>
      <c r="AJ269">
        <v>131400</v>
      </c>
      <c r="AK269">
        <v>133.49</v>
      </c>
      <c r="AL269">
        <v>172.5</v>
      </c>
      <c r="AM269">
        <v>357.45</v>
      </c>
      <c r="AN269">
        <v>133.49</v>
      </c>
      <c r="AO269">
        <v>411</v>
      </c>
      <c r="AP269">
        <v>133.49</v>
      </c>
      <c r="AQ269">
        <v>39799</v>
      </c>
      <c r="AR269">
        <v>1818</v>
      </c>
      <c r="AS269">
        <v>133.49</v>
      </c>
      <c r="AT269">
        <v>153.44999999999999</v>
      </c>
      <c r="AU269">
        <v>966.5</v>
      </c>
      <c r="AV269">
        <v>12581.5</v>
      </c>
      <c r="AW269">
        <v>360.45</v>
      </c>
      <c r="AX269">
        <v>5539</v>
      </c>
      <c r="AY269">
        <v>366.99</v>
      </c>
      <c r="AZ269">
        <v>133.49</v>
      </c>
      <c r="BA269">
        <v>482.6</v>
      </c>
      <c r="BB269">
        <v>478.6</v>
      </c>
      <c r="BC269">
        <v>5439</v>
      </c>
      <c r="BD269">
        <v>322.5</v>
      </c>
      <c r="BE269">
        <v>143.4</v>
      </c>
      <c r="BF269">
        <v>133.49</v>
      </c>
      <c r="BG269">
        <v>133.49</v>
      </c>
      <c r="BH269">
        <v>966.5</v>
      </c>
      <c r="BI269">
        <v>133.49</v>
      </c>
      <c r="BJ269">
        <v>1434</v>
      </c>
      <c r="BK269">
        <v>172.5</v>
      </c>
      <c r="BL269">
        <v>5331</v>
      </c>
      <c r="BM269">
        <v>4104</v>
      </c>
      <c r="BN269">
        <v>854.4</v>
      </c>
      <c r="BO269">
        <v>402.25</v>
      </c>
      <c r="BP269">
        <v>1109.75</v>
      </c>
      <c r="BQ269">
        <v>133.49</v>
      </c>
      <c r="BR269">
        <v>81.739999999999995</v>
      </c>
      <c r="BS269">
        <v>2781089</v>
      </c>
      <c r="BT269">
        <v>28724.2</v>
      </c>
      <c r="BU269" t="str">
        <f>SRP[[#This Row],[Tier]]&amp;" - "&amp;DOLLAR(SRP[[#This Row],[United States]],2)&amp;" USD"</f>
        <v>267 - $133.49 USD</v>
      </c>
      <c r="BV269" t="str">
        <f>WSP[[#This Row],[LOOKUP]]</f>
        <v>267 - $93.44 USD</v>
      </c>
    </row>
    <row r="270" spans="1:74" x14ac:dyDescent="0.25">
      <c r="A270">
        <v>268</v>
      </c>
      <c r="B270">
        <v>133.99</v>
      </c>
      <c r="C270">
        <v>10184</v>
      </c>
      <c r="D270">
        <v>919</v>
      </c>
      <c r="E270">
        <v>190.95</v>
      </c>
      <c r="F270">
        <v>133.99</v>
      </c>
      <c r="G270">
        <v>11660</v>
      </c>
      <c r="H270">
        <v>133.99</v>
      </c>
      <c r="I270">
        <v>267</v>
      </c>
      <c r="J270">
        <v>201</v>
      </c>
      <c r="K270">
        <v>133.99</v>
      </c>
      <c r="L270">
        <v>76900</v>
      </c>
      <c r="M270">
        <v>535</v>
      </c>
      <c r="N270">
        <v>233900</v>
      </c>
      <c r="O270">
        <v>67000</v>
      </c>
      <c r="P270">
        <v>804</v>
      </c>
      <c r="Q270">
        <v>133.99</v>
      </c>
      <c r="R270">
        <v>2679</v>
      </c>
      <c r="S270">
        <v>815</v>
      </c>
      <c r="T270">
        <v>846</v>
      </c>
      <c r="U270">
        <v>133.99</v>
      </c>
      <c r="V270">
        <v>133.99</v>
      </c>
      <c r="W270">
        <v>133.99</v>
      </c>
      <c r="X270">
        <v>133.99</v>
      </c>
      <c r="Y270">
        <v>133.99</v>
      </c>
      <c r="Z270">
        <v>1391</v>
      </c>
      <c r="AA270">
        <v>26790</v>
      </c>
      <c r="AB270">
        <v>17419</v>
      </c>
      <c r="AC270">
        <v>4180</v>
      </c>
      <c r="AD270">
        <v>1310000</v>
      </c>
      <c r="AE270">
        <v>133.99</v>
      </c>
      <c r="AF270">
        <v>640</v>
      </c>
      <c r="AG270">
        <v>133.99</v>
      </c>
      <c r="AH270">
        <v>14472</v>
      </c>
      <c r="AI270">
        <v>19999</v>
      </c>
      <c r="AJ270">
        <v>131900</v>
      </c>
      <c r="AK270">
        <v>133.99</v>
      </c>
      <c r="AL270">
        <v>173</v>
      </c>
      <c r="AM270">
        <v>358.8</v>
      </c>
      <c r="AN270">
        <v>133.99</v>
      </c>
      <c r="AO270">
        <v>412</v>
      </c>
      <c r="AP270">
        <v>133.99</v>
      </c>
      <c r="AQ270">
        <v>39949</v>
      </c>
      <c r="AR270">
        <v>1825</v>
      </c>
      <c r="AS270">
        <v>133.99</v>
      </c>
      <c r="AT270">
        <v>153.94999999999999</v>
      </c>
      <c r="AU270">
        <v>969</v>
      </c>
      <c r="AV270">
        <v>12629</v>
      </c>
      <c r="AW270">
        <v>361.8</v>
      </c>
      <c r="AX270">
        <v>5559</v>
      </c>
      <c r="AY270">
        <v>367.99</v>
      </c>
      <c r="AZ270">
        <v>133.99</v>
      </c>
      <c r="BA270">
        <v>484.4</v>
      </c>
      <c r="BB270">
        <v>480.4</v>
      </c>
      <c r="BC270">
        <v>5459</v>
      </c>
      <c r="BD270">
        <v>323</v>
      </c>
      <c r="BE270">
        <v>143.9</v>
      </c>
      <c r="BF270">
        <v>133.99</v>
      </c>
      <c r="BG270">
        <v>133.99</v>
      </c>
      <c r="BH270">
        <v>969</v>
      </c>
      <c r="BI270">
        <v>133.99</v>
      </c>
      <c r="BJ270">
        <v>1439</v>
      </c>
      <c r="BK270">
        <v>173</v>
      </c>
      <c r="BL270">
        <v>5354</v>
      </c>
      <c r="BM270">
        <v>4119</v>
      </c>
      <c r="BN270">
        <v>857.6</v>
      </c>
      <c r="BO270">
        <v>404</v>
      </c>
      <c r="BP270">
        <v>1114</v>
      </c>
      <c r="BQ270">
        <v>133.99</v>
      </c>
      <c r="BR270">
        <v>81.99</v>
      </c>
      <c r="BS270">
        <v>2791506</v>
      </c>
      <c r="BT270">
        <v>28831.8</v>
      </c>
      <c r="BU270" t="str">
        <f>SRP[[#This Row],[Tier]]&amp;" - "&amp;DOLLAR(SRP[[#This Row],[United States]],2)&amp;" USD"</f>
        <v>268 - $133.99 USD</v>
      </c>
      <c r="BV270" t="str">
        <f>WSP[[#This Row],[LOOKUP]]</f>
        <v>268 - $93.79 USD</v>
      </c>
    </row>
    <row r="271" spans="1:74" x14ac:dyDescent="0.25">
      <c r="A271">
        <v>269</v>
      </c>
      <c r="B271">
        <v>134.49</v>
      </c>
      <c r="C271">
        <v>10222</v>
      </c>
      <c r="D271">
        <v>921.5</v>
      </c>
      <c r="E271">
        <v>191.7</v>
      </c>
      <c r="F271">
        <v>134.49</v>
      </c>
      <c r="G271">
        <v>11705</v>
      </c>
      <c r="H271">
        <v>134.49</v>
      </c>
      <c r="I271">
        <v>268</v>
      </c>
      <c r="J271">
        <v>201.75</v>
      </c>
      <c r="K271">
        <v>134.49</v>
      </c>
      <c r="L271">
        <v>77150</v>
      </c>
      <c r="M271">
        <v>537</v>
      </c>
      <c r="N271">
        <v>234400</v>
      </c>
      <c r="O271">
        <v>67250</v>
      </c>
      <c r="P271">
        <v>807</v>
      </c>
      <c r="Q271">
        <v>134.49</v>
      </c>
      <c r="R271">
        <v>2689</v>
      </c>
      <c r="S271">
        <v>817.5</v>
      </c>
      <c r="T271">
        <v>849.25</v>
      </c>
      <c r="U271">
        <v>134.49</v>
      </c>
      <c r="V271">
        <v>134.49</v>
      </c>
      <c r="W271">
        <v>134.49</v>
      </c>
      <c r="X271">
        <v>134.49</v>
      </c>
      <c r="Y271">
        <v>134.49</v>
      </c>
      <c r="Z271">
        <v>1397.5</v>
      </c>
      <c r="AA271">
        <v>26890</v>
      </c>
      <c r="AB271">
        <v>17484</v>
      </c>
      <c r="AC271">
        <v>4190</v>
      </c>
      <c r="AD271">
        <v>1315000</v>
      </c>
      <c r="AE271">
        <v>134.49</v>
      </c>
      <c r="AF271">
        <v>642.5</v>
      </c>
      <c r="AG271">
        <v>134.49</v>
      </c>
      <c r="AH271">
        <v>14558</v>
      </c>
      <c r="AI271">
        <v>20074</v>
      </c>
      <c r="AJ271">
        <v>132400</v>
      </c>
      <c r="AK271">
        <v>134.49</v>
      </c>
      <c r="AL271">
        <v>173.5</v>
      </c>
      <c r="AM271">
        <v>360.15</v>
      </c>
      <c r="AN271">
        <v>134.49</v>
      </c>
      <c r="AO271">
        <v>414</v>
      </c>
      <c r="AP271">
        <v>134.49</v>
      </c>
      <c r="AQ271">
        <v>40099</v>
      </c>
      <c r="AR271">
        <v>1832</v>
      </c>
      <c r="AS271">
        <v>134.49</v>
      </c>
      <c r="AT271">
        <v>154.44999999999999</v>
      </c>
      <c r="AU271">
        <v>971.5</v>
      </c>
      <c r="AV271">
        <v>12676.5</v>
      </c>
      <c r="AW271">
        <v>363.15</v>
      </c>
      <c r="AX271">
        <v>5579</v>
      </c>
      <c r="AY271">
        <v>368.99</v>
      </c>
      <c r="AZ271">
        <v>134.49</v>
      </c>
      <c r="BA271">
        <v>486.2</v>
      </c>
      <c r="BB271">
        <v>482.2</v>
      </c>
      <c r="BC271">
        <v>5479</v>
      </c>
      <c r="BD271">
        <v>323.5</v>
      </c>
      <c r="BE271">
        <v>144.4</v>
      </c>
      <c r="BF271">
        <v>134.49</v>
      </c>
      <c r="BG271">
        <v>134.49</v>
      </c>
      <c r="BH271">
        <v>971.5</v>
      </c>
      <c r="BI271">
        <v>134.49</v>
      </c>
      <c r="BJ271">
        <v>1444</v>
      </c>
      <c r="BK271">
        <v>173.5</v>
      </c>
      <c r="BL271">
        <v>5377</v>
      </c>
      <c r="BM271">
        <v>4134</v>
      </c>
      <c r="BN271">
        <v>860.8</v>
      </c>
      <c r="BO271">
        <v>405.75</v>
      </c>
      <c r="BP271">
        <v>1118.25</v>
      </c>
      <c r="BQ271">
        <v>134.49</v>
      </c>
      <c r="BR271">
        <v>82.24</v>
      </c>
      <c r="BS271">
        <v>2801923</v>
      </c>
      <c r="BT271">
        <v>28939.4</v>
      </c>
      <c r="BU271" t="str">
        <f>SRP[[#This Row],[Tier]]&amp;" - "&amp;DOLLAR(SRP[[#This Row],[United States]],2)&amp;" USD"</f>
        <v>269 - $134.49 USD</v>
      </c>
      <c r="BV271" t="str">
        <f>WSP[[#This Row],[LOOKUP]]</f>
        <v>269 - $94.14 USD</v>
      </c>
    </row>
    <row r="272" spans="1:74" x14ac:dyDescent="0.25">
      <c r="A272">
        <v>270</v>
      </c>
      <c r="B272">
        <v>134.99</v>
      </c>
      <c r="C272">
        <v>10260</v>
      </c>
      <c r="D272">
        <v>924</v>
      </c>
      <c r="E272">
        <v>192.45</v>
      </c>
      <c r="F272">
        <v>134.99</v>
      </c>
      <c r="G272">
        <v>11750</v>
      </c>
      <c r="H272">
        <v>134.99</v>
      </c>
      <c r="I272">
        <v>269</v>
      </c>
      <c r="J272">
        <v>202.5</v>
      </c>
      <c r="K272">
        <v>134.99</v>
      </c>
      <c r="L272">
        <v>77400</v>
      </c>
      <c r="M272">
        <v>539</v>
      </c>
      <c r="N272">
        <v>234900</v>
      </c>
      <c r="O272">
        <v>67500</v>
      </c>
      <c r="P272">
        <v>810</v>
      </c>
      <c r="Q272">
        <v>134.99</v>
      </c>
      <c r="R272">
        <v>2699</v>
      </c>
      <c r="S272">
        <v>820</v>
      </c>
      <c r="T272">
        <v>852.5</v>
      </c>
      <c r="U272">
        <v>134.99</v>
      </c>
      <c r="V272">
        <v>134.99</v>
      </c>
      <c r="W272">
        <v>134.99</v>
      </c>
      <c r="X272">
        <v>134.99</v>
      </c>
      <c r="Y272">
        <v>134.99</v>
      </c>
      <c r="Z272">
        <v>1404</v>
      </c>
      <c r="AA272">
        <v>26990</v>
      </c>
      <c r="AB272">
        <v>17549</v>
      </c>
      <c r="AC272">
        <v>4200</v>
      </c>
      <c r="AD272">
        <v>1320000</v>
      </c>
      <c r="AE272">
        <v>134.99</v>
      </c>
      <c r="AF272">
        <v>645</v>
      </c>
      <c r="AG272">
        <v>134.99</v>
      </c>
      <c r="AH272">
        <v>14580</v>
      </c>
      <c r="AI272">
        <v>20149</v>
      </c>
      <c r="AJ272">
        <v>132900</v>
      </c>
      <c r="AK272">
        <v>134.99</v>
      </c>
      <c r="AL272">
        <v>174</v>
      </c>
      <c r="AM272">
        <v>361.5</v>
      </c>
      <c r="AN272">
        <v>134.99</v>
      </c>
      <c r="AO272">
        <v>415</v>
      </c>
      <c r="AP272">
        <v>134.99</v>
      </c>
      <c r="AQ272">
        <v>40249</v>
      </c>
      <c r="AR272">
        <v>1839</v>
      </c>
      <c r="AS272">
        <v>134.99</v>
      </c>
      <c r="AT272">
        <v>154.94999999999999</v>
      </c>
      <c r="AU272">
        <v>974</v>
      </c>
      <c r="AV272">
        <v>12724</v>
      </c>
      <c r="AW272">
        <v>364.5</v>
      </c>
      <c r="AX272">
        <v>5599</v>
      </c>
      <c r="AY272">
        <v>369.99</v>
      </c>
      <c r="AZ272">
        <v>134.99</v>
      </c>
      <c r="BA272">
        <v>488</v>
      </c>
      <c r="BB272">
        <v>484</v>
      </c>
      <c r="BC272">
        <v>5499</v>
      </c>
      <c r="BD272">
        <v>324</v>
      </c>
      <c r="BE272">
        <v>144.9</v>
      </c>
      <c r="BF272">
        <v>134.99</v>
      </c>
      <c r="BG272">
        <v>134.99</v>
      </c>
      <c r="BH272">
        <v>974</v>
      </c>
      <c r="BI272">
        <v>134.99</v>
      </c>
      <c r="BJ272">
        <v>1449</v>
      </c>
      <c r="BK272">
        <v>174</v>
      </c>
      <c r="BL272">
        <v>5400</v>
      </c>
      <c r="BM272">
        <v>4149</v>
      </c>
      <c r="BN272">
        <v>864</v>
      </c>
      <c r="BO272">
        <v>407.5</v>
      </c>
      <c r="BP272">
        <v>1122.5</v>
      </c>
      <c r="BQ272">
        <v>134.99</v>
      </c>
      <c r="BR272">
        <v>82.49</v>
      </c>
      <c r="BS272">
        <v>2812340</v>
      </c>
      <c r="BT272">
        <v>29047</v>
      </c>
      <c r="BU272" t="str">
        <f>SRP[[#This Row],[Tier]]&amp;" - "&amp;DOLLAR(SRP[[#This Row],[United States]],2)&amp;" USD"</f>
        <v>270 - $134.99 USD</v>
      </c>
      <c r="BV272" t="str">
        <f>WSP[[#This Row],[LOOKUP]]</f>
        <v>270 - $94.49 USD</v>
      </c>
    </row>
    <row r="273" spans="1:74" x14ac:dyDescent="0.25">
      <c r="A273">
        <v>271</v>
      </c>
      <c r="B273">
        <v>135.49</v>
      </c>
      <c r="C273">
        <v>10298</v>
      </c>
      <c r="D273">
        <v>926.5</v>
      </c>
      <c r="E273">
        <v>193.2</v>
      </c>
      <c r="F273">
        <v>135.49</v>
      </c>
      <c r="G273">
        <v>11795</v>
      </c>
      <c r="H273">
        <v>135.49</v>
      </c>
      <c r="I273">
        <v>270</v>
      </c>
      <c r="J273">
        <v>203.25</v>
      </c>
      <c r="K273">
        <v>135.49</v>
      </c>
      <c r="L273">
        <v>77650</v>
      </c>
      <c r="M273">
        <v>541</v>
      </c>
      <c r="N273">
        <v>235400</v>
      </c>
      <c r="O273">
        <v>67750</v>
      </c>
      <c r="P273">
        <v>813</v>
      </c>
      <c r="Q273">
        <v>135.49</v>
      </c>
      <c r="R273">
        <v>2709</v>
      </c>
      <c r="S273">
        <v>822.5</v>
      </c>
      <c r="T273">
        <v>855.75</v>
      </c>
      <c r="U273">
        <v>135.49</v>
      </c>
      <c r="V273">
        <v>135.49</v>
      </c>
      <c r="W273">
        <v>135.49</v>
      </c>
      <c r="X273">
        <v>135.49</v>
      </c>
      <c r="Y273">
        <v>135.49</v>
      </c>
      <c r="Z273">
        <v>1410.5</v>
      </c>
      <c r="AA273">
        <v>27090</v>
      </c>
      <c r="AB273">
        <v>17614</v>
      </c>
      <c r="AC273">
        <v>4210</v>
      </c>
      <c r="AD273">
        <v>1325000</v>
      </c>
      <c r="AE273">
        <v>135.49</v>
      </c>
      <c r="AF273">
        <v>647.5</v>
      </c>
      <c r="AG273">
        <v>135.49</v>
      </c>
      <c r="AH273">
        <v>14666</v>
      </c>
      <c r="AI273">
        <v>20224</v>
      </c>
      <c r="AJ273">
        <v>133400</v>
      </c>
      <c r="AK273">
        <v>135.49</v>
      </c>
      <c r="AL273">
        <v>174.5</v>
      </c>
      <c r="AM273">
        <v>362.85</v>
      </c>
      <c r="AN273">
        <v>135.49</v>
      </c>
      <c r="AO273">
        <v>417</v>
      </c>
      <c r="AP273">
        <v>135.49</v>
      </c>
      <c r="AQ273">
        <v>40399</v>
      </c>
      <c r="AR273">
        <v>1846</v>
      </c>
      <c r="AS273">
        <v>135.49</v>
      </c>
      <c r="AT273">
        <v>155.44999999999999</v>
      </c>
      <c r="AU273">
        <v>976.5</v>
      </c>
      <c r="AV273">
        <v>12771.5</v>
      </c>
      <c r="AW273">
        <v>365.85</v>
      </c>
      <c r="AX273">
        <v>5619</v>
      </c>
      <c r="AY273">
        <v>370.99</v>
      </c>
      <c r="AZ273">
        <v>135.49</v>
      </c>
      <c r="BA273">
        <v>489.8</v>
      </c>
      <c r="BB273">
        <v>485.8</v>
      </c>
      <c r="BC273">
        <v>5519</v>
      </c>
      <c r="BD273">
        <v>324.5</v>
      </c>
      <c r="BE273">
        <v>145.4</v>
      </c>
      <c r="BF273">
        <v>135.49</v>
      </c>
      <c r="BG273">
        <v>135.49</v>
      </c>
      <c r="BH273">
        <v>976.5</v>
      </c>
      <c r="BI273">
        <v>135.49</v>
      </c>
      <c r="BJ273">
        <v>1454</v>
      </c>
      <c r="BK273">
        <v>174.5</v>
      </c>
      <c r="BL273">
        <v>5423</v>
      </c>
      <c r="BM273">
        <v>4164</v>
      </c>
      <c r="BN273">
        <v>867.2</v>
      </c>
      <c r="BO273">
        <v>409.25</v>
      </c>
      <c r="BP273">
        <v>1126.75</v>
      </c>
      <c r="BQ273">
        <v>135.49</v>
      </c>
      <c r="BR273">
        <v>82.74</v>
      </c>
      <c r="BS273">
        <v>2822757</v>
      </c>
      <c r="BT273">
        <v>29154.6</v>
      </c>
      <c r="BU273" t="str">
        <f>SRP[[#This Row],[Tier]]&amp;" - "&amp;DOLLAR(SRP[[#This Row],[United States]],2)&amp;" USD"</f>
        <v>271 - $135.49 USD</v>
      </c>
      <c r="BV273" t="str">
        <f>WSP[[#This Row],[LOOKUP]]</f>
        <v>271 - $94.84 USD</v>
      </c>
    </row>
    <row r="274" spans="1:74" x14ac:dyDescent="0.25">
      <c r="A274">
        <v>272</v>
      </c>
      <c r="B274">
        <v>135.99</v>
      </c>
      <c r="C274">
        <v>10336</v>
      </c>
      <c r="D274">
        <v>929</v>
      </c>
      <c r="E274">
        <v>193.95</v>
      </c>
      <c r="F274">
        <v>135.99</v>
      </c>
      <c r="G274">
        <v>11840</v>
      </c>
      <c r="H274">
        <v>135.99</v>
      </c>
      <c r="I274">
        <v>271</v>
      </c>
      <c r="J274">
        <v>204</v>
      </c>
      <c r="K274">
        <v>135.99</v>
      </c>
      <c r="L274">
        <v>77900</v>
      </c>
      <c r="M274">
        <v>543</v>
      </c>
      <c r="N274">
        <v>235900</v>
      </c>
      <c r="O274">
        <v>68000</v>
      </c>
      <c r="P274">
        <v>816</v>
      </c>
      <c r="Q274">
        <v>135.99</v>
      </c>
      <c r="R274">
        <v>2719</v>
      </c>
      <c r="S274">
        <v>825</v>
      </c>
      <c r="T274">
        <v>859</v>
      </c>
      <c r="U274">
        <v>135.99</v>
      </c>
      <c r="V274">
        <v>135.99</v>
      </c>
      <c r="W274">
        <v>135.99</v>
      </c>
      <c r="X274">
        <v>135.99</v>
      </c>
      <c r="Y274">
        <v>135.99</v>
      </c>
      <c r="Z274">
        <v>1417</v>
      </c>
      <c r="AA274">
        <v>27190</v>
      </c>
      <c r="AB274">
        <v>17679</v>
      </c>
      <c r="AC274">
        <v>4220</v>
      </c>
      <c r="AD274">
        <v>1330000</v>
      </c>
      <c r="AE274">
        <v>135.99</v>
      </c>
      <c r="AF274">
        <v>650</v>
      </c>
      <c r="AG274">
        <v>135.99</v>
      </c>
      <c r="AH274">
        <v>14688</v>
      </c>
      <c r="AI274">
        <v>20299</v>
      </c>
      <c r="AJ274">
        <v>133900</v>
      </c>
      <c r="AK274">
        <v>135.99</v>
      </c>
      <c r="AL274">
        <v>175</v>
      </c>
      <c r="AM274">
        <v>364.2</v>
      </c>
      <c r="AN274">
        <v>135.99</v>
      </c>
      <c r="AO274">
        <v>418</v>
      </c>
      <c r="AP274">
        <v>135.99</v>
      </c>
      <c r="AQ274">
        <v>40549</v>
      </c>
      <c r="AR274">
        <v>1853</v>
      </c>
      <c r="AS274">
        <v>135.99</v>
      </c>
      <c r="AT274">
        <v>155.94999999999999</v>
      </c>
      <c r="AU274">
        <v>979</v>
      </c>
      <c r="AV274">
        <v>12819</v>
      </c>
      <c r="AW274">
        <v>367.2</v>
      </c>
      <c r="AX274">
        <v>5639</v>
      </c>
      <c r="AY274">
        <v>371.99</v>
      </c>
      <c r="AZ274">
        <v>135.99</v>
      </c>
      <c r="BA274">
        <v>491.6</v>
      </c>
      <c r="BB274">
        <v>487.6</v>
      </c>
      <c r="BC274">
        <v>5539</v>
      </c>
      <c r="BD274">
        <v>325</v>
      </c>
      <c r="BE274">
        <v>145.9</v>
      </c>
      <c r="BF274">
        <v>135.99</v>
      </c>
      <c r="BG274">
        <v>135.99</v>
      </c>
      <c r="BH274">
        <v>979</v>
      </c>
      <c r="BI274">
        <v>135.99</v>
      </c>
      <c r="BJ274">
        <v>1459</v>
      </c>
      <c r="BK274">
        <v>175</v>
      </c>
      <c r="BL274">
        <v>5446</v>
      </c>
      <c r="BM274">
        <v>4179</v>
      </c>
      <c r="BN274">
        <v>870.4</v>
      </c>
      <c r="BO274">
        <v>411</v>
      </c>
      <c r="BP274">
        <v>1131</v>
      </c>
      <c r="BQ274">
        <v>135.99</v>
      </c>
      <c r="BR274">
        <v>82.99</v>
      </c>
      <c r="BS274">
        <v>2833174</v>
      </c>
      <c r="BT274">
        <v>29262.2</v>
      </c>
      <c r="BU274" t="str">
        <f>SRP[[#This Row],[Tier]]&amp;" - "&amp;DOLLAR(SRP[[#This Row],[United States]],2)&amp;" USD"</f>
        <v>272 - $135.99 USD</v>
      </c>
      <c r="BV274" t="str">
        <f>WSP[[#This Row],[LOOKUP]]</f>
        <v>272 - $95.19 USD</v>
      </c>
    </row>
    <row r="275" spans="1:74" x14ac:dyDescent="0.25">
      <c r="A275">
        <v>273</v>
      </c>
      <c r="B275">
        <v>136.49</v>
      </c>
      <c r="C275">
        <v>10374</v>
      </c>
      <c r="D275">
        <v>931.5</v>
      </c>
      <c r="E275">
        <v>194.7</v>
      </c>
      <c r="F275">
        <v>136.49</v>
      </c>
      <c r="G275">
        <v>11885</v>
      </c>
      <c r="H275">
        <v>136.49</v>
      </c>
      <c r="I275">
        <v>272</v>
      </c>
      <c r="J275">
        <v>204.75</v>
      </c>
      <c r="K275">
        <v>136.49</v>
      </c>
      <c r="L275">
        <v>78150</v>
      </c>
      <c r="M275">
        <v>545</v>
      </c>
      <c r="N275">
        <v>236400</v>
      </c>
      <c r="O275">
        <v>68250</v>
      </c>
      <c r="P275">
        <v>819</v>
      </c>
      <c r="Q275">
        <v>136.49</v>
      </c>
      <c r="R275">
        <v>2729</v>
      </c>
      <c r="S275">
        <v>827.5</v>
      </c>
      <c r="T275">
        <v>862.25</v>
      </c>
      <c r="U275">
        <v>136.49</v>
      </c>
      <c r="V275">
        <v>136.49</v>
      </c>
      <c r="W275">
        <v>136.49</v>
      </c>
      <c r="X275">
        <v>136.49</v>
      </c>
      <c r="Y275">
        <v>136.49</v>
      </c>
      <c r="Z275">
        <v>1423.5</v>
      </c>
      <c r="AA275">
        <v>27290</v>
      </c>
      <c r="AB275">
        <v>17744</v>
      </c>
      <c r="AC275">
        <v>4230</v>
      </c>
      <c r="AD275">
        <v>1335000</v>
      </c>
      <c r="AE275">
        <v>136.49</v>
      </c>
      <c r="AF275">
        <v>652.5</v>
      </c>
      <c r="AG275">
        <v>136.49</v>
      </c>
      <c r="AH275">
        <v>14774</v>
      </c>
      <c r="AI275">
        <v>20374</v>
      </c>
      <c r="AJ275">
        <v>134400</v>
      </c>
      <c r="AK275">
        <v>136.49</v>
      </c>
      <c r="AL275">
        <v>175.5</v>
      </c>
      <c r="AM275">
        <v>365.55</v>
      </c>
      <c r="AN275">
        <v>136.49</v>
      </c>
      <c r="AO275">
        <v>420</v>
      </c>
      <c r="AP275">
        <v>136.49</v>
      </c>
      <c r="AQ275">
        <v>40699</v>
      </c>
      <c r="AR275">
        <v>1860</v>
      </c>
      <c r="AS275">
        <v>136.49</v>
      </c>
      <c r="AT275">
        <v>156.44999999999999</v>
      </c>
      <c r="AU275">
        <v>981.5</v>
      </c>
      <c r="AV275">
        <v>12866.5</v>
      </c>
      <c r="AW275">
        <v>368.55</v>
      </c>
      <c r="AX275">
        <v>5659</v>
      </c>
      <c r="AY275">
        <v>372.99</v>
      </c>
      <c r="AZ275">
        <v>136.49</v>
      </c>
      <c r="BA275">
        <v>493.4</v>
      </c>
      <c r="BB275">
        <v>489.4</v>
      </c>
      <c r="BC275">
        <v>5559</v>
      </c>
      <c r="BD275">
        <v>325.5</v>
      </c>
      <c r="BE275">
        <v>146.4</v>
      </c>
      <c r="BF275">
        <v>136.49</v>
      </c>
      <c r="BG275">
        <v>136.49</v>
      </c>
      <c r="BH275">
        <v>981.5</v>
      </c>
      <c r="BI275">
        <v>136.49</v>
      </c>
      <c r="BJ275">
        <v>1464</v>
      </c>
      <c r="BK275">
        <v>175.5</v>
      </c>
      <c r="BL275">
        <v>5469</v>
      </c>
      <c r="BM275">
        <v>4194</v>
      </c>
      <c r="BN275">
        <v>873.6</v>
      </c>
      <c r="BO275">
        <v>412.75</v>
      </c>
      <c r="BP275">
        <v>1135.25</v>
      </c>
      <c r="BQ275">
        <v>136.49</v>
      </c>
      <c r="BR275">
        <v>83.24</v>
      </c>
      <c r="BS275">
        <v>2843591</v>
      </c>
      <c r="BT275">
        <v>29369.8</v>
      </c>
      <c r="BU275" t="str">
        <f>SRP[[#This Row],[Tier]]&amp;" - "&amp;DOLLAR(SRP[[#This Row],[United States]],2)&amp;" USD"</f>
        <v>273 - $136.49 USD</v>
      </c>
      <c r="BV275" t="str">
        <f>WSP[[#This Row],[LOOKUP]]</f>
        <v>273 - $95.54 USD</v>
      </c>
    </row>
    <row r="276" spans="1:74" x14ac:dyDescent="0.25">
      <c r="A276">
        <v>274</v>
      </c>
      <c r="B276">
        <v>136.99</v>
      </c>
      <c r="C276">
        <v>10412</v>
      </c>
      <c r="D276">
        <v>934</v>
      </c>
      <c r="E276">
        <v>195.45</v>
      </c>
      <c r="F276">
        <v>136.99</v>
      </c>
      <c r="G276">
        <v>11930</v>
      </c>
      <c r="H276">
        <v>136.99</v>
      </c>
      <c r="I276">
        <v>273</v>
      </c>
      <c r="J276">
        <v>205.5</v>
      </c>
      <c r="K276">
        <v>136.99</v>
      </c>
      <c r="L276">
        <v>78400</v>
      </c>
      <c r="M276">
        <v>547</v>
      </c>
      <c r="N276">
        <v>236900</v>
      </c>
      <c r="O276">
        <v>68500</v>
      </c>
      <c r="P276">
        <v>822</v>
      </c>
      <c r="Q276">
        <v>136.99</v>
      </c>
      <c r="R276">
        <v>2739</v>
      </c>
      <c r="S276">
        <v>830</v>
      </c>
      <c r="T276">
        <v>865.5</v>
      </c>
      <c r="U276">
        <v>136.99</v>
      </c>
      <c r="V276">
        <v>136.99</v>
      </c>
      <c r="W276">
        <v>136.99</v>
      </c>
      <c r="X276">
        <v>136.99</v>
      </c>
      <c r="Y276">
        <v>136.99</v>
      </c>
      <c r="Z276">
        <v>1430</v>
      </c>
      <c r="AA276">
        <v>27390</v>
      </c>
      <c r="AB276">
        <v>17809</v>
      </c>
      <c r="AC276">
        <v>4240</v>
      </c>
      <c r="AD276">
        <v>1340000</v>
      </c>
      <c r="AE276">
        <v>136.99</v>
      </c>
      <c r="AF276">
        <v>655</v>
      </c>
      <c r="AG276">
        <v>136.99</v>
      </c>
      <c r="AH276">
        <v>14796</v>
      </c>
      <c r="AI276">
        <v>20449</v>
      </c>
      <c r="AJ276">
        <v>134900</v>
      </c>
      <c r="AK276">
        <v>136.99</v>
      </c>
      <c r="AL276">
        <v>176</v>
      </c>
      <c r="AM276">
        <v>366.9</v>
      </c>
      <c r="AN276">
        <v>136.99</v>
      </c>
      <c r="AO276">
        <v>421</v>
      </c>
      <c r="AP276">
        <v>136.99</v>
      </c>
      <c r="AQ276">
        <v>40849</v>
      </c>
      <c r="AR276">
        <v>1867</v>
      </c>
      <c r="AS276">
        <v>136.99</v>
      </c>
      <c r="AT276">
        <v>156.94999999999999</v>
      </c>
      <c r="AU276">
        <v>984</v>
      </c>
      <c r="AV276">
        <v>12914</v>
      </c>
      <c r="AW276">
        <v>369.9</v>
      </c>
      <c r="AX276">
        <v>5679</v>
      </c>
      <c r="AY276">
        <v>373.99</v>
      </c>
      <c r="AZ276">
        <v>136.99</v>
      </c>
      <c r="BA276">
        <v>495.2</v>
      </c>
      <c r="BB276">
        <v>491.2</v>
      </c>
      <c r="BC276">
        <v>5579</v>
      </c>
      <c r="BD276">
        <v>326</v>
      </c>
      <c r="BE276">
        <v>146.9</v>
      </c>
      <c r="BF276">
        <v>136.99</v>
      </c>
      <c r="BG276">
        <v>136.99</v>
      </c>
      <c r="BH276">
        <v>984</v>
      </c>
      <c r="BI276">
        <v>136.99</v>
      </c>
      <c r="BJ276">
        <v>1469</v>
      </c>
      <c r="BK276">
        <v>176</v>
      </c>
      <c r="BL276">
        <v>5492</v>
      </c>
      <c r="BM276">
        <v>4209</v>
      </c>
      <c r="BN276">
        <v>876.8</v>
      </c>
      <c r="BO276">
        <v>414.5</v>
      </c>
      <c r="BP276">
        <v>1139.5</v>
      </c>
      <c r="BQ276">
        <v>136.99</v>
      </c>
      <c r="BR276">
        <v>83.49</v>
      </c>
      <c r="BS276">
        <v>2854008</v>
      </c>
      <c r="BT276">
        <v>29477.4</v>
      </c>
      <c r="BU276" t="str">
        <f>SRP[[#This Row],[Tier]]&amp;" - "&amp;DOLLAR(SRP[[#This Row],[United States]],2)&amp;" USD"</f>
        <v>274 - $136.99 USD</v>
      </c>
      <c r="BV276" t="str">
        <f>WSP[[#This Row],[LOOKUP]]</f>
        <v>274 - $95.89 USD</v>
      </c>
    </row>
    <row r="277" spans="1:74" x14ac:dyDescent="0.25">
      <c r="A277">
        <v>275</v>
      </c>
      <c r="B277">
        <v>137.49</v>
      </c>
      <c r="C277">
        <v>10450</v>
      </c>
      <c r="D277">
        <v>936.5</v>
      </c>
      <c r="E277">
        <v>196.2</v>
      </c>
      <c r="F277">
        <v>137.49</v>
      </c>
      <c r="G277">
        <v>11975</v>
      </c>
      <c r="H277">
        <v>137.49</v>
      </c>
      <c r="I277">
        <v>274</v>
      </c>
      <c r="J277">
        <v>206.25</v>
      </c>
      <c r="K277">
        <v>137.49</v>
      </c>
      <c r="L277">
        <v>78650</v>
      </c>
      <c r="M277">
        <v>549</v>
      </c>
      <c r="N277">
        <v>237400</v>
      </c>
      <c r="O277">
        <v>68750</v>
      </c>
      <c r="P277">
        <v>825</v>
      </c>
      <c r="Q277">
        <v>137.49</v>
      </c>
      <c r="R277">
        <v>2749</v>
      </c>
      <c r="S277">
        <v>832.5</v>
      </c>
      <c r="T277">
        <v>868.75</v>
      </c>
      <c r="U277">
        <v>137.49</v>
      </c>
      <c r="V277">
        <v>137.49</v>
      </c>
      <c r="W277">
        <v>137.49</v>
      </c>
      <c r="X277">
        <v>137.49</v>
      </c>
      <c r="Y277">
        <v>137.49</v>
      </c>
      <c r="Z277">
        <v>1436.5</v>
      </c>
      <c r="AA277">
        <v>27490</v>
      </c>
      <c r="AB277">
        <v>17874</v>
      </c>
      <c r="AC277">
        <v>4250</v>
      </c>
      <c r="AD277">
        <v>1345000</v>
      </c>
      <c r="AE277">
        <v>137.49</v>
      </c>
      <c r="AF277">
        <v>657.5</v>
      </c>
      <c r="AG277">
        <v>137.49</v>
      </c>
      <c r="AH277">
        <v>14882</v>
      </c>
      <c r="AI277">
        <v>20524</v>
      </c>
      <c r="AJ277">
        <v>135400</v>
      </c>
      <c r="AK277">
        <v>137.49</v>
      </c>
      <c r="AL277">
        <v>176.5</v>
      </c>
      <c r="AM277">
        <v>368.25</v>
      </c>
      <c r="AN277">
        <v>137.49</v>
      </c>
      <c r="AO277">
        <v>423</v>
      </c>
      <c r="AP277">
        <v>137.49</v>
      </c>
      <c r="AQ277">
        <v>40999</v>
      </c>
      <c r="AR277">
        <v>1874</v>
      </c>
      <c r="AS277">
        <v>137.49</v>
      </c>
      <c r="AT277">
        <v>157.44999999999999</v>
      </c>
      <c r="AU277">
        <v>986.5</v>
      </c>
      <c r="AV277">
        <v>12961.5</v>
      </c>
      <c r="AW277">
        <v>371.25</v>
      </c>
      <c r="AX277">
        <v>5699</v>
      </c>
      <c r="AY277">
        <v>374.99</v>
      </c>
      <c r="AZ277">
        <v>137.49</v>
      </c>
      <c r="BA277">
        <v>497</v>
      </c>
      <c r="BB277">
        <v>493</v>
      </c>
      <c r="BC277">
        <v>5599</v>
      </c>
      <c r="BD277">
        <v>326.5</v>
      </c>
      <c r="BE277">
        <v>147.4</v>
      </c>
      <c r="BF277">
        <v>137.49</v>
      </c>
      <c r="BG277">
        <v>137.49</v>
      </c>
      <c r="BH277">
        <v>986.5</v>
      </c>
      <c r="BI277">
        <v>137.49</v>
      </c>
      <c r="BJ277">
        <v>1474</v>
      </c>
      <c r="BK277">
        <v>176.5</v>
      </c>
      <c r="BL277">
        <v>5515</v>
      </c>
      <c r="BM277">
        <v>4224</v>
      </c>
      <c r="BN277">
        <v>880</v>
      </c>
      <c r="BO277">
        <v>416.25</v>
      </c>
      <c r="BP277">
        <v>1143.75</v>
      </c>
      <c r="BQ277">
        <v>137.49</v>
      </c>
      <c r="BR277">
        <v>83.74</v>
      </c>
      <c r="BS277">
        <v>2864425</v>
      </c>
      <c r="BT277">
        <v>29585</v>
      </c>
      <c r="BU277" t="str">
        <f>SRP[[#This Row],[Tier]]&amp;" - "&amp;DOLLAR(SRP[[#This Row],[United States]],2)&amp;" USD"</f>
        <v>275 - $137.49 USD</v>
      </c>
      <c r="BV277" t="str">
        <f>WSP[[#This Row],[LOOKUP]]</f>
        <v>275 - $96.24 USD</v>
      </c>
    </row>
    <row r="278" spans="1:74" x14ac:dyDescent="0.25">
      <c r="A278">
        <v>276</v>
      </c>
      <c r="B278">
        <v>137.99</v>
      </c>
      <c r="C278">
        <v>10488</v>
      </c>
      <c r="D278">
        <v>939</v>
      </c>
      <c r="E278">
        <v>196.95</v>
      </c>
      <c r="F278">
        <v>137.99</v>
      </c>
      <c r="G278">
        <v>12020</v>
      </c>
      <c r="H278">
        <v>137.99</v>
      </c>
      <c r="I278">
        <v>275</v>
      </c>
      <c r="J278">
        <v>207</v>
      </c>
      <c r="K278">
        <v>137.99</v>
      </c>
      <c r="L278">
        <v>78900</v>
      </c>
      <c r="M278">
        <v>551</v>
      </c>
      <c r="N278">
        <v>237900</v>
      </c>
      <c r="O278">
        <v>69000</v>
      </c>
      <c r="P278">
        <v>828</v>
      </c>
      <c r="Q278">
        <v>137.99</v>
      </c>
      <c r="R278">
        <v>2759</v>
      </c>
      <c r="S278">
        <v>835</v>
      </c>
      <c r="T278">
        <v>872</v>
      </c>
      <c r="U278">
        <v>137.99</v>
      </c>
      <c r="V278">
        <v>137.99</v>
      </c>
      <c r="W278">
        <v>137.99</v>
      </c>
      <c r="X278">
        <v>137.99</v>
      </c>
      <c r="Y278">
        <v>137.99</v>
      </c>
      <c r="Z278">
        <v>1443</v>
      </c>
      <c r="AA278">
        <v>27590</v>
      </c>
      <c r="AB278">
        <v>17939</v>
      </c>
      <c r="AC278">
        <v>4260</v>
      </c>
      <c r="AD278">
        <v>1350000</v>
      </c>
      <c r="AE278">
        <v>137.99</v>
      </c>
      <c r="AF278">
        <v>660</v>
      </c>
      <c r="AG278">
        <v>137.99</v>
      </c>
      <c r="AH278">
        <v>14904</v>
      </c>
      <c r="AI278">
        <v>20599</v>
      </c>
      <c r="AJ278">
        <v>135900</v>
      </c>
      <c r="AK278">
        <v>137.99</v>
      </c>
      <c r="AL278">
        <v>177</v>
      </c>
      <c r="AM278">
        <v>369.6</v>
      </c>
      <c r="AN278">
        <v>137.99</v>
      </c>
      <c r="AO278">
        <v>424</v>
      </c>
      <c r="AP278">
        <v>137.99</v>
      </c>
      <c r="AQ278">
        <v>41149</v>
      </c>
      <c r="AR278">
        <v>1881</v>
      </c>
      <c r="AS278">
        <v>137.99</v>
      </c>
      <c r="AT278">
        <v>157.94999999999999</v>
      </c>
      <c r="AU278">
        <v>989</v>
      </c>
      <c r="AV278">
        <v>13009</v>
      </c>
      <c r="AW278">
        <v>372.6</v>
      </c>
      <c r="AX278">
        <v>5719</v>
      </c>
      <c r="AY278">
        <v>375.99</v>
      </c>
      <c r="AZ278">
        <v>137.99</v>
      </c>
      <c r="BA278">
        <v>498.8</v>
      </c>
      <c r="BB278">
        <v>494.8</v>
      </c>
      <c r="BC278">
        <v>5619</v>
      </c>
      <c r="BD278">
        <v>327</v>
      </c>
      <c r="BE278">
        <v>147.9</v>
      </c>
      <c r="BF278">
        <v>137.99</v>
      </c>
      <c r="BG278">
        <v>137.99</v>
      </c>
      <c r="BH278">
        <v>989</v>
      </c>
      <c r="BI278">
        <v>137.99</v>
      </c>
      <c r="BJ278">
        <v>1479</v>
      </c>
      <c r="BK278">
        <v>177</v>
      </c>
      <c r="BL278">
        <v>5538</v>
      </c>
      <c r="BM278">
        <v>4239</v>
      </c>
      <c r="BN278">
        <v>883.2</v>
      </c>
      <c r="BO278">
        <v>418</v>
      </c>
      <c r="BP278">
        <v>1148</v>
      </c>
      <c r="BQ278">
        <v>137.99</v>
      </c>
      <c r="BR278">
        <v>83.99</v>
      </c>
      <c r="BS278">
        <v>2874842</v>
      </c>
      <c r="BT278">
        <v>29692.6</v>
      </c>
      <c r="BU278" t="str">
        <f>SRP[[#This Row],[Tier]]&amp;" - "&amp;DOLLAR(SRP[[#This Row],[United States]],2)&amp;" USD"</f>
        <v>276 - $137.99 USD</v>
      </c>
      <c r="BV278" t="str">
        <f>WSP[[#This Row],[LOOKUP]]</f>
        <v>276 - $96.59 USD</v>
      </c>
    </row>
    <row r="279" spans="1:74" x14ac:dyDescent="0.25">
      <c r="A279">
        <v>277</v>
      </c>
      <c r="B279">
        <v>138.49</v>
      </c>
      <c r="C279">
        <v>10526</v>
      </c>
      <c r="D279">
        <v>941.5</v>
      </c>
      <c r="E279">
        <v>197.7</v>
      </c>
      <c r="F279">
        <v>138.49</v>
      </c>
      <c r="G279">
        <v>12065</v>
      </c>
      <c r="H279">
        <v>138.49</v>
      </c>
      <c r="I279">
        <v>276</v>
      </c>
      <c r="J279">
        <v>207.75</v>
      </c>
      <c r="K279">
        <v>138.49</v>
      </c>
      <c r="L279">
        <v>79150</v>
      </c>
      <c r="M279">
        <v>553</v>
      </c>
      <c r="N279">
        <v>238400</v>
      </c>
      <c r="O279">
        <v>69250</v>
      </c>
      <c r="P279">
        <v>831</v>
      </c>
      <c r="Q279">
        <v>138.49</v>
      </c>
      <c r="R279">
        <v>2769</v>
      </c>
      <c r="S279">
        <v>837.5</v>
      </c>
      <c r="T279">
        <v>875.25</v>
      </c>
      <c r="U279">
        <v>138.49</v>
      </c>
      <c r="V279">
        <v>138.49</v>
      </c>
      <c r="W279">
        <v>138.49</v>
      </c>
      <c r="X279">
        <v>138.49</v>
      </c>
      <c r="Y279">
        <v>138.49</v>
      </c>
      <c r="Z279">
        <v>1449.5</v>
      </c>
      <c r="AA279">
        <v>27690</v>
      </c>
      <c r="AB279">
        <v>18004</v>
      </c>
      <c r="AC279">
        <v>4270</v>
      </c>
      <c r="AD279">
        <v>1355000</v>
      </c>
      <c r="AE279">
        <v>138.49</v>
      </c>
      <c r="AF279">
        <v>662.5</v>
      </c>
      <c r="AG279">
        <v>138.49</v>
      </c>
      <c r="AH279">
        <v>14990</v>
      </c>
      <c r="AI279">
        <v>20674</v>
      </c>
      <c r="AJ279">
        <v>136400</v>
      </c>
      <c r="AK279">
        <v>138.49</v>
      </c>
      <c r="AL279">
        <v>177.5</v>
      </c>
      <c r="AM279">
        <v>370.95</v>
      </c>
      <c r="AN279">
        <v>138.49</v>
      </c>
      <c r="AO279">
        <v>426</v>
      </c>
      <c r="AP279">
        <v>138.49</v>
      </c>
      <c r="AQ279">
        <v>41299</v>
      </c>
      <c r="AR279">
        <v>1888</v>
      </c>
      <c r="AS279">
        <v>138.49</v>
      </c>
      <c r="AT279">
        <v>158.44999999999999</v>
      </c>
      <c r="AU279">
        <v>991.5</v>
      </c>
      <c r="AV279">
        <v>13056.5</v>
      </c>
      <c r="AW279">
        <v>373.95</v>
      </c>
      <c r="AX279">
        <v>5739</v>
      </c>
      <c r="AY279">
        <v>376.99</v>
      </c>
      <c r="AZ279">
        <v>138.49</v>
      </c>
      <c r="BA279">
        <v>500.6</v>
      </c>
      <c r="BB279">
        <v>496.6</v>
      </c>
      <c r="BC279">
        <v>5639</v>
      </c>
      <c r="BD279">
        <v>327.5</v>
      </c>
      <c r="BE279">
        <v>148.4</v>
      </c>
      <c r="BF279">
        <v>138.49</v>
      </c>
      <c r="BG279">
        <v>138.49</v>
      </c>
      <c r="BH279">
        <v>991.5</v>
      </c>
      <c r="BI279">
        <v>138.49</v>
      </c>
      <c r="BJ279">
        <v>1484</v>
      </c>
      <c r="BK279">
        <v>177.5</v>
      </c>
      <c r="BL279">
        <v>5561</v>
      </c>
      <c r="BM279">
        <v>4254</v>
      </c>
      <c r="BN279">
        <v>886.4</v>
      </c>
      <c r="BO279">
        <v>419.75</v>
      </c>
      <c r="BP279">
        <v>1152.25</v>
      </c>
      <c r="BQ279">
        <v>138.49</v>
      </c>
      <c r="BR279">
        <v>84.24</v>
      </c>
      <c r="BS279">
        <v>2885259</v>
      </c>
      <c r="BT279">
        <v>29800.2</v>
      </c>
      <c r="BU279" t="str">
        <f>SRP[[#This Row],[Tier]]&amp;" - "&amp;DOLLAR(SRP[[#This Row],[United States]],2)&amp;" USD"</f>
        <v>277 - $138.49 USD</v>
      </c>
      <c r="BV279" t="str">
        <f>WSP[[#This Row],[LOOKUP]]</f>
        <v>277 - $96.94 USD</v>
      </c>
    </row>
    <row r="280" spans="1:74" x14ac:dyDescent="0.25">
      <c r="A280">
        <v>278</v>
      </c>
      <c r="B280">
        <v>138.99</v>
      </c>
      <c r="C280">
        <v>10564</v>
      </c>
      <c r="D280">
        <v>944</v>
      </c>
      <c r="E280">
        <v>198.45</v>
      </c>
      <c r="F280">
        <v>138.99</v>
      </c>
      <c r="G280">
        <v>12110</v>
      </c>
      <c r="H280">
        <v>138.99</v>
      </c>
      <c r="I280">
        <v>277</v>
      </c>
      <c r="J280">
        <v>208.5</v>
      </c>
      <c r="K280">
        <v>138.99</v>
      </c>
      <c r="L280">
        <v>79400</v>
      </c>
      <c r="M280">
        <v>555</v>
      </c>
      <c r="N280">
        <v>238900</v>
      </c>
      <c r="O280">
        <v>69500</v>
      </c>
      <c r="P280">
        <v>834</v>
      </c>
      <c r="Q280">
        <v>138.99</v>
      </c>
      <c r="R280">
        <v>2779</v>
      </c>
      <c r="S280">
        <v>840</v>
      </c>
      <c r="T280">
        <v>878.5</v>
      </c>
      <c r="U280">
        <v>138.99</v>
      </c>
      <c r="V280">
        <v>138.99</v>
      </c>
      <c r="W280">
        <v>138.99</v>
      </c>
      <c r="X280">
        <v>138.99</v>
      </c>
      <c r="Y280">
        <v>138.99</v>
      </c>
      <c r="Z280">
        <v>1456</v>
      </c>
      <c r="AA280">
        <v>27790</v>
      </c>
      <c r="AB280">
        <v>18069</v>
      </c>
      <c r="AC280">
        <v>4280</v>
      </c>
      <c r="AD280">
        <v>1360000</v>
      </c>
      <c r="AE280">
        <v>138.99</v>
      </c>
      <c r="AF280">
        <v>665</v>
      </c>
      <c r="AG280">
        <v>138.99</v>
      </c>
      <c r="AH280">
        <v>15012</v>
      </c>
      <c r="AI280">
        <v>20749</v>
      </c>
      <c r="AJ280">
        <v>136900</v>
      </c>
      <c r="AK280">
        <v>138.99</v>
      </c>
      <c r="AL280">
        <v>178</v>
      </c>
      <c r="AM280">
        <v>372.3</v>
      </c>
      <c r="AN280">
        <v>138.99</v>
      </c>
      <c r="AO280">
        <v>427</v>
      </c>
      <c r="AP280">
        <v>138.99</v>
      </c>
      <c r="AQ280">
        <v>41449</v>
      </c>
      <c r="AR280">
        <v>1895</v>
      </c>
      <c r="AS280">
        <v>138.99</v>
      </c>
      <c r="AT280">
        <v>158.94999999999999</v>
      </c>
      <c r="AU280">
        <v>994</v>
      </c>
      <c r="AV280">
        <v>13104</v>
      </c>
      <c r="AW280">
        <v>375.3</v>
      </c>
      <c r="AX280">
        <v>5759</v>
      </c>
      <c r="AY280">
        <v>377.99</v>
      </c>
      <c r="AZ280">
        <v>138.99</v>
      </c>
      <c r="BA280">
        <v>502.4</v>
      </c>
      <c r="BB280">
        <v>498.4</v>
      </c>
      <c r="BC280">
        <v>5659</v>
      </c>
      <c r="BD280">
        <v>328</v>
      </c>
      <c r="BE280">
        <v>148.9</v>
      </c>
      <c r="BF280">
        <v>138.99</v>
      </c>
      <c r="BG280">
        <v>138.99</v>
      </c>
      <c r="BH280">
        <v>994</v>
      </c>
      <c r="BI280">
        <v>138.99</v>
      </c>
      <c r="BJ280">
        <v>1489</v>
      </c>
      <c r="BK280">
        <v>178</v>
      </c>
      <c r="BL280">
        <v>5584</v>
      </c>
      <c r="BM280">
        <v>4269</v>
      </c>
      <c r="BN280">
        <v>889.6</v>
      </c>
      <c r="BO280">
        <v>421.5</v>
      </c>
      <c r="BP280">
        <v>1156.5</v>
      </c>
      <c r="BQ280">
        <v>138.99</v>
      </c>
      <c r="BR280">
        <v>84.49</v>
      </c>
      <c r="BS280">
        <v>2895676</v>
      </c>
      <c r="BT280">
        <v>29907.8</v>
      </c>
      <c r="BU280" t="str">
        <f>SRP[[#This Row],[Tier]]&amp;" - "&amp;DOLLAR(SRP[[#This Row],[United States]],2)&amp;" USD"</f>
        <v>278 - $138.99 USD</v>
      </c>
      <c r="BV280" t="str">
        <f>WSP[[#This Row],[LOOKUP]]</f>
        <v>278 - $97.29 USD</v>
      </c>
    </row>
    <row r="281" spans="1:74" x14ac:dyDescent="0.25">
      <c r="A281">
        <v>279</v>
      </c>
      <c r="B281">
        <v>139.49</v>
      </c>
      <c r="C281">
        <v>10602</v>
      </c>
      <c r="D281">
        <v>946.5</v>
      </c>
      <c r="E281">
        <v>199.2</v>
      </c>
      <c r="F281">
        <v>139.49</v>
      </c>
      <c r="G281">
        <v>12155</v>
      </c>
      <c r="H281">
        <v>139.49</v>
      </c>
      <c r="I281">
        <v>278</v>
      </c>
      <c r="J281">
        <v>209.25</v>
      </c>
      <c r="K281">
        <v>139.49</v>
      </c>
      <c r="L281">
        <v>79650</v>
      </c>
      <c r="M281">
        <v>557</v>
      </c>
      <c r="N281">
        <v>239400</v>
      </c>
      <c r="O281">
        <v>69750</v>
      </c>
      <c r="P281">
        <v>837</v>
      </c>
      <c r="Q281">
        <v>139.49</v>
      </c>
      <c r="R281">
        <v>2789</v>
      </c>
      <c r="S281">
        <v>842.5</v>
      </c>
      <c r="T281">
        <v>881.75</v>
      </c>
      <c r="U281">
        <v>139.49</v>
      </c>
      <c r="V281">
        <v>139.49</v>
      </c>
      <c r="W281">
        <v>139.49</v>
      </c>
      <c r="X281">
        <v>139.49</v>
      </c>
      <c r="Y281">
        <v>139.49</v>
      </c>
      <c r="Z281">
        <v>1462.5</v>
      </c>
      <c r="AA281">
        <v>27890</v>
      </c>
      <c r="AB281">
        <v>18134</v>
      </c>
      <c r="AC281">
        <v>4290</v>
      </c>
      <c r="AD281">
        <v>1365000</v>
      </c>
      <c r="AE281">
        <v>139.49</v>
      </c>
      <c r="AF281">
        <v>667.5</v>
      </c>
      <c r="AG281">
        <v>139.49</v>
      </c>
      <c r="AH281">
        <v>15098</v>
      </c>
      <c r="AI281">
        <v>20824</v>
      </c>
      <c r="AJ281">
        <v>137400</v>
      </c>
      <c r="AK281">
        <v>139.49</v>
      </c>
      <c r="AL281">
        <v>178.5</v>
      </c>
      <c r="AM281">
        <v>373.65</v>
      </c>
      <c r="AN281">
        <v>139.49</v>
      </c>
      <c r="AO281">
        <v>429</v>
      </c>
      <c r="AP281">
        <v>139.49</v>
      </c>
      <c r="AQ281">
        <v>41599</v>
      </c>
      <c r="AR281">
        <v>1902</v>
      </c>
      <c r="AS281">
        <v>139.49</v>
      </c>
      <c r="AT281">
        <v>159.44999999999999</v>
      </c>
      <c r="AU281">
        <v>996.5</v>
      </c>
      <c r="AV281">
        <v>13151.5</v>
      </c>
      <c r="AW281">
        <v>376.65</v>
      </c>
      <c r="AX281">
        <v>5779</v>
      </c>
      <c r="AY281">
        <v>378.99</v>
      </c>
      <c r="AZ281">
        <v>139.49</v>
      </c>
      <c r="BA281">
        <v>504.2</v>
      </c>
      <c r="BB281">
        <v>500.2</v>
      </c>
      <c r="BC281">
        <v>5679</v>
      </c>
      <c r="BD281">
        <v>328.5</v>
      </c>
      <c r="BE281">
        <v>149.4</v>
      </c>
      <c r="BF281">
        <v>139.49</v>
      </c>
      <c r="BG281">
        <v>139.49</v>
      </c>
      <c r="BH281">
        <v>996.5</v>
      </c>
      <c r="BI281">
        <v>139.49</v>
      </c>
      <c r="BJ281">
        <v>1494</v>
      </c>
      <c r="BK281">
        <v>178.5</v>
      </c>
      <c r="BL281">
        <v>5607</v>
      </c>
      <c r="BM281">
        <v>4284</v>
      </c>
      <c r="BN281">
        <v>892.8</v>
      </c>
      <c r="BO281">
        <v>423.25</v>
      </c>
      <c r="BP281">
        <v>1160.75</v>
      </c>
      <c r="BQ281">
        <v>139.49</v>
      </c>
      <c r="BR281">
        <v>84.74</v>
      </c>
      <c r="BS281">
        <v>2906093</v>
      </c>
      <c r="BT281">
        <v>30015.4</v>
      </c>
      <c r="BU281" t="str">
        <f>SRP[[#This Row],[Tier]]&amp;" - "&amp;DOLLAR(SRP[[#This Row],[United States]],2)&amp;" USD"</f>
        <v>279 - $139.49 USD</v>
      </c>
      <c r="BV281" t="str">
        <f>WSP[[#This Row],[LOOKUP]]</f>
        <v>279 - $97.64 USD</v>
      </c>
    </row>
    <row r="282" spans="1:74" x14ac:dyDescent="0.25">
      <c r="A282">
        <v>280</v>
      </c>
      <c r="B282">
        <v>139.99</v>
      </c>
      <c r="C282">
        <v>10640</v>
      </c>
      <c r="D282">
        <v>949</v>
      </c>
      <c r="E282">
        <v>199.95</v>
      </c>
      <c r="F282">
        <v>139.99</v>
      </c>
      <c r="G282">
        <v>12200</v>
      </c>
      <c r="H282">
        <v>139.99</v>
      </c>
      <c r="I282">
        <v>279</v>
      </c>
      <c r="J282">
        <v>210</v>
      </c>
      <c r="K282">
        <v>139.99</v>
      </c>
      <c r="L282">
        <v>79900</v>
      </c>
      <c r="M282">
        <v>559</v>
      </c>
      <c r="N282">
        <v>239900</v>
      </c>
      <c r="O282">
        <v>70000</v>
      </c>
      <c r="P282">
        <v>840</v>
      </c>
      <c r="Q282">
        <v>139.99</v>
      </c>
      <c r="R282">
        <v>2799</v>
      </c>
      <c r="S282">
        <v>845</v>
      </c>
      <c r="T282">
        <v>885</v>
      </c>
      <c r="U282">
        <v>139.99</v>
      </c>
      <c r="V282">
        <v>139.99</v>
      </c>
      <c r="W282">
        <v>139.99</v>
      </c>
      <c r="X282">
        <v>139.99</v>
      </c>
      <c r="Y282">
        <v>139.99</v>
      </c>
      <c r="Z282">
        <v>1469</v>
      </c>
      <c r="AA282">
        <v>27990</v>
      </c>
      <c r="AB282">
        <v>18199</v>
      </c>
      <c r="AC282">
        <v>4300</v>
      </c>
      <c r="AD282">
        <v>1370000</v>
      </c>
      <c r="AE282">
        <v>139.99</v>
      </c>
      <c r="AF282">
        <v>670</v>
      </c>
      <c r="AG282">
        <v>139.99</v>
      </c>
      <c r="AH282">
        <v>15120</v>
      </c>
      <c r="AI282">
        <v>20899</v>
      </c>
      <c r="AJ282">
        <v>137900</v>
      </c>
      <c r="AK282">
        <v>139.99</v>
      </c>
      <c r="AL282">
        <v>179</v>
      </c>
      <c r="AM282">
        <v>375</v>
      </c>
      <c r="AN282">
        <v>139.99</v>
      </c>
      <c r="AO282">
        <v>430</v>
      </c>
      <c r="AP282">
        <v>139.99</v>
      </c>
      <c r="AQ282">
        <v>41749</v>
      </c>
      <c r="AR282">
        <v>1909</v>
      </c>
      <c r="AS282">
        <v>139.99</v>
      </c>
      <c r="AT282">
        <v>159.94999999999999</v>
      </c>
      <c r="AU282">
        <v>999</v>
      </c>
      <c r="AV282">
        <v>13199</v>
      </c>
      <c r="AW282">
        <v>378</v>
      </c>
      <c r="AX282">
        <v>5799</v>
      </c>
      <c r="AY282">
        <v>379.99</v>
      </c>
      <c r="AZ282">
        <v>139.99</v>
      </c>
      <c r="BA282">
        <v>506</v>
      </c>
      <c r="BB282">
        <v>502</v>
      </c>
      <c r="BC282">
        <v>5699</v>
      </c>
      <c r="BD282">
        <v>329</v>
      </c>
      <c r="BE282">
        <v>149.9</v>
      </c>
      <c r="BF282">
        <v>139.99</v>
      </c>
      <c r="BG282">
        <v>139.99</v>
      </c>
      <c r="BH282">
        <v>999</v>
      </c>
      <c r="BI282">
        <v>139.99</v>
      </c>
      <c r="BJ282">
        <v>1499</v>
      </c>
      <c r="BK282">
        <v>179</v>
      </c>
      <c r="BL282">
        <v>5630</v>
      </c>
      <c r="BM282">
        <v>4299</v>
      </c>
      <c r="BN282">
        <v>896</v>
      </c>
      <c r="BO282">
        <v>425</v>
      </c>
      <c r="BP282">
        <v>1165</v>
      </c>
      <c r="BQ282">
        <v>139.99</v>
      </c>
      <c r="BR282">
        <v>84.99</v>
      </c>
      <c r="BS282">
        <v>2916510</v>
      </c>
      <c r="BT282">
        <v>30123</v>
      </c>
      <c r="BU282" t="str">
        <f>SRP[[#This Row],[Tier]]&amp;" - "&amp;DOLLAR(SRP[[#This Row],[United States]],2)&amp;" USD"</f>
        <v>280 - $139.99 USD</v>
      </c>
      <c r="BV282" t="str">
        <f>WSP[[#This Row],[LOOKUP]]</f>
        <v>280 - $97.99 USD</v>
      </c>
    </row>
    <row r="283" spans="1:74" x14ac:dyDescent="0.25">
      <c r="A283">
        <v>281</v>
      </c>
      <c r="B283">
        <v>140.49</v>
      </c>
      <c r="C283">
        <v>10678</v>
      </c>
      <c r="D283">
        <v>951.5</v>
      </c>
      <c r="E283">
        <v>200.7</v>
      </c>
      <c r="F283">
        <v>140.49</v>
      </c>
      <c r="G283">
        <v>12245</v>
      </c>
      <c r="H283">
        <v>140.49</v>
      </c>
      <c r="I283">
        <v>280</v>
      </c>
      <c r="J283">
        <v>210.75</v>
      </c>
      <c r="K283">
        <v>140.49</v>
      </c>
      <c r="L283">
        <v>80150</v>
      </c>
      <c r="M283">
        <v>561</v>
      </c>
      <c r="N283">
        <v>240400</v>
      </c>
      <c r="O283">
        <v>70250</v>
      </c>
      <c r="P283">
        <v>843</v>
      </c>
      <c r="Q283">
        <v>140.49</v>
      </c>
      <c r="R283">
        <v>2809</v>
      </c>
      <c r="S283">
        <v>847.5</v>
      </c>
      <c r="T283">
        <v>888.25</v>
      </c>
      <c r="U283">
        <v>140.49</v>
      </c>
      <c r="V283">
        <v>140.49</v>
      </c>
      <c r="W283">
        <v>140.49</v>
      </c>
      <c r="X283">
        <v>140.49</v>
      </c>
      <c r="Y283">
        <v>140.49</v>
      </c>
      <c r="Z283">
        <v>1475.5</v>
      </c>
      <c r="AA283">
        <v>28090</v>
      </c>
      <c r="AB283">
        <v>18264</v>
      </c>
      <c r="AC283">
        <v>4310</v>
      </c>
      <c r="AD283">
        <v>1375000</v>
      </c>
      <c r="AE283">
        <v>140.49</v>
      </c>
      <c r="AF283">
        <v>672.5</v>
      </c>
      <c r="AG283">
        <v>140.49</v>
      </c>
      <c r="AH283">
        <v>15206</v>
      </c>
      <c r="AI283">
        <v>20974</v>
      </c>
      <c r="AJ283">
        <v>138400</v>
      </c>
      <c r="AK283">
        <v>140.49</v>
      </c>
      <c r="AL283">
        <v>179.5</v>
      </c>
      <c r="AM283">
        <v>376.35</v>
      </c>
      <c r="AN283">
        <v>140.49</v>
      </c>
      <c r="AO283">
        <v>432</v>
      </c>
      <c r="AP283">
        <v>140.49</v>
      </c>
      <c r="AQ283">
        <v>41899</v>
      </c>
      <c r="AR283">
        <v>1916</v>
      </c>
      <c r="AS283">
        <v>140.49</v>
      </c>
      <c r="AT283">
        <v>160.44999999999999</v>
      </c>
      <c r="AU283">
        <v>1001.5</v>
      </c>
      <c r="AV283">
        <v>13246.5</v>
      </c>
      <c r="AW283">
        <v>379.35</v>
      </c>
      <c r="AX283">
        <v>5819</v>
      </c>
      <c r="AY283">
        <v>380.99</v>
      </c>
      <c r="AZ283">
        <v>140.49</v>
      </c>
      <c r="BA283">
        <v>507.8</v>
      </c>
      <c r="BB283">
        <v>503.8</v>
      </c>
      <c r="BC283">
        <v>5719</v>
      </c>
      <c r="BD283">
        <v>329.5</v>
      </c>
      <c r="BE283">
        <v>150.4</v>
      </c>
      <c r="BF283">
        <v>140.49</v>
      </c>
      <c r="BG283">
        <v>140.49</v>
      </c>
      <c r="BH283">
        <v>1001.5</v>
      </c>
      <c r="BI283">
        <v>140.49</v>
      </c>
      <c r="BJ283">
        <v>1504</v>
      </c>
      <c r="BK283">
        <v>179.5</v>
      </c>
      <c r="BL283">
        <v>5653</v>
      </c>
      <c r="BM283">
        <v>4314</v>
      </c>
      <c r="BN283">
        <v>899.2</v>
      </c>
      <c r="BO283">
        <v>426.75</v>
      </c>
      <c r="BP283">
        <v>1169.25</v>
      </c>
      <c r="BQ283">
        <v>140.49</v>
      </c>
      <c r="BR283">
        <v>85.24</v>
      </c>
      <c r="BS283">
        <v>2926927</v>
      </c>
      <c r="BT283">
        <v>30230.6</v>
      </c>
      <c r="BU283" t="str">
        <f>SRP[[#This Row],[Tier]]&amp;" - "&amp;DOLLAR(SRP[[#This Row],[United States]],2)&amp;" USD"</f>
        <v>281 - $140.49 USD</v>
      </c>
      <c r="BV283" t="str">
        <f>WSP[[#This Row],[LOOKUP]]</f>
        <v>281 - $98.34 USD</v>
      </c>
    </row>
    <row r="284" spans="1:74" x14ac:dyDescent="0.25">
      <c r="A284">
        <v>282</v>
      </c>
      <c r="B284">
        <v>140.99</v>
      </c>
      <c r="C284">
        <v>10716</v>
      </c>
      <c r="D284">
        <v>954</v>
      </c>
      <c r="E284">
        <v>201.45</v>
      </c>
      <c r="F284">
        <v>140.99</v>
      </c>
      <c r="G284">
        <v>12290</v>
      </c>
      <c r="H284">
        <v>140.99</v>
      </c>
      <c r="I284">
        <v>281</v>
      </c>
      <c r="J284">
        <v>211.5</v>
      </c>
      <c r="K284">
        <v>140.99</v>
      </c>
      <c r="L284">
        <v>80400</v>
      </c>
      <c r="M284">
        <v>563</v>
      </c>
      <c r="N284">
        <v>240900</v>
      </c>
      <c r="O284">
        <v>70500</v>
      </c>
      <c r="P284">
        <v>846</v>
      </c>
      <c r="Q284">
        <v>140.99</v>
      </c>
      <c r="R284">
        <v>2819</v>
      </c>
      <c r="S284">
        <v>850</v>
      </c>
      <c r="T284">
        <v>891.5</v>
      </c>
      <c r="U284">
        <v>140.99</v>
      </c>
      <c r="V284">
        <v>140.99</v>
      </c>
      <c r="W284">
        <v>140.99</v>
      </c>
      <c r="X284">
        <v>140.99</v>
      </c>
      <c r="Y284">
        <v>140.99</v>
      </c>
      <c r="Z284">
        <v>1482</v>
      </c>
      <c r="AA284">
        <v>28190</v>
      </c>
      <c r="AB284">
        <v>18329</v>
      </c>
      <c r="AC284">
        <v>4320</v>
      </c>
      <c r="AD284">
        <v>1380000</v>
      </c>
      <c r="AE284">
        <v>140.99</v>
      </c>
      <c r="AF284">
        <v>675</v>
      </c>
      <c r="AG284">
        <v>140.99</v>
      </c>
      <c r="AH284">
        <v>15228</v>
      </c>
      <c r="AI284">
        <v>21049</v>
      </c>
      <c r="AJ284">
        <v>138900</v>
      </c>
      <c r="AK284">
        <v>140.99</v>
      </c>
      <c r="AL284">
        <v>180</v>
      </c>
      <c r="AM284">
        <v>377.7</v>
      </c>
      <c r="AN284">
        <v>140.99</v>
      </c>
      <c r="AO284">
        <v>433</v>
      </c>
      <c r="AP284">
        <v>140.99</v>
      </c>
      <c r="AQ284">
        <v>42049</v>
      </c>
      <c r="AR284">
        <v>1923</v>
      </c>
      <c r="AS284">
        <v>140.99</v>
      </c>
      <c r="AT284">
        <v>160.94999999999999</v>
      </c>
      <c r="AU284">
        <v>1004</v>
      </c>
      <c r="AV284">
        <v>13294</v>
      </c>
      <c r="AW284">
        <v>380.7</v>
      </c>
      <c r="AX284">
        <v>5839</v>
      </c>
      <c r="AY284">
        <v>381.99</v>
      </c>
      <c r="AZ284">
        <v>140.99</v>
      </c>
      <c r="BA284">
        <v>509.6</v>
      </c>
      <c r="BB284">
        <v>505.6</v>
      </c>
      <c r="BC284">
        <v>5739</v>
      </c>
      <c r="BD284">
        <v>330</v>
      </c>
      <c r="BE284">
        <v>150.9</v>
      </c>
      <c r="BF284">
        <v>140.99</v>
      </c>
      <c r="BG284">
        <v>140.99</v>
      </c>
      <c r="BH284">
        <v>1004</v>
      </c>
      <c r="BI284">
        <v>140.99</v>
      </c>
      <c r="BJ284">
        <v>1509</v>
      </c>
      <c r="BK284">
        <v>180</v>
      </c>
      <c r="BL284">
        <v>5676</v>
      </c>
      <c r="BM284">
        <v>4329</v>
      </c>
      <c r="BN284">
        <v>902.4</v>
      </c>
      <c r="BO284">
        <v>428.5</v>
      </c>
      <c r="BP284">
        <v>1173.5</v>
      </c>
      <c r="BQ284">
        <v>140.99</v>
      </c>
      <c r="BR284">
        <v>85.49</v>
      </c>
      <c r="BS284">
        <v>2937344</v>
      </c>
      <c r="BT284">
        <v>30338.2</v>
      </c>
      <c r="BU284" t="str">
        <f>SRP[[#This Row],[Tier]]&amp;" - "&amp;DOLLAR(SRP[[#This Row],[United States]],2)&amp;" USD"</f>
        <v>282 - $140.99 USD</v>
      </c>
      <c r="BV284" t="str">
        <f>WSP[[#This Row],[LOOKUP]]</f>
        <v>282 - $98.69 USD</v>
      </c>
    </row>
    <row r="285" spans="1:74" x14ac:dyDescent="0.25">
      <c r="A285">
        <v>283</v>
      </c>
      <c r="B285">
        <v>141.49</v>
      </c>
      <c r="C285">
        <v>10754</v>
      </c>
      <c r="D285">
        <v>956.5</v>
      </c>
      <c r="E285">
        <v>202.2</v>
      </c>
      <c r="F285">
        <v>141.49</v>
      </c>
      <c r="G285">
        <v>12335</v>
      </c>
      <c r="H285">
        <v>141.49</v>
      </c>
      <c r="I285">
        <v>282</v>
      </c>
      <c r="J285">
        <v>212.25</v>
      </c>
      <c r="K285">
        <v>141.49</v>
      </c>
      <c r="L285">
        <v>80650</v>
      </c>
      <c r="M285">
        <v>565</v>
      </c>
      <c r="N285">
        <v>241400</v>
      </c>
      <c r="O285">
        <v>70750</v>
      </c>
      <c r="P285">
        <v>849</v>
      </c>
      <c r="Q285">
        <v>141.49</v>
      </c>
      <c r="R285">
        <v>2829</v>
      </c>
      <c r="S285">
        <v>852.5</v>
      </c>
      <c r="T285">
        <v>894.75</v>
      </c>
      <c r="U285">
        <v>141.49</v>
      </c>
      <c r="V285">
        <v>141.49</v>
      </c>
      <c r="W285">
        <v>141.49</v>
      </c>
      <c r="X285">
        <v>141.49</v>
      </c>
      <c r="Y285">
        <v>141.49</v>
      </c>
      <c r="Z285">
        <v>1488.5</v>
      </c>
      <c r="AA285">
        <v>28290</v>
      </c>
      <c r="AB285">
        <v>18394</v>
      </c>
      <c r="AC285">
        <v>4330</v>
      </c>
      <c r="AD285">
        <v>1385000</v>
      </c>
      <c r="AE285">
        <v>141.49</v>
      </c>
      <c r="AF285">
        <v>677.5</v>
      </c>
      <c r="AG285">
        <v>141.49</v>
      </c>
      <c r="AH285">
        <v>15314</v>
      </c>
      <c r="AI285">
        <v>21124</v>
      </c>
      <c r="AJ285">
        <v>139400</v>
      </c>
      <c r="AK285">
        <v>141.49</v>
      </c>
      <c r="AL285">
        <v>180.5</v>
      </c>
      <c r="AM285">
        <v>379.05</v>
      </c>
      <c r="AN285">
        <v>141.49</v>
      </c>
      <c r="AO285">
        <v>435</v>
      </c>
      <c r="AP285">
        <v>141.49</v>
      </c>
      <c r="AQ285">
        <v>42199</v>
      </c>
      <c r="AR285">
        <v>1930</v>
      </c>
      <c r="AS285">
        <v>141.49</v>
      </c>
      <c r="AT285">
        <v>161.44999999999999</v>
      </c>
      <c r="AU285">
        <v>1006.5</v>
      </c>
      <c r="AV285">
        <v>13341.5</v>
      </c>
      <c r="AW285">
        <v>382.05</v>
      </c>
      <c r="AX285">
        <v>5859</v>
      </c>
      <c r="AY285">
        <v>382.99</v>
      </c>
      <c r="AZ285">
        <v>141.49</v>
      </c>
      <c r="BA285">
        <v>511.4</v>
      </c>
      <c r="BB285">
        <v>507.4</v>
      </c>
      <c r="BC285">
        <v>5759</v>
      </c>
      <c r="BD285">
        <v>330.5</v>
      </c>
      <c r="BE285">
        <v>151.4</v>
      </c>
      <c r="BF285">
        <v>141.49</v>
      </c>
      <c r="BG285">
        <v>141.49</v>
      </c>
      <c r="BH285">
        <v>1006.5</v>
      </c>
      <c r="BI285">
        <v>141.49</v>
      </c>
      <c r="BJ285">
        <v>1514</v>
      </c>
      <c r="BK285">
        <v>180.5</v>
      </c>
      <c r="BL285">
        <v>5699</v>
      </c>
      <c r="BM285">
        <v>4344</v>
      </c>
      <c r="BN285">
        <v>905.6</v>
      </c>
      <c r="BO285">
        <v>430.25</v>
      </c>
      <c r="BP285">
        <v>1177.75</v>
      </c>
      <c r="BQ285">
        <v>141.49</v>
      </c>
      <c r="BR285">
        <v>85.74</v>
      </c>
      <c r="BS285">
        <v>2947761</v>
      </c>
      <c r="BT285">
        <v>30445.8</v>
      </c>
      <c r="BU285" t="str">
        <f>SRP[[#This Row],[Tier]]&amp;" - "&amp;DOLLAR(SRP[[#This Row],[United States]],2)&amp;" USD"</f>
        <v>283 - $141.49 USD</v>
      </c>
      <c r="BV285" t="str">
        <f>WSP[[#This Row],[LOOKUP]]</f>
        <v>283 - $99.04 USD</v>
      </c>
    </row>
    <row r="286" spans="1:74" x14ac:dyDescent="0.25">
      <c r="A286">
        <v>284</v>
      </c>
      <c r="B286">
        <v>141.99</v>
      </c>
      <c r="C286">
        <v>10792</v>
      </c>
      <c r="D286">
        <v>959</v>
      </c>
      <c r="E286">
        <v>202.95</v>
      </c>
      <c r="F286">
        <v>141.99</v>
      </c>
      <c r="G286">
        <v>12380</v>
      </c>
      <c r="H286">
        <v>141.99</v>
      </c>
      <c r="I286">
        <v>283</v>
      </c>
      <c r="J286">
        <v>213</v>
      </c>
      <c r="K286">
        <v>141.99</v>
      </c>
      <c r="L286">
        <v>80900</v>
      </c>
      <c r="M286">
        <v>567</v>
      </c>
      <c r="N286">
        <v>241900</v>
      </c>
      <c r="O286">
        <v>71000</v>
      </c>
      <c r="P286">
        <v>852</v>
      </c>
      <c r="Q286">
        <v>141.99</v>
      </c>
      <c r="R286">
        <v>2839</v>
      </c>
      <c r="S286">
        <v>855</v>
      </c>
      <c r="T286">
        <v>898</v>
      </c>
      <c r="U286">
        <v>141.99</v>
      </c>
      <c r="V286">
        <v>141.99</v>
      </c>
      <c r="W286">
        <v>141.99</v>
      </c>
      <c r="X286">
        <v>141.99</v>
      </c>
      <c r="Y286">
        <v>141.99</v>
      </c>
      <c r="Z286">
        <v>1495</v>
      </c>
      <c r="AA286">
        <v>28390</v>
      </c>
      <c r="AB286">
        <v>18459</v>
      </c>
      <c r="AC286">
        <v>4340</v>
      </c>
      <c r="AD286">
        <v>1390000</v>
      </c>
      <c r="AE286">
        <v>141.99</v>
      </c>
      <c r="AF286">
        <v>680</v>
      </c>
      <c r="AG286">
        <v>141.99</v>
      </c>
      <c r="AH286">
        <v>15336</v>
      </c>
      <c r="AI286">
        <v>21199</v>
      </c>
      <c r="AJ286">
        <v>139900</v>
      </c>
      <c r="AK286">
        <v>141.99</v>
      </c>
      <c r="AL286">
        <v>181</v>
      </c>
      <c r="AM286">
        <v>380.4</v>
      </c>
      <c r="AN286">
        <v>141.99</v>
      </c>
      <c r="AO286">
        <v>436</v>
      </c>
      <c r="AP286">
        <v>141.99</v>
      </c>
      <c r="AQ286">
        <v>42349</v>
      </c>
      <c r="AR286">
        <v>1937</v>
      </c>
      <c r="AS286">
        <v>141.99</v>
      </c>
      <c r="AT286">
        <v>161.94999999999999</v>
      </c>
      <c r="AU286">
        <v>1009</v>
      </c>
      <c r="AV286">
        <v>13389</v>
      </c>
      <c r="AW286">
        <v>383.4</v>
      </c>
      <c r="AX286">
        <v>5879</v>
      </c>
      <c r="AY286">
        <v>383.99</v>
      </c>
      <c r="AZ286">
        <v>141.99</v>
      </c>
      <c r="BA286">
        <v>513.20000000000005</v>
      </c>
      <c r="BB286">
        <v>509.2</v>
      </c>
      <c r="BC286">
        <v>5779</v>
      </c>
      <c r="BD286">
        <v>331</v>
      </c>
      <c r="BE286">
        <v>151.9</v>
      </c>
      <c r="BF286">
        <v>141.99</v>
      </c>
      <c r="BG286">
        <v>141.99</v>
      </c>
      <c r="BH286">
        <v>1009</v>
      </c>
      <c r="BI286">
        <v>141.99</v>
      </c>
      <c r="BJ286">
        <v>1519</v>
      </c>
      <c r="BK286">
        <v>181</v>
      </c>
      <c r="BL286">
        <v>5722</v>
      </c>
      <c r="BM286">
        <v>4359</v>
      </c>
      <c r="BN286">
        <v>908.8</v>
      </c>
      <c r="BO286">
        <v>432</v>
      </c>
      <c r="BP286">
        <v>1182</v>
      </c>
      <c r="BQ286">
        <v>141.99</v>
      </c>
      <c r="BR286">
        <v>85.99</v>
      </c>
      <c r="BS286">
        <v>2958178</v>
      </c>
      <c r="BT286">
        <v>30553.4</v>
      </c>
      <c r="BU286" t="str">
        <f>SRP[[#This Row],[Tier]]&amp;" - "&amp;DOLLAR(SRP[[#This Row],[United States]],2)&amp;" USD"</f>
        <v>284 - $141.99 USD</v>
      </c>
      <c r="BV286" t="str">
        <f>WSP[[#This Row],[LOOKUP]]</f>
        <v>284 - $99.39 USD</v>
      </c>
    </row>
    <row r="287" spans="1:74" x14ac:dyDescent="0.25">
      <c r="A287">
        <v>285</v>
      </c>
      <c r="B287">
        <v>142.49</v>
      </c>
      <c r="C287">
        <v>10830</v>
      </c>
      <c r="D287">
        <v>961.5</v>
      </c>
      <c r="E287">
        <v>203.7</v>
      </c>
      <c r="F287">
        <v>142.49</v>
      </c>
      <c r="G287">
        <v>12425</v>
      </c>
      <c r="H287">
        <v>142.49</v>
      </c>
      <c r="I287">
        <v>284</v>
      </c>
      <c r="J287">
        <v>213.75</v>
      </c>
      <c r="K287">
        <v>142.49</v>
      </c>
      <c r="L287">
        <v>81150</v>
      </c>
      <c r="M287">
        <v>569</v>
      </c>
      <c r="N287">
        <v>242400</v>
      </c>
      <c r="O287">
        <v>71250</v>
      </c>
      <c r="P287">
        <v>855</v>
      </c>
      <c r="Q287">
        <v>142.49</v>
      </c>
      <c r="R287">
        <v>2849</v>
      </c>
      <c r="S287">
        <v>857.5</v>
      </c>
      <c r="T287">
        <v>901.25</v>
      </c>
      <c r="U287">
        <v>142.49</v>
      </c>
      <c r="V287">
        <v>142.49</v>
      </c>
      <c r="W287">
        <v>142.49</v>
      </c>
      <c r="X287">
        <v>142.49</v>
      </c>
      <c r="Y287">
        <v>142.49</v>
      </c>
      <c r="Z287">
        <v>1501.5</v>
      </c>
      <c r="AA287">
        <v>28490</v>
      </c>
      <c r="AB287">
        <v>18524</v>
      </c>
      <c r="AC287">
        <v>4350</v>
      </c>
      <c r="AD287">
        <v>1395000</v>
      </c>
      <c r="AE287">
        <v>142.49</v>
      </c>
      <c r="AF287">
        <v>682.5</v>
      </c>
      <c r="AG287">
        <v>142.49</v>
      </c>
      <c r="AH287">
        <v>15422</v>
      </c>
      <c r="AI287">
        <v>21274</v>
      </c>
      <c r="AJ287">
        <v>140400</v>
      </c>
      <c r="AK287">
        <v>142.49</v>
      </c>
      <c r="AL287">
        <v>181.5</v>
      </c>
      <c r="AM287">
        <v>381.75</v>
      </c>
      <c r="AN287">
        <v>142.49</v>
      </c>
      <c r="AO287">
        <v>438</v>
      </c>
      <c r="AP287">
        <v>142.49</v>
      </c>
      <c r="AQ287">
        <v>42499</v>
      </c>
      <c r="AR287">
        <v>1944</v>
      </c>
      <c r="AS287">
        <v>142.49</v>
      </c>
      <c r="AT287">
        <v>162.44999999999999</v>
      </c>
      <c r="AU287">
        <v>1011.5</v>
      </c>
      <c r="AV287">
        <v>13436.5</v>
      </c>
      <c r="AW287">
        <v>384.75</v>
      </c>
      <c r="AX287">
        <v>5899</v>
      </c>
      <c r="AY287">
        <v>384.99</v>
      </c>
      <c r="AZ287">
        <v>142.49</v>
      </c>
      <c r="BA287">
        <v>515</v>
      </c>
      <c r="BB287">
        <v>511</v>
      </c>
      <c r="BC287">
        <v>5799</v>
      </c>
      <c r="BD287">
        <v>331.5</v>
      </c>
      <c r="BE287">
        <v>152.4</v>
      </c>
      <c r="BF287">
        <v>142.49</v>
      </c>
      <c r="BG287">
        <v>142.49</v>
      </c>
      <c r="BH287">
        <v>1011.5</v>
      </c>
      <c r="BI287">
        <v>142.49</v>
      </c>
      <c r="BJ287">
        <v>1524</v>
      </c>
      <c r="BK287">
        <v>181.5</v>
      </c>
      <c r="BL287">
        <v>5745</v>
      </c>
      <c r="BM287">
        <v>4374</v>
      </c>
      <c r="BN287">
        <v>912</v>
      </c>
      <c r="BO287">
        <v>433.75</v>
      </c>
      <c r="BP287">
        <v>1186.25</v>
      </c>
      <c r="BQ287">
        <v>142.49</v>
      </c>
      <c r="BR287">
        <v>86.24</v>
      </c>
      <c r="BS287">
        <v>2968595</v>
      </c>
      <c r="BT287">
        <v>30661</v>
      </c>
      <c r="BU287" t="str">
        <f>SRP[[#This Row],[Tier]]&amp;" - "&amp;DOLLAR(SRP[[#This Row],[United States]],2)&amp;" USD"</f>
        <v>285 - $142.49 USD</v>
      </c>
      <c r="BV287" t="str">
        <f>WSP[[#This Row],[LOOKUP]]</f>
        <v>285 - $99.74 USD</v>
      </c>
    </row>
    <row r="288" spans="1:74" x14ac:dyDescent="0.25">
      <c r="A288">
        <v>286</v>
      </c>
      <c r="B288">
        <v>142.99</v>
      </c>
      <c r="C288">
        <v>10868</v>
      </c>
      <c r="D288">
        <v>964</v>
      </c>
      <c r="E288">
        <v>204.45</v>
      </c>
      <c r="F288">
        <v>142.99</v>
      </c>
      <c r="G288">
        <v>12470</v>
      </c>
      <c r="H288">
        <v>142.99</v>
      </c>
      <c r="I288">
        <v>285</v>
      </c>
      <c r="J288">
        <v>214.5</v>
      </c>
      <c r="K288">
        <v>142.99</v>
      </c>
      <c r="L288">
        <v>81400</v>
      </c>
      <c r="M288">
        <v>571</v>
      </c>
      <c r="N288">
        <v>242900</v>
      </c>
      <c r="O288">
        <v>71500</v>
      </c>
      <c r="P288">
        <v>858</v>
      </c>
      <c r="Q288">
        <v>142.99</v>
      </c>
      <c r="R288">
        <v>2859</v>
      </c>
      <c r="S288">
        <v>860</v>
      </c>
      <c r="T288">
        <v>904.5</v>
      </c>
      <c r="U288">
        <v>142.99</v>
      </c>
      <c r="V288">
        <v>142.99</v>
      </c>
      <c r="W288">
        <v>142.99</v>
      </c>
      <c r="X288">
        <v>142.99</v>
      </c>
      <c r="Y288">
        <v>142.99</v>
      </c>
      <c r="Z288">
        <v>1508</v>
      </c>
      <c r="AA288">
        <v>28590</v>
      </c>
      <c r="AB288">
        <v>18589</v>
      </c>
      <c r="AC288">
        <v>4360</v>
      </c>
      <c r="AD288">
        <v>1400000</v>
      </c>
      <c r="AE288">
        <v>142.99</v>
      </c>
      <c r="AF288">
        <v>685</v>
      </c>
      <c r="AG288">
        <v>142.99</v>
      </c>
      <c r="AH288">
        <v>15444</v>
      </c>
      <c r="AI288">
        <v>21349</v>
      </c>
      <c r="AJ288">
        <v>140900</v>
      </c>
      <c r="AK288">
        <v>142.99</v>
      </c>
      <c r="AL288">
        <v>182</v>
      </c>
      <c r="AM288">
        <v>383.1</v>
      </c>
      <c r="AN288">
        <v>142.99</v>
      </c>
      <c r="AO288">
        <v>439</v>
      </c>
      <c r="AP288">
        <v>142.99</v>
      </c>
      <c r="AQ288">
        <v>42649</v>
      </c>
      <c r="AR288">
        <v>1951</v>
      </c>
      <c r="AS288">
        <v>142.99</v>
      </c>
      <c r="AT288">
        <v>162.94999999999999</v>
      </c>
      <c r="AU288">
        <v>1014</v>
      </c>
      <c r="AV288">
        <v>13484</v>
      </c>
      <c r="AW288">
        <v>386.1</v>
      </c>
      <c r="AX288">
        <v>5919</v>
      </c>
      <c r="AY288">
        <v>385.99</v>
      </c>
      <c r="AZ288">
        <v>142.99</v>
      </c>
      <c r="BA288">
        <v>516.79999999999995</v>
      </c>
      <c r="BB288">
        <v>512.79999999999995</v>
      </c>
      <c r="BC288">
        <v>5819</v>
      </c>
      <c r="BD288">
        <v>332</v>
      </c>
      <c r="BE288">
        <v>152.9</v>
      </c>
      <c r="BF288">
        <v>142.99</v>
      </c>
      <c r="BG288">
        <v>142.99</v>
      </c>
      <c r="BH288">
        <v>1014</v>
      </c>
      <c r="BI288">
        <v>142.99</v>
      </c>
      <c r="BJ288">
        <v>1529</v>
      </c>
      <c r="BK288">
        <v>182</v>
      </c>
      <c r="BL288">
        <v>5768</v>
      </c>
      <c r="BM288">
        <v>4389</v>
      </c>
      <c r="BN288">
        <v>915.2</v>
      </c>
      <c r="BO288">
        <v>435.5</v>
      </c>
      <c r="BP288">
        <v>1190.5</v>
      </c>
      <c r="BQ288">
        <v>142.99</v>
      </c>
      <c r="BR288">
        <v>86.49</v>
      </c>
      <c r="BS288">
        <v>2979012</v>
      </c>
      <c r="BT288">
        <v>30768.6</v>
      </c>
      <c r="BU288" t="str">
        <f>SRP[[#This Row],[Tier]]&amp;" - "&amp;DOLLAR(SRP[[#This Row],[United States]],2)&amp;" USD"</f>
        <v>286 - $142.99 USD</v>
      </c>
      <c r="BV288" t="str">
        <f>WSP[[#This Row],[LOOKUP]]</f>
        <v>286 - $100.09 USD</v>
      </c>
    </row>
    <row r="289" spans="1:74" x14ac:dyDescent="0.25">
      <c r="A289">
        <v>287</v>
      </c>
      <c r="B289">
        <v>143.49</v>
      </c>
      <c r="C289">
        <v>10906</v>
      </c>
      <c r="D289">
        <v>966.5</v>
      </c>
      <c r="E289">
        <v>205.2</v>
      </c>
      <c r="F289">
        <v>143.49</v>
      </c>
      <c r="G289">
        <v>12515</v>
      </c>
      <c r="H289">
        <v>143.49</v>
      </c>
      <c r="I289">
        <v>286</v>
      </c>
      <c r="J289">
        <v>215.25</v>
      </c>
      <c r="K289">
        <v>143.49</v>
      </c>
      <c r="L289">
        <v>81650</v>
      </c>
      <c r="M289">
        <v>573</v>
      </c>
      <c r="N289">
        <v>243400</v>
      </c>
      <c r="O289">
        <v>71750</v>
      </c>
      <c r="P289">
        <v>861</v>
      </c>
      <c r="Q289">
        <v>143.49</v>
      </c>
      <c r="R289">
        <v>2869</v>
      </c>
      <c r="S289">
        <v>862.5</v>
      </c>
      <c r="T289">
        <v>907.75</v>
      </c>
      <c r="U289">
        <v>143.49</v>
      </c>
      <c r="V289">
        <v>143.49</v>
      </c>
      <c r="W289">
        <v>143.49</v>
      </c>
      <c r="X289">
        <v>143.49</v>
      </c>
      <c r="Y289">
        <v>143.49</v>
      </c>
      <c r="Z289">
        <v>1514.5</v>
      </c>
      <c r="AA289">
        <v>28690</v>
      </c>
      <c r="AB289">
        <v>18654</v>
      </c>
      <c r="AC289">
        <v>4370</v>
      </c>
      <c r="AD289">
        <v>1405000</v>
      </c>
      <c r="AE289">
        <v>143.49</v>
      </c>
      <c r="AF289">
        <v>687.5</v>
      </c>
      <c r="AG289">
        <v>143.49</v>
      </c>
      <c r="AH289">
        <v>15530</v>
      </c>
      <c r="AI289">
        <v>21424</v>
      </c>
      <c r="AJ289">
        <v>141400</v>
      </c>
      <c r="AK289">
        <v>143.49</v>
      </c>
      <c r="AL289">
        <v>182.5</v>
      </c>
      <c r="AM289">
        <v>384.45</v>
      </c>
      <c r="AN289">
        <v>143.49</v>
      </c>
      <c r="AO289">
        <v>441</v>
      </c>
      <c r="AP289">
        <v>143.49</v>
      </c>
      <c r="AQ289">
        <v>42799</v>
      </c>
      <c r="AR289">
        <v>1958</v>
      </c>
      <c r="AS289">
        <v>143.49</v>
      </c>
      <c r="AT289">
        <v>163.44999999999999</v>
      </c>
      <c r="AU289">
        <v>1016.5</v>
      </c>
      <c r="AV289">
        <v>13531.5</v>
      </c>
      <c r="AW289">
        <v>387.45</v>
      </c>
      <c r="AX289">
        <v>5939</v>
      </c>
      <c r="AY289">
        <v>386.99</v>
      </c>
      <c r="AZ289">
        <v>143.49</v>
      </c>
      <c r="BA289">
        <v>518.6</v>
      </c>
      <c r="BB289">
        <v>514.6</v>
      </c>
      <c r="BC289">
        <v>5839</v>
      </c>
      <c r="BD289">
        <v>332.5</v>
      </c>
      <c r="BE289">
        <v>153.4</v>
      </c>
      <c r="BF289">
        <v>143.49</v>
      </c>
      <c r="BG289">
        <v>143.49</v>
      </c>
      <c r="BH289">
        <v>1016.5</v>
      </c>
      <c r="BI289">
        <v>143.49</v>
      </c>
      <c r="BJ289">
        <v>1534</v>
      </c>
      <c r="BK289">
        <v>182.5</v>
      </c>
      <c r="BL289">
        <v>5791</v>
      </c>
      <c r="BM289">
        <v>4404</v>
      </c>
      <c r="BN289">
        <v>918.4</v>
      </c>
      <c r="BO289">
        <v>437.25</v>
      </c>
      <c r="BP289">
        <v>1194.75</v>
      </c>
      <c r="BQ289">
        <v>143.49</v>
      </c>
      <c r="BR289">
        <v>86.74</v>
      </c>
      <c r="BS289">
        <v>2989429</v>
      </c>
      <c r="BT289">
        <v>30876.2</v>
      </c>
      <c r="BU289" t="str">
        <f>SRP[[#This Row],[Tier]]&amp;" - "&amp;DOLLAR(SRP[[#This Row],[United States]],2)&amp;" USD"</f>
        <v>287 - $143.49 USD</v>
      </c>
      <c r="BV289" t="str">
        <f>WSP[[#This Row],[LOOKUP]]</f>
        <v>287 - $100.44 USD</v>
      </c>
    </row>
    <row r="290" spans="1:74" x14ac:dyDescent="0.25">
      <c r="A290">
        <v>288</v>
      </c>
      <c r="B290">
        <v>143.99</v>
      </c>
      <c r="C290">
        <v>10944</v>
      </c>
      <c r="D290">
        <v>969</v>
      </c>
      <c r="E290">
        <v>205.95</v>
      </c>
      <c r="F290">
        <v>143.99</v>
      </c>
      <c r="G290">
        <v>12560</v>
      </c>
      <c r="H290">
        <v>143.99</v>
      </c>
      <c r="I290">
        <v>287</v>
      </c>
      <c r="J290">
        <v>216</v>
      </c>
      <c r="K290">
        <v>143.99</v>
      </c>
      <c r="L290">
        <v>81900</v>
      </c>
      <c r="M290">
        <v>575</v>
      </c>
      <c r="N290">
        <v>243900</v>
      </c>
      <c r="O290">
        <v>72000</v>
      </c>
      <c r="P290">
        <v>864</v>
      </c>
      <c r="Q290">
        <v>143.99</v>
      </c>
      <c r="R290">
        <v>2879</v>
      </c>
      <c r="S290">
        <v>865</v>
      </c>
      <c r="T290">
        <v>911</v>
      </c>
      <c r="U290">
        <v>143.99</v>
      </c>
      <c r="V290">
        <v>143.99</v>
      </c>
      <c r="W290">
        <v>143.99</v>
      </c>
      <c r="X290">
        <v>143.99</v>
      </c>
      <c r="Y290">
        <v>143.99</v>
      </c>
      <c r="Z290">
        <v>1521</v>
      </c>
      <c r="AA290">
        <v>28790</v>
      </c>
      <c r="AB290">
        <v>18719</v>
      </c>
      <c r="AC290">
        <v>4380</v>
      </c>
      <c r="AD290">
        <v>1410000</v>
      </c>
      <c r="AE290">
        <v>143.99</v>
      </c>
      <c r="AF290">
        <v>690</v>
      </c>
      <c r="AG290">
        <v>143.99</v>
      </c>
      <c r="AH290">
        <v>15552</v>
      </c>
      <c r="AI290">
        <v>21499</v>
      </c>
      <c r="AJ290">
        <v>141900</v>
      </c>
      <c r="AK290">
        <v>143.99</v>
      </c>
      <c r="AL290">
        <v>183</v>
      </c>
      <c r="AM290">
        <v>385.8</v>
      </c>
      <c r="AN290">
        <v>143.99</v>
      </c>
      <c r="AO290">
        <v>442</v>
      </c>
      <c r="AP290">
        <v>143.99</v>
      </c>
      <c r="AQ290">
        <v>42949</v>
      </c>
      <c r="AR290">
        <v>1965</v>
      </c>
      <c r="AS290">
        <v>143.99</v>
      </c>
      <c r="AT290">
        <v>163.95</v>
      </c>
      <c r="AU290">
        <v>1019</v>
      </c>
      <c r="AV290">
        <v>13579</v>
      </c>
      <c r="AW290">
        <v>388.8</v>
      </c>
      <c r="AX290">
        <v>5959</v>
      </c>
      <c r="AY290">
        <v>387.99</v>
      </c>
      <c r="AZ290">
        <v>143.99</v>
      </c>
      <c r="BA290">
        <v>520.4</v>
      </c>
      <c r="BB290">
        <v>516.4</v>
      </c>
      <c r="BC290">
        <v>5859</v>
      </c>
      <c r="BD290">
        <v>333</v>
      </c>
      <c r="BE290">
        <v>153.9</v>
      </c>
      <c r="BF290">
        <v>143.99</v>
      </c>
      <c r="BG290">
        <v>143.99</v>
      </c>
      <c r="BH290">
        <v>1019</v>
      </c>
      <c r="BI290">
        <v>143.99</v>
      </c>
      <c r="BJ290">
        <v>1539</v>
      </c>
      <c r="BK290">
        <v>183</v>
      </c>
      <c r="BL290">
        <v>5814</v>
      </c>
      <c r="BM290">
        <v>4419</v>
      </c>
      <c r="BN290">
        <v>921.6</v>
      </c>
      <c r="BO290">
        <v>439</v>
      </c>
      <c r="BP290">
        <v>1199</v>
      </c>
      <c r="BQ290">
        <v>143.99</v>
      </c>
      <c r="BR290">
        <v>86.99</v>
      </c>
      <c r="BS290">
        <v>2999846</v>
      </c>
      <c r="BT290">
        <v>30983.8</v>
      </c>
      <c r="BU290" t="str">
        <f>SRP[[#This Row],[Tier]]&amp;" - "&amp;DOLLAR(SRP[[#This Row],[United States]],2)&amp;" USD"</f>
        <v>288 - $143.99 USD</v>
      </c>
      <c r="BV290" t="str">
        <f>WSP[[#This Row],[LOOKUP]]</f>
        <v>288 - $100.79 USD</v>
      </c>
    </row>
    <row r="291" spans="1:74" x14ac:dyDescent="0.25">
      <c r="A291">
        <v>289</v>
      </c>
      <c r="B291">
        <v>144.49</v>
      </c>
      <c r="C291">
        <v>10982</v>
      </c>
      <c r="D291">
        <v>971.5</v>
      </c>
      <c r="E291">
        <v>206.7</v>
      </c>
      <c r="F291">
        <v>144.49</v>
      </c>
      <c r="G291">
        <v>12605</v>
      </c>
      <c r="H291">
        <v>144.49</v>
      </c>
      <c r="I291">
        <v>288</v>
      </c>
      <c r="J291">
        <v>216.75</v>
      </c>
      <c r="K291">
        <v>144.49</v>
      </c>
      <c r="L291">
        <v>82150</v>
      </c>
      <c r="M291">
        <v>577</v>
      </c>
      <c r="N291">
        <v>244400</v>
      </c>
      <c r="O291">
        <v>72250</v>
      </c>
      <c r="P291">
        <v>867</v>
      </c>
      <c r="Q291">
        <v>144.49</v>
      </c>
      <c r="R291">
        <v>2889</v>
      </c>
      <c r="S291">
        <v>867.5</v>
      </c>
      <c r="T291">
        <v>914.25</v>
      </c>
      <c r="U291">
        <v>144.49</v>
      </c>
      <c r="V291">
        <v>144.49</v>
      </c>
      <c r="W291">
        <v>144.49</v>
      </c>
      <c r="X291">
        <v>144.49</v>
      </c>
      <c r="Y291">
        <v>144.49</v>
      </c>
      <c r="Z291">
        <v>1527.5</v>
      </c>
      <c r="AA291">
        <v>28890</v>
      </c>
      <c r="AB291">
        <v>18784</v>
      </c>
      <c r="AC291">
        <v>4390</v>
      </c>
      <c r="AD291">
        <v>1415000</v>
      </c>
      <c r="AE291">
        <v>144.49</v>
      </c>
      <c r="AF291">
        <v>692.5</v>
      </c>
      <c r="AG291">
        <v>144.49</v>
      </c>
      <c r="AH291">
        <v>15638</v>
      </c>
      <c r="AI291">
        <v>21574</v>
      </c>
      <c r="AJ291">
        <v>142400</v>
      </c>
      <c r="AK291">
        <v>144.49</v>
      </c>
      <c r="AL291">
        <v>183.5</v>
      </c>
      <c r="AM291">
        <v>387.15</v>
      </c>
      <c r="AN291">
        <v>144.49</v>
      </c>
      <c r="AO291">
        <v>444</v>
      </c>
      <c r="AP291">
        <v>144.49</v>
      </c>
      <c r="AQ291">
        <v>43099</v>
      </c>
      <c r="AR291">
        <v>1972</v>
      </c>
      <c r="AS291">
        <v>144.49</v>
      </c>
      <c r="AT291">
        <v>164.45</v>
      </c>
      <c r="AU291">
        <v>1021.5</v>
      </c>
      <c r="AV291">
        <v>13626.5</v>
      </c>
      <c r="AW291">
        <v>390.15</v>
      </c>
      <c r="AX291">
        <v>5979</v>
      </c>
      <c r="AY291">
        <v>388.99</v>
      </c>
      <c r="AZ291">
        <v>144.49</v>
      </c>
      <c r="BA291">
        <v>522.20000000000005</v>
      </c>
      <c r="BB291">
        <v>518.20000000000005</v>
      </c>
      <c r="BC291">
        <v>5879</v>
      </c>
      <c r="BD291">
        <v>333.5</v>
      </c>
      <c r="BE291">
        <v>154.4</v>
      </c>
      <c r="BF291">
        <v>144.49</v>
      </c>
      <c r="BG291">
        <v>144.49</v>
      </c>
      <c r="BH291">
        <v>1021.5</v>
      </c>
      <c r="BI291">
        <v>144.49</v>
      </c>
      <c r="BJ291">
        <v>1544</v>
      </c>
      <c r="BK291">
        <v>183.5</v>
      </c>
      <c r="BL291">
        <v>5837</v>
      </c>
      <c r="BM291">
        <v>4434</v>
      </c>
      <c r="BN291">
        <v>924.8</v>
      </c>
      <c r="BO291">
        <v>440.75</v>
      </c>
      <c r="BP291">
        <v>1203.25</v>
      </c>
      <c r="BQ291">
        <v>144.49</v>
      </c>
      <c r="BR291">
        <v>87.24</v>
      </c>
      <c r="BS291">
        <v>3010263</v>
      </c>
      <c r="BT291">
        <v>31091.4</v>
      </c>
      <c r="BU291" t="str">
        <f>SRP[[#This Row],[Tier]]&amp;" - "&amp;DOLLAR(SRP[[#This Row],[United States]],2)&amp;" USD"</f>
        <v>289 - $144.49 USD</v>
      </c>
      <c r="BV291" t="str">
        <f>WSP[[#This Row],[LOOKUP]]</f>
        <v>289 - $101.14 USD</v>
      </c>
    </row>
    <row r="292" spans="1:74" x14ac:dyDescent="0.25">
      <c r="A292">
        <v>290</v>
      </c>
      <c r="B292">
        <v>144.99</v>
      </c>
      <c r="C292">
        <v>11020</v>
      </c>
      <c r="D292">
        <v>974</v>
      </c>
      <c r="E292">
        <v>207.45</v>
      </c>
      <c r="F292">
        <v>144.99</v>
      </c>
      <c r="G292">
        <v>12650</v>
      </c>
      <c r="H292">
        <v>144.99</v>
      </c>
      <c r="I292">
        <v>289</v>
      </c>
      <c r="J292">
        <v>217.5</v>
      </c>
      <c r="K292">
        <v>144.99</v>
      </c>
      <c r="L292">
        <v>82400</v>
      </c>
      <c r="M292">
        <v>579</v>
      </c>
      <c r="N292">
        <v>244900</v>
      </c>
      <c r="O292">
        <v>72500</v>
      </c>
      <c r="P292">
        <v>870</v>
      </c>
      <c r="Q292">
        <v>144.99</v>
      </c>
      <c r="R292">
        <v>2899</v>
      </c>
      <c r="S292">
        <v>870</v>
      </c>
      <c r="T292">
        <v>917.5</v>
      </c>
      <c r="U292">
        <v>144.99</v>
      </c>
      <c r="V292">
        <v>144.99</v>
      </c>
      <c r="W292">
        <v>144.99</v>
      </c>
      <c r="X292">
        <v>144.99</v>
      </c>
      <c r="Y292">
        <v>144.99</v>
      </c>
      <c r="Z292">
        <v>1534</v>
      </c>
      <c r="AA292">
        <v>28990</v>
      </c>
      <c r="AB292">
        <v>18849</v>
      </c>
      <c r="AC292">
        <v>4400</v>
      </c>
      <c r="AD292">
        <v>1420000</v>
      </c>
      <c r="AE292">
        <v>144.99</v>
      </c>
      <c r="AF292">
        <v>695</v>
      </c>
      <c r="AG292">
        <v>144.99</v>
      </c>
      <c r="AH292">
        <v>15660</v>
      </c>
      <c r="AI292">
        <v>21649</v>
      </c>
      <c r="AJ292">
        <v>142900</v>
      </c>
      <c r="AK292">
        <v>144.99</v>
      </c>
      <c r="AL292">
        <v>184</v>
      </c>
      <c r="AM292">
        <v>388.5</v>
      </c>
      <c r="AN292">
        <v>144.99</v>
      </c>
      <c r="AO292">
        <v>445</v>
      </c>
      <c r="AP292">
        <v>144.99</v>
      </c>
      <c r="AQ292">
        <v>43249</v>
      </c>
      <c r="AR292">
        <v>1979</v>
      </c>
      <c r="AS292">
        <v>144.99</v>
      </c>
      <c r="AT292">
        <v>164.95</v>
      </c>
      <c r="AU292">
        <v>1024</v>
      </c>
      <c r="AV292">
        <v>13674</v>
      </c>
      <c r="AW292">
        <v>391.5</v>
      </c>
      <c r="AX292">
        <v>5999</v>
      </c>
      <c r="AY292">
        <v>389.99</v>
      </c>
      <c r="AZ292">
        <v>144.99</v>
      </c>
      <c r="BA292">
        <v>524</v>
      </c>
      <c r="BB292">
        <v>520</v>
      </c>
      <c r="BC292">
        <v>5899</v>
      </c>
      <c r="BD292">
        <v>334</v>
      </c>
      <c r="BE292">
        <v>154.9</v>
      </c>
      <c r="BF292">
        <v>144.99</v>
      </c>
      <c r="BG292">
        <v>144.99</v>
      </c>
      <c r="BH292">
        <v>1024</v>
      </c>
      <c r="BI292">
        <v>144.99</v>
      </c>
      <c r="BJ292">
        <v>1549</v>
      </c>
      <c r="BK292">
        <v>184</v>
      </c>
      <c r="BL292">
        <v>5860</v>
      </c>
      <c r="BM292">
        <v>4449</v>
      </c>
      <c r="BN292">
        <v>928</v>
      </c>
      <c r="BO292">
        <v>442.5</v>
      </c>
      <c r="BP292">
        <v>1207.5</v>
      </c>
      <c r="BQ292">
        <v>144.99</v>
      </c>
      <c r="BR292">
        <v>87.49</v>
      </c>
      <c r="BS292">
        <v>3020680</v>
      </c>
      <c r="BT292">
        <v>31199</v>
      </c>
      <c r="BU292" t="str">
        <f>SRP[[#This Row],[Tier]]&amp;" - "&amp;DOLLAR(SRP[[#This Row],[United States]],2)&amp;" USD"</f>
        <v>290 - $144.99 USD</v>
      </c>
      <c r="BV292" t="str">
        <f>WSP[[#This Row],[LOOKUP]]</f>
        <v>290 - $101.49 USD</v>
      </c>
    </row>
    <row r="293" spans="1:74" x14ac:dyDescent="0.25">
      <c r="A293">
        <v>291</v>
      </c>
      <c r="B293">
        <v>145.49</v>
      </c>
      <c r="C293">
        <v>11058</v>
      </c>
      <c r="D293">
        <v>976.5</v>
      </c>
      <c r="E293">
        <v>208.2</v>
      </c>
      <c r="F293">
        <v>145.49</v>
      </c>
      <c r="G293">
        <v>12695</v>
      </c>
      <c r="H293">
        <v>145.49</v>
      </c>
      <c r="I293">
        <v>290</v>
      </c>
      <c r="J293">
        <v>218.25</v>
      </c>
      <c r="K293">
        <v>145.49</v>
      </c>
      <c r="L293">
        <v>82650</v>
      </c>
      <c r="M293">
        <v>581</v>
      </c>
      <c r="N293">
        <v>245400</v>
      </c>
      <c r="O293">
        <v>72750</v>
      </c>
      <c r="P293">
        <v>873</v>
      </c>
      <c r="Q293">
        <v>145.49</v>
      </c>
      <c r="R293">
        <v>2909</v>
      </c>
      <c r="S293">
        <v>872.5</v>
      </c>
      <c r="T293">
        <v>920.75</v>
      </c>
      <c r="U293">
        <v>145.49</v>
      </c>
      <c r="V293">
        <v>145.49</v>
      </c>
      <c r="W293">
        <v>145.49</v>
      </c>
      <c r="X293">
        <v>145.49</v>
      </c>
      <c r="Y293">
        <v>145.49</v>
      </c>
      <c r="Z293">
        <v>1540.5</v>
      </c>
      <c r="AA293">
        <v>29090</v>
      </c>
      <c r="AB293">
        <v>18914</v>
      </c>
      <c r="AC293">
        <v>4410</v>
      </c>
      <c r="AD293">
        <v>1425000</v>
      </c>
      <c r="AE293">
        <v>145.49</v>
      </c>
      <c r="AF293">
        <v>697.5</v>
      </c>
      <c r="AG293">
        <v>145.49</v>
      </c>
      <c r="AH293">
        <v>15746</v>
      </c>
      <c r="AI293">
        <v>21724</v>
      </c>
      <c r="AJ293">
        <v>143400</v>
      </c>
      <c r="AK293">
        <v>145.49</v>
      </c>
      <c r="AL293">
        <v>184.5</v>
      </c>
      <c r="AM293">
        <v>389.85</v>
      </c>
      <c r="AN293">
        <v>145.49</v>
      </c>
      <c r="AO293">
        <v>447</v>
      </c>
      <c r="AP293">
        <v>145.49</v>
      </c>
      <c r="AQ293">
        <v>43399</v>
      </c>
      <c r="AR293">
        <v>1986</v>
      </c>
      <c r="AS293">
        <v>145.49</v>
      </c>
      <c r="AT293">
        <v>165.45</v>
      </c>
      <c r="AU293">
        <v>1026.5</v>
      </c>
      <c r="AV293">
        <v>13721.5</v>
      </c>
      <c r="AW293">
        <v>392.85</v>
      </c>
      <c r="AX293">
        <v>6019</v>
      </c>
      <c r="AY293">
        <v>390.99</v>
      </c>
      <c r="AZ293">
        <v>145.49</v>
      </c>
      <c r="BA293">
        <v>525.79999999999995</v>
      </c>
      <c r="BB293">
        <v>521.79999999999995</v>
      </c>
      <c r="BC293">
        <v>5919</v>
      </c>
      <c r="BD293">
        <v>334.5</v>
      </c>
      <c r="BE293">
        <v>155.4</v>
      </c>
      <c r="BF293">
        <v>145.49</v>
      </c>
      <c r="BG293">
        <v>145.49</v>
      </c>
      <c r="BH293">
        <v>1026.5</v>
      </c>
      <c r="BI293">
        <v>145.49</v>
      </c>
      <c r="BJ293">
        <v>1554</v>
      </c>
      <c r="BK293">
        <v>184.5</v>
      </c>
      <c r="BL293">
        <v>5883</v>
      </c>
      <c r="BM293">
        <v>4464</v>
      </c>
      <c r="BN293">
        <v>931.2</v>
      </c>
      <c r="BO293">
        <v>444.25</v>
      </c>
      <c r="BP293">
        <v>1211.75</v>
      </c>
      <c r="BQ293">
        <v>145.49</v>
      </c>
      <c r="BR293">
        <v>87.74</v>
      </c>
      <c r="BS293">
        <v>3031097</v>
      </c>
      <c r="BT293">
        <v>31306.6</v>
      </c>
      <c r="BU293" t="str">
        <f>SRP[[#This Row],[Tier]]&amp;" - "&amp;DOLLAR(SRP[[#This Row],[United States]],2)&amp;" USD"</f>
        <v>291 - $145.49 USD</v>
      </c>
      <c r="BV293" t="str">
        <f>WSP[[#This Row],[LOOKUP]]</f>
        <v>291 - $101.84 USD</v>
      </c>
    </row>
    <row r="294" spans="1:74" x14ac:dyDescent="0.25">
      <c r="A294">
        <v>292</v>
      </c>
      <c r="B294">
        <v>145.99</v>
      </c>
      <c r="C294">
        <v>11096</v>
      </c>
      <c r="D294">
        <v>979</v>
      </c>
      <c r="E294">
        <v>208.95</v>
      </c>
      <c r="F294">
        <v>145.99</v>
      </c>
      <c r="G294">
        <v>12740</v>
      </c>
      <c r="H294">
        <v>145.99</v>
      </c>
      <c r="I294">
        <v>291</v>
      </c>
      <c r="J294">
        <v>219</v>
      </c>
      <c r="K294">
        <v>145.99</v>
      </c>
      <c r="L294">
        <v>82900</v>
      </c>
      <c r="M294">
        <v>583</v>
      </c>
      <c r="N294">
        <v>245900</v>
      </c>
      <c r="O294">
        <v>73000</v>
      </c>
      <c r="P294">
        <v>876</v>
      </c>
      <c r="Q294">
        <v>145.99</v>
      </c>
      <c r="R294">
        <v>2919</v>
      </c>
      <c r="S294">
        <v>875</v>
      </c>
      <c r="T294">
        <v>924</v>
      </c>
      <c r="U294">
        <v>145.99</v>
      </c>
      <c r="V294">
        <v>145.99</v>
      </c>
      <c r="W294">
        <v>145.99</v>
      </c>
      <c r="X294">
        <v>145.99</v>
      </c>
      <c r="Y294">
        <v>145.99</v>
      </c>
      <c r="Z294">
        <v>1547</v>
      </c>
      <c r="AA294">
        <v>29190</v>
      </c>
      <c r="AB294">
        <v>18979</v>
      </c>
      <c r="AC294">
        <v>4420</v>
      </c>
      <c r="AD294">
        <v>1430000</v>
      </c>
      <c r="AE294">
        <v>145.99</v>
      </c>
      <c r="AF294">
        <v>700</v>
      </c>
      <c r="AG294">
        <v>145.99</v>
      </c>
      <c r="AH294">
        <v>15768</v>
      </c>
      <c r="AI294">
        <v>21799</v>
      </c>
      <c r="AJ294">
        <v>143900</v>
      </c>
      <c r="AK294">
        <v>145.99</v>
      </c>
      <c r="AL294">
        <v>185</v>
      </c>
      <c r="AM294">
        <v>391.2</v>
      </c>
      <c r="AN294">
        <v>145.99</v>
      </c>
      <c r="AO294">
        <v>448</v>
      </c>
      <c r="AP294">
        <v>145.99</v>
      </c>
      <c r="AQ294">
        <v>43549</v>
      </c>
      <c r="AR294">
        <v>1993</v>
      </c>
      <c r="AS294">
        <v>145.99</v>
      </c>
      <c r="AT294">
        <v>165.95</v>
      </c>
      <c r="AU294">
        <v>1029</v>
      </c>
      <c r="AV294">
        <v>13769</v>
      </c>
      <c r="AW294">
        <v>394.2</v>
      </c>
      <c r="AX294">
        <v>6039</v>
      </c>
      <c r="AY294">
        <v>391.99</v>
      </c>
      <c r="AZ294">
        <v>145.99</v>
      </c>
      <c r="BA294">
        <v>527.6</v>
      </c>
      <c r="BB294">
        <v>523.6</v>
      </c>
      <c r="BC294">
        <v>5939</v>
      </c>
      <c r="BD294">
        <v>335</v>
      </c>
      <c r="BE294">
        <v>155.9</v>
      </c>
      <c r="BF294">
        <v>145.99</v>
      </c>
      <c r="BG294">
        <v>145.99</v>
      </c>
      <c r="BH294">
        <v>1029</v>
      </c>
      <c r="BI294">
        <v>145.99</v>
      </c>
      <c r="BJ294">
        <v>1559</v>
      </c>
      <c r="BK294">
        <v>185</v>
      </c>
      <c r="BL294">
        <v>5906</v>
      </c>
      <c r="BM294">
        <v>4479</v>
      </c>
      <c r="BN294">
        <v>934.4</v>
      </c>
      <c r="BO294">
        <v>446</v>
      </c>
      <c r="BP294">
        <v>1216</v>
      </c>
      <c r="BQ294">
        <v>145.99</v>
      </c>
      <c r="BR294">
        <v>87.99</v>
      </c>
      <c r="BS294">
        <v>3041514</v>
      </c>
      <c r="BT294">
        <v>31414.2</v>
      </c>
      <c r="BU294" t="str">
        <f>SRP[[#This Row],[Tier]]&amp;" - "&amp;DOLLAR(SRP[[#This Row],[United States]],2)&amp;" USD"</f>
        <v>292 - $145.99 USD</v>
      </c>
      <c r="BV294" t="str">
        <f>WSP[[#This Row],[LOOKUP]]</f>
        <v>292 - $102.19 USD</v>
      </c>
    </row>
    <row r="295" spans="1:74" x14ac:dyDescent="0.25">
      <c r="A295">
        <v>293</v>
      </c>
      <c r="B295">
        <v>146.49</v>
      </c>
      <c r="C295">
        <v>11134</v>
      </c>
      <c r="D295">
        <v>981.5</v>
      </c>
      <c r="E295">
        <v>209.7</v>
      </c>
      <c r="F295">
        <v>146.49</v>
      </c>
      <c r="G295">
        <v>12785</v>
      </c>
      <c r="H295">
        <v>146.49</v>
      </c>
      <c r="I295">
        <v>292</v>
      </c>
      <c r="J295">
        <v>219.75</v>
      </c>
      <c r="K295">
        <v>146.49</v>
      </c>
      <c r="L295">
        <v>83150</v>
      </c>
      <c r="M295">
        <v>585</v>
      </c>
      <c r="N295">
        <v>246400</v>
      </c>
      <c r="O295">
        <v>73250</v>
      </c>
      <c r="P295">
        <v>879</v>
      </c>
      <c r="Q295">
        <v>146.49</v>
      </c>
      <c r="R295">
        <v>2929</v>
      </c>
      <c r="S295">
        <v>877.5</v>
      </c>
      <c r="T295">
        <v>927.25</v>
      </c>
      <c r="U295">
        <v>146.49</v>
      </c>
      <c r="V295">
        <v>146.49</v>
      </c>
      <c r="W295">
        <v>146.49</v>
      </c>
      <c r="X295">
        <v>146.49</v>
      </c>
      <c r="Y295">
        <v>146.49</v>
      </c>
      <c r="Z295">
        <v>1553.5</v>
      </c>
      <c r="AA295">
        <v>29290</v>
      </c>
      <c r="AB295">
        <v>19044</v>
      </c>
      <c r="AC295">
        <v>4430</v>
      </c>
      <c r="AD295">
        <v>1435000</v>
      </c>
      <c r="AE295">
        <v>146.49</v>
      </c>
      <c r="AF295">
        <v>702.5</v>
      </c>
      <c r="AG295">
        <v>146.49</v>
      </c>
      <c r="AH295">
        <v>15854</v>
      </c>
      <c r="AI295">
        <v>21874</v>
      </c>
      <c r="AJ295">
        <v>144400</v>
      </c>
      <c r="AK295">
        <v>146.49</v>
      </c>
      <c r="AL295">
        <v>185.5</v>
      </c>
      <c r="AM295">
        <v>392.55</v>
      </c>
      <c r="AN295">
        <v>146.49</v>
      </c>
      <c r="AO295">
        <v>450</v>
      </c>
      <c r="AP295">
        <v>146.49</v>
      </c>
      <c r="AQ295">
        <v>43699</v>
      </c>
      <c r="AR295">
        <v>2000</v>
      </c>
      <c r="AS295">
        <v>146.49</v>
      </c>
      <c r="AT295">
        <v>166.45</v>
      </c>
      <c r="AU295">
        <v>1031.5</v>
      </c>
      <c r="AV295">
        <v>13816.5</v>
      </c>
      <c r="AW295">
        <v>395.55</v>
      </c>
      <c r="AX295">
        <v>6059</v>
      </c>
      <c r="AY295">
        <v>392.99</v>
      </c>
      <c r="AZ295">
        <v>146.49</v>
      </c>
      <c r="BA295">
        <v>529.4</v>
      </c>
      <c r="BB295">
        <v>525.4</v>
      </c>
      <c r="BC295">
        <v>5959</v>
      </c>
      <c r="BD295">
        <v>335.5</v>
      </c>
      <c r="BE295">
        <v>156.4</v>
      </c>
      <c r="BF295">
        <v>146.49</v>
      </c>
      <c r="BG295">
        <v>146.49</v>
      </c>
      <c r="BH295">
        <v>1031.5</v>
      </c>
      <c r="BI295">
        <v>146.49</v>
      </c>
      <c r="BJ295">
        <v>1564</v>
      </c>
      <c r="BK295">
        <v>185.5</v>
      </c>
      <c r="BL295">
        <v>5929</v>
      </c>
      <c r="BM295">
        <v>4494</v>
      </c>
      <c r="BN295">
        <v>937.6</v>
      </c>
      <c r="BO295">
        <v>447.75</v>
      </c>
      <c r="BP295">
        <v>1220.25</v>
      </c>
      <c r="BQ295">
        <v>146.49</v>
      </c>
      <c r="BR295">
        <v>88.24</v>
      </c>
      <c r="BS295">
        <v>3051931</v>
      </c>
      <c r="BT295">
        <v>31521.8</v>
      </c>
      <c r="BU295" t="str">
        <f>SRP[[#This Row],[Tier]]&amp;" - "&amp;DOLLAR(SRP[[#This Row],[United States]],2)&amp;" USD"</f>
        <v>293 - $146.49 USD</v>
      </c>
      <c r="BV295" t="str">
        <f>WSP[[#This Row],[LOOKUP]]</f>
        <v>293 - $102.54 USD</v>
      </c>
    </row>
    <row r="296" spans="1:74" x14ac:dyDescent="0.25">
      <c r="A296">
        <v>294</v>
      </c>
      <c r="B296">
        <v>146.99</v>
      </c>
      <c r="C296">
        <v>11172</v>
      </c>
      <c r="D296">
        <v>984</v>
      </c>
      <c r="E296">
        <v>210.45</v>
      </c>
      <c r="F296">
        <v>146.99</v>
      </c>
      <c r="G296">
        <v>12830</v>
      </c>
      <c r="H296">
        <v>146.99</v>
      </c>
      <c r="I296">
        <v>293</v>
      </c>
      <c r="J296">
        <v>220.5</v>
      </c>
      <c r="K296">
        <v>146.99</v>
      </c>
      <c r="L296">
        <v>83400</v>
      </c>
      <c r="M296">
        <v>587</v>
      </c>
      <c r="N296">
        <v>246900</v>
      </c>
      <c r="O296">
        <v>73500</v>
      </c>
      <c r="P296">
        <v>882</v>
      </c>
      <c r="Q296">
        <v>146.99</v>
      </c>
      <c r="R296">
        <v>2939</v>
      </c>
      <c r="S296">
        <v>880</v>
      </c>
      <c r="T296">
        <v>930.5</v>
      </c>
      <c r="U296">
        <v>146.99</v>
      </c>
      <c r="V296">
        <v>146.99</v>
      </c>
      <c r="W296">
        <v>146.99</v>
      </c>
      <c r="X296">
        <v>146.99</v>
      </c>
      <c r="Y296">
        <v>146.99</v>
      </c>
      <c r="Z296">
        <v>1560</v>
      </c>
      <c r="AA296">
        <v>29390</v>
      </c>
      <c r="AB296">
        <v>19109</v>
      </c>
      <c r="AC296">
        <v>4440</v>
      </c>
      <c r="AD296">
        <v>1440000</v>
      </c>
      <c r="AE296">
        <v>146.99</v>
      </c>
      <c r="AF296">
        <v>705</v>
      </c>
      <c r="AG296">
        <v>146.99</v>
      </c>
      <c r="AH296">
        <v>15876</v>
      </c>
      <c r="AI296">
        <v>21949</v>
      </c>
      <c r="AJ296">
        <v>144900</v>
      </c>
      <c r="AK296">
        <v>146.99</v>
      </c>
      <c r="AL296">
        <v>186</v>
      </c>
      <c r="AM296">
        <v>393.9</v>
      </c>
      <c r="AN296">
        <v>146.99</v>
      </c>
      <c r="AO296">
        <v>451</v>
      </c>
      <c r="AP296">
        <v>146.99</v>
      </c>
      <c r="AQ296">
        <v>43849</v>
      </c>
      <c r="AR296">
        <v>2007</v>
      </c>
      <c r="AS296">
        <v>146.99</v>
      </c>
      <c r="AT296">
        <v>166.95</v>
      </c>
      <c r="AU296">
        <v>1034</v>
      </c>
      <c r="AV296">
        <v>13864</v>
      </c>
      <c r="AW296">
        <v>396.9</v>
      </c>
      <c r="AX296">
        <v>6079</v>
      </c>
      <c r="AY296">
        <v>393.99</v>
      </c>
      <c r="AZ296">
        <v>146.99</v>
      </c>
      <c r="BA296">
        <v>531.20000000000005</v>
      </c>
      <c r="BB296">
        <v>527.20000000000005</v>
      </c>
      <c r="BC296">
        <v>5979</v>
      </c>
      <c r="BD296">
        <v>336</v>
      </c>
      <c r="BE296">
        <v>156.9</v>
      </c>
      <c r="BF296">
        <v>146.99</v>
      </c>
      <c r="BG296">
        <v>146.99</v>
      </c>
      <c r="BH296">
        <v>1034</v>
      </c>
      <c r="BI296">
        <v>146.99</v>
      </c>
      <c r="BJ296">
        <v>1569</v>
      </c>
      <c r="BK296">
        <v>186</v>
      </c>
      <c r="BL296">
        <v>5952</v>
      </c>
      <c r="BM296">
        <v>4509</v>
      </c>
      <c r="BN296">
        <v>940.8</v>
      </c>
      <c r="BO296">
        <v>449.5</v>
      </c>
      <c r="BP296">
        <v>1224.5</v>
      </c>
      <c r="BQ296">
        <v>146.99</v>
      </c>
      <c r="BR296">
        <v>88.49</v>
      </c>
      <c r="BS296">
        <v>3062348</v>
      </c>
      <c r="BT296">
        <v>31629.4</v>
      </c>
      <c r="BU296" t="str">
        <f>SRP[[#This Row],[Tier]]&amp;" - "&amp;DOLLAR(SRP[[#This Row],[United States]],2)&amp;" USD"</f>
        <v>294 - $146.99 USD</v>
      </c>
      <c r="BV296" t="str">
        <f>WSP[[#This Row],[LOOKUP]]</f>
        <v>294 - $102.89 USD</v>
      </c>
    </row>
    <row r="297" spans="1:74" x14ac:dyDescent="0.25">
      <c r="A297">
        <v>295</v>
      </c>
      <c r="B297">
        <v>147.49</v>
      </c>
      <c r="C297">
        <v>11210</v>
      </c>
      <c r="D297">
        <v>986.5</v>
      </c>
      <c r="E297">
        <v>211.2</v>
      </c>
      <c r="F297">
        <v>147.49</v>
      </c>
      <c r="G297">
        <v>12875</v>
      </c>
      <c r="H297">
        <v>147.49</v>
      </c>
      <c r="I297">
        <v>294</v>
      </c>
      <c r="J297">
        <v>221.25</v>
      </c>
      <c r="K297">
        <v>147.49</v>
      </c>
      <c r="L297">
        <v>83650</v>
      </c>
      <c r="M297">
        <v>589</v>
      </c>
      <c r="N297">
        <v>247400</v>
      </c>
      <c r="O297">
        <v>73750</v>
      </c>
      <c r="P297">
        <v>885</v>
      </c>
      <c r="Q297">
        <v>147.49</v>
      </c>
      <c r="R297">
        <v>2949</v>
      </c>
      <c r="S297">
        <v>882.5</v>
      </c>
      <c r="T297">
        <v>933.75</v>
      </c>
      <c r="U297">
        <v>147.49</v>
      </c>
      <c r="V297">
        <v>147.49</v>
      </c>
      <c r="W297">
        <v>147.49</v>
      </c>
      <c r="X297">
        <v>147.49</v>
      </c>
      <c r="Y297">
        <v>147.49</v>
      </c>
      <c r="Z297">
        <v>1566.5</v>
      </c>
      <c r="AA297">
        <v>29490</v>
      </c>
      <c r="AB297">
        <v>19174</v>
      </c>
      <c r="AC297">
        <v>4450</v>
      </c>
      <c r="AD297">
        <v>1445000</v>
      </c>
      <c r="AE297">
        <v>147.49</v>
      </c>
      <c r="AF297">
        <v>707.5</v>
      </c>
      <c r="AG297">
        <v>147.49</v>
      </c>
      <c r="AH297">
        <v>15962</v>
      </c>
      <c r="AI297">
        <v>22024</v>
      </c>
      <c r="AJ297">
        <v>145400</v>
      </c>
      <c r="AK297">
        <v>147.49</v>
      </c>
      <c r="AL297">
        <v>186.5</v>
      </c>
      <c r="AM297">
        <v>395.25</v>
      </c>
      <c r="AN297">
        <v>147.49</v>
      </c>
      <c r="AO297">
        <v>453</v>
      </c>
      <c r="AP297">
        <v>147.49</v>
      </c>
      <c r="AQ297">
        <v>43999</v>
      </c>
      <c r="AR297">
        <v>2014</v>
      </c>
      <c r="AS297">
        <v>147.49</v>
      </c>
      <c r="AT297">
        <v>167.45</v>
      </c>
      <c r="AU297">
        <v>1036.5</v>
      </c>
      <c r="AV297">
        <v>13911.5</v>
      </c>
      <c r="AW297">
        <v>398.25</v>
      </c>
      <c r="AX297">
        <v>6099</v>
      </c>
      <c r="AY297">
        <v>394.99</v>
      </c>
      <c r="AZ297">
        <v>147.49</v>
      </c>
      <c r="BA297">
        <v>533</v>
      </c>
      <c r="BB297">
        <v>529</v>
      </c>
      <c r="BC297">
        <v>5999</v>
      </c>
      <c r="BD297">
        <v>336.5</v>
      </c>
      <c r="BE297">
        <v>157.4</v>
      </c>
      <c r="BF297">
        <v>147.49</v>
      </c>
      <c r="BG297">
        <v>147.49</v>
      </c>
      <c r="BH297">
        <v>1036.5</v>
      </c>
      <c r="BI297">
        <v>147.49</v>
      </c>
      <c r="BJ297">
        <v>1574</v>
      </c>
      <c r="BK297">
        <v>186.5</v>
      </c>
      <c r="BL297">
        <v>5975</v>
      </c>
      <c r="BM297">
        <v>4524</v>
      </c>
      <c r="BN297">
        <v>944</v>
      </c>
      <c r="BO297">
        <v>451.25</v>
      </c>
      <c r="BP297">
        <v>1228.75</v>
      </c>
      <c r="BQ297">
        <v>147.49</v>
      </c>
      <c r="BR297">
        <v>88.74</v>
      </c>
      <c r="BS297">
        <v>3072765</v>
      </c>
      <c r="BT297">
        <v>31737</v>
      </c>
      <c r="BU297" t="str">
        <f>SRP[[#This Row],[Tier]]&amp;" - "&amp;DOLLAR(SRP[[#This Row],[United States]],2)&amp;" USD"</f>
        <v>295 - $147.49 USD</v>
      </c>
      <c r="BV297" t="str">
        <f>WSP[[#This Row],[LOOKUP]]</f>
        <v>295 - $103.24 USD</v>
      </c>
    </row>
    <row r="298" spans="1:74" x14ac:dyDescent="0.25">
      <c r="A298">
        <v>296</v>
      </c>
      <c r="B298">
        <v>147.99</v>
      </c>
      <c r="C298">
        <v>11248</v>
      </c>
      <c r="D298">
        <v>989</v>
      </c>
      <c r="E298">
        <v>211.95</v>
      </c>
      <c r="F298">
        <v>147.99</v>
      </c>
      <c r="G298">
        <v>12920</v>
      </c>
      <c r="H298">
        <v>147.99</v>
      </c>
      <c r="I298">
        <v>295</v>
      </c>
      <c r="J298">
        <v>222</v>
      </c>
      <c r="K298">
        <v>147.99</v>
      </c>
      <c r="L298">
        <v>83900</v>
      </c>
      <c r="M298">
        <v>591</v>
      </c>
      <c r="N298">
        <v>247900</v>
      </c>
      <c r="O298">
        <v>74000</v>
      </c>
      <c r="P298">
        <v>888</v>
      </c>
      <c r="Q298">
        <v>147.99</v>
      </c>
      <c r="R298">
        <v>2959</v>
      </c>
      <c r="S298">
        <v>885</v>
      </c>
      <c r="T298">
        <v>937</v>
      </c>
      <c r="U298">
        <v>147.99</v>
      </c>
      <c r="V298">
        <v>147.99</v>
      </c>
      <c r="W298">
        <v>147.99</v>
      </c>
      <c r="X298">
        <v>147.99</v>
      </c>
      <c r="Y298">
        <v>147.99</v>
      </c>
      <c r="Z298">
        <v>1573</v>
      </c>
      <c r="AA298">
        <v>29590</v>
      </c>
      <c r="AB298">
        <v>19239</v>
      </c>
      <c r="AC298">
        <v>4460</v>
      </c>
      <c r="AD298">
        <v>1450000</v>
      </c>
      <c r="AE298">
        <v>147.99</v>
      </c>
      <c r="AF298">
        <v>710</v>
      </c>
      <c r="AG298">
        <v>147.99</v>
      </c>
      <c r="AH298">
        <v>15984</v>
      </c>
      <c r="AI298">
        <v>22099</v>
      </c>
      <c r="AJ298">
        <v>145900</v>
      </c>
      <c r="AK298">
        <v>147.99</v>
      </c>
      <c r="AL298">
        <v>187</v>
      </c>
      <c r="AM298">
        <v>396.6</v>
      </c>
      <c r="AN298">
        <v>147.99</v>
      </c>
      <c r="AO298">
        <v>454</v>
      </c>
      <c r="AP298">
        <v>147.99</v>
      </c>
      <c r="AQ298">
        <v>44149</v>
      </c>
      <c r="AR298">
        <v>2021</v>
      </c>
      <c r="AS298">
        <v>147.99</v>
      </c>
      <c r="AT298">
        <v>167.95</v>
      </c>
      <c r="AU298">
        <v>1039</v>
      </c>
      <c r="AV298">
        <v>13959</v>
      </c>
      <c r="AW298">
        <v>399.6</v>
      </c>
      <c r="AX298">
        <v>6119</v>
      </c>
      <c r="AY298">
        <v>395.99</v>
      </c>
      <c r="AZ298">
        <v>147.99</v>
      </c>
      <c r="BA298">
        <v>534.79999999999995</v>
      </c>
      <c r="BB298">
        <v>530.79999999999995</v>
      </c>
      <c r="BC298">
        <v>6019</v>
      </c>
      <c r="BD298">
        <v>337</v>
      </c>
      <c r="BE298">
        <v>157.9</v>
      </c>
      <c r="BF298">
        <v>147.99</v>
      </c>
      <c r="BG298">
        <v>147.99</v>
      </c>
      <c r="BH298">
        <v>1039</v>
      </c>
      <c r="BI298">
        <v>147.99</v>
      </c>
      <c r="BJ298">
        <v>1579</v>
      </c>
      <c r="BK298">
        <v>187</v>
      </c>
      <c r="BL298">
        <v>5998</v>
      </c>
      <c r="BM298">
        <v>4539</v>
      </c>
      <c r="BN298">
        <v>947.2</v>
      </c>
      <c r="BO298">
        <v>453</v>
      </c>
      <c r="BP298">
        <v>1233</v>
      </c>
      <c r="BQ298">
        <v>147.99</v>
      </c>
      <c r="BR298">
        <v>88.99</v>
      </c>
      <c r="BS298">
        <v>3083182</v>
      </c>
      <c r="BT298">
        <v>31844.6</v>
      </c>
      <c r="BU298" t="str">
        <f>SRP[[#This Row],[Tier]]&amp;" - "&amp;DOLLAR(SRP[[#This Row],[United States]],2)&amp;" USD"</f>
        <v>296 - $147.99 USD</v>
      </c>
      <c r="BV298" t="str">
        <f>WSP[[#This Row],[LOOKUP]]</f>
        <v>296 - $103.59 USD</v>
      </c>
    </row>
    <row r="299" spans="1:74" x14ac:dyDescent="0.25">
      <c r="A299">
        <v>297</v>
      </c>
      <c r="B299">
        <v>148.49</v>
      </c>
      <c r="C299">
        <v>11286</v>
      </c>
      <c r="D299">
        <v>991.5</v>
      </c>
      <c r="E299">
        <v>212.7</v>
      </c>
      <c r="F299">
        <v>148.49</v>
      </c>
      <c r="G299">
        <v>12965</v>
      </c>
      <c r="H299">
        <v>148.49</v>
      </c>
      <c r="I299">
        <v>296</v>
      </c>
      <c r="J299">
        <v>222.75</v>
      </c>
      <c r="K299">
        <v>148.49</v>
      </c>
      <c r="L299">
        <v>84150</v>
      </c>
      <c r="M299">
        <v>593</v>
      </c>
      <c r="N299">
        <v>248400</v>
      </c>
      <c r="O299">
        <v>74250</v>
      </c>
      <c r="P299">
        <v>891</v>
      </c>
      <c r="Q299">
        <v>148.49</v>
      </c>
      <c r="R299">
        <v>2969</v>
      </c>
      <c r="S299">
        <v>887.5</v>
      </c>
      <c r="T299">
        <v>940.25</v>
      </c>
      <c r="U299">
        <v>148.49</v>
      </c>
      <c r="V299">
        <v>148.49</v>
      </c>
      <c r="W299">
        <v>148.49</v>
      </c>
      <c r="X299">
        <v>148.49</v>
      </c>
      <c r="Y299">
        <v>148.49</v>
      </c>
      <c r="Z299">
        <v>1579.5</v>
      </c>
      <c r="AA299">
        <v>29690</v>
      </c>
      <c r="AB299">
        <v>19304</v>
      </c>
      <c r="AC299">
        <v>4470</v>
      </c>
      <c r="AD299">
        <v>1455000</v>
      </c>
      <c r="AE299">
        <v>148.49</v>
      </c>
      <c r="AF299">
        <v>712.5</v>
      </c>
      <c r="AG299">
        <v>148.49</v>
      </c>
      <c r="AH299">
        <v>16070</v>
      </c>
      <c r="AI299">
        <v>22174</v>
      </c>
      <c r="AJ299">
        <v>146400</v>
      </c>
      <c r="AK299">
        <v>148.49</v>
      </c>
      <c r="AL299">
        <v>187.5</v>
      </c>
      <c r="AM299">
        <v>397.95</v>
      </c>
      <c r="AN299">
        <v>148.49</v>
      </c>
      <c r="AO299">
        <v>456</v>
      </c>
      <c r="AP299">
        <v>148.49</v>
      </c>
      <c r="AQ299">
        <v>44299</v>
      </c>
      <c r="AR299">
        <v>2028</v>
      </c>
      <c r="AS299">
        <v>148.49</v>
      </c>
      <c r="AT299">
        <v>168.45</v>
      </c>
      <c r="AU299">
        <v>1041.5</v>
      </c>
      <c r="AV299">
        <v>14006.5</v>
      </c>
      <c r="AW299">
        <v>400.95</v>
      </c>
      <c r="AX299">
        <v>6139</v>
      </c>
      <c r="AY299">
        <v>396.99</v>
      </c>
      <c r="AZ299">
        <v>148.49</v>
      </c>
      <c r="BA299">
        <v>536.6</v>
      </c>
      <c r="BB299">
        <v>532.6</v>
      </c>
      <c r="BC299">
        <v>6039</v>
      </c>
      <c r="BD299">
        <v>337.5</v>
      </c>
      <c r="BE299">
        <v>158.4</v>
      </c>
      <c r="BF299">
        <v>148.49</v>
      </c>
      <c r="BG299">
        <v>148.49</v>
      </c>
      <c r="BH299">
        <v>1041.5</v>
      </c>
      <c r="BI299">
        <v>148.49</v>
      </c>
      <c r="BJ299">
        <v>1584</v>
      </c>
      <c r="BK299">
        <v>187.5</v>
      </c>
      <c r="BL299">
        <v>6021</v>
      </c>
      <c r="BM299">
        <v>4554</v>
      </c>
      <c r="BN299">
        <v>950.4</v>
      </c>
      <c r="BO299">
        <v>454.75</v>
      </c>
      <c r="BP299">
        <v>1237.25</v>
      </c>
      <c r="BQ299">
        <v>148.49</v>
      </c>
      <c r="BR299">
        <v>89.24</v>
      </c>
      <c r="BS299">
        <v>3093599</v>
      </c>
      <c r="BT299">
        <v>31952.2</v>
      </c>
      <c r="BU299" t="str">
        <f>SRP[[#This Row],[Tier]]&amp;" - "&amp;DOLLAR(SRP[[#This Row],[United States]],2)&amp;" USD"</f>
        <v>297 - $148.49 USD</v>
      </c>
      <c r="BV299" t="str">
        <f>WSP[[#This Row],[LOOKUP]]</f>
        <v>297 - $103.94 USD</v>
      </c>
    </row>
    <row r="300" spans="1:74" x14ac:dyDescent="0.25">
      <c r="A300">
        <v>298</v>
      </c>
      <c r="B300">
        <v>148.99</v>
      </c>
      <c r="C300">
        <v>11324</v>
      </c>
      <c r="D300">
        <v>994</v>
      </c>
      <c r="E300">
        <v>213.45</v>
      </c>
      <c r="F300">
        <v>148.99</v>
      </c>
      <c r="G300">
        <v>13010</v>
      </c>
      <c r="H300">
        <v>148.99</v>
      </c>
      <c r="I300">
        <v>297</v>
      </c>
      <c r="J300">
        <v>223.5</v>
      </c>
      <c r="K300">
        <v>148.99</v>
      </c>
      <c r="L300">
        <v>84400</v>
      </c>
      <c r="M300">
        <v>595</v>
      </c>
      <c r="N300">
        <v>248900</v>
      </c>
      <c r="O300">
        <v>74500</v>
      </c>
      <c r="P300">
        <v>894</v>
      </c>
      <c r="Q300">
        <v>148.99</v>
      </c>
      <c r="R300">
        <v>2979</v>
      </c>
      <c r="S300">
        <v>890</v>
      </c>
      <c r="T300">
        <v>943.5</v>
      </c>
      <c r="U300">
        <v>148.99</v>
      </c>
      <c r="V300">
        <v>148.99</v>
      </c>
      <c r="W300">
        <v>148.99</v>
      </c>
      <c r="X300">
        <v>148.99</v>
      </c>
      <c r="Y300">
        <v>148.99</v>
      </c>
      <c r="Z300">
        <v>1586</v>
      </c>
      <c r="AA300">
        <v>29790</v>
      </c>
      <c r="AB300">
        <v>19369</v>
      </c>
      <c r="AC300">
        <v>4480</v>
      </c>
      <c r="AD300">
        <v>1460000</v>
      </c>
      <c r="AE300">
        <v>148.99</v>
      </c>
      <c r="AF300">
        <v>715</v>
      </c>
      <c r="AG300">
        <v>148.99</v>
      </c>
      <c r="AH300">
        <v>16092</v>
      </c>
      <c r="AI300">
        <v>22249</v>
      </c>
      <c r="AJ300">
        <v>146900</v>
      </c>
      <c r="AK300">
        <v>148.99</v>
      </c>
      <c r="AL300">
        <v>188</v>
      </c>
      <c r="AM300">
        <v>399.3</v>
      </c>
      <c r="AN300">
        <v>148.99</v>
      </c>
      <c r="AO300">
        <v>457</v>
      </c>
      <c r="AP300">
        <v>148.99</v>
      </c>
      <c r="AQ300">
        <v>44449</v>
      </c>
      <c r="AR300">
        <v>2035</v>
      </c>
      <c r="AS300">
        <v>148.99</v>
      </c>
      <c r="AT300">
        <v>168.95</v>
      </c>
      <c r="AU300">
        <v>1044</v>
      </c>
      <c r="AV300">
        <v>14054</v>
      </c>
      <c r="AW300">
        <v>402.3</v>
      </c>
      <c r="AX300">
        <v>6159</v>
      </c>
      <c r="AY300">
        <v>397.99</v>
      </c>
      <c r="AZ300">
        <v>148.99</v>
      </c>
      <c r="BA300">
        <v>538.4</v>
      </c>
      <c r="BB300">
        <v>534.4</v>
      </c>
      <c r="BC300">
        <v>6059</v>
      </c>
      <c r="BD300">
        <v>338</v>
      </c>
      <c r="BE300">
        <v>158.9</v>
      </c>
      <c r="BF300">
        <v>148.99</v>
      </c>
      <c r="BG300">
        <v>148.99</v>
      </c>
      <c r="BH300">
        <v>1044</v>
      </c>
      <c r="BI300">
        <v>148.99</v>
      </c>
      <c r="BJ300">
        <v>1589</v>
      </c>
      <c r="BK300">
        <v>188</v>
      </c>
      <c r="BL300">
        <v>6044</v>
      </c>
      <c r="BM300">
        <v>4569</v>
      </c>
      <c r="BN300">
        <v>953.6</v>
      </c>
      <c r="BO300">
        <v>456.5</v>
      </c>
      <c r="BP300">
        <v>1241.5</v>
      </c>
      <c r="BQ300">
        <v>148.99</v>
      </c>
      <c r="BR300">
        <v>89.49</v>
      </c>
      <c r="BS300">
        <v>3104016</v>
      </c>
      <c r="BT300">
        <v>32059.8</v>
      </c>
      <c r="BU300" t="str">
        <f>SRP[[#This Row],[Tier]]&amp;" - "&amp;DOLLAR(SRP[[#This Row],[United States]],2)&amp;" USD"</f>
        <v>298 - $148.99 USD</v>
      </c>
      <c r="BV300" t="str">
        <f>WSP[[#This Row],[LOOKUP]]</f>
        <v>298 - $104.29 USD</v>
      </c>
    </row>
    <row r="301" spans="1:74" x14ac:dyDescent="0.25">
      <c r="A301">
        <v>299</v>
      </c>
      <c r="B301">
        <v>149.49</v>
      </c>
      <c r="C301">
        <v>11362</v>
      </c>
      <c r="D301">
        <v>996.5</v>
      </c>
      <c r="E301">
        <v>214.2</v>
      </c>
      <c r="F301">
        <v>149.49</v>
      </c>
      <c r="G301">
        <v>13055</v>
      </c>
      <c r="H301">
        <v>149.49</v>
      </c>
      <c r="I301">
        <v>298</v>
      </c>
      <c r="J301">
        <v>224.25</v>
      </c>
      <c r="K301">
        <v>149.49</v>
      </c>
      <c r="L301">
        <v>84650</v>
      </c>
      <c r="M301">
        <v>597</v>
      </c>
      <c r="N301">
        <v>249400</v>
      </c>
      <c r="O301">
        <v>74750</v>
      </c>
      <c r="P301">
        <v>897</v>
      </c>
      <c r="Q301">
        <v>149.49</v>
      </c>
      <c r="R301">
        <v>2989</v>
      </c>
      <c r="S301">
        <v>892.5</v>
      </c>
      <c r="T301">
        <v>946.75</v>
      </c>
      <c r="U301">
        <v>149.49</v>
      </c>
      <c r="V301">
        <v>149.49</v>
      </c>
      <c r="W301">
        <v>149.49</v>
      </c>
      <c r="X301">
        <v>149.49</v>
      </c>
      <c r="Y301">
        <v>149.49</v>
      </c>
      <c r="Z301">
        <v>1592.5</v>
      </c>
      <c r="AA301">
        <v>29890</v>
      </c>
      <c r="AB301">
        <v>19434</v>
      </c>
      <c r="AC301">
        <v>4490</v>
      </c>
      <c r="AD301">
        <v>1465000</v>
      </c>
      <c r="AE301">
        <v>149.49</v>
      </c>
      <c r="AF301">
        <v>717.5</v>
      </c>
      <c r="AG301">
        <v>149.49</v>
      </c>
      <c r="AH301">
        <v>16178</v>
      </c>
      <c r="AI301">
        <v>22324</v>
      </c>
      <c r="AJ301">
        <v>147400</v>
      </c>
      <c r="AK301">
        <v>149.49</v>
      </c>
      <c r="AL301">
        <v>188.5</v>
      </c>
      <c r="AM301">
        <v>400.65</v>
      </c>
      <c r="AN301">
        <v>149.49</v>
      </c>
      <c r="AO301">
        <v>459</v>
      </c>
      <c r="AP301">
        <v>149.49</v>
      </c>
      <c r="AQ301">
        <v>44599</v>
      </c>
      <c r="AR301">
        <v>2042</v>
      </c>
      <c r="AS301">
        <v>149.49</v>
      </c>
      <c r="AT301">
        <v>169.45</v>
      </c>
      <c r="AU301">
        <v>1046.5</v>
      </c>
      <c r="AV301">
        <v>14101.5</v>
      </c>
      <c r="AW301">
        <v>403.65</v>
      </c>
      <c r="AX301">
        <v>6179</v>
      </c>
      <c r="AY301">
        <v>398.99</v>
      </c>
      <c r="AZ301">
        <v>149.49</v>
      </c>
      <c r="BA301">
        <v>540.20000000000005</v>
      </c>
      <c r="BB301">
        <v>536.20000000000005</v>
      </c>
      <c r="BC301">
        <v>6079</v>
      </c>
      <c r="BD301">
        <v>338.5</v>
      </c>
      <c r="BE301">
        <v>159.4</v>
      </c>
      <c r="BF301">
        <v>149.49</v>
      </c>
      <c r="BG301">
        <v>149.49</v>
      </c>
      <c r="BH301">
        <v>1046.5</v>
      </c>
      <c r="BI301">
        <v>149.49</v>
      </c>
      <c r="BJ301">
        <v>1594</v>
      </c>
      <c r="BK301">
        <v>188.5</v>
      </c>
      <c r="BL301">
        <v>6067</v>
      </c>
      <c r="BM301">
        <v>4584</v>
      </c>
      <c r="BN301">
        <v>956.8</v>
      </c>
      <c r="BO301">
        <v>458.25</v>
      </c>
      <c r="BP301">
        <v>1245.75</v>
      </c>
      <c r="BQ301">
        <v>149.49</v>
      </c>
      <c r="BR301">
        <v>89.74</v>
      </c>
      <c r="BS301">
        <v>3114433</v>
      </c>
      <c r="BT301">
        <v>32167.4</v>
      </c>
      <c r="BU301" t="str">
        <f>SRP[[#This Row],[Tier]]&amp;" - "&amp;DOLLAR(SRP[[#This Row],[United States]],2)&amp;" USD"</f>
        <v>299 - $149.49 USD</v>
      </c>
      <c r="BV301" t="str">
        <f>WSP[[#This Row],[LOOKUP]]</f>
        <v>299 - $104.64 USD</v>
      </c>
    </row>
    <row r="302" spans="1:74" x14ac:dyDescent="0.25">
      <c r="A302">
        <v>300</v>
      </c>
      <c r="B302">
        <v>149.99</v>
      </c>
      <c r="C302">
        <v>11400</v>
      </c>
      <c r="D302">
        <v>999</v>
      </c>
      <c r="E302">
        <v>214.95</v>
      </c>
      <c r="F302">
        <v>149.99</v>
      </c>
      <c r="G302">
        <v>13100</v>
      </c>
      <c r="H302">
        <v>149.99</v>
      </c>
      <c r="I302">
        <v>299</v>
      </c>
      <c r="J302">
        <v>225</v>
      </c>
      <c r="K302">
        <v>149.99</v>
      </c>
      <c r="L302">
        <v>84900</v>
      </c>
      <c r="M302">
        <v>599</v>
      </c>
      <c r="N302">
        <v>249900</v>
      </c>
      <c r="O302">
        <v>75000</v>
      </c>
      <c r="P302">
        <v>900</v>
      </c>
      <c r="Q302">
        <v>149.99</v>
      </c>
      <c r="R302">
        <v>2999</v>
      </c>
      <c r="S302">
        <v>895</v>
      </c>
      <c r="T302">
        <v>950</v>
      </c>
      <c r="U302">
        <v>149.99</v>
      </c>
      <c r="V302">
        <v>149.99</v>
      </c>
      <c r="W302">
        <v>149.99</v>
      </c>
      <c r="X302">
        <v>149.99</v>
      </c>
      <c r="Y302">
        <v>149.99</v>
      </c>
      <c r="Z302">
        <v>1599</v>
      </c>
      <c r="AA302">
        <v>29990</v>
      </c>
      <c r="AB302">
        <v>19499</v>
      </c>
      <c r="AC302">
        <v>4500</v>
      </c>
      <c r="AD302">
        <v>1470000</v>
      </c>
      <c r="AE302">
        <v>149.99</v>
      </c>
      <c r="AF302">
        <v>720</v>
      </c>
      <c r="AG302">
        <v>149.99</v>
      </c>
      <c r="AH302">
        <v>16200</v>
      </c>
      <c r="AI302">
        <v>22399</v>
      </c>
      <c r="AJ302">
        <v>147900</v>
      </c>
      <c r="AK302">
        <v>149.99</v>
      </c>
      <c r="AL302">
        <v>189</v>
      </c>
      <c r="AM302">
        <v>402</v>
      </c>
      <c r="AN302">
        <v>149.99</v>
      </c>
      <c r="AO302">
        <v>460</v>
      </c>
      <c r="AP302">
        <v>149.99</v>
      </c>
      <c r="AQ302">
        <v>44749</v>
      </c>
      <c r="AR302">
        <v>2049</v>
      </c>
      <c r="AS302">
        <v>149.99</v>
      </c>
      <c r="AT302">
        <v>169.95</v>
      </c>
      <c r="AU302">
        <v>1049</v>
      </c>
      <c r="AV302">
        <v>14149</v>
      </c>
      <c r="AW302">
        <v>405</v>
      </c>
      <c r="AX302">
        <v>6199</v>
      </c>
      <c r="AY302">
        <v>399.99</v>
      </c>
      <c r="AZ302">
        <v>149.99</v>
      </c>
      <c r="BA302">
        <v>542</v>
      </c>
      <c r="BB302">
        <v>538</v>
      </c>
      <c r="BC302">
        <v>6099</v>
      </c>
      <c r="BD302">
        <v>339</v>
      </c>
      <c r="BE302">
        <v>159.9</v>
      </c>
      <c r="BF302">
        <v>149.99</v>
      </c>
      <c r="BG302">
        <v>149.99</v>
      </c>
      <c r="BH302">
        <v>1049</v>
      </c>
      <c r="BI302">
        <v>149.99</v>
      </c>
      <c r="BJ302">
        <v>1599</v>
      </c>
      <c r="BK302">
        <v>189</v>
      </c>
      <c r="BL302">
        <v>6090</v>
      </c>
      <c r="BM302">
        <v>4599</v>
      </c>
      <c r="BN302">
        <v>960</v>
      </c>
      <c r="BO302">
        <v>460</v>
      </c>
      <c r="BP302">
        <v>1250</v>
      </c>
      <c r="BQ302">
        <v>149.99</v>
      </c>
      <c r="BR302">
        <v>89.99</v>
      </c>
      <c r="BS302">
        <v>3124850</v>
      </c>
      <c r="BT302">
        <v>32275</v>
      </c>
      <c r="BU302" t="str">
        <f>SRP[[#This Row],[Tier]]&amp;" - "&amp;DOLLAR(SRP[[#This Row],[United States]],2)&amp;" USD"</f>
        <v>300 - $149.99 USD</v>
      </c>
      <c r="BV302" t="str">
        <f>WSP[[#This Row],[LOOKUP]]</f>
        <v>300 - $104.99 USD</v>
      </c>
    </row>
    <row r="303" spans="1:74" x14ac:dyDescent="0.25">
      <c r="A303">
        <v>301</v>
      </c>
      <c r="B303">
        <v>150.49</v>
      </c>
      <c r="C303">
        <v>11438</v>
      </c>
      <c r="D303">
        <v>1001.5</v>
      </c>
      <c r="E303">
        <v>215.7</v>
      </c>
      <c r="F303">
        <v>150.49</v>
      </c>
      <c r="G303">
        <v>13145</v>
      </c>
      <c r="H303">
        <v>150.49</v>
      </c>
      <c r="I303">
        <v>300</v>
      </c>
      <c r="J303">
        <v>225.75</v>
      </c>
      <c r="K303">
        <v>150.49</v>
      </c>
      <c r="L303">
        <v>85150</v>
      </c>
      <c r="M303">
        <v>601</v>
      </c>
      <c r="N303">
        <v>250400</v>
      </c>
      <c r="O303">
        <v>75250</v>
      </c>
      <c r="P303">
        <v>903</v>
      </c>
      <c r="Q303">
        <v>150.49</v>
      </c>
      <c r="R303">
        <v>3009</v>
      </c>
      <c r="S303">
        <v>897.5</v>
      </c>
      <c r="T303">
        <v>953.25</v>
      </c>
      <c r="U303">
        <v>150.49</v>
      </c>
      <c r="V303">
        <v>150.49</v>
      </c>
      <c r="W303">
        <v>150.49</v>
      </c>
      <c r="X303">
        <v>150.49</v>
      </c>
      <c r="Y303">
        <v>150.49</v>
      </c>
      <c r="Z303">
        <v>1605.5</v>
      </c>
      <c r="AA303">
        <v>30090</v>
      </c>
      <c r="AB303">
        <v>19564</v>
      </c>
      <c r="AC303">
        <v>4510</v>
      </c>
      <c r="AD303">
        <v>1475000</v>
      </c>
      <c r="AE303">
        <v>150.49</v>
      </c>
      <c r="AF303">
        <v>722.5</v>
      </c>
      <c r="AG303">
        <v>150.49</v>
      </c>
      <c r="AH303">
        <v>16286</v>
      </c>
      <c r="AI303">
        <v>22474</v>
      </c>
      <c r="AJ303">
        <v>148400</v>
      </c>
      <c r="AK303">
        <v>150.49</v>
      </c>
      <c r="AL303">
        <v>189.5</v>
      </c>
      <c r="AM303">
        <v>403.35</v>
      </c>
      <c r="AN303">
        <v>150.49</v>
      </c>
      <c r="AO303">
        <v>462</v>
      </c>
      <c r="AP303">
        <v>150.49</v>
      </c>
      <c r="AQ303">
        <v>44899</v>
      </c>
      <c r="AR303">
        <v>2056</v>
      </c>
      <c r="AS303">
        <v>150.49</v>
      </c>
      <c r="AT303">
        <v>170.45</v>
      </c>
      <c r="AU303">
        <v>1051.5</v>
      </c>
      <c r="AV303">
        <v>14196.5</v>
      </c>
      <c r="AW303">
        <v>406.35</v>
      </c>
      <c r="AX303">
        <v>6219</v>
      </c>
      <c r="AY303">
        <v>400.99</v>
      </c>
      <c r="AZ303">
        <v>150.49</v>
      </c>
      <c r="BA303">
        <v>543.79999999999995</v>
      </c>
      <c r="BB303">
        <v>539.79999999999995</v>
      </c>
      <c r="BC303">
        <v>6119</v>
      </c>
      <c r="BD303">
        <v>339.5</v>
      </c>
      <c r="BE303">
        <v>160.4</v>
      </c>
      <c r="BF303">
        <v>150.49</v>
      </c>
      <c r="BG303">
        <v>150.49</v>
      </c>
      <c r="BH303">
        <v>1051.5</v>
      </c>
      <c r="BI303">
        <v>150.49</v>
      </c>
      <c r="BJ303">
        <v>1604</v>
      </c>
      <c r="BK303">
        <v>189.5</v>
      </c>
      <c r="BL303">
        <v>6113</v>
      </c>
      <c r="BM303">
        <v>4614</v>
      </c>
      <c r="BN303">
        <v>963.2</v>
      </c>
      <c r="BO303">
        <v>461.75</v>
      </c>
      <c r="BP303">
        <v>1254.25</v>
      </c>
      <c r="BQ303">
        <v>150.49</v>
      </c>
      <c r="BR303">
        <v>90.24</v>
      </c>
      <c r="BS303">
        <v>3135267</v>
      </c>
      <c r="BT303">
        <v>32382.6</v>
      </c>
      <c r="BU303" t="str">
        <f>SRP[[#This Row],[Tier]]&amp;" - "&amp;DOLLAR(SRP[[#This Row],[United States]],2)&amp;" USD"</f>
        <v>301 - $150.49 USD</v>
      </c>
      <c r="BV303" t="str">
        <f>WSP[[#This Row],[LOOKUP]]</f>
        <v>301 - $105.34 USD</v>
      </c>
    </row>
    <row r="304" spans="1:74" x14ac:dyDescent="0.25">
      <c r="A304">
        <v>302</v>
      </c>
      <c r="B304">
        <v>150.99</v>
      </c>
      <c r="C304">
        <v>11476</v>
      </c>
      <c r="D304">
        <v>1004</v>
      </c>
      <c r="E304">
        <v>216.45</v>
      </c>
      <c r="F304">
        <v>150.99</v>
      </c>
      <c r="G304">
        <v>13190</v>
      </c>
      <c r="H304">
        <v>150.99</v>
      </c>
      <c r="I304">
        <v>301</v>
      </c>
      <c r="J304">
        <v>226.5</v>
      </c>
      <c r="K304">
        <v>150.99</v>
      </c>
      <c r="L304">
        <v>85400</v>
      </c>
      <c r="M304">
        <v>603</v>
      </c>
      <c r="N304">
        <v>250900</v>
      </c>
      <c r="O304">
        <v>75500</v>
      </c>
      <c r="P304">
        <v>906</v>
      </c>
      <c r="Q304">
        <v>150.99</v>
      </c>
      <c r="R304">
        <v>3019</v>
      </c>
      <c r="S304">
        <v>900</v>
      </c>
      <c r="T304">
        <v>956.5</v>
      </c>
      <c r="U304">
        <v>150.99</v>
      </c>
      <c r="V304">
        <v>150.99</v>
      </c>
      <c r="W304">
        <v>150.99</v>
      </c>
      <c r="X304">
        <v>150.99</v>
      </c>
      <c r="Y304">
        <v>150.99</v>
      </c>
      <c r="Z304">
        <v>1612</v>
      </c>
      <c r="AA304">
        <v>30190</v>
      </c>
      <c r="AB304">
        <v>19629</v>
      </c>
      <c r="AC304">
        <v>4520</v>
      </c>
      <c r="AD304">
        <v>1480000</v>
      </c>
      <c r="AE304">
        <v>150.99</v>
      </c>
      <c r="AF304">
        <v>725</v>
      </c>
      <c r="AG304">
        <v>150.99</v>
      </c>
      <c r="AH304">
        <v>16308</v>
      </c>
      <c r="AI304">
        <v>22549</v>
      </c>
      <c r="AJ304">
        <v>148900</v>
      </c>
      <c r="AK304">
        <v>150.99</v>
      </c>
      <c r="AL304">
        <v>190</v>
      </c>
      <c r="AM304">
        <v>404.7</v>
      </c>
      <c r="AN304">
        <v>150.99</v>
      </c>
      <c r="AO304">
        <v>463</v>
      </c>
      <c r="AP304">
        <v>150.99</v>
      </c>
      <c r="AQ304">
        <v>45049</v>
      </c>
      <c r="AR304">
        <v>2063</v>
      </c>
      <c r="AS304">
        <v>150.99</v>
      </c>
      <c r="AT304">
        <v>170.95</v>
      </c>
      <c r="AU304">
        <v>1054</v>
      </c>
      <c r="AV304">
        <v>14244</v>
      </c>
      <c r="AW304">
        <v>407.7</v>
      </c>
      <c r="AX304">
        <v>6239</v>
      </c>
      <c r="AY304">
        <v>401.99</v>
      </c>
      <c r="AZ304">
        <v>150.99</v>
      </c>
      <c r="BA304">
        <v>545.6</v>
      </c>
      <c r="BB304">
        <v>541.6</v>
      </c>
      <c r="BC304">
        <v>6139</v>
      </c>
      <c r="BD304">
        <v>340</v>
      </c>
      <c r="BE304">
        <v>160.9</v>
      </c>
      <c r="BF304">
        <v>150.99</v>
      </c>
      <c r="BG304">
        <v>150.99</v>
      </c>
      <c r="BH304">
        <v>1054</v>
      </c>
      <c r="BI304">
        <v>150.99</v>
      </c>
      <c r="BJ304">
        <v>1609</v>
      </c>
      <c r="BK304">
        <v>190</v>
      </c>
      <c r="BL304">
        <v>6136</v>
      </c>
      <c r="BM304">
        <v>4629</v>
      </c>
      <c r="BN304">
        <v>966.4</v>
      </c>
      <c r="BO304">
        <v>463.5</v>
      </c>
      <c r="BP304">
        <v>1258.5</v>
      </c>
      <c r="BQ304">
        <v>150.99</v>
      </c>
      <c r="BR304">
        <v>90.49</v>
      </c>
      <c r="BS304">
        <v>3145684</v>
      </c>
      <c r="BT304">
        <v>32490.2</v>
      </c>
      <c r="BU304" t="str">
        <f>SRP[[#This Row],[Tier]]&amp;" - "&amp;DOLLAR(SRP[[#This Row],[United States]],2)&amp;" USD"</f>
        <v>302 - $150.99 USD</v>
      </c>
      <c r="BV304" t="str">
        <f>WSP[[#This Row],[LOOKUP]]</f>
        <v>302 - $105.69 USD</v>
      </c>
    </row>
    <row r="305" spans="1:74" x14ac:dyDescent="0.25">
      <c r="A305">
        <v>303</v>
      </c>
      <c r="B305">
        <v>151.49</v>
      </c>
      <c r="C305">
        <v>11514</v>
      </c>
      <c r="D305">
        <v>1006.5</v>
      </c>
      <c r="E305">
        <v>217.2</v>
      </c>
      <c r="F305">
        <v>151.49</v>
      </c>
      <c r="G305">
        <v>13235</v>
      </c>
      <c r="H305">
        <v>151.49</v>
      </c>
      <c r="I305">
        <v>302</v>
      </c>
      <c r="J305">
        <v>227.25</v>
      </c>
      <c r="K305">
        <v>151.49</v>
      </c>
      <c r="L305">
        <v>85650</v>
      </c>
      <c r="M305">
        <v>605</v>
      </c>
      <c r="N305">
        <v>251400</v>
      </c>
      <c r="O305">
        <v>75750</v>
      </c>
      <c r="P305">
        <v>909</v>
      </c>
      <c r="Q305">
        <v>151.49</v>
      </c>
      <c r="R305">
        <v>3029</v>
      </c>
      <c r="S305">
        <v>902.5</v>
      </c>
      <c r="T305">
        <v>959.75</v>
      </c>
      <c r="U305">
        <v>151.49</v>
      </c>
      <c r="V305">
        <v>151.49</v>
      </c>
      <c r="W305">
        <v>151.49</v>
      </c>
      <c r="X305">
        <v>151.49</v>
      </c>
      <c r="Y305">
        <v>151.49</v>
      </c>
      <c r="Z305">
        <v>1618.5</v>
      </c>
      <c r="AA305">
        <v>30290</v>
      </c>
      <c r="AB305">
        <v>19694</v>
      </c>
      <c r="AC305">
        <v>4530</v>
      </c>
      <c r="AD305">
        <v>1485000</v>
      </c>
      <c r="AE305">
        <v>151.49</v>
      </c>
      <c r="AF305">
        <v>727.5</v>
      </c>
      <c r="AG305">
        <v>151.49</v>
      </c>
      <c r="AH305">
        <v>16394</v>
      </c>
      <c r="AI305">
        <v>22624</v>
      </c>
      <c r="AJ305">
        <v>149400</v>
      </c>
      <c r="AK305">
        <v>151.49</v>
      </c>
      <c r="AL305">
        <v>190.5</v>
      </c>
      <c r="AM305">
        <v>406.05</v>
      </c>
      <c r="AN305">
        <v>151.49</v>
      </c>
      <c r="AO305">
        <v>465</v>
      </c>
      <c r="AP305">
        <v>151.49</v>
      </c>
      <c r="AQ305">
        <v>45199</v>
      </c>
      <c r="AR305">
        <v>2070</v>
      </c>
      <c r="AS305">
        <v>151.49</v>
      </c>
      <c r="AT305">
        <v>171.45</v>
      </c>
      <c r="AU305">
        <v>1056.5</v>
      </c>
      <c r="AV305">
        <v>14291.5</v>
      </c>
      <c r="AW305">
        <v>409.05</v>
      </c>
      <c r="AX305">
        <v>6259</v>
      </c>
      <c r="AY305">
        <v>402.99</v>
      </c>
      <c r="AZ305">
        <v>151.49</v>
      </c>
      <c r="BA305">
        <v>547.4</v>
      </c>
      <c r="BB305">
        <v>543.4</v>
      </c>
      <c r="BC305">
        <v>6159</v>
      </c>
      <c r="BD305">
        <v>340.5</v>
      </c>
      <c r="BE305">
        <v>161.4</v>
      </c>
      <c r="BF305">
        <v>151.49</v>
      </c>
      <c r="BG305">
        <v>151.49</v>
      </c>
      <c r="BH305">
        <v>1056.5</v>
      </c>
      <c r="BI305">
        <v>151.49</v>
      </c>
      <c r="BJ305">
        <v>1614</v>
      </c>
      <c r="BK305">
        <v>190.5</v>
      </c>
      <c r="BL305">
        <v>6159</v>
      </c>
      <c r="BM305">
        <v>4644</v>
      </c>
      <c r="BN305">
        <v>969.6</v>
      </c>
      <c r="BO305">
        <v>465.25</v>
      </c>
      <c r="BP305">
        <v>1262.75</v>
      </c>
      <c r="BQ305">
        <v>151.49</v>
      </c>
      <c r="BR305">
        <v>90.74</v>
      </c>
      <c r="BS305">
        <v>3156101</v>
      </c>
      <c r="BT305">
        <v>32597.8</v>
      </c>
      <c r="BU305" t="str">
        <f>SRP[[#This Row],[Tier]]&amp;" - "&amp;DOLLAR(SRP[[#This Row],[United States]],2)&amp;" USD"</f>
        <v>303 - $151.49 USD</v>
      </c>
      <c r="BV305" t="str">
        <f>WSP[[#This Row],[LOOKUP]]</f>
        <v>303 - $106.04 USD</v>
      </c>
    </row>
    <row r="306" spans="1:74" x14ac:dyDescent="0.25">
      <c r="A306">
        <v>304</v>
      </c>
      <c r="B306">
        <v>151.99</v>
      </c>
      <c r="C306">
        <v>11552</v>
      </c>
      <c r="D306">
        <v>1009</v>
      </c>
      <c r="E306">
        <v>217.95</v>
      </c>
      <c r="F306">
        <v>151.99</v>
      </c>
      <c r="G306">
        <v>13280</v>
      </c>
      <c r="H306">
        <v>151.99</v>
      </c>
      <c r="I306">
        <v>303</v>
      </c>
      <c r="J306">
        <v>228</v>
      </c>
      <c r="K306">
        <v>151.99</v>
      </c>
      <c r="L306">
        <v>85900</v>
      </c>
      <c r="M306">
        <v>607</v>
      </c>
      <c r="N306">
        <v>251900</v>
      </c>
      <c r="O306">
        <v>76000</v>
      </c>
      <c r="P306">
        <v>912</v>
      </c>
      <c r="Q306">
        <v>151.99</v>
      </c>
      <c r="R306">
        <v>3039</v>
      </c>
      <c r="S306">
        <v>905</v>
      </c>
      <c r="T306">
        <v>963</v>
      </c>
      <c r="U306">
        <v>151.99</v>
      </c>
      <c r="V306">
        <v>151.99</v>
      </c>
      <c r="W306">
        <v>151.99</v>
      </c>
      <c r="X306">
        <v>151.99</v>
      </c>
      <c r="Y306">
        <v>151.99</v>
      </c>
      <c r="Z306">
        <v>1625</v>
      </c>
      <c r="AA306">
        <v>30390</v>
      </c>
      <c r="AB306">
        <v>19759</v>
      </c>
      <c r="AC306">
        <v>4540</v>
      </c>
      <c r="AD306">
        <v>1490000</v>
      </c>
      <c r="AE306">
        <v>151.99</v>
      </c>
      <c r="AF306">
        <v>730</v>
      </c>
      <c r="AG306">
        <v>151.99</v>
      </c>
      <c r="AH306">
        <v>16416</v>
      </c>
      <c r="AI306">
        <v>22699</v>
      </c>
      <c r="AJ306">
        <v>149900</v>
      </c>
      <c r="AK306">
        <v>151.99</v>
      </c>
      <c r="AL306">
        <v>191</v>
      </c>
      <c r="AM306">
        <v>407.4</v>
      </c>
      <c r="AN306">
        <v>151.99</v>
      </c>
      <c r="AO306">
        <v>466</v>
      </c>
      <c r="AP306">
        <v>151.99</v>
      </c>
      <c r="AQ306">
        <v>45349</v>
      </c>
      <c r="AR306">
        <v>2077</v>
      </c>
      <c r="AS306">
        <v>151.99</v>
      </c>
      <c r="AT306">
        <v>171.95</v>
      </c>
      <c r="AU306">
        <v>1059</v>
      </c>
      <c r="AV306">
        <v>14339</v>
      </c>
      <c r="AW306">
        <v>410.4</v>
      </c>
      <c r="AX306">
        <v>6279</v>
      </c>
      <c r="AY306">
        <v>403.99</v>
      </c>
      <c r="AZ306">
        <v>151.99</v>
      </c>
      <c r="BA306">
        <v>549.20000000000005</v>
      </c>
      <c r="BB306">
        <v>545.20000000000005</v>
      </c>
      <c r="BC306">
        <v>6179</v>
      </c>
      <c r="BD306">
        <v>341</v>
      </c>
      <c r="BE306">
        <v>161.9</v>
      </c>
      <c r="BF306">
        <v>151.99</v>
      </c>
      <c r="BG306">
        <v>151.99</v>
      </c>
      <c r="BH306">
        <v>1059</v>
      </c>
      <c r="BI306">
        <v>151.99</v>
      </c>
      <c r="BJ306">
        <v>1619</v>
      </c>
      <c r="BK306">
        <v>191</v>
      </c>
      <c r="BL306">
        <v>6182</v>
      </c>
      <c r="BM306">
        <v>4659</v>
      </c>
      <c r="BN306">
        <v>972.8</v>
      </c>
      <c r="BO306">
        <v>467</v>
      </c>
      <c r="BP306">
        <v>1267</v>
      </c>
      <c r="BQ306">
        <v>151.99</v>
      </c>
      <c r="BR306">
        <v>90.99</v>
      </c>
      <c r="BS306">
        <v>3166518</v>
      </c>
      <c r="BT306">
        <v>32705.4</v>
      </c>
      <c r="BU306" t="str">
        <f>SRP[[#This Row],[Tier]]&amp;" - "&amp;DOLLAR(SRP[[#This Row],[United States]],2)&amp;" USD"</f>
        <v>304 - $151.99 USD</v>
      </c>
      <c r="BV306" t="str">
        <f>WSP[[#This Row],[LOOKUP]]</f>
        <v>304 - $106.39 USD</v>
      </c>
    </row>
    <row r="307" spans="1:74" x14ac:dyDescent="0.25">
      <c r="A307">
        <v>305</v>
      </c>
      <c r="B307">
        <v>152.49</v>
      </c>
      <c r="C307">
        <v>11590</v>
      </c>
      <c r="D307">
        <v>1011.5</v>
      </c>
      <c r="E307">
        <v>218.7</v>
      </c>
      <c r="F307">
        <v>152.49</v>
      </c>
      <c r="G307">
        <v>13325</v>
      </c>
      <c r="H307">
        <v>152.49</v>
      </c>
      <c r="I307">
        <v>304</v>
      </c>
      <c r="J307">
        <v>228.75</v>
      </c>
      <c r="K307">
        <v>152.49</v>
      </c>
      <c r="L307">
        <v>86150</v>
      </c>
      <c r="M307">
        <v>609</v>
      </c>
      <c r="N307">
        <v>252400</v>
      </c>
      <c r="O307">
        <v>76250</v>
      </c>
      <c r="P307">
        <v>915</v>
      </c>
      <c r="Q307">
        <v>152.49</v>
      </c>
      <c r="R307">
        <v>3049</v>
      </c>
      <c r="S307">
        <v>907.5</v>
      </c>
      <c r="T307">
        <v>966.25</v>
      </c>
      <c r="U307">
        <v>152.49</v>
      </c>
      <c r="V307">
        <v>152.49</v>
      </c>
      <c r="W307">
        <v>152.49</v>
      </c>
      <c r="X307">
        <v>152.49</v>
      </c>
      <c r="Y307">
        <v>152.49</v>
      </c>
      <c r="Z307">
        <v>1631.5</v>
      </c>
      <c r="AA307">
        <v>30490</v>
      </c>
      <c r="AB307">
        <v>19824</v>
      </c>
      <c r="AC307">
        <v>4550</v>
      </c>
      <c r="AD307">
        <v>1495000</v>
      </c>
      <c r="AE307">
        <v>152.49</v>
      </c>
      <c r="AF307">
        <v>732.5</v>
      </c>
      <c r="AG307">
        <v>152.49</v>
      </c>
      <c r="AH307">
        <v>16502</v>
      </c>
      <c r="AI307">
        <v>22774</v>
      </c>
      <c r="AJ307">
        <v>150400</v>
      </c>
      <c r="AK307">
        <v>152.49</v>
      </c>
      <c r="AL307">
        <v>191.5</v>
      </c>
      <c r="AM307">
        <v>408.75</v>
      </c>
      <c r="AN307">
        <v>152.49</v>
      </c>
      <c r="AO307">
        <v>468</v>
      </c>
      <c r="AP307">
        <v>152.49</v>
      </c>
      <c r="AQ307">
        <v>45499</v>
      </c>
      <c r="AR307">
        <v>2084</v>
      </c>
      <c r="AS307">
        <v>152.49</v>
      </c>
      <c r="AT307">
        <v>172.45</v>
      </c>
      <c r="AU307">
        <v>1061.5</v>
      </c>
      <c r="AV307">
        <v>14386.5</v>
      </c>
      <c r="AW307">
        <v>411.75</v>
      </c>
      <c r="AX307">
        <v>6299</v>
      </c>
      <c r="AY307">
        <v>404.99</v>
      </c>
      <c r="AZ307">
        <v>152.49</v>
      </c>
      <c r="BA307">
        <v>551</v>
      </c>
      <c r="BB307">
        <v>547</v>
      </c>
      <c r="BC307">
        <v>6199</v>
      </c>
      <c r="BD307">
        <v>341.5</v>
      </c>
      <c r="BE307">
        <v>162.4</v>
      </c>
      <c r="BF307">
        <v>152.49</v>
      </c>
      <c r="BG307">
        <v>152.49</v>
      </c>
      <c r="BH307">
        <v>1061.5</v>
      </c>
      <c r="BI307">
        <v>152.49</v>
      </c>
      <c r="BJ307">
        <v>1624</v>
      </c>
      <c r="BK307">
        <v>191.5</v>
      </c>
      <c r="BL307">
        <v>6205</v>
      </c>
      <c r="BM307">
        <v>4674</v>
      </c>
      <c r="BN307">
        <v>976</v>
      </c>
      <c r="BO307">
        <v>468.75</v>
      </c>
      <c r="BP307">
        <v>1271.25</v>
      </c>
      <c r="BQ307">
        <v>152.49</v>
      </c>
      <c r="BR307">
        <v>91.24</v>
      </c>
      <c r="BS307">
        <v>3176935</v>
      </c>
      <c r="BT307">
        <v>32813</v>
      </c>
      <c r="BU307" t="str">
        <f>SRP[[#This Row],[Tier]]&amp;" - "&amp;DOLLAR(SRP[[#This Row],[United States]],2)&amp;" USD"</f>
        <v>305 - $152.49 USD</v>
      </c>
      <c r="BV307" t="str">
        <f>WSP[[#This Row],[LOOKUP]]</f>
        <v>305 - $106.74 USD</v>
      </c>
    </row>
    <row r="308" spans="1:74" x14ac:dyDescent="0.25">
      <c r="A308">
        <v>306</v>
      </c>
      <c r="B308">
        <v>152.99</v>
      </c>
      <c r="C308">
        <v>11628</v>
      </c>
      <c r="D308">
        <v>1014</v>
      </c>
      <c r="E308">
        <v>219.45</v>
      </c>
      <c r="F308">
        <v>152.99</v>
      </c>
      <c r="G308">
        <v>13370</v>
      </c>
      <c r="H308">
        <v>152.99</v>
      </c>
      <c r="I308">
        <v>305</v>
      </c>
      <c r="J308">
        <v>229.5</v>
      </c>
      <c r="K308">
        <v>152.99</v>
      </c>
      <c r="L308">
        <v>86400</v>
      </c>
      <c r="M308">
        <v>611</v>
      </c>
      <c r="N308">
        <v>252900</v>
      </c>
      <c r="O308">
        <v>76500</v>
      </c>
      <c r="P308">
        <v>918</v>
      </c>
      <c r="Q308">
        <v>152.99</v>
      </c>
      <c r="R308">
        <v>3059</v>
      </c>
      <c r="S308">
        <v>910</v>
      </c>
      <c r="T308">
        <v>969.5</v>
      </c>
      <c r="U308">
        <v>152.99</v>
      </c>
      <c r="V308">
        <v>152.99</v>
      </c>
      <c r="W308">
        <v>152.99</v>
      </c>
      <c r="X308">
        <v>152.99</v>
      </c>
      <c r="Y308">
        <v>152.99</v>
      </c>
      <c r="Z308">
        <v>1638</v>
      </c>
      <c r="AA308">
        <v>30590</v>
      </c>
      <c r="AB308">
        <v>19889</v>
      </c>
      <c r="AC308">
        <v>4560</v>
      </c>
      <c r="AD308">
        <v>1500000</v>
      </c>
      <c r="AE308">
        <v>152.99</v>
      </c>
      <c r="AF308">
        <v>735</v>
      </c>
      <c r="AG308">
        <v>152.99</v>
      </c>
      <c r="AH308">
        <v>16524</v>
      </c>
      <c r="AI308">
        <v>22849</v>
      </c>
      <c r="AJ308">
        <v>150900</v>
      </c>
      <c r="AK308">
        <v>152.99</v>
      </c>
      <c r="AL308">
        <v>192</v>
      </c>
      <c r="AM308">
        <v>410.1</v>
      </c>
      <c r="AN308">
        <v>152.99</v>
      </c>
      <c r="AO308">
        <v>469</v>
      </c>
      <c r="AP308">
        <v>152.99</v>
      </c>
      <c r="AQ308">
        <v>45649</v>
      </c>
      <c r="AR308">
        <v>2091</v>
      </c>
      <c r="AS308">
        <v>152.99</v>
      </c>
      <c r="AT308">
        <v>172.95</v>
      </c>
      <c r="AU308">
        <v>1064</v>
      </c>
      <c r="AV308">
        <v>14434</v>
      </c>
      <c r="AW308">
        <v>413.1</v>
      </c>
      <c r="AX308">
        <v>6319</v>
      </c>
      <c r="AY308">
        <v>405.99</v>
      </c>
      <c r="AZ308">
        <v>152.99</v>
      </c>
      <c r="BA308">
        <v>552.79999999999995</v>
      </c>
      <c r="BB308">
        <v>548.79999999999995</v>
      </c>
      <c r="BC308">
        <v>6219</v>
      </c>
      <c r="BD308">
        <v>342</v>
      </c>
      <c r="BE308">
        <v>162.9</v>
      </c>
      <c r="BF308">
        <v>152.99</v>
      </c>
      <c r="BG308">
        <v>152.99</v>
      </c>
      <c r="BH308">
        <v>1064</v>
      </c>
      <c r="BI308">
        <v>152.99</v>
      </c>
      <c r="BJ308">
        <v>1629</v>
      </c>
      <c r="BK308">
        <v>192</v>
      </c>
      <c r="BL308">
        <v>6228</v>
      </c>
      <c r="BM308">
        <v>4689</v>
      </c>
      <c r="BN308">
        <v>979.2</v>
      </c>
      <c r="BO308">
        <v>470.5</v>
      </c>
      <c r="BP308">
        <v>1275.5</v>
      </c>
      <c r="BQ308">
        <v>152.99</v>
      </c>
      <c r="BR308">
        <v>91.49</v>
      </c>
      <c r="BS308">
        <v>3187352</v>
      </c>
      <c r="BT308">
        <v>32920.6</v>
      </c>
      <c r="BU308" t="str">
        <f>SRP[[#This Row],[Tier]]&amp;" - "&amp;DOLLAR(SRP[[#This Row],[United States]],2)&amp;" USD"</f>
        <v>306 - $152.99 USD</v>
      </c>
      <c r="BV308" t="str">
        <f>WSP[[#This Row],[LOOKUP]]</f>
        <v>306 - $107.09 USD</v>
      </c>
    </row>
    <row r="309" spans="1:74" x14ac:dyDescent="0.25">
      <c r="A309">
        <v>307</v>
      </c>
      <c r="B309">
        <v>153.49</v>
      </c>
      <c r="C309">
        <v>11666</v>
      </c>
      <c r="D309">
        <v>1016.5</v>
      </c>
      <c r="E309">
        <v>220.2</v>
      </c>
      <c r="F309">
        <v>153.49</v>
      </c>
      <c r="G309">
        <v>13415</v>
      </c>
      <c r="H309">
        <v>153.49</v>
      </c>
      <c r="I309">
        <v>306</v>
      </c>
      <c r="J309">
        <v>230.25</v>
      </c>
      <c r="K309">
        <v>153.49</v>
      </c>
      <c r="L309">
        <v>86650</v>
      </c>
      <c r="M309">
        <v>613</v>
      </c>
      <c r="N309">
        <v>253400</v>
      </c>
      <c r="O309">
        <v>76750</v>
      </c>
      <c r="P309">
        <v>921</v>
      </c>
      <c r="Q309">
        <v>153.49</v>
      </c>
      <c r="R309">
        <v>3069</v>
      </c>
      <c r="S309">
        <v>912.5</v>
      </c>
      <c r="T309">
        <v>972.75</v>
      </c>
      <c r="U309">
        <v>153.49</v>
      </c>
      <c r="V309">
        <v>153.49</v>
      </c>
      <c r="W309">
        <v>153.49</v>
      </c>
      <c r="X309">
        <v>153.49</v>
      </c>
      <c r="Y309">
        <v>153.49</v>
      </c>
      <c r="Z309">
        <v>1644.5</v>
      </c>
      <c r="AA309">
        <v>30690</v>
      </c>
      <c r="AB309">
        <v>19954</v>
      </c>
      <c r="AC309">
        <v>4570</v>
      </c>
      <c r="AD309">
        <v>1505000</v>
      </c>
      <c r="AE309">
        <v>153.49</v>
      </c>
      <c r="AF309">
        <v>737.5</v>
      </c>
      <c r="AG309">
        <v>153.49</v>
      </c>
      <c r="AH309">
        <v>16610</v>
      </c>
      <c r="AI309">
        <v>22924</v>
      </c>
      <c r="AJ309">
        <v>151400</v>
      </c>
      <c r="AK309">
        <v>153.49</v>
      </c>
      <c r="AL309">
        <v>192.5</v>
      </c>
      <c r="AM309">
        <v>411.45</v>
      </c>
      <c r="AN309">
        <v>153.49</v>
      </c>
      <c r="AO309">
        <v>471</v>
      </c>
      <c r="AP309">
        <v>153.49</v>
      </c>
      <c r="AQ309">
        <v>45799</v>
      </c>
      <c r="AR309">
        <v>2098</v>
      </c>
      <c r="AS309">
        <v>153.49</v>
      </c>
      <c r="AT309">
        <v>173.45</v>
      </c>
      <c r="AU309">
        <v>1066.5</v>
      </c>
      <c r="AV309">
        <v>14481.5</v>
      </c>
      <c r="AW309">
        <v>414.45</v>
      </c>
      <c r="AX309">
        <v>6339</v>
      </c>
      <c r="AY309">
        <v>406.99</v>
      </c>
      <c r="AZ309">
        <v>153.49</v>
      </c>
      <c r="BA309">
        <v>554.6</v>
      </c>
      <c r="BB309">
        <v>550.6</v>
      </c>
      <c r="BC309">
        <v>6239</v>
      </c>
      <c r="BD309">
        <v>342.5</v>
      </c>
      <c r="BE309">
        <v>163.4</v>
      </c>
      <c r="BF309">
        <v>153.49</v>
      </c>
      <c r="BG309">
        <v>153.49</v>
      </c>
      <c r="BH309">
        <v>1066.5</v>
      </c>
      <c r="BI309">
        <v>153.49</v>
      </c>
      <c r="BJ309">
        <v>1634</v>
      </c>
      <c r="BK309">
        <v>192.5</v>
      </c>
      <c r="BL309">
        <v>6251</v>
      </c>
      <c r="BM309">
        <v>4704</v>
      </c>
      <c r="BN309">
        <v>982.4</v>
      </c>
      <c r="BO309">
        <v>472.25</v>
      </c>
      <c r="BP309">
        <v>1279.75</v>
      </c>
      <c r="BQ309">
        <v>153.49</v>
      </c>
      <c r="BR309">
        <v>91.74</v>
      </c>
      <c r="BS309">
        <v>3197769</v>
      </c>
      <c r="BT309">
        <v>33028.199999999997</v>
      </c>
      <c r="BU309" t="str">
        <f>SRP[[#This Row],[Tier]]&amp;" - "&amp;DOLLAR(SRP[[#This Row],[United States]],2)&amp;" USD"</f>
        <v>307 - $153.49 USD</v>
      </c>
      <c r="BV309" t="str">
        <f>WSP[[#This Row],[LOOKUP]]</f>
        <v>307 - $107.44 USD</v>
      </c>
    </row>
    <row r="310" spans="1:74" x14ac:dyDescent="0.25">
      <c r="A310">
        <v>308</v>
      </c>
      <c r="B310">
        <v>153.99</v>
      </c>
      <c r="C310">
        <v>11704</v>
      </c>
      <c r="D310">
        <v>1019</v>
      </c>
      <c r="E310">
        <v>220.95</v>
      </c>
      <c r="F310">
        <v>153.99</v>
      </c>
      <c r="G310">
        <v>13460</v>
      </c>
      <c r="H310">
        <v>153.99</v>
      </c>
      <c r="I310">
        <v>307</v>
      </c>
      <c r="J310">
        <v>231</v>
      </c>
      <c r="K310">
        <v>153.99</v>
      </c>
      <c r="L310">
        <v>86900</v>
      </c>
      <c r="M310">
        <v>615</v>
      </c>
      <c r="N310">
        <v>253900</v>
      </c>
      <c r="O310">
        <v>77000</v>
      </c>
      <c r="P310">
        <v>924</v>
      </c>
      <c r="Q310">
        <v>153.99</v>
      </c>
      <c r="R310">
        <v>3079</v>
      </c>
      <c r="S310">
        <v>915</v>
      </c>
      <c r="T310">
        <v>976</v>
      </c>
      <c r="U310">
        <v>153.99</v>
      </c>
      <c r="V310">
        <v>153.99</v>
      </c>
      <c r="W310">
        <v>153.99</v>
      </c>
      <c r="X310">
        <v>153.99</v>
      </c>
      <c r="Y310">
        <v>153.99</v>
      </c>
      <c r="Z310">
        <v>1651</v>
      </c>
      <c r="AA310">
        <v>30790</v>
      </c>
      <c r="AB310">
        <v>20019</v>
      </c>
      <c r="AC310">
        <v>4580</v>
      </c>
      <c r="AD310">
        <v>1510000</v>
      </c>
      <c r="AE310">
        <v>153.99</v>
      </c>
      <c r="AF310">
        <v>740</v>
      </c>
      <c r="AG310">
        <v>153.99</v>
      </c>
      <c r="AH310">
        <v>16632</v>
      </c>
      <c r="AI310">
        <v>22999</v>
      </c>
      <c r="AJ310">
        <v>151900</v>
      </c>
      <c r="AK310">
        <v>153.99</v>
      </c>
      <c r="AL310">
        <v>193</v>
      </c>
      <c r="AM310">
        <v>412.8</v>
      </c>
      <c r="AN310">
        <v>153.99</v>
      </c>
      <c r="AO310">
        <v>472</v>
      </c>
      <c r="AP310">
        <v>153.99</v>
      </c>
      <c r="AQ310">
        <v>45949</v>
      </c>
      <c r="AR310">
        <v>2105</v>
      </c>
      <c r="AS310">
        <v>153.99</v>
      </c>
      <c r="AT310">
        <v>173.95</v>
      </c>
      <c r="AU310">
        <v>1069</v>
      </c>
      <c r="AV310">
        <v>14529</v>
      </c>
      <c r="AW310">
        <v>415.8</v>
      </c>
      <c r="AX310">
        <v>6359</v>
      </c>
      <c r="AY310">
        <v>407.99</v>
      </c>
      <c r="AZ310">
        <v>153.99</v>
      </c>
      <c r="BA310">
        <v>556.4</v>
      </c>
      <c r="BB310">
        <v>552.4</v>
      </c>
      <c r="BC310">
        <v>6259</v>
      </c>
      <c r="BD310">
        <v>343</v>
      </c>
      <c r="BE310">
        <v>163.9</v>
      </c>
      <c r="BF310">
        <v>153.99</v>
      </c>
      <c r="BG310">
        <v>153.99</v>
      </c>
      <c r="BH310">
        <v>1069</v>
      </c>
      <c r="BI310">
        <v>153.99</v>
      </c>
      <c r="BJ310">
        <v>1639</v>
      </c>
      <c r="BK310">
        <v>193</v>
      </c>
      <c r="BL310">
        <v>6274</v>
      </c>
      <c r="BM310">
        <v>4719</v>
      </c>
      <c r="BN310">
        <v>985.6</v>
      </c>
      <c r="BO310">
        <v>474</v>
      </c>
      <c r="BP310">
        <v>1284</v>
      </c>
      <c r="BQ310">
        <v>153.99</v>
      </c>
      <c r="BR310">
        <v>91.99</v>
      </c>
      <c r="BS310">
        <v>3208186</v>
      </c>
      <c r="BT310">
        <v>33135.800000000003</v>
      </c>
      <c r="BU310" t="str">
        <f>SRP[[#This Row],[Tier]]&amp;" - "&amp;DOLLAR(SRP[[#This Row],[United States]],2)&amp;" USD"</f>
        <v>308 - $153.99 USD</v>
      </c>
      <c r="BV310" t="str">
        <f>WSP[[#This Row],[LOOKUP]]</f>
        <v>308 - $107.79 USD</v>
      </c>
    </row>
    <row r="311" spans="1:74" x14ac:dyDescent="0.25">
      <c r="A311">
        <v>309</v>
      </c>
      <c r="B311">
        <v>154.49</v>
      </c>
      <c r="C311">
        <v>11742</v>
      </c>
      <c r="D311">
        <v>1021.5</v>
      </c>
      <c r="E311">
        <v>221.7</v>
      </c>
      <c r="F311">
        <v>154.49</v>
      </c>
      <c r="G311">
        <v>13505</v>
      </c>
      <c r="H311">
        <v>154.49</v>
      </c>
      <c r="I311">
        <v>308</v>
      </c>
      <c r="J311">
        <v>231.75</v>
      </c>
      <c r="K311">
        <v>154.49</v>
      </c>
      <c r="L311">
        <v>87150</v>
      </c>
      <c r="M311">
        <v>617</v>
      </c>
      <c r="N311">
        <v>254400</v>
      </c>
      <c r="O311">
        <v>77250</v>
      </c>
      <c r="P311">
        <v>927</v>
      </c>
      <c r="Q311">
        <v>154.49</v>
      </c>
      <c r="R311">
        <v>3089</v>
      </c>
      <c r="S311">
        <v>917.5</v>
      </c>
      <c r="T311">
        <v>979.25</v>
      </c>
      <c r="U311">
        <v>154.49</v>
      </c>
      <c r="V311">
        <v>154.49</v>
      </c>
      <c r="W311">
        <v>154.49</v>
      </c>
      <c r="X311">
        <v>154.49</v>
      </c>
      <c r="Y311">
        <v>154.49</v>
      </c>
      <c r="Z311">
        <v>1657.5</v>
      </c>
      <c r="AA311">
        <v>30890</v>
      </c>
      <c r="AB311">
        <v>20084</v>
      </c>
      <c r="AC311">
        <v>4590</v>
      </c>
      <c r="AD311">
        <v>1515000</v>
      </c>
      <c r="AE311">
        <v>154.49</v>
      </c>
      <c r="AF311">
        <v>742.5</v>
      </c>
      <c r="AG311">
        <v>154.49</v>
      </c>
      <c r="AH311">
        <v>16718</v>
      </c>
      <c r="AI311">
        <v>23074</v>
      </c>
      <c r="AJ311">
        <v>152400</v>
      </c>
      <c r="AK311">
        <v>154.49</v>
      </c>
      <c r="AL311">
        <v>193.5</v>
      </c>
      <c r="AM311">
        <v>414.15</v>
      </c>
      <c r="AN311">
        <v>154.49</v>
      </c>
      <c r="AO311">
        <v>474</v>
      </c>
      <c r="AP311">
        <v>154.49</v>
      </c>
      <c r="AQ311">
        <v>46099</v>
      </c>
      <c r="AR311">
        <v>2112</v>
      </c>
      <c r="AS311">
        <v>154.49</v>
      </c>
      <c r="AT311">
        <v>174.45</v>
      </c>
      <c r="AU311">
        <v>1071.5</v>
      </c>
      <c r="AV311">
        <v>14576.5</v>
      </c>
      <c r="AW311">
        <v>417.15</v>
      </c>
      <c r="AX311">
        <v>6379</v>
      </c>
      <c r="AY311">
        <v>408.99</v>
      </c>
      <c r="AZ311">
        <v>154.49</v>
      </c>
      <c r="BA311">
        <v>558.20000000000005</v>
      </c>
      <c r="BB311">
        <v>554.20000000000005</v>
      </c>
      <c r="BC311">
        <v>6279</v>
      </c>
      <c r="BD311">
        <v>343.5</v>
      </c>
      <c r="BE311">
        <v>164.4</v>
      </c>
      <c r="BF311">
        <v>154.49</v>
      </c>
      <c r="BG311">
        <v>154.49</v>
      </c>
      <c r="BH311">
        <v>1071.5</v>
      </c>
      <c r="BI311">
        <v>154.49</v>
      </c>
      <c r="BJ311">
        <v>1644</v>
      </c>
      <c r="BK311">
        <v>193.5</v>
      </c>
      <c r="BL311">
        <v>6297</v>
      </c>
      <c r="BM311">
        <v>4734</v>
      </c>
      <c r="BN311">
        <v>988.8</v>
      </c>
      <c r="BO311">
        <v>475.75</v>
      </c>
      <c r="BP311">
        <v>1288.25</v>
      </c>
      <c r="BQ311">
        <v>154.49</v>
      </c>
      <c r="BR311">
        <v>92.24</v>
      </c>
      <c r="BS311">
        <v>3218603</v>
      </c>
      <c r="BT311">
        <v>33243.4</v>
      </c>
      <c r="BU311" t="str">
        <f>SRP[[#This Row],[Tier]]&amp;" - "&amp;DOLLAR(SRP[[#This Row],[United States]],2)&amp;" USD"</f>
        <v>309 - $154.49 USD</v>
      </c>
      <c r="BV311" t="str">
        <f>WSP[[#This Row],[LOOKUP]]</f>
        <v>309 - $108.14 USD</v>
      </c>
    </row>
    <row r="312" spans="1:74" x14ac:dyDescent="0.25">
      <c r="A312">
        <v>310</v>
      </c>
      <c r="B312">
        <v>154.99</v>
      </c>
      <c r="C312">
        <v>11780</v>
      </c>
      <c r="D312">
        <v>1024</v>
      </c>
      <c r="E312">
        <v>222.45</v>
      </c>
      <c r="F312">
        <v>154.99</v>
      </c>
      <c r="G312">
        <v>13550</v>
      </c>
      <c r="H312">
        <v>154.99</v>
      </c>
      <c r="I312">
        <v>309</v>
      </c>
      <c r="J312">
        <v>232.5</v>
      </c>
      <c r="K312">
        <v>154.99</v>
      </c>
      <c r="L312">
        <v>87400</v>
      </c>
      <c r="M312">
        <v>619</v>
      </c>
      <c r="N312">
        <v>254900</v>
      </c>
      <c r="O312">
        <v>77500</v>
      </c>
      <c r="P312">
        <v>930</v>
      </c>
      <c r="Q312">
        <v>154.99</v>
      </c>
      <c r="R312">
        <v>3099</v>
      </c>
      <c r="S312">
        <v>920</v>
      </c>
      <c r="T312">
        <v>982.5</v>
      </c>
      <c r="U312">
        <v>154.99</v>
      </c>
      <c r="V312">
        <v>154.99</v>
      </c>
      <c r="W312">
        <v>154.99</v>
      </c>
      <c r="X312">
        <v>154.99</v>
      </c>
      <c r="Y312">
        <v>154.99</v>
      </c>
      <c r="Z312">
        <v>1664</v>
      </c>
      <c r="AA312">
        <v>30990</v>
      </c>
      <c r="AB312">
        <v>20149</v>
      </c>
      <c r="AC312">
        <v>4600</v>
      </c>
      <c r="AD312">
        <v>1520000</v>
      </c>
      <c r="AE312">
        <v>154.99</v>
      </c>
      <c r="AF312">
        <v>745</v>
      </c>
      <c r="AG312">
        <v>154.99</v>
      </c>
      <c r="AH312">
        <v>16740</v>
      </c>
      <c r="AI312">
        <v>23149</v>
      </c>
      <c r="AJ312">
        <v>152900</v>
      </c>
      <c r="AK312">
        <v>154.99</v>
      </c>
      <c r="AL312">
        <v>194</v>
      </c>
      <c r="AM312">
        <v>415.5</v>
      </c>
      <c r="AN312">
        <v>154.99</v>
      </c>
      <c r="AO312">
        <v>475</v>
      </c>
      <c r="AP312">
        <v>154.99</v>
      </c>
      <c r="AQ312">
        <v>46249</v>
      </c>
      <c r="AR312">
        <v>2119</v>
      </c>
      <c r="AS312">
        <v>154.99</v>
      </c>
      <c r="AT312">
        <v>174.95</v>
      </c>
      <c r="AU312">
        <v>1074</v>
      </c>
      <c r="AV312">
        <v>14624</v>
      </c>
      <c r="AW312">
        <v>418.5</v>
      </c>
      <c r="AX312">
        <v>6399</v>
      </c>
      <c r="AY312">
        <v>409.99</v>
      </c>
      <c r="AZ312">
        <v>154.99</v>
      </c>
      <c r="BA312">
        <v>560</v>
      </c>
      <c r="BB312">
        <v>556</v>
      </c>
      <c r="BC312">
        <v>6299</v>
      </c>
      <c r="BD312">
        <v>344</v>
      </c>
      <c r="BE312">
        <v>164.9</v>
      </c>
      <c r="BF312">
        <v>154.99</v>
      </c>
      <c r="BG312">
        <v>154.99</v>
      </c>
      <c r="BH312">
        <v>1074</v>
      </c>
      <c r="BI312">
        <v>154.99</v>
      </c>
      <c r="BJ312">
        <v>1649</v>
      </c>
      <c r="BK312">
        <v>194</v>
      </c>
      <c r="BL312">
        <v>6320</v>
      </c>
      <c r="BM312">
        <v>4749</v>
      </c>
      <c r="BN312">
        <v>992</v>
      </c>
      <c r="BO312">
        <v>477.5</v>
      </c>
      <c r="BP312">
        <v>1292.5</v>
      </c>
      <c r="BQ312">
        <v>154.99</v>
      </c>
      <c r="BR312">
        <v>92.49</v>
      </c>
      <c r="BS312">
        <v>3229020</v>
      </c>
      <c r="BT312">
        <v>33351</v>
      </c>
      <c r="BU312" t="str">
        <f>SRP[[#This Row],[Tier]]&amp;" - "&amp;DOLLAR(SRP[[#This Row],[United States]],2)&amp;" USD"</f>
        <v>310 - $154.99 USD</v>
      </c>
      <c r="BV312" t="str">
        <f>WSP[[#This Row],[LOOKUP]]</f>
        <v>310 - $108.49 USD</v>
      </c>
    </row>
    <row r="313" spans="1:74" x14ac:dyDescent="0.25">
      <c r="A313">
        <v>311</v>
      </c>
      <c r="B313">
        <v>155.49</v>
      </c>
      <c r="C313">
        <v>11818</v>
      </c>
      <c r="D313">
        <v>1026.5</v>
      </c>
      <c r="E313">
        <v>223.2</v>
      </c>
      <c r="F313">
        <v>155.49</v>
      </c>
      <c r="G313">
        <v>13595</v>
      </c>
      <c r="H313">
        <v>155.49</v>
      </c>
      <c r="I313">
        <v>310</v>
      </c>
      <c r="J313">
        <v>233.25</v>
      </c>
      <c r="K313">
        <v>155.49</v>
      </c>
      <c r="L313">
        <v>87650</v>
      </c>
      <c r="M313">
        <v>621</v>
      </c>
      <c r="N313">
        <v>255400</v>
      </c>
      <c r="O313">
        <v>77750</v>
      </c>
      <c r="P313">
        <v>933</v>
      </c>
      <c r="Q313">
        <v>155.49</v>
      </c>
      <c r="R313">
        <v>3109</v>
      </c>
      <c r="S313">
        <v>922.5</v>
      </c>
      <c r="T313">
        <v>985.75</v>
      </c>
      <c r="U313">
        <v>155.49</v>
      </c>
      <c r="V313">
        <v>155.49</v>
      </c>
      <c r="W313">
        <v>155.49</v>
      </c>
      <c r="X313">
        <v>155.49</v>
      </c>
      <c r="Y313">
        <v>155.49</v>
      </c>
      <c r="Z313">
        <v>1670.5</v>
      </c>
      <c r="AA313">
        <v>31090</v>
      </c>
      <c r="AB313">
        <v>20214</v>
      </c>
      <c r="AC313">
        <v>4610</v>
      </c>
      <c r="AD313">
        <v>1525000</v>
      </c>
      <c r="AE313">
        <v>155.49</v>
      </c>
      <c r="AF313">
        <v>747.5</v>
      </c>
      <c r="AG313">
        <v>155.49</v>
      </c>
      <c r="AH313">
        <v>16826</v>
      </c>
      <c r="AI313">
        <v>23224</v>
      </c>
      <c r="AJ313">
        <v>153400</v>
      </c>
      <c r="AK313">
        <v>155.49</v>
      </c>
      <c r="AL313">
        <v>194.5</v>
      </c>
      <c r="AM313">
        <v>416.85</v>
      </c>
      <c r="AN313">
        <v>155.49</v>
      </c>
      <c r="AO313">
        <v>477</v>
      </c>
      <c r="AP313">
        <v>155.49</v>
      </c>
      <c r="AQ313">
        <v>46399</v>
      </c>
      <c r="AR313">
        <v>2126</v>
      </c>
      <c r="AS313">
        <v>155.49</v>
      </c>
      <c r="AT313">
        <v>175.45</v>
      </c>
      <c r="AU313">
        <v>1076.5</v>
      </c>
      <c r="AV313">
        <v>14671.5</v>
      </c>
      <c r="AW313">
        <v>419.85</v>
      </c>
      <c r="AX313">
        <v>6419</v>
      </c>
      <c r="AY313">
        <v>410.99</v>
      </c>
      <c r="AZ313">
        <v>155.49</v>
      </c>
      <c r="BA313">
        <v>561.79999999999995</v>
      </c>
      <c r="BB313">
        <v>557.79999999999995</v>
      </c>
      <c r="BC313">
        <v>6319</v>
      </c>
      <c r="BD313">
        <v>344.5</v>
      </c>
      <c r="BE313">
        <v>165.4</v>
      </c>
      <c r="BF313">
        <v>155.49</v>
      </c>
      <c r="BG313">
        <v>155.49</v>
      </c>
      <c r="BH313">
        <v>1076.5</v>
      </c>
      <c r="BI313">
        <v>155.49</v>
      </c>
      <c r="BJ313">
        <v>1654</v>
      </c>
      <c r="BK313">
        <v>194.5</v>
      </c>
      <c r="BL313">
        <v>6343</v>
      </c>
      <c r="BM313">
        <v>4764</v>
      </c>
      <c r="BN313">
        <v>995.2</v>
      </c>
      <c r="BO313">
        <v>479.25</v>
      </c>
      <c r="BP313">
        <v>1296.75</v>
      </c>
      <c r="BQ313">
        <v>155.49</v>
      </c>
      <c r="BR313">
        <v>92.74</v>
      </c>
      <c r="BS313">
        <v>3239437</v>
      </c>
      <c r="BT313">
        <v>33458.6</v>
      </c>
      <c r="BU313" t="str">
        <f>SRP[[#This Row],[Tier]]&amp;" - "&amp;DOLLAR(SRP[[#This Row],[United States]],2)&amp;" USD"</f>
        <v>311 - $155.49 USD</v>
      </c>
      <c r="BV313" t="str">
        <f>WSP[[#This Row],[LOOKUP]]</f>
        <v>311 - $108.84 USD</v>
      </c>
    </row>
    <row r="314" spans="1:74" x14ac:dyDescent="0.25">
      <c r="A314">
        <v>312</v>
      </c>
      <c r="B314">
        <v>155.99</v>
      </c>
      <c r="C314">
        <v>11856</v>
      </c>
      <c r="D314">
        <v>1029</v>
      </c>
      <c r="E314">
        <v>223.95</v>
      </c>
      <c r="F314">
        <v>155.99</v>
      </c>
      <c r="G314">
        <v>13640</v>
      </c>
      <c r="H314">
        <v>155.99</v>
      </c>
      <c r="I314">
        <v>311</v>
      </c>
      <c r="J314">
        <v>234</v>
      </c>
      <c r="K314">
        <v>155.99</v>
      </c>
      <c r="L314">
        <v>87900</v>
      </c>
      <c r="M314">
        <v>623</v>
      </c>
      <c r="N314">
        <v>255900</v>
      </c>
      <c r="O314">
        <v>78000</v>
      </c>
      <c r="P314">
        <v>936</v>
      </c>
      <c r="Q314">
        <v>155.99</v>
      </c>
      <c r="R314">
        <v>3119</v>
      </c>
      <c r="S314">
        <v>925</v>
      </c>
      <c r="T314">
        <v>989</v>
      </c>
      <c r="U314">
        <v>155.99</v>
      </c>
      <c r="V314">
        <v>155.99</v>
      </c>
      <c r="W314">
        <v>155.99</v>
      </c>
      <c r="X314">
        <v>155.99</v>
      </c>
      <c r="Y314">
        <v>155.99</v>
      </c>
      <c r="Z314">
        <v>1677</v>
      </c>
      <c r="AA314">
        <v>31190</v>
      </c>
      <c r="AB314">
        <v>20279</v>
      </c>
      <c r="AC314">
        <v>4620</v>
      </c>
      <c r="AD314">
        <v>1530000</v>
      </c>
      <c r="AE314">
        <v>155.99</v>
      </c>
      <c r="AF314">
        <v>750</v>
      </c>
      <c r="AG314">
        <v>155.99</v>
      </c>
      <c r="AH314">
        <v>16848</v>
      </c>
      <c r="AI314">
        <v>23299</v>
      </c>
      <c r="AJ314">
        <v>153900</v>
      </c>
      <c r="AK314">
        <v>155.99</v>
      </c>
      <c r="AL314">
        <v>195</v>
      </c>
      <c r="AM314">
        <v>418.2</v>
      </c>
      <c r="AN314">
        <v>155.99</v>
      </c>
      <c r="AO314">
        <v>478</v>
      </c>
      <c r="AP314">
        <v>155.99</v>
      </c>
      <c r="AQ314">
        <v>46549</v>
      </c>
      <c r="AR314">
        <v>2133</v>
      </c>
      <c r="AS314">
        <v>155.99</v>
      </c>
      <c r="AT314">
        <v>175.95</v>
      </c>
      <c r="AU314">
        <v>1079</v>
      </c>
      <c r="AV314">
        <v>14719</v>
      </c>
      <c r="AW314">
        <v>421.2</v>
      </c>
      <c r="AX314">
        <v>6439</v>
      </c>
      <c r="AY314">
        <v>411.99</v>
      </c>
      <c r="AZ314">
        <v>155.99</v>
      </c>
      <c r="BA314">
        <v>563.6</v>
      </c>
      <c r="BB314">
        <v>559.6</v>
      </c>
      <c r="BC314">
        <v>6339</v>
      </c>
      <c r="BD314">
        <v>345</v>
      </c>
      <c r="BE314">
        <v>165.9</v>
      </c>
      <c r="BF314">
        <v>155.99</v>
      </c>
      <c r="BG314">
        <v>155.99</v>
      </c>
      <c r="BH314">
        <v>1079</v>
      </c>
      <c r="BI314">
        <v>155.99</v>
      </c>
      <c r="BJ314">
        <v>1659</v>
      </c>
      <c r="BK314">
        <v>195</v>
      </c>
      <c r="BL314">
        <v>6366</v>
      </c>
      <c r="BM314">
        <v>4779</v>
      </c>
      <c r="BN314">
        <v>998.4</v>
      </c>
      <c r="BO314">
        <v>481</v>
      </c>
      <c r="BP314">
        <v>1301</v>
      </c>
      <c r="BQ314">
        <v>155.99</v>
      </c>
      <c r="BR314">
        <v>92.99</v>
      </c>
      <c r="BS314">
        <v>3249854</v>
      </c>
      <c r="BT314">
        <v>33566.199999999997</v>
      </c>
      <c r="BU314" t="str">
        <f>SRP[[#This Row],[Tier]]&amp;" - "&amp;DOLLAR(SRP[[#This Row],[United States]],2)&amp;" USD"</f>
        <v>312 - $155.99 USD</v>
      </c>
      <c r="BV314" t="str">
        <f>WSP[[#This Row],[LOOKUP]]</f>
        <v>312 - $109.19 USD</v>
      </c>
    </row>
    <row r="315" spans="1:74" x14ac:dyDescent="0.25">
      <c r="A315">
        <v>313</v>
      </c>
      <c r="B315">
        <v>156.49</v>
      </c>
      <c r="C315">
        <v>11894</v>
      </c>
      <c r="D315">
        <v>1031.5</v>
      </c>
      <c r="E315">
        <v>224.7</v>
      </c>
      <c r="F315">
        <v>156.49</v>
      </c>
      <c r="G315">
        <v>13685</v>
      </c>
      <c r="H315">
        <v>156.49</v>
      </c>
      <c r="I315">
        <v>312</v>
      </c>
      <c r="J315">
        <v>234.75</v>
      </c>
      <c r="K315">
        <v>156.49</v>
      </c>
      <c r="L315">
        <v>88150</v>
      </c>
      <c r="M315">
        <v>625</v>
      </c>
      <c r="N315">
        <v>256400</v>
      </c>
      <c r="O315">
        <v>78250</v>
      </c>
      <c r="P315">
        <v>939</v>
      </c>
      <c r="Q315">
        <v>156.49</v>
      </c>
      <c r="R315">
        <v>3129</v>
      </c>
      <c r="S315">
        <v>927.5</v>
      </c>
      <c r="T315">
        <v>992.25</v>
      </c>
      <c r="U315">
        <v>156.49</v>
      </c>
      <c r="V315">
        <v>156.49</v>
      </c>
      <c r="W315">
        <v>156.49</v>
      </c>
      <c r="X315">
        <v>156.49</v>
      </c>
      <c r="Y315">
        <v>156.49</v>
      </c>
      <c r="Z315">
        <v>1683.5</v>
      </c>
      <c r="AA315">
        <v>31290</v>
      </c>
      <c r="AB315">
        <v>20344</v>
      </c>
      <c r="AC315">
        <v>4630</v>
      </c>
      <c r="AD315">
        <v>1535000</v>
      </c>
      <c r="AE315">
        <v>156.49</v>
      </c>
      <c r="AF315">
        <v>752.5</v>
      </c>
      <c r="AG315">
        <v>156.49</v>
      </c>
      <c r="AH315">
        <v>16934</v>
      </c>
      <c r="AI315">
        <v>23374</v>
      </c>
      <c r="AJ315">
        <v>154400</v>
      </c>
      <c r="AK315">
        <v>156.49</v>
      </c>
      <c r="AL315">
        <v>195.5</v>
      </c>
      <c r="AM315">
        <v>419.55</v>
      </c>
      <c r="AN315">
        <v>156.49</v>
      </c>
      <c r="AO315">
        <v>480</v>
      </c>
      <c r="AP315">
        <v>156.49</v>
      </c>
      <c r="AQ315">
        <v>46699</v>
      </c>
      <c r="AR315">
        <v>2140</v>
      </c>
      <c r="AS315">
        <v>156.49</v>
      </c>
      <c r="AT315">
        <v>176.45</v>
      </c>
      <c r="AU315">
        <v>1081.5</v>
      </c>
      <c r="AV315">
        <v>14766.5</v>
      </c>
      <c r="AW315">
        <v>422.55</v>
      </c>
      <c r="AX315">
        <v>6459</v>
      </c>
      <c r="AY315">
        <v>412.99</v>
      </c>
      <c r="AZ315">
        <v>156.49</v>
      </c>
      <c r="BA315">
        <v>565.4</v>
      </c>
      <c r="BB315">
        <v>561.4</v>
      </c>
      <c r="BC315">
        <v>6359</v>
      </c>
      <c r="BD315">
        <v>345.5</v>
      </c>
      <c r="BE315">
        <v>166.4</v>
      </c>
      <c r="BF315">
        <v>156.49</v>
      </c>
      <c r="BG315">
        <v>156.49</v>
      </c>
      <c r="BH315">
        <v>1081.5</v>
      </c>
      <c r="BI315">
        <v>156.49</v>
      </c>
      <c r="BJ315">
        <v>1664</v>
      </c>
      <c r="BK315">
        <v>195.5</v>
      </c>
      <c r="BL315">
        <v>6389</v>
      </c>
      <c r="BM315">
        <v>4794</v>
      </c>
      <c r="BN315">
        <v>1001.6</v>
      </c>
      <c r="BO315">
        <v>482.75</v>
      </c>
      <c r="BP315">
        <v>1305.25</v>
      </c>
      <c r="BQ315">
        <v>156.49</v>
      </c>
      <c r="BR315">
        <v>93.24</v>
      </c>
      <c r="BS315">
        <v>3260271</v>
      </c>
      <c r="BT315">
        <v>33673.800000000003</v>
      </c>
      <c r="BU315" t="str">
        <f>SRP[[#This Row],[Tier]]&amp;" - "&amp;DOLLAR(SRP[[#This Row],[United States]],2)&amp;" USD"</f>
        <v>313 - $156.49 USD</v>
      </c>
      <c r="BV315" t="str">
        <f>WSP[[#This Row],[LOOKUP]]</f>
        <v>313 - $109.54 USD</v>
      </c>
    </row>
    <row r="316" spans="1:74" x14ac:dyDescent="0.25">
      <c r="A316">
        <v>314</v>
      </c>
      <c r="B316">
        <v>156.99</v>
      </c>
      <c r="C316">
        <v>11932</v>
      </c>
      <c r="D316">
        <v>1034</v>
      </c>
      <c r="E316">
        <v>225.45</v>
      </c>
      <c r="F316">
        <v>156.99</v>
      </c>
      <c r="G316">
        <v>13730</v>
      </c>
      <c r="H316">
        <v>156.99</v>
      </c>
      <c r="I316">
        <v>313</v>
      </c>
      <c r="J316">
        <v>235.5</v>
      </c>
      <c r="K316">
        <v>156.99</v>
      </c>
      <c r="L316">
        <v>88400</v>
      </c>
      <c r="M316">
        <v>627</v>
      </c>
      <c r="N316">
        <v>256900</v>
      </c>
      <c r="O316">
        <v>78500</v>
      </c>
      <c r="P316">
        <v>942</v>
      </c>
      <c r="Q316">
        <v>156.99</v>
      </c>
      <c r="R316">
        <v>3139</v>
      </c>
      <c r="S316">
        <v>930</v>
      </c>
      <c r="T316">
        <v>995.5</v>
      </c>
      <c r="U316">
        <v>156.99</v>
      </c>
      <c r="V316">
        <v>156.99</v>
      </c>
      <c r="W316">
        <v>156.99</v>
      </c>
      <c r="X316">
        <v>156.99</v>
      </c>
      <c r="Y316">
        <v>156.99</v>
      </c>
      <c r="Z316">
        <v>1690</v>
      </c>
      <c r="AA316">
        <v>31390</v>
      </c>
      <c r="AB316">
        <v>20409</v>
      </c>
      <c r="AC316">
        <v>4640</v>
      </c>
      <c r="AD316">
        <v>1540000</v>
      </c>
      <c r="AE316">
        <v>156.99</v>
      </c>
      <c r="AF316">
        <v>755</v>
      </c>
      <c r="AG316">
        <v>156.99</v>
      </c>
      <c r="AH316">
        <v>16956</v>
      </c>
      <c r="AI316">
        <v>23449</v>
      </c>
      <c r="AJ316">
        <v>154900</v>
      </c>
      <c r="AK316">
        <v>156.99</v>
      </c>
      <c r="AL316">
        <v>196</v>
      </c>
      <c r="AM316">
        <v>420.9</v>
      </c>
      <c r="AN316">
        <v>156.99</v>
      </c>
      <c r="AO316">
        <v>481</v>
      </c>
      <c r="AP316">
        <v>156.99</v>
      </c>
      <c r="AQ316">
        <v>46849</v>
      </c>
      <c r="AR316">
        <v>2147</v>
      </c>
      <c r="AS316">
        <v>156.99</v>
      </c>
      <c r="AT316">
        <v>176.95</v>
      </c>
      <c r="AU316">
        <v>1084</v>
      </c>
      <c r="AV316">
        <v>14814</v>
      </c>
      <c r="AW316">
        <v>423.9</v>
      </c>
      <c r="AX316">
        <v>6479</v>
      </c>
      <c r="AY316">
        <v>413.99</v>
      </c>
      <c r="AZ316">
        <v>156.99</v>
      </c>
      <c r="BA316">
        <v>567.20000000000005</v>
      </c>
      <c r="BB316">
        <v>563.20000000000005</v>
      </c>
      <c r="BC316">
        <v>6379</v>
      </c>
      <c r="BD316">
        <v>346</v>
      </c>
      <c r="BE316">
        <v>166.9</v>
      </c>
      <c r="BF316">
        <v>156.99</v>
      </c>
      <c r="BG316">
        <v>156.99</v>
      </c>
      <c r="BH316">
        <v>1084</v>
      </c>
      <c r="BI316">
        <v>156.99</v>
      </c>
      <c r="BJ316">
        <v>1669</v>
      </c>
      <c r="BK316">
        <v>196</v>
      </c>
      <c r="BL316">
        <v>6412</v>
      </c>
      <c r="BM316">
        <v>4809</v>
      </c>
      <c r="BN316">
        <v>1004.8</v>
      </c>
      <c r="BO316">
        <v>484.5</v>
      </c>
      <c r="BP316">
        <v>1309.5</v>
      </c>
      <c r="BQ316">
        <v>156.99</v>
      </c>
      <c r="BR316">
        <v>93.49</v>
      </c>
      <c r="BS316">
        <v>3270688</v>
      </c>
      <c r="BT316">
        <v>33781.4</v>
      </c>
      <c r="BU316" t="str">
        <f>SRP[[#This Row],[Tier]]&amp;" - "&amp;DOLLAR(SRP[[#This Row],[United States]],2)&amp;" USD"</f>
        <v>314 - $156.99 USD</v>
      </c>
      <c r="BV316" t="str">
        <f>WSP[[#This Row],[LOOKUP]]</f>
        <v>314 - $109.89 USD</v>
      </c>
    </row>
    <row r="317" spans="1:74" x14ac:dyDescent="0.25">
      <c r="A317">
        <v>315</v>
      </c>
      <c r="B317">
        <v>157.49</v>
      </c>
      <c r="C317">
        <v>11970</v>
      </c>
      <c r="D317">
        <v>1036.5</v>
      </c>
      <c r="E317">
        <v>226.2</v>
      </c>
      <c r="F317">
        <v>157.49</v>
      </c>
      <c r="G317">
        <v>13775</v>
      </c>
      <c r="H317">
        <v>157.49</v>
      </c>
      <c r="I317">
        <v>314</v>
      </c>
      <c r="J317">
        <v>236.25</v>
      </c>
      <c r="K317">
        <v>157.49</v>
      </c>
      <c r="L317">
        <v>88650</v>
      </c>
      <c r="M317">
        <v>629</v>
      </c>
      <c r="N317">
        <v>257400</v>
      </c>
      <c r="O317">
        <v>78750</v>
      </c>
      <c r="P317">
        <v>945</v>
      </c>
      <c r="Q317">
        <v>157.49</v>
      </c>
      <c r="R317">
        <v>3149</v>
      </c>
      <c r="S317">
        <v>932.5</v>
      </c>
      <c r="T317">
        <v>998.75</v>
      </c>
      <c r="U317">
        <v>157.49</v>
      </c>
      <c r="V317">
        <v>157.49</v>
      </c>
      <c r="W317">
        <v>157.49</v>
      </c>
      <c r="X317">
        <v>157.49</v>
      </c>
      <c r="Y317">
        <v>157.49</v>
      </c>
      <c r="Z317">
        <v>1696.5</v>
      </c>
      <c r="AA317">
        <v>31490</v>
      </c>
      <c r="AB317">
        <v>20474</v>
      </c>
      <c r="AC317">
        <v>4650</v>
      </c>
      <c r="AD317">
        <v>1545000</v>
      </c>
      <c r="AE317">
        <v>157.49</v>
      </c>
      <c r="AF317">
        <v>757.5</v>
      </c>
      <c r="AG317">
        <v>157.49</v>
      </c>
      <c r="AH317">
        <v>17042</v>
      </c>
      <c r="AI317">
        <v>23524</v>
      </c>
      <c r="AJ317">
        <v>155400</v>
      </c>
      <c r="AK317">
        <v>157.49</v>
      </c>
      <c r="AL317">
        <v>196.5</v>
      </c>
      <c r="AM317">
        <v>422.25</v>
      </c>
      <c r="AN317">
        <v>157.49</v>
      </c>
      <c r="AO317">
        <v>483</v>
      </c>
      <c r="AP317">
        <v>157.49</v>
      </c>
      <c r="AQ317">
        <v>46999</v>
      </c>
      <c r="AR317">
        <v>2154</v>
      </c>
      <c r="AS317">
        <v>157.49</v>
      </c>
      <c r="AT317">
        <v>177.45</v>
      </c>
      <c r="AU317">
        <v>1086.5</v>
      </c>
      <c r="AV317">
        <v>14861.5</v>
      </c>
      <c r="AW317">
        <v>425.25</v>
      </c>
      <c r="AX317">
        <v>6499</v>
      </c>
      <c r="AY317">
        <v>414.99</v>
      </c>
      <c r="AZ317">
        <v>157.49</v>
      </c>
      <c r="BA317">
        <v>569</v>
      </c>
      <c r="BB317">
        <v>565</v>
      </c>
      <c r="BC317">
        <v>6399</v>
      </c>
      <c r="BD317">
        <v>346.5</v>
      </c>
      <c r="BE317">
        <v>167.4</v>
      </c>
      <c r="BF317">
        <v>157.49</v>
      </c>
      <c r="BG317">
        <v>157.49</v>
      </c>
      <c r="BH317">
        <v>1086.5</v>
      </c>
      <c r="BI317">
        <v>157.49</v>
      </c>
      <c r="BJ317">
        <v>1674</v>
      </c>
      <c r="BK317">
        <v>196.5</v>
      </c>
      <c r="BL317">
        <v>6435</v>
      </c>
      <c r="BM317">
        <v>4824</v>
      </c>
      <c r="BN317">
        <v>1008</v>
      </c>
      <c r="BO317">
        <v>486.25</v>
      </c>
      <c r="BP317">
        <v>1313.75</v>
      </c>
      <c r="BQ317">
        <v>157.49</v>
      </c>
      <c r="BR317">
        <v>93.74</v>
      </c>
      <c r="BS317">
        <v>3281105</v>
      </c>
      <c r="BT317">
        <v>33889</v>
      </c>
      <c r="BU317" t="str">
        <f>SRP[[#This Row],[Tier]]&amp;" - "&amp;DOLLAR(SRP[[#This Row],[United States]],2)&amp;" USD"</f>
        <v>315 - $157.49 USD</v>
      </c>
      <c r="BV317" t="str">
        <f>WSP[[#This Row],[LOOKUP]]</f>
        <v>315 - $110.24 USD</v>
      </c>
    </row>
    <row r="318" spans="1:74" x14ac:dyDescent="0.25">
      <c r="A318">
        <v>316</v>
      </c>
      <c r="B318">
        <v>157.99</v>
      </c>
      <c r="C318">
        <v>12008</v>
      </c>
      <c r="D318">
        <v>1039</v>
      </c>
      <c r="E318">
        <v>226.95</v>
      </c>
      <c r="F318">
        <v>157.99</v>
      </c>
      <c r="G318">
        <v>13820</v>
      </c>
      <c r="H318">
        <v>157.99</v>
      </c>
      <c r="I318">
        <v>315</v>
      </c>
      <c r="J318">
        <v>237</v>
      </c>
      <c r="K318">
        <v>157.99</v>
      </c>
      <c r="L318">
        <v>88900</v>
      </c>
      <c r="M318">
        <v>631</v>
      </c>
      <c r="N318">
        <v>257900</v>
      </c>
      <c r="O318">
        <v>79000</v>
      </c>
      <c r="P318">
        <v>948</v>
      </c>
      <c r="Q318">
        <v>157.99</v>
      </c>
      <c r="R318">
        <v>3159</v>
      </c>
      <c r="S318">
        <v>935</v>
      </c>
      <c r="T318">
        <v>1002</v>
      </c>
      <c r="U318">
        <v>157.99</v>
      </c>
      <c r="V318">
        <v>157.99</v>
      </c>
      <c r="W318">
        <v>157.99</v>
      </c>
      <c r="X318">
        <v>157.99</v>
      </c>
      <c r="Y318">
        <v>157.99</v>
      </c>
      <c r="Z318">
        <v>1703</v>
      </c>
      <c r="AA318">
        <v>31590</v>
      </c>
      <c r="AB318">
        <v>20539</v>
      </c>
      <c r="AC318">
        <v>4660</v>
      </c>
      <c r="AD318">
        <v>1550000</v>
      </c>
      <c r="AE318">
        <v>157.99</v>
      </c>
      <c r="AF318">
        <v>760</v>
      </c>
      <c r="AG318">
        <v>157.99</v>
      </c>
      <c r="AH318">
        <v>17064</v>
      </c>
      <c r="AI318">
        <v>23599</v>
      </c>
      <c r="AJ318">
        <v>155900</v>
      </c>
      <c r="AK318">
        <v>157.99</v>
      </c>
      <c r="AL318">
        <v>197</v>
      </c>
      <c r="AM318">
        <v>423.6</v>
      </c>
      <c r="AN318">
        <v>157.99</v>
      </c>
      <c r="AO318">
        <v>484</v>
      </c>
      <c r="AP318">
        <v>157.99</v>
      </c>
      <c r="AQ318">
        <v>47149</v>
      </c>
      <c r="AR318">
        <v>2161</v>
      </c>
      <c r="AS318">
        <v>157.99</v>
      </c>
      <c r="AT318">
        <v>177.95</v>
      </c>
      <c r="AU318">
        <v>1089</v>
      </c>
      <c r="AV318">
        <v>14909</v>
      </c>
      <c r="AW318">
        <v>426.6</v>
      </c>
      <c r="AX318">
        <v>6519</v>
      </c>
      <c r="AY318">
        <v>415.99</v>
      </c>
      <c r="AZ318">
        <v>157.99</v>
      </c>
      <c r="BA318">
        <v>570.79999999999995</v>
      </c>
      <c r="BB318">
        <v>566.79999999999995</v>
      </c>
      <c r="BC318">
        <v>6419</v>
      </c>
      <c r="BD318">
        <v>347</v>
      </c>
      <c r="BE318">
        <v>167.9</v>
      </c>
      <c r="BF318">
        <v>157.99</v>
      </c>
      <c r="BG318">
        <v>157.99</v>
      </c>
      <c r="BH318">
        <v>1089</v>
      </c>
      <c r="BI318">
        <v>157.99</v>
      </c>
      <c r="BJ318">
        <v>1679</v>
      </c>
      <c r="BK318">
        <v>197</v>
      </c>
      <c r="BL318">
        <v>6458</v>
      </c>
      <c r="BM318">
        <v>4839</v>
      </c>
      <c r="BN318">
        <v>1011.2</v>
      </c>
      <c r="BO318">
        <v>488</v>
      </c>
      <c r="BP318">
        <v>1318</v>
      </c>
      <c r="BQ318">
        <v>157.99</v>
      </c>
      <c r="BR318">
        <v>93.99</v>
      </c>
      <c r="BS318">
        <v>3291522</v>
      </c>
      <c r="BT318">
        <v>33996.6</v>
      </c>
      <c r="BU318" t="str">
        <f>SRP[[#This Row],[Tier]]&amp;" - "&amp;DOLLAR(SRP[[#This Row],[United States]],2)&amp;" USD"</f>
        <v>316 - $157.99 USD</v>
      </c>
      <c r="BV318" t="str">
        <f>WSP[[#This Row],[LOOKUP]]</f>
        <v>316 - $110.59 USD</v>
      </c>
    </row>
    <row r="319" spans="1:74" x14ac:dyDescent="0.25">
      <c r="A319">
        <v>317</v>
      </c>
      <c r="B319">
        <v>158.49</v>
      </c>
      <c r="C319">
        <v>12046</v>
      </c>
      <c r="D319">
        <v>1041.5</v>
      </c>
      <c r="E319">
        <v>227.7</v>
      </c>
      <c r="F319">
        <v>158.49</v>
      </c>
      <c r="G319">
        <v>13865</v>
      </c>
      <c r="H319">
        <v>158.49</v>
      </c>
      <c r="I319">
        <v>316</v>
      </c>
      <c r="J319">
        <v>237.75</v>
      </c>
      <c r="K319">
        <v>158.49</v>
      </c>
      <c r="L319">
        <v>89150</v>
      </c>
      <c r="M319">
        <v>633</v>
      </c>
      <c r="N319">
        <v>258400</v>
      </c>
      <c r="O319">
        <v>79250</v>
      </c>
      <c r="P319">
        <v>951</v>
      </c>
      <c r="Q319">
        <v>158.49</v>
      </c>
      <c r="R319">
        <v>3169</v>
      </c>
      <c r="S319">
        <v>937.5</v>
      </c>
      <c r="T319">
        <v>1005.25</v>
      </c>
      <c r="U319">
        <v>158.49</v>
      </c>
      <c r="V319">
        <v>158.49</v>
      </c>
      <c r="W319">
        <v>158.49</v>
      </c>
      <c r="X319">
        <v>158.49</v>
      </c>
      <c r="Y319">
        <v>158.49</v>
      </c>
      <c r="Z319">
        <v>1709.5</v>
      </c>
      <c r="AA319">
        <v>31690</v>
      </c>
      <c r="AB319">
        <v>20604</v>
      </c>
      <c r="AC319">
        <v>4670</v>
      </c>
      <c r="AD319">
        <v>1555000</v>
      </c>
      <c r="AE319">
        <v>158.49</v>
      </c>
      <c r="AF319">
        <v>762.5</v>
      </c>
      <c r="AG319">
        <v>158.49</v>
      </c>
      <c r="AH319">
        <v>17150</v>
      </c>
      <c r="AI319">
        <v>23674</v>
      </c>
      <c r="AJ319">
        <v>156400</v>
      </c>
      <c r="AK319">
        <v>158.49</v>
      </c>
      <c r="AL319">
        <v>197.5</v>
      </c>
      <c r="AM319">
        <v>424.95</v>
      </c>
      <c r="AN319">
        <v>158.49</v>
      </c>
      <c r="AO319">
        <v>486</v>
      </c>
      <c r="AP319">
        <v>158.49</v>
      </c>
      <c r="AQ319">
        <v>47299</v>
      </c>
      <c r="AR319">
        <v>2168</v>
      </c>
      <c r="AS319">
        <v>158.49</v>
      </c>
      <c r="AT319">
        <v>178.45</v>
      </c>
      <c r="AU319">
        <v>1091.5</v>
      </c>
      <c r="AV319">
        <v>14956.5</v>
      </c>
      <c r="AW319">
        <v>427.95</v>
      </c>
      <c r="AX319">
        <v>6539</v>
      </c>
      <c r="AY319">
        <v>416.99</v>
      </c>
      <c r="AZ319">
        <v>158.49</v>
      </c>
      <c r="BA319">
        <v>572.6</v>
      </c>
      <c r="BB319">
        <v>568.6</v>
      </c>
      <c r="BC319">
        <v>6439</v>
      </c>
      <c r="BD319">
        <v>347.5</v>
      </c>
      <c r="BE319">
        <v>168.4</v>
      </c>
      <c r="BF319">
        <v>158.49</v>
      </c>
      <c r="BG319">
        <v>158.49</v>
      </c>
      <c r="BH319">
        <v>1091.5</v>
      </c>
      <c r="BI319">
        <v>158.49</v>
      </c>
      <c r="BJ319">
        <v>1684</v>
      </c>
      <c r="BK319">
        <v>197.5</v>
      </c>
      <c r="BL319">
        <v>6481</v>
      </c>
      <c r="BM319">
        <v>4854</v>
      </c>
      <c r="BN319">
        <v>1014.4</v>
      </c>
      <c r="BO319">
        <v>489.75</v>
      </c>
      <c r="BP319">
        <v>1322.25</v>
      </c>
      <c r="BQ319">
        <v>158.49</v>
      </c>
      <c r="BR319">
        <v>94.24</v>
      </c>
      <c r="BS319">
        <v>3301939</v>
      </c>
      <c r="BT319">
        <v>34104.199999999997</v>
      </c>
      <c r="BU319" t="str">
        <f>SRP[[#This Row],[Tier]]&amp;" - "&amp;DOLLAR(SRP[[#This Row],[United States]],2)&amp;" USD"</f>
        <v>317 - $158.49 USD</v>
      </c>
      <c r="BV319" t="str">
        <f>WSP[[#This Row],[LOOKUP]]</f>
        <v>317 - $110.94 USD</v>
      </c>
    </row>
    <row r="320" spans="1:74" x14ac:dyDescent="0.25">
      <c r="A320">
        <v>318</v>
      </c>
      <c r="B320">
        <v>158.99</v>
      </c>
      <c r="C320">
        <v>12084</v>
      </c>
      <c r="D320">
        <v>1044</v>
      </c>
      <c r="E320">
        <v>228.45</v>
      </c>
      <c r="F320">
        <v>158.99</v>
      </c>
      <c r="G320">
        <v>13910</v>
      </c>
      <c r="H320">
        <v>158.99</v>
      </c>
      <c r="I320">
        <v>317</v>
      </c>
      <c r="J320">
        <v>238.5</v>
      </c>
      <c r="K320">
        <v>158.99</v>
      </c>
      <c r="L320">
        <v>89400</v>
      </c>
      <c r="M320">
        <v>635</v>
      </c>
      <c r="N320">
        <v>258900</v>
      </c>
      <c r="O320">
        <v>79500</v>
      </c>
      <c r="P320">
        <v>954</v>
      </c>
      <c r="Q320">
        <v>158.99</v>
      </c>
      <c r="R320">
        <v>3179</v>
      </c>
      <c r="S320">
        <v>940</v>
      </c>
      <c r="T320">
        <v>1008.5</v>
      </c>
      <c r="U320">
        <v>158.99</v>
      </c>
      <c r="V320">
        <v>158.99</v>
      </c>
      <c r="W320">
        <v>158.99</v>
      </c>
      <c r="X320">
        <v>158.99</v>
      </c>
      <c r="Y320">
        <v>158.99</v>
      </c>
      <c r="Z320">
        <v>1716</v>
      </c>
      <c r="AA320">
        <v>31790</v>
      </c>
      <c r="AB320">
        <v>20669</v>
      </c>
      <c r="AC320">
        <v>4680</v>
      </c>
      <c r="AD320">
        <v>1560000</v>
      </c>
      <c r="AE320">
        <v>158.99</v>
      </c>
      <c r="AF320">
        <v>765</v>
      </c>
      <c r="AG320">
        <v>158.99</v>
      </c>
      <c r="AH320">
        <v>17172</v>
      </c>
      <c r="AI320">
        <v>23749</v>
      </c>
      <c r="AJ320">
        <v>156900</v>
      </c>
      <c r="AK320">
        <v>158.99</v>
      </c>
      <c r="AL320">
        <v>198</v>
      </c>
      <c r="AM320">
        <v>426.3</v>
      </c>
      <c r="AN320">
        <v>158.99</v>
      </c>
      <c r="AO320">
        <v>487</v>
      </c>
      <c r="AP320">
        <v>158.99</v>
      </c>
      <c r="AQ320">
        <v>47449</v>
      </c>
      <c r="AR320">
        <v>2175</v>
      </c>
      <c r="AS320">
        <v>158.99</v>
      </c>
      <c r="AT320">
        <v>178.95</v>
      </c>
      <c r="AU320">
        <v>1094</v>
      </c>
      <c r="AV320">
        <v>15004</v>
      </c>
      <c r="AW320">
        <v>429.3</v>
      </c>
      <c r="AX320">
        <v>6559</v>
      </c>
      <c r="AY320">
        <v>417.99</v>
      </c>
      <c r="AZ320">
        <v>158.99</v>
      </c>
      <c r="BA320">
        <v>574.4</v>
      </c>
      <c r="BB320">
        <v>570.4</v>
      </c>
      <c r="BC320">
        <v>6459</v>
      </c>
      <c r="BD320">
        <v>348</v>
      </c>
      <c r="BE320">
        <v>168.9</v>
      </c>
      <c r="BF320">
        <v>158.99</v>
      </c>
      <c r="BG320">
        <v>158.99</v>
      </c>
      <c r="BH320">
        <v>1094</v>
      </c>
      <c r="BI320">
        <v>158.99</v>
      </c>
      <c r="BJ320">
        <v>1689</v>
      </c>
      <c r="BK320">
        <v>198</v>
      </c>
      <c r="BL320">
        <v>6504</v>
      </c>
      <c r="BM320">
        <v>4869</v>
      </c>
      <c r="BN320">
        <v>1017.6</v>
      </c>
      <c r="BO320">
        <v>491.5</v>
      </c>
      <c r="BP320">
        <v>1326.5</v>
      </c>
      <c r="BQ320">
        <v>158.99</v>
      </c>
      <c r="BR320">
        <v>94.49</v>
      </c>
      <c r="BS320">
        <v>3312356</v>
      </c>
      <c r="BT320">
        <v>34211.800000000003</v>
      </c>
      <c r="BU320" t="str">
        <f>SRP[[#This Row],[Tier]]&amp;" - "&amp;DOLLAR(SRP[[#This Row],[United States]],2)&amp;" USD"</f>
        <v>318 - $158.99 USD</v>
      </c>
      <c r="BV320" t="str">
        <f>WSP[[#This Row],[LOOKUP]]</f>
        <v>318 - $111.29 USD</v>
      </c>
    </row>
    <row r="321" spans="1:74" x14ac:dyDescent="0.25">
      <c r="A321">
        <v>319</v>
      </c>
      <c r="B321">
        <v>159.49</v>
      </c>
      <c r="C321">
        <v>12122</v>
      </c>
      <c r="D321">
        <v>1046.5</v>
      </c>
      <c r="E321">
        <v>229.2</v>
      </c>
      <c r="F321">
        <v>159.49</v>
      </c>
      <c r="G321">
        <v>13955</v>
      </c>
      <c r="H321">
        <v>159.49</v>
      </c>
      <c r="I321">
        <v>318</v>
      </c>
      <c r="J321">
        <v>239.25</v>
      </c>
      <c r="K321">
        <v>159.49</v>
      </c>
      <c r="L321">
        <v>89650</v>
      </c>
      <c r="M321">
        <v>637</v>
      </c>
      <c r="N321">
        <v>259400</v>
      </c>
      <c r="O321">
        <v>79750</v>
      </c>
      <c r="P321">
        <v>957</v>
      </c>
      <c r="Q321">
        <v>159.49</v>
      </c>
      <c r="R321">
        <v>3189</v>
      </c>
      <c r="S321">
        <v>942.5</v>
      </c>
      <c r="T321">
        <v>1011.75</v>
      </c>
      <c r="U321">
        <v>159.49</v>
      </c>
      <c r="V321">
        <v>159.49</v>
      </c>
      <c r="W321">
        <v>159.49</v>
      </c>
      <c r="X321">
        <v>159.49</v>
      </c>
      <c r="Y321">
        <v>159.49</v>
      </c>
      <c r="Z321">
        <v>1722.5</v>
      </c>
      <c r="AA321">
        <v>31890</v>
      </c>
      <c r="AB321">
        <v>20734</v>
      </c>
      <c r="AC321">
        <v>4690</v>
      </c>
      <c r="AD321">
        <v>1565000</v>
      </c>
      <c r="AE321">
        <v>159.49</v>
      </c>
      <c r="AF321">
        <v>767.5</v>
      </c>
      <c r="AG321">
        <v>159.49</v>
      </c>
      <c r="AH321">
        <v>17258</v>
      </c>
      <c r="AI321">
        <v>23824</v>
      </c>
      <c r="AJ321">
        <v>157400</v>
      </c>
      <c r="AK321">
        <v>159.49</v>
      </c>
      <c r="AL321">
        <v>198.5</v>
      </c>
      <c r="AM321">
        <v>427.65</v>
      </c>
      <c r="AN321">
        <v>159.49</v>
      </c>
      <c r="AO321">
        <v>489</v>
      </c>
      <c r="AP321">
        <v>159.49</v>
      </c>
      <c r="AQ321">
        <v>47599</v>
      </c>
      <c r="AR321">
        <v>2182</v>
      </c>
      <c r="AS321">
        <v>159.49</v>
      </c>
      <c r="AT321">
        <v>179.45</v>
      </c>
      <c r="AU321">
        <v>1096.5</v>
      </c>
      <c r="AV321">
        <v>15051.5</v>
      </c>
      <c r="AW321">
        <v>430.65</v>
      </c>
      <c r="AX321">
        <v>6579</v>
      </c>
      <c r="AY321">
        <v>418.99</v>
      </c>
      <c r="AZ321">
        <v>159.49</v>
      </c>
      <c r="BA321">
        <v>576.20000000000005</v>
      </c>
      <c r="BB321">
        <v>572.20000000000005</v>
      </c>
      <c r="BC321">
        <v>6479</v>
      </c>
      <c r="BD321">
        <v>348.5</v>
      </c>
      <c r="BE321">
        <v>169.4</v>
      </c>
      <c r="BF321">
        <v>159.49</v>
      </c>
      <c r="BG321">
        <v>159.49</v>
      </c>
      <c r="BH321">
        <v>1096.5</v>
      </c>
      <c r="BI321">
        <v>159.49</v>
      </c>
      <c r="BJ321">
        <v>1694</v>
      </c>
      <c r="BK321">
        <v>198.5</v>
      </c>
      <c r="BL321">
        <v>6527</v>
      </c>
      <c r="BM321">
        <v>4884</v>
      </c>
      <c r="BN321">
        <v>1020.8</v>
      </c>
      <c r="BO321">
        <v>493.25</v>
      </c>
      <c r="BP321">
        <v>1330.75</v>
      </c>
      <c r="BQ321">
        <v>159.49</v>
      </c>
      <c r="BR321">
        <v>94.74</v>
      </c>
      <c r="BS321">
        <v>3322773</v>
      </c>
      <c r="BT321">
        <v>34319.4</v>
      </c>
      <c r="BU321" t="str">
        <f>SRP[[#This Row],[Tier]]&amp;" - "&amp;DOLLAR(SRP[[#This Row],[United States]],2)&amp;" USD"</f>
        <v>319 - $159.49 USD</v>
      </c>
      <c r="BV321" t="str">
        <f>WSP[[#This Row],[LOOKUP]]</f>
        <v>319 - $111.64 USD</v>
      </c>
    </row>
    <row r="322" spans="1:74" x14ac:dyDescent="0.25">
      <c r="A322">
        <v>320</v>
      </c>
      <c r="B322">
        <v>159.99</v>
      </c>
      <c r="C322">
        <v>12160</v>
      </c>
      <c r="D322">
        <v>1049</v>
      </c>
      <c r="E322">
        <v>229.95</v>
      </c>
      <c r="F322">
        <v>159.99</v>
      </c>
      <c r="G322">
        <v>14000</v>
      </c>
      <c r="H322">
        <v>159.99</v>
      </c>
      <c r="I322">
        <v>319</v>
      </c>
      <c r="J322">
        <v>240</v>
      </c>
      <c r="K322">
        <v>159.99</v>
      </c>
      <c r="L322">
        <v>89900</v>
      </c>
      <c r="M322">
        <v>639</v>
      </c>
      <c r="N322">
        <v>259900</v>
      </c>
      <c r="O322">
        <v>80000</v>
      </c>
      <c r="P322">
        <v>960</v>
      </c>
      <c r="Q322">
        <v>159.99</v>
      </c>
      <c r="R322">
        <v>3199</v>
      </c>
      <c r="S322">
        <v>945</v>
      </c>
      <c r="T322">
        <v>1015</v>
      </c>
      <c r="U322">
        <v>159.99</v>
      </c>
      <c r="V322">
        <v>159.99</v>
      </c>
      <c r="W322">
        <v>159.99</v>
      </c>
      <c r="X322">
        <v>159.99</v>
      </c>
      <c r="Y322">
        <v>159.99</v>
      </c>
      <c r="Z322">
        <v>1729</v>
      </c>
      <c r="AA322">
        <v>31990</v>
      </c>
      <c r="AB322">
        <v>20799</v>
      </c>
      <c r="AC322">
        <v>4700</v>
      </c>
      <c r="AD322">
        <v>1570000</v>
      </c>
      <c r="AE322">
        <v>159.99</v>
      </c>
      <c r="AF322">
        <v>770</v>
      </c>
      <c r="AG322">
        <v>159.99</v>
      </c>
      <c r="AH322">
        <v>17280</v>
      </c>
      <c r="AI322">
        <v>23899</v>
      </c>
      <c r="AJ322">
        <v>157900</v>
      </c>
      <c r="AK322">
        <v>159.99</v>
      </c>
      <c r="AL322">
        <v>199</v>
      </c>
      <c r="AM322">
        <v>429</v>
      </c>
      <c r="AN322">
        <v>159.99</v>
      </c>
      <c r="AO322">
        <v>490</v>
      </c>
      <c r="AP322">
        <v>159.99</v>
      </c>
      <c r="AQ322">
        <v>47749</v>
      </c>
      <c r="AR322">
        <v>2189</v>
      </c>
      <c r="AS322">
        <v>159.99</v>
      </c>
      <c r="AT322">
        <v>179.95</v>
      </c>
      <c r="AU322">
        <v>1099</v>
      </c>
      <c r="AV322">
        <v>15099</v>
      </c>
      <c r="AW322">
        <v>432</v>
      </c>
      <c r="AX322">
        <v>6599</v>
      </c>
      <c r="AY322">
        <v>419.99</v>
      </c>
      <c r="AZ322">
        <v>159.99</v>
      </c>
      <c r="BA322">
        <v>578</v>
      </c>
      <c r="BB322">
        <v>574</v>
      </c>
      <c r="BC322">
        <v>6499</v>
      </c>
      <c r="BD322">
        <v>349</v>
      </c>
      <c r="BE322">
        <v>169.9</v>
      </c>
      <c r="BF322">
        <v>159.99</v>
      </c>
      <c r="BG322">
        <v>159.99</v>
      </c>
      <c r="BH322">
        <v>1099</v>
      </c>
      <c r="BI322">
        <v>159.99</v>
      </c>
      <c r="BJ322">
        <v>1699</v>
      </c>
      <c r="BK322">
        <v>199</v>
      </c>
      <c r="BL322">
        <v>6550</v>
      </c>
      <c r="BM322">
        <v>4899</v>
      </c>
      <c r="BN322">
        <v>1024</v>
      </c>
      <c r="BO322">
        <v>495</v>
      </c>
      <c r="BP322">
        <v>1335</v>
      </c>
      <c r="BQ322">
        <v>159.99</v>
      </c>
      <c r="BR322">
        <v>94.99</v>
      </c>
      <c r="BS322">
        <v>3333190</v>
      </c>
      <c r="BT322">
        <v>34427</v>
      </c>
      <c r="BU322" t="str">
        <f>SRP[[#This Row],[Tier]]&amp;" - "&amp;DOLLAR(SRP[[#This Row],[United States]],2)&amp;" USD"</f>
        <v>320 - $159.99 USD</v>
      </c>
      <c r="BV322" t="str">
        <f>WSP[[#This Row],[LOOKUP]]</f>
        <v>320 - $111.99 USD</v>
      </c>
    </row>
    <row r="323" spans="1:74" x14ac:dyDescent="0.25">
      <c r="A323">
        <v>321</v>
      </c>
      <c r="B323">
        <v>160.49</v>
      </c>
      <c r="C323">
        <v>12198</v>
      </c>
      <c r="D323">
        <v>1051.5</v>
      </c>
      <c r="E323">
        <v>230.7</v>
      </c>
      <c r="F323">
        <v>160.49</v>
      </c>
      <c r="G323">
        <v>14045</v>
      </c>
      <c r="H323">
        <v>160.49</v>
      </c>
      <c r="I323">
        <v>320</v>
      </c>
      <c r="J323">
        <v>240.75</v>
      </c>
      <c r="K323">
        <v>160.49</v>
      </c>
      <c r="L323">
        <v>90150</v>
      </c>
      <c r="M323">
        <v>641</v>
      </c>
      <c r="N323">
        <v>260400</v>
      </c>
      <c r="O323">
        <v>80250</v>
      </c>
      <c r="P323">
        <v>963</v>
      </c>
      <c r="Q323">
        <v>160.49</v>
      </c>
      <c r="R323">
        <v>3209</v>
      </c>
      <c r="S323">
        <v>947.5</v>
      </c>
      <c r="T323">
        <v>1018.25</v>
      </c>
      <c r="U323">
        <v>160.49</v>
      </c>
      <c r="V323">
        <v>160.49</v>
      </c>
      <c r="W323">
        <v>160.49</v>
      </c>
      <c r="X323">
        <v>160.49</v>
      </c>
      <c r="Y323">
        <v>160.49</v>
      </c>
      <c r="Z323">
        <v>1735.5</v>
      </c>
      <c r="AA323">
        <v>32090</v>
      </c>
      <c r="AB323">
        <v>20864</v>
      </c>
      <c r="AC323">
        <v>4710</v>
      </c>
      <c r="AD323">
        <v>1575000</v>
      </c>
      <c r="AE323">
        <v>160.49</v>
      </c>
      <c r="AF323">
        <v>772.5</v>
      </c>
      <c r="AG323">
        <v>160.49</v>
      </c>
      <c r="AH323">
        <v>17366</v>
      </c>
      <c r="AI323">
        <v>23974</v>
      </c>
      <c r="AJ323">
        <v>158400</v>
      </c>
      <c r="AK323">
        <v>160.49</v>
      </c>
      <c r="AL323">
        <v>199.5</v>
      </c>
      <c r="AM323">
        <v>430.35</v>
      </c>
      <c r="AN323">
        <v>160.49</v>
      </c>
      <c r="AO323">
        <v>492</v>
      </c>
      <c r="AP323">
        <v>160.49</v>
      </c>
      <c r="AQ323">
        <v>47899</v>
      </c>
      <c r="AR323">
        <v>2196</v>
      </c>
      <c r="AS323">
        <v>160.49</v>
      </c>
      <c r="AT323">
        <v>180.45</v>
      </c>
      <c r="AU323">
        <v>1101.5</v>
      </c>
      <c r="AV323">
        <v>15146.5</v>
      </c>
      <c r="AW323">
        <v>433.35</v>
      </c>
      <c r="AX323">
        <v>6619</v>
      </c>
      <c r="AY323">
        <v>420.99</v>
      </c>
      <c r="AZ323">
        <v>160.49</v>
      </c>
      <c r="BA323">
        <v>579.79999999999995</v>
      </c>
      <c r="BB323">
        <v>575.79999999999995</v>
      </c>
      <c r="BC323">
        <v>6519</v>
      </c>
      <c r="BD323">
        <v>349.5</v>
      </c>
      <c r="BE323">
        <v>170.4</v>
      </c>
      <c r="BF323">
        <v>160.49</v>
      </c>
      <c r="BG323">
        <v>160.49</v>
      </c>
      <c r="BH323">
        <v>1101.5</v>
      </c>
      <c r="BI323">
        <v>160.49</v>
      </c>
      <c r="BJ323">
        <v>1704</v>
      </c>
      <c r="BK323">
        <v>199.5</v>
      </c>
      <c r="BL323">
        <v>6573</v>
      </c>
      <c r="BM323">
        <v>4914</v>
      </c>
      <c r="BN323">
        <v>1027.2</v>
      </c>
      <c r="BO323">
        <v>496.75</v>
      </c>
      <c r="BP323">
        <v>1339.25</v>
      </c>
      <c r="BQ323">
        <v>160.49</v>
      </c>
      <c r="BR323">
        <v>95.24</v>
      </c>
      <c r="BS323">
        <v>3343607</v>
      </c>
      <c r="BT323">
        <v>34534.6</v>
      </c>
      <c r="BU323" t="str">
        <f>SRP[[#This Row],[Tier]]&amp;" - "&amp;DOLLAR(SRP[[#This Row],[United States]],2)&amp;" USD"</f>
        <v>321 - $160.49 USD</v>
      </c>
      <c r="BV323" t="str">
        <f>WSP[[#This Row],[LOOKUP]]</f>
        <v>321 - $112.34 USD</v>
      </c>
    </row>
    <row r="324" spans="1:74" x14ac:dyDescent="0.25">
      <c r="A324">
        <v>322</v>
      </c>
      <c r="B324">
        <v>160.99</v>
      </c>
      <c r="C324">
        <v>12236</v>
      </c>
      <c r="D324">
        <v>1054</v>
      </c>
      <c r="E324">
        <v>231.45</v>
      </c>
      <c r="F324">
        <v>160.99</v>
      </c>
      <c r="G324">
        <v>14090</v>
      </c>
      <c r="H324">
        <v>160.99</v>
      </c>
      <c r="I324">
        <v>321</v>
      </c>
      <c r="J324">
        <v>241.5</v>
      </c>
      <c r="K324">
        <v>160.99</v>
      </c>
      <c r="L324">
        <v>90400</v>
      </c>
      <c r="M324">
        <v>643</v>
      </c>
      <c r="N324">
        <v>260900</v>
      </c>
      <c r="O324">
        <v>80500</v>
      </c>
      <c r="P324">
        <v>966</v>
      </c>
      <c r="Q324">
        <v>160.99</v>
      </c>
      <c r="R324">
        <v>3219</v>
      </c>
      <c r="S324">
        <v>950</v>
      </c>
      <c r="T324">
        <v>1021.5</v>
      </c>
      <c r="U324">
        <v>160.99</v>
      </c>
      <c r="V324">
        <v>160.99</v>
      </c>
      <c r="W324">
        <v>160.99</v>
      </c>
      <c r="X324">
        <v>160.99</v>
      </c>
      <c r="Y324">
        <v>160.99</v>
      </c>
      <c r="Z324">
        <v>1742</v>
      </c>
      <c r="AA324">
        <v>32190</v>
      </c>
      <c r="AB324">
        <v>20929</v>
      </c>
      <c r="AC324">
        <v>4720</v>
      </c>
      <c r="AD324">
        <v>1580000</v>
      </c>
      <c r="AE324">
        <v>160.99</v>
      </c>
      <c r="AF324">
        <v>775</v>
      </c>
      <c r="AG324">
        <v>160.99</v>
      </c>
      <c r="AH324">
        <v>17388</v>
      </c>
      <c r="AI324">
        <v>24049</v>
      </c>
      <c r="AJ324">
        <v>158900</v>
      </c>
      <c r="AK324">
        <v>160.99</v>
      </c>
      <c r="AL324">
        <v>200</v>
      </c>
      <c r="AM324">
        <v>431.7</v>
      </c>
      <c r="AN324">
        <v>160.99</v>
      </c>
      <c r="AO324">
        <v>493</v>
      </c>
      <c r="AP324">
        <v>160.99</v>
      </c>
      <c r="AQ324">
        <v>48049</v>
      </c>
      <c r="AR324">
        <v>2203</v>
      </c>
      <c r="AS324">
        <v>160.99</v>
      </c>
      <c r="AT324">
        <v>180.95</v>
      </c>
      <c r="AU324">
        <v>1104</v>
      </c>
      <c r="AV324">
        <v>15194</v>
      </c>
      <c r="AW324">
        <v>434.7</v>
      </c>
      <c r="AX324">
        <v>6639</v>
      </c>
      <c r="AY324">
        <v>421.99</v>
      </c>
      <c r="AZ324">
        <v>160.99</v>
      </c>
      <c r="BA324">
        <v>581.6</v>
      </c>
      <c r="BB324">
        <v>577.6</v>
      </c>
      <c r="BC324">
        <v>6539</v>
      </c>
      <c r="BD324">
        <v>350</v>
      </c>
      <c r="BE324">
        <v>170.9</v>
      </c>
      <c r="BF324">
        <v>160.99</v>
      </c>
      <c r="BG324">
        <v>160.99</v>
      </c>
      <c r="BH324">
        <v>1104</v>
      </c>
      <c r="BI324">
        <v>160.99</v>
      </c>
      <c r="BJ324">
        <v>1709</v>
      </c>
      <c r="BK324">
        <v>200</v>
      </c>
      <c r="BL324">
        <v>6596</v>
      </c>
      <c r="BM324">
        <v>4929</v>
      </c>
      <c r="BN324">
        <v>1030.4000000000001</v>
      </c>
      <c r="BO324">
        <v>498.5</v>
      </c>
      <c r="BP324">
        <v>1343.5</v>
      </c>
      <c r="BQ324">
        <v>160.99</v>
      </c>
      <c r="BR324">
        <v>95.49</v>
      </c>
      <c r="BS324">
        <v>3354024</v>
      </c>
      <c r="BT324">
        <v>34642.199999999997</v>
      </c>
      <c r="BU324" t="str">
        <f>SRP[[#This Row],[Tier]]&amp;" - "&amp;DOLLAR(SRP[[#This Row],[United States]],2)&amp;" USD"</f>
        <v>322 - $160.99 USD</v>
      </c>
      <c r="BV324" t="str">
        <f>WSP[[#This Row],[LOOKUP]]</f>
        <v>322 - $112.69 USD</v>
      </c>
    </row>
    <row r="325" spans="1:74" x14ac:dyDescent="0.25">
      <c r="A325">
        <v>323</v>
      </c>
      <c r="B325">
        <v>161.49</v>
      </c>
      <c r="C325">
        <v>12274</v>
      </c>
      <c r="D325">
        <v>1056.5</v>
      </c>
      <c r="E325">
        <v>232.2</v>
      </c>
      <c r="F325">
        <v>161.49</v>
      </c>
      <c r="G325">
        <v>14135</v>
      </c>
      <c r="H325">
        <v>161.49</v>
      </c>
      <c r="I325">
        <v>322</v>
      </c>
      <c r="J325">
        <v>242.25</v>
      </c>
      <c r="K325">
        <v>161.49</v>
      </c>
      <c r="L325">
        <v>90650</v>
      </c>
      <c r="M325">
        <v>645</v>
      </c>
      <c r="N325">
        <v>261400</v>
      </c>
      <c r="O325">
        <v>80750</v>
      </c>
      <c r="P325">
        <v>969</v>
      </c>
      <c r="Q325">
        <v>161.49</v>
      </c>
      <c r="R325">
        <v>3229</v>
      </c>
      <c r="S325">
        <v>952.5</v>
      </c>
      <c r="T325">
        <v>1024.75</v>
      </c>
      <c r="U325">
        <v>161.49</v>
      </c>
      <c r="V325">
        <v>161.49</v>
      </c>
      <c r="W325">
        <v>161.49</v>
      </c>
      <c r="X325">
        <v>161.49</v>
      </c>
      <c r="Y325">
        <v>161.49</v>
      </c>
      <c r="Z325">
        <v>1748.5</v>
      </c>
      <c r="AA325">
        <v>32290</v>
      </c>
      <c r="AB325">
        <v>20994</v>
      </c>
      <c r="AC325">
        <v>4730</v>
      </c>
      <c r="AD325">
        <v>1585000</v>
      </c>
      <c r="AE325">
        <v>161.49</v>
      </c>
      <c r="AF325">
        <v>777.5</v>
      </c>
      <c r="AG325">
        <v>161.49</v>
      </c>
      <c r="AH325">
        <v>17474</v>
      </c>
      <c r="AI325">
        <v>24124</v>
      </c>
      <c r="AJ325">
        <v>159400</v>
      </c>
      <c r="AK325">
        <v>161.49</v>
      </c>
      <c r="AL325">
        <v>200.5</v>
      </c>
      <c r="AM325">
        <v>433.05</v>
      </c>
      <c r="AN325">
        <v>161.49</v>
      </c>
      <c r="AO325">
        <v>495</v>
      </c>
      <c r="AP325">
        <v>161.49</v>
      </c>
      <c r="AQ325">
        <v>48199</v>
      </c>
      <c r="AR325">
        <v>2210</v>
      </c>
      <c r="AS325">
        <v>161.49</v>
      </c>
      <c r="AT325">
        <v>181.45</v>
      </c>
      <c r="AU325">
        <v>1106.5</v>
      </c>
      <c r="AV325">
        <v>15241.5</v>
      </c>
      <c r="AW325">
        <v>436.05</v>
      </c>
      <c r="AX325">
        <v>6659</v>
      </c>
      <c r="AY325">
        <v>422.99</v>
      </c>
      <c r="AZ325">
        <v>161.49</v>
      </c>
      <c r="BA325">
        <v>583.4</v>
      </c>
      <c r="BB325">
        <v>579.4</v>
      </c>
      <c r="BC325">
        <v>6559</v>
      </c>
      <c r="BD325">
        <v>350.5</v>
      </c>
      <c r="BE325">
        <v>171.4</v>
      </c>
      <c r="BF325">
        <v>161.49</v>
      </c>
      <c r="BG325">
        <v>161.49</v>
      </c>
      <c r="BH325">
        <v>1106.5</v>
      </c>
      <c r="BI325">
        <v>161.49</v>
      </c>
      <c r="BJ325">
        <v>1714</v>
      </c>
      <c r="BK325">
        <v>200.5</v>
      </c>
      <c r="BL325">
        <v>6619</v>
      </c>
      <c r="BM325">
        <v>4944</v>
      </c>
      <c r="BN325">
        <v>1033.5999999999999</v>
      </c>
      <c r="BO325">
        <v>500.25</v>
      </c>
      <c r="BP325">
        <v>1347.75</v>
      </c>
      <c r="BQ325">
        <v>161.49</v>
      </c>
      <c r="BR325">
        <v>95.74</v>
      </c>
      <c r="BS325">
        <v>3364441</v>
      </c>
      <c r="BT325">
        <v>34749.800000000003</v>
      </c>
      <c r="BU325" t="str">
        <f>SRP[[#This Row],[Tier]]&amp;" - "&amp;DOLLAR(SRP[[#This Row],[United States]],2)&amp;" USD"</f>
        <v>323 - $161.49 USD</v>
      </c>
      <c r="BV325" t="str">
        <f>WSP[[#This Row],[LOOKUP]]</f>
        <v>323 - $113.04 USD</v>
      </c>
    </row>
    <row r="326" spans="1:74" x14ac:dyDescent="0.25">
      <c r="A326">
        <v>324</v>
      </c>
      <c r="B326">
        <v>161.99</v>
      </c>
      <c r="C326">
        <v>12312</v>
      </c>
      <c r="D326">
        <v>1059</v>
      </c>
      <c r="E326">
        <v>232.95</v>
      </c>
      <c r="F326">
        <v>161.99</v>
      </c>
      <c r="G326">
        <v>14180</v>
      </c>
      <c r="H326">
        <v>161.99</v>
      </c>
      <c r="I326">
        <v>323</v>
      </c>
      <c r="J326">
        <v>243</v>
      </c>
      <c r="K326">
        <v>161.99</v>
      </c>
      <c r="L326">
        <v>90900</v>
      </c>
      <c r="M326">
        <v>647</v>
      </c>
      <c r="N326">
        <v>261900</v>
      </c>
      <c r="O326">
        <v>81000</v>
      </c>
      <c r="P326">
        <v>972</v>
      </c>
      <c r="Q326">
        <v>161.99</v>
      </c>
      <c r="R326">
        <v>3239</v>
      </c>
      <c r="S326">
        <v>955</v>
      </c>
      <c r="T326">
        <v>1028</v>
      </c>
      <c r="U326">
        <v>161.99</v>
      </c>
      <c r="V326">
        <v>161.99</v>
      </c>
      <c r="W326">
        <v>161.99</v>
      </c>
      <c r="X326">
        <v>161.99</v>
      </c>
      <c r="Y326">
        <v>161.99</v>
      </c>
      <c r="Z326">
        <v>1755</v>
      </c>
      <c r="AA326">
        <v>32390</v>
      </c>
      <c r="AB326">
        <v>21059</v>
      </c>
      <c r="AC326">
        <v>4740</v>
      </c>
      <c r="AD326">
        <v>1590000</v>
      </c>
      <c r="AE326">
        <v>161.99</v>
      </c>
      <c r="AF326">
        <v>780</v>
      </c>
      <c r="AG326">
        <v>161.99</v>
      </c>
      <c r="AH326">
        <v>17496</v>
      </c>
      <c r="AI326">
        <v>24199</v>
      </c>
      <c r="AJ326">
        <v>159900</v>
      </c>
      <c r="AK326">
        <v>161.99</v>
      </c>
      <c r="AL326">
        <v>201</v>
      </c>
      <c r="AM326">
        <v>434.4</v>
      </c>
      <c r="AN326">
        <v>161.99</v>
      </c>
      <c r="AO326">
        <v>496</v>
      </c>
      <c r="AP326">
        <v>161.99</v>
      </c>
      <c r="AQ326">
        <v>48349</v>
      </c>
      <c r="AR326">
        <v>2217</v>
      </c>
      <c r="AS326">
        <v>161.99</v>
      </c>
      <c r="AT326">
        <v>181.95</v>
      </c>
      <c r="AU326">
        <v>1109</v>
      </c>
      <c r="AV326">
        <v>15289</v>
      </c>
      <c r="AW326">
        <v>437.4</v>
      </c>
      <c r="AX326">
        <v>6679</v>
      </c>
      <c r="AY326">
        <v>423.99</v>
      </c>
      <c r="AZ326">
        <v>161.99</v>
      </c>
      <c r="BA326">
        <v>585.20000000000005</v>
      </c>
      <c r="BB326">
        <v>581.20000000000005</v>
      </c>
      <c r="BC326">
        <v>6579</v>
      </c>
      <c r="BD326">
        <v>351</v>
      </c>
      <c r="BE326">
        <v>171.9</v>
      </c>
      <c r="BF326">
        <v>161.99</v>
      </c>
      <c r="BG326">
        <v>161.99</v>
      </c>
      <c r="BH326">
        <v>1109</v>
      </c>
      <c r="BI326">
        <v>161.99</v>
      </c>
      <c r="BJ326">
        <v>1719</v>
      </c>
      <c r="BK326">
        <v>201</v>
      </c>
      <c r="BL326">
        <v>6642</v>
      </c>
      <c r="BM326">
        <v>4959</v>
      </c>
      <c r="BN326">
        <v>1036.8</v>
      </c>
      <c r="BO326">
        <v>502</v>
      </c>
      <c r="BP326">
        <v>1352</v>
      </c>
      <c r="BQ326">
        <v>161.99</v>
      </c>
      <c r="BR326">
        <v>95.99</v>
      </c>
      <c r="BS326">
        <v>3374858</v>
      </c>
      <c r="BT326">
        <v>34857.4</v>
      </c>
      <c r="BU326" t="str">
        <f>SRP[[#This Row],[Tier]]&amp;" - "&amp;DOLLAR(SRP[[#This Row],[United States]],2)&amp;" USD"</f>
        <v>324 - $161.99 USD</v>
      </c>
      <c r="BV326" t="str">
        <f>WSP[[#This Row],[LOOKUP]]</f>
        <v>324 - $113.39 USD</v>
      </c>
    </row>
    <row r="327" spans="1:74" x14ac:dyDescent="0.25">
      <c r="A327">
        <v>325</v>
      </c>
      <c r="B327">
        <v>162.49</v>
      </c>
      <c r="C327">
        <v>12350</v>
      </c>
      <c r="D327">
        <v>1061.5</v>
      </c>
      <c r="E327">
        <v>233.7</v>
      </c>
      <c r="F327">
        <v>162.49</v>
      </c>
      <c r="G327">
        <v>14225</v>
      </c>
      <c r="H327">
        <v>162.49</v>
      </c>
      <c r="I327">
        <v>324</v>
      </c>
      <c r="J327">
        <v>243.75</v>
      </c>
      <c r="K327">
        <v>162.49</v>
      </c>
      <c r="L327">
        <v>91150</v>
      </c>
      <c r="M327">
        <v>649</v>
      </c>
      <c r="N327">
        <v>262400</v>
      </c>
      <c r="O327">
        <v>81250</v>
      </c>
      <c r="P327">
        <v>975</v>
      </c>
      <c r="Q327">
        <v>162.49</v>
      </c>
      <c r="R327">
        <v>3249</v>
      </c>
      <c r="S327">
        <v>957.5</v>
      </c>
      <c r="T327">
        <v>1031.25</v>
      </c>
      <c r="U327">
        <v>162.49</v>
      </c>
      <c r="V327">
        <v>162.49</v>
      </c>
      <c r="W327">
        <v>162.49</v>
      </c>
      <c r="X327">
        <v>162.49</v>
      </c>
      <c r="Y327">
        <v>162.49</v>
      </c>
      <c r="Z327">
        <v>1761.5</v>
      </c>
      <c r="AA327">
        <v>32490</v>
      </c>
      <c r="AB327">
        <v>21124</v>
      </c>
      <c r="AC327">
        <v>4750</v>
      </c>
      <c r="AD327">
        <v>1595000</v>
      </c>
      <c r="AE327">
        <v>162.49</v>
      </c>
      <c r="AF327">
        <v>782.5</v>
      </c>
      <c r="AG327">
        <v>162.49</v>
      </c>
      <c r="AH327">
        <v>17582</v>
      </c>
      <c r="AI327">
        <v>24274</v>
      </c>
      <c r="AJ327">
        <v>160400</v>
      </c>
      <c r="AK327">
        <v>162.49</v>
      </c>
      <c r="AL327">
        <v>201.5</v>
      </c>
      <c r="AM327">
        <v>435.75</v>
      </c>
      <c r="AN327">
        <v>162.49</v>
      </c>
      <c r="AO327">
        <v>498</v>
      </c>
      <c r="AP327">
        <v>162.49</v>
      </c>
      <c r="AQ327">
        <v>48499</v>
      </c>
      <c r="AR327">
        <v>2224</v>
      </c>
      <c r="AS327">
        <v>162.49</v>
      </c>
      <c r="AT327">
        <v>182.45</v>
      </c>
      <c r="AU327">
        <v>1111.5</v>
      </c>
      <c r="AV327">
        <v>15336.5</v>
      </c>
      <c r="AW327">
        <v>438.75</v>
      </c>
      <c r="AX327">
        <v>6699</v>
      </c>
      <c r="AY327">
        <v>424.99</v>
      </c>
      <c r="AZ327">
        <v>162.49</v>
      </c>
      <c r="BA327">
        <v>587</v>
      </c>
      <c r="BB327">
        <v>583</v>
      </c>
      <c r="BC327">
        <v>6599</v>
      </c>
      <c r="BD327">
        <v>351.5</v>
      </c>
      <c r="BE327">
        <v>172.4</v>
      </c>
      <c r="BF327">
        <v>162.49</v>
      </c>
      <c r="BG327">
        <v>162.49</v>
      </c>
      <c r="BH327">
        <v>1111.5</v>
      </c>
      <c r="BI327">
        <v>162.49</v>
      </c>
      <c r="BJ327">
        <v>1724</v>
      </c>
      <c r="BK327">
        <v>201.5</v>
      </c>
      <c r="BL327">
        <v>6665</v>
      </c>
      <c r="BM327">
        <v>4974</v>
      </c>
      <c r="BN327">
        <v>1040</v>
      </c>
      <c r="BO327">
        <v>503.75</v>
      </c>
      <c r="BP327">
        <v>1356.25</v>
      </c>
      <c r="BQ327">
        <v>162.49</v>
      </c>
      <c r="BR327">
        <v>96.24</v>
      </c>
      <c r="BS327">
        <v>3385275</v>
      </c>
      <c r="BT327">
        <v>34965</v>
      </c>
      <c r="BU327" t="str">
        <f>SRP[[#This Row],[Tier]]&amp;" - "&amp;DOLLAR(SRP[[#This Row],[United States]],2)&amp;" USD"</f>
        <v>325 - $162.49 USD</v>
      </c>
      <c r="BV327" t="str">
        <f>WSP[[#This Row],[LOOKUP]]</f>
        <v>325 - $113.74 USD</v>
      </c>
    </row>
    <row r="328" spans="1:74" x14ac:dyDescent="0.25">
      <c r="A328">
        <v>326</v>
      </c>
      <c r="B328">
        <v>162.99</v>
      </c>
      <c r="C328">
        <v>12388</v>
      </c>
      <c r="D328">
        <v>1064</v>
      </c>
      <c r="E328">
        <v>234.45</v>
      </c>
      <c r="F328">
        <v>162.99</v>
      </c>
      <c r="G328">
        <v>14270</v>
      </c>
      <c r="H328">
        <v>162.99</v>
      </c>
      <c r="I328">
        <v>325</v>
      </c>
      <c r="J328">
        <v>244.5</v>
      </c>
      <c r="K328">
        <v>162.99</v>
      </c>
      <c r="L328">
        <v>91400</v>
      </c>
      <c r="M328">
        <v>651</v>
      </c>
      <c r="N328">
        <v>262900</v>
      </c>
      <c r="O328">
        <v>81500</v>
      </c>
      <c r="P328">
        <v>978</v>
      </c>
      <c r="Q328">
        <v>162.99</v>
      </c>
      <c r="R328">
        <v>3259</v>
      </c>
      <c r="S328">
        <v>960</v>
      </c>
      <c r="T328">
        <v>1034.5</v>
      </c>
      <c r="U328">
        <v>162.99</v>
      </c>
      <c r="V328">
        <v>162.99</v>
      </c>
      <c r="W328">
        <v>162.99</v>
      </c>
      <c r="X328">
        <v>162.99</v>
      </c>
      <c r="Y328">
        <v>162.99</v>
      </c>
      <c r="Z328">
        <v>1768</v>
      </c>
      <c r="AA328">
        <v>32590</v>
      </c>
      <c r="AB328">
        <v>21189</v>
      </c>
      <c r="AC328">
        <v>4760</v>
      </c>
      <c r="AD328">
        <v>1600000</v>
      </c>
      <c r="AE328">
        <v>162.99</v>
      </c>
      <c r="AF328">
        <v>785</v>
      </c>
      <c r="AG328">
        <v>162.99</v>
      </c>
      <c r="AH328">
        <v>17604</v>
      </c>
      <c r="AI328">
        <v>24349</v>
      </c>
      <c r="AJ328">
        <v>160900</v>
      </c>
      <c r="AK328">
        <v>162.99</v>
      </c>
      <c r="AL328">
        <v>202</v>
      </c>
      <c r="AM328">
        <v>437.1</v>
      </c>
      <c r="AN328">
        <v>162.99</v>
      </c>
      <c r="AO328">
        <v>499</v>
      </c>
      <c r="AP328">
        <v>162.99</v>
      </c>
      <c r="AQ328">
        <v>48649</v>
      </c>
      <c r="AR328">
        <v>2231</v>
      </c>
      <c r="AS328">
        <v>162.99</v>
      </c>
      <c r="AT328">
        <v>182.95</v>
      </c>
      <c r="AU328">
        <v>1114</v>
      </c>
      <c r="AV328">
        <v>15384</v>
      </c>
      <c r="AW328">
        <v>440.1</v>
      </c>
      <c r="AX328">
        <v>6719</v>
      </c>
      <c r="AY328">
        <v>425.99</v>
      </c>
      <c r="AZ328">
        <v>162.99</v>
      </c>
      <c r="BA328">
        <v>588.79999999999995</v>
      </c>
      <c r="BB328">
        <v>584.79999999999995</v>
      </c>
      <c r="BC328">
        <v>6619</v>
      </c>
      <c r="BD328">
        <v>352</v>
      </c>
      <c r="BE328">
        <v>172.9</v>
      </c>
      <c r="BF328">
        <v>162.99</v>
      </c>
      <c r="BG328">
        <v>162.99</v>
      </c>
      <c r="BH328">
        <v>1114</v>
      </c>
      <c r="BI328">
        <v>162.99</v>
      </c>
      <c r="BJ328">
        <v>1729</v>
      </c>
      <c r="BK328">
        <v>202</v>
      </c>
      <c r="BL328">
        <v>6688</v>
      </c>
      <c r="BM328">
        <v>4989</v>
      </c>
      <c r="BN328">
        <v>1043.2</v>
      </c>
      <c r="BO328">
        <v>505.5</v>
      </c>
      <c r="BP328">
        <v>1360.5</v>
      </c>
      <c r="BQ328">
        <v>162.99</v>
      </c>
      <c r="BR328">
        <v>96.49</v>
      </c>
      <c r="BS328">
        <v>3395692</v>
      </c>
      <c r="BT328">
        <v>35072.6</v>
      </c>
      <c r="BU328" t="str">
        <f>SRP[[#This Row],[Tier]]&amp;" - "&amp;DOLLAR(SRP[[#This Row],[United States]],2)&amp;" USD"</f>
        <v>326 - $162.99 USD</v>
      </c>
      <c r="BV328" t="str">
        <f>WSP[[#This Row],[LOOKUP]]</f>
        <v>326 - $114.09 USD</v>
      </c>
    </row>
    <row r="329" spans="1:74" x14ac:dyDescent="0.25">
      <c r="A329">
        <v>327</v>
      </c>
      <c r="B329">
        <v>163.49</v>
      </c>
      <c r="C329">
        <v>12426</v>
      </c>
      <c r="D329">
        <v>1066.5</v>
      </c>
      <c r="E329">
        <v>235.2</v>
      </c>
      <c r="F329">
        <v>163.49</v>
      </c>
      <c r="G329">
        <v>14315</v>
      </c>
      <c r="H329">
        <v>163.49</v>
      </c>
      <c r="I329">
        <v>326</v>
      </c>
      <c r="J329">
        <v>245.25</v>
      </c>
      <c r="K329">
        <v>163.49</v>
      </c>
      <c r="L329">
        <v>91650</v>
      </c>
      <c r="M329">
        <v>653</v>
      </c>
      <c r="N329">
        <v>263400</v>
      </c>
      <c r="O329">
        <v>81750</v>
      </c>
      <c r="P329">
        <v>981</v>
      </c>
      <c r="Q329">
        <v>163.49</v>
      </c>
      <c r="R329">
        <v>3269</v>
      </c>
      <c r="S329">
        <v>962.5</v>
      </c>
      <c r="T329">
        <v>1037.75</v>
      </c>
      <c r="U329">
        <v>163.49</v>
      </c>
      <c r="V329">
        <v>163.49</v>
      </c>
      <c r="W329">
        <v>163.49</v>
      </c>
      <c r="X329">
        <v>163.49</v>
      </c>
      <c r="Y329">
        <v>163.49</v>
      </c>
      <c r="Z329">
        <v>1774.5</v>
      </c>
      <c r="AA329">
        <v>32690</v>
      </c>
      <c r="AB329">
        <v>21254</v>
      </c>
      <c r="AC329">
        <v>4770</v>
      </c>
      <c r="AD329">
        <v>1605000</v>
      </c>
      <c r="AE329">
        <v>163.49</v>
      </c>
      <c r="AF329">
        <v>787.5</v>
      </c>
      <c r="AG329">
        <v>163.49</v>
      </c>
      <c r="AH329">
        <v>17690</v>
      </c>
      <c r="AI329">
        <v>24424</v>
      </c>
      <c r="AJ329">
        <v>161400</v>
      </c>
      <c r="AK329">
        <v>163.49</v>
      </c>
      <c r="AL329">
        <v>202.5</v>
      </c>
      <c r="AM329">
        <v>438.45</v>
      </c>
      <c r="AN329">
        <v>163.49</v>
      </c>
      <c r="AO329">
        <v>501</v>
      </c>
      <c r="AP329">
        <v>163.49</v>
      </c>
      <c r="AQ329">
        <v>48799</v>
      </c>
      <c r="AR329">
        <v>2238</v>
      </c>
      <c r="AS329">
        <v>163.49</v>
      </c>
      <c r="AT329">
        <v>183.45</v>
      </c>
      <c r="AU329">
        <v>1116.5</v>
      </c>
      <c r="AV329">
        <v>15431.5</v>
      </c>
      <c r="AW329">
        <v>441.45</v>
      </c>
      <c r="AX329">
        <v>6739</v>
      </c>
      <c r="AY329">
        <v>426.99</v>
      </c>
      <c r="AZ329">
        <v>163.49</v>
      </c>
      <c r="BA329">
        <v>590.6</v>
      </c>
      <c r="BB329">
        <v>586.6</v>
      </c>
      <c r="BC329">
        <v>6639</v>
      </c>
      <c r="BD329">
        <v>352.5</v>
      </c>
      <c r="BE329">
        <v>173.4</v>
      </c>
      <c r="BF329">
        <v>163.49</v>
      </c>
      <c r="BG329">
        <v>163.49</v>
      </c>
      <c r="BH329">
        <v>1116.5</v>
      </c>
      <c r="BI329">
        <v>163.49</v>
      </c>
      <c r="BJ329">
        <v>1734</v>
      </c>
      <c r="BK329">
        <v>202.5</v>
      </c>
      <c r="BL329">
        <v>6711</v>
      </c>
      <c r="BM329">
        <v>5004</v>
      </c>
      <c r="BN329">
        <v>1046.4000000000001</v>
      </c>
      <c r="BO329">
        <v>507.25</v>
      </c>
      <c r="BP329">
        <v>1364.75</v>
      </c>
      <c r="BQ329">
        <v>163.49</v>
      </c>
      <c r="BR329">
        <v>96.74</v>
      </c>
      <c r="BS329">
        <v>3406109</v>
      </c>
      <c r="BT329">
        <v>35180.199999999997</v>
      </c>
      <c r="BU329" t="str">
        <f>SRP[[#This Row],[Tier]]&amp;" - "&amp;DOLLAR(SRP[[#This Row],[United States]],2)&amp;" USD"</f>
        <v>327 - $163.49 USD</v>
      </c>
      <c r="BV329" t="str">
        <f>WSP[[#This Row],[LOOKUP]]</f>
        <v>327 - $114.44 USD</v>
      </c>
    </row>
    <row r="330" spans="1:74" x14ac:dyDescent="0.25">
      <c r="A330">
        <v>328</v>
      </c>
      <c r="B330">
        <v>163.99</v>
      </c>
      <c r="C330">
        <v>12464</v>
      </c>
      <c r="D330">
        <v>1069</v>
      </c>
      <c r="E330">
        <v>235.95</v>
      </c>
      <c r="F330">
        <v>163.99</v>
      </c>
      <c r="G330">
        <v>14360</v>
      </c>
      <c r="H330">
        <v>163.99</v>
      </c>
      <c r="I330">
        <v>327</v>
      </c>
      <c r="J330">
        <v>246</v>
      </c>
      <c r="K330">
        <v>163.99</v>
      </c>
      <c r="L330">
        <v>91900</v>
      </c>
      <c r="M330">
        <v>655</v>
      </c>
      <c r="N330">
        <v>263900</v>
      </c>
      <c r="O330">
        <v>82000</v>
      </c>
      <c r="P330">
        <v>984</v>
      </c>
      <c r="Q330">
        <v>163.99</v>
      </c>
      <c r="R330">
        <v>3279</v>
      </c>
      <c r="S330">
        <v>965</v>
      </c>
      <c r="T330">
        <v>1041</v>
      </c>
      <c r="U330">
        <v>163.99</v>
      </c>
      <c r="V330">
        <v>163.99</v>
      </c>
      <c r="W330">
        <v>163.99</v>
      </c>
      <c r="X330">
        <v>163.99</v>
      </c>
      <c r="Y330">
        <v>163.99</v>
      </c>
      <c r="Z330">
        <v>1781</v>
      </c>
      <c r="AA330">
        <v>32790</v>
      </c>
      <c r="AB330">
        <v>21319</v>
      </c>
      <c r="AC330">
        <v>4780</v>
      </c>
      <c r="AD330">
        <v>1610000</v>
      </c>
      <c r="AE330">
        <v>163.99</v>
      </c>
      <c r="AF330">
        <v>790</v>
      </c>
      <c r="AG330">
        <v>163.99</v>
      </c>
      <c r="AH330">
        <v>17712</v>
      </c>
      <c r="AI330">
        <v>24499</v>
      </c>
      <c r="AJ330">
        <v>161900</v>
      </c>
      <c r="AK330">
        <v>163.99</v>
      </c>
      <c r="AL330">
        <v>203</v>
      </c>
      <c r="AM330">
        <v>439.8</v>
      </c>
      <c r="AN330">
        <v>163.99</v>
      </c>
      <c r="AO330">
        <v>502</v>
      </c>
      <c r="AP330">
        <v>163.99</v>
      </c>
      <c r="AQ330">
        <v>48949</v>
      </c>
      <c r="AR330">
        <v>2245</v>
      </c>
      <c r="AS330">
        <v>163.99</v>
      </c>
      <c r="AT330">
        <v>183.95</v>
      </c>
      <c r="AU330">
        <v>1119</v>
      </c>
      <c r="AV330">
        <v>15479</v>
      </c>
      <c r="AW330">
        <v>442.8</v>
      </c>
      <c r="AX330">
        <v>6759</v>
      </c>
      <c r="AY330">
        <v>427.99</v>
      </c>
      <c r="AZ330">
        <v>163.99</v>
      </c>
      <c r="BA330">
        <v>592.4</v>
      </c>
      <c r="BB330">
        <v>588.4</v>
      </c>
      <c r="BC330">
        <v>6659</v>
      </c>
      <c r="BD330">
        <v>353</v>
      </c>
      <c r="BE330">
        <v>173.9</v>
      </c>
      <c r="BF330">
        <v>163.99</v>
      </c>
      <c r="BG330">
        <v>163.99</v>
      </c>
      <c r="BH330">
        <v>1119</v>
      </c>
      <c r="BI330">
        <v>163.99</v>
      </c>
      <c r="BJ330">
        <v>1739</v>
      </c>
      <c r="BK330">
        <v>203</v>
      </c>
      <c r="BL330">
        <v>6734</v>
      </c>
      <c r="BM330">
        <v>5019</v>
      </c>
      <c r="BN330">
        <v>1049.5999999999999</v>
      </c>
      <c r="BO330">
        <v>509</v>
      </c>
      <c r="BP330">
        <v>1369</v>
      </c>
      <c r="BQ330">
        <v>163.99</v>
      </c>
      <c r="BR330">
        <v>96.99</v>
      </c>
      <c r="BS330">
        <v>3416526</v>
      </c>
      <c r="BT330">
        <v>35287.800000000003</v>
      </c>
      <c r="BU330" t="str">
        <f>SRP[[#This Row],[Tier]]&amp;" - "&amp;DOLLAR(SRP[[#This Row],[United States]],2)&amp;" USD"</f>
        <v>328 - $163.99 USD</v>
      </c>
      <c r="BV330" t="str">
        <f>WSP[[#This Row],[LOOKUP]]</f>
        <v>328 - $114.79 USD</v>
      </c>
    </row>
    <row r="331" spans="1:74" x14ac:dyDescent="0.25">
      <c r="A331">
        <v>329</v>
      </c>
      <c r="B331">
        <v>164.49</v>
      </c>
      <c r="C331">
        <v>12502</v>
      </c>
      <c r="D331">
        <v>1071.5</v>
      </c>
      <c r="E331">
        <v>236.7</v>
      </c>
      <c r="F331">
        <v>164.49</v>
      </c>
      <c r="G331">
        <v>14405</v>
      </c>
      <c r="H331">
        <v>164.49</v>
      </c>
      <c r="I331">
        <v>328</v>
      </c>
      <c r="J331">
        <v>246.75</v>
      </c>
      <c r="K331">
        <v>164.49</v>
      </c>
      <c r="L331">
        <v>92150</v>
      </c>
      <c r="M331">
        <v>657</v>
      </c>
      <c r="N331">
        <v>264400</v>
      </c>
      <c r="O331">
        <v>82250</v>
      </c>
      <c r="P331">
        <v>987</v>
      </c>
      <c r="Q331">
        <v>164.49</v>
      </c>
      <c r="R331">
        <v>3289</v>
      </c>
      <c r="S331">
        <v>967.5</v>
      </c>
      <c r="T331">
        <v>1044.25</v>
      </c>
      <c r="U331">
        <v>164.49</v>
      </c>
      <c r="V331">
        <v>164.49</v>
      </c>
      <c r="W331">
        <v>164.49</v>
      </c>
      <c r="X331">
        <v>164.49</v>
      </c>
      <c r="Y331">
        <v>164.49</v>
      </c>
      <c r="Z331">
        <v>1787.5</v>
      </c>
      <c r="AA331">
        <v>32890</v>
      </c>
      <c r="AB331">
        <v>21384</v>
      </c>
      <c r="AC331">
        <v>4790</v>
      </c>
      <c r="AD331">
        <v>1615000</v>
      </c>
      <c r="AE331">
        <v>164.49</v>
      </c>
      <c r="AF331">
        <v>792.5</v>
      </c>
      <c r="AG331">
        <v>164.49</v>
      </c>
      <c r="AH331">
        <v>17798</v>
      </c>
      <c r="AI331">
        <v>24574</v>
      </c>
      <c r="AJ331">
        <v>162400</v>
      </c>
      <c r="AK331">
        <v>164.49</v>
      </c>
      <c r="AL331">
        <v>203.5</v>
      </c>
      <c r="AM331">
        <v>441.15</v>
      </c>
      <c r="AN331">
        <v>164.49</v>
      </c>
      <c r="AO331">
        <v>504</v>
      </c>
      <c r="AP331">
        <v>164.49</v>
      </c>
      <c r="AQ331">
        <v>49099</v>
      </c>
      <c r="AR331">
        <v>2252</v>
      </c>
      <c r="AS331">
        <v>164.49</v>
      </c>
      <c r="AT331">
        <v>184.45</v>
      </c>
      <c r="AU331">
        <v>1121.5</v>
      </c>
      <c r="AV331">
        <v>15526.5</v>
      </c>
      <c r="AW331">
        <v>444.15</v>
      </c>
      <c r="AX331">
        <v>6779</v>
      </c>
      <c r="AY331">
        <v>428.99</v>
      </c>
      <c r="AZ331">
        <v>164.49</v>
      </c>
      <c r="BA331">
        <v>594.20000000000005</v>
      </c>
      <c r="BB331">
        <v>590.20000000000005</v>
      </c>
      <c r="BC331">
        <v>6679</v>
      </c>
      <c r="BD331">
        <v>353.5</v>
      </c>
      <c r="BE331">
        <v>174.4</v>
      </c>
      <c r="BF331">
        <v>164.49</v>
      </c>
      <c r="BG331">
        <v>164.49</v>
      </c>
      <c r="BH331">
        <v>1121.5</v>
      </c>
      <c r="BI331">
        <v>164.49</v>
      </c>
      <c r="BJ331">
        <v>1744</v>
      </c>
      <c r="BK331">
        <v>203.5</v>
      </c>
      <c r="BL331">
        <v>6757</v>
      </c>
      <c r="BM331">
        <v>5034</v>
      </c>
      <c r="BN331">
        <v>1052.8</v>
      </c>
      <c r="BO331">
        <v>510.75</v>
      </c>
      <c r="BP331">
        <v>1373.25</v>
      </c>
      <c r="BQ331">
        <v>164.49</v>
      </c>
      <c r="BR331">
        <v>97.24</v>
      </c>
      <c r="BS331">
        <v>3426943</v>
      </c>
      <c r="BT331">
        <v>35395.4</v>
      </c>
      <c r="BU331" t="str">
        <f>SRP[[#This Row],[Tier]]&amp;" - "&amp;DOLLAR(SRP[[#This Row],[United States]],2)&amp;" USD"</f>
        <v>329 - $164.49 USD</v>
      </c>
      <c r="BV331" t="str">
        <f>WSP[[#This Row],[LOOKUP]]</f>
        <v>329 - $115.14 USD</v>
      </c>
    </row>
    <row r="332" spans="1:74" x14ac:dyDescent="0.25">
      <c r="A332">
        <v>330</v>
      </c>
      <c r="B332">
        <v>164.99</v>
      </c>
      <c r="C332">
        <v>12540</v>
      </c>
      <c r="D332">
        <v>1074</v>
      </c>
      <c r="E332">
        <v>237.45</v>
      </c>
      <c r="F332">
        <v>164.99</v>
      </c>
      <c r="G332">
        <v>14450</v>
      </c>
      <c r="H332">
        <v>164.99</v>
      </c>
      <c r="I332">
        <v>329</v>
      </c>
      <c r="J332">
        <v>247.5</v>
      </c>
      <c r="K332">
        <v>164.99</v>
      </c>
      <c r="L332">
        <v>92400</v>
      </c>
      <c r="M332">
        <v>659</v>
      </c>
      <c r="N332">
        <v>264900</v>
      </c>
      <c r="O332">
        <v>82500</v>
      </c>
      <c r="P332">
        <v>990</v>
      </c>
      <c r="Q332">
        <v>164.99</v>
      </c>
      <c r="R332">
        <v>3299</v>
      </c>
      <c r="S332">
        <v>970</v>
      </c>
      <c r="T332">
        <v>1047.5</v>
      </c>
      <c r="U332">
        <v>164.99</v>
      </c>
      <c r="V332">
        <v>164.99</v>
      </c>
      <c r="W332">
        <v>164.99</v>
      </c>
      <c r="X332">
        <v>164.99</v>
      </c>
      <c r="Y332">
        <v>164.99</v>
      </c>
      <c r="Z332">
        <v>1794</v>
      </c>
      <c r="AA332">
        <v>32990</v>
      </c>
      <c r="AB332">
        <v>21449</v>
      </c>
      <c r="AC332">
        <v>4800</v>
      </c>
      <c r="AD332">
        <v>1620000</v>
      </c>
      <c r="AE332">
        <v>164.99</v>
      </c>
      <c r="AF332">
        <v>795</v>
      </c>
      <c r="AG332">
        <v>164.99</v>
      </c>
      <c r="AH332">
        <v>17820</v>
      </c>
      <c r="AI332">
        <v>24649</v>
      </c>
      <c r="AJ332">
        <v>162900</v>
      </c>
      <c r="AK332">
        <v>164.99</v>
      </c>
      <c r="AL332">
        <v>204</v>
      </c>
      <c r="AM332">
        <v>442.5</v>
      </c>
      <c r="AN332">
        <v>164.99</v>
      </c>
      <c r="AO332">
        <v>505</v>
      </c>
      <c r="AP332">
        <v>164.99</v>
      </c>
      <c r="AQ332">
        <v>49249</v>
      </c>
      <c r="AR332">
        <v>2259</v>
      </c>
      <c r="AS332">
        <v>164.99</v>
      </c>
      <c r="AT332">
        <v>184.95</v>
      </c>
      <c r="AU332">
        <v>1124</v>
      </c>
      <c r="AV332">
        <v>15574</v>
      </c>
      <c r="AW332">
        <v>445.5</v>
      </c>
      <c r="AX332">
        <v>6799</v>
      </c>
      <c r="AY332">
        <v>429.99</v>
      </c>
      <c r="AZ332">
        <v>164.99</v>
      </c>
      <c r="BA332">
        <v>596</v>
      </c>
      <c r="BB332">
        <v>592</v>
      </c>
      <c r="BC332">
        <v>6699</v>
      </c>
      <c r="BD332">
        <v>354</v>
      </c>
      <c r="BE332">
        <v>174.9</v>
      </c>
      <c r="BF332">
        <v>164.99</v>
      </c>
      <c r="BG332">
        <v>164.99</v>
      </c>
      <c r="BH332">
        <v>1124</v>
      </c>
      <c r="BI332">
        <v>164.99</v>
      </c>
      <c r="BJ332">
        <v>1749</v>
      </c>
      <c r="BK332">
        <v>204</v>
      </c>
      <c r="BL332">
        <v>6780</v>
      </c>
      <c r="BM332">
        <v>5049</v>
      </c>
      <c r="BN332">
        <v>1056</v>
      </c>
      <c r="BO332">
        <v>512.5</v>
      </c>
      <c r="BP332">
        <v>1377.5</v>
      </c>
      <c r="BQ332">
        <v>164.99</v>
      </c>
      <c r="BR332">
        <v>97.49</v>
      </c>
      <c r="BS332">
        <v>3437360</v>
      </c>
      <c r="BT332">
        <v>35503</v>
      </c>
      <c r="BU332" t="str">
        <f>SRP[[#This Row],[Tier]]&amp;" - "&amp;DOLLAR(SRP[[#This Row],[United States]],2)&amp;" USD"</f>
        <v>330 - $164.99 USD</v>
      </c>
      <c r="BV332" t="str">
        <f>WSP[[#This Row],[LOOKUP]]</f>
        <v>330 - $115.49 USD</v>
      </c>
    </row>
    <row r="333" spans="1:74" x14ac:dyDescent="0.25">
      <c r="A333">
        <v>331</v>
      </c>
      <c r="B333">
        <v>165.49</v>
      </c>
      <c r="C333">
        <v>12578</v>
      </c>
      <c r="D333">
        <v>1076.5</v>
      </c>
      <c r="E333">
        <v>238.2</v>
      </c>
      <c r="F333">
        <v>165.49</v>
      </c>
      <c r="G333">
        <v>14495</v>
      </c>
      <c r="H333">
        <v>165.49</v>
      </c>
      <c r="I333">
        <v>330</v>
      </c>
      <c r="J333">
        <v>248.25</v>
      </c>
      <c r="K333">
        <v>165.49</v>
      </c>
      <c r="L333">
        <v>92650</v>
      </c>
      <c r="M333">
        <v>661</v>
      </c>
      <c r="N333">
        <v>265400</v>
      </c>
      <c r="O333">
        <v>82750</v>
      </c>
      <c r="P333">
        <v>993</v>
      </c>
      <c r="Q333">
        <v>165.49</v>
      </c>
      <c r="R333">
        <v>3309</v>
      </c>
      <c r="S333">
        <v>972.5</v>
      </c>
      <c r="T333">
        <v>1050.75</v>
      </c>
      <c r="U333">
        <v>165.49</v>
      </c>
      <c r="V333">
        <v>165.49</v>
      </c>
      <c r="W333">
        <v>165.49</v>
      </c>
      <c r="X333">
        <v>165.49</v>
      </c>
      <c r="Y333">
        <v>165.49</v>
      </c>
      <c r="Z333">
        <v>1800.5</v>
      </c>
      <c r="AA333">
        <v>33090</v>
      </c>
      <c r="AB333">
        <v>21514</v>
      </c>
      <c r="AC333">
        <v>4810</v>
      </c>
      <c r="AD333">
        <v>1625000</v>
      </c>
      <c r="AE333">
        <v>165.49</v>
      </c>
      <c r="AF333">
        <v>797.5</v>
      </c>
      <c r="AG333">
        <v>165.49</v>
      </c>
      <c r="AH333">
        <v>17906</v>
      </c>
      <c r="AI333">
        <v>24724</v>
      </c>
      <c r="AJ333">
        <v>163400</v>
      </c>
      <c r="AK333">
        <v>165.49</v>
      </c>
      <c r="AL333">
        <v>204.5</v>
      </c>
      <c r="AM333">
        <v>443.85</v>
      </c>
      <c r="AN333">
        <v>165.49</v>
      </c>
      <c r="AO333">
        <v>507</v>
      </c>
      <c r="AP333">
        <v>165.49</v>
      </c>
      <c r="AQ333">
        <v>49399</v>
      </c>
      <c r="AR333">
        <v>2266</v>
      </c>
      <c r="AS333">
        <v>165.49</v>
      </c>
      <c r="AT333">
        <v>185.45</v>
      </c>
      <c r="AU333">
        <v>1126.5</v>
      </c>
      <c r="AV333">
        <v>15621.5</v>
      </c>
      <c r="AW333">
        <v>446.85</v>
      </c>
      <c r="AX333">
        <v>6819</v>
      </c>
      <c r="AY333">
        <v>430.99</v>
      </c>
      <c r="AZ333">
        <v>165.49</v>
      </c>
      <c r="BA333">
        <v>597.79999999999995</v>
      </c>
      <c r="BB333">
        <v>593.79999999999995</v>
      </c>
      <c r="BC333">
        <v>6719</v>
      </c>
      <c r="BD333">
        <v>354.5</v>
      </c>
      <c r="BE333">
        <v>175.4</v>
      </c>
      <c r="BF333">
        <v>165.49</v>
      </c>
      <c r="BG333">
        <v>165.49</v>
      </c>
      <c r="BH333">
        <v>1126.5</v>
      </c>
      <c r="BI333">
        <v>165.49</v>
      </c>
      <c r="BJ333">
        <v>1754</v>
      </c>
      <c r="BK333">
        <v>204.5</v>
      </c>
      <c r="BL333">
        <v>6803</v>
      </c>
      <c r="BM333">
        <v>5064</v>
      </c>
      <c r="BN333">
        <v>1059.2</v>
      </c>
      <c r="BO333">
        <v>514.25</v>
      </c>
      <c r="BP333">
        <v>1381.75</v>
      </c>
      <c r="BQ333">
        <v>165.49</v>
      </c>
      <c r="BR333">
        <v>97.74</v>
      </c>
      <c r="BS333">
        <v>3447777</v>
      </c>
      <c r="BT333">
        <v>35610.6</v>
      </c>
      <c r="BU333" t="str">
        <f>SRP[[#This Row],[Tier]]&amp;" - "&amp;DOLLAR(SRP[[#This Row],[United States]],2)&amp;" USD"</f>
        <v>331 - $165.49 USD</v>
      </c>
      <c r="BV333" t="str">
        <f>WSP[[#This Row],[LOOKUP]]</f>
        <v>331 - $115.84 USD</v>
      </c>
    </row>
    <row r="334" spans="1:74" x14ac:dyDescent="0.25">
      <c r="A334">
        <v>332</v>
      </c>
      <c r="B334">
        <v>165.99</v>
      </c>
      <c r="C334">
        <v>12616</v>
      </c>
      <c r="D334">
        <v>1079</v>
      </c>
      <c r="E334">
        <v>238.95</v>
      </c>
      <c r="F334">
        <v>165.99</v>
      </c>
      <c r="G334">
        <v>14540</v>
      </c>
      <c r="H334">
        <v>165.99</v>
      </c>
      <c r="I334">
        <v>331</v>
      </c>
      <c r="J334">
        <v>249</v>
      </c>
      <c r="K334">
        <v>165.99</v>
      </c>
      <c r="L334">
        <v>92900</v>
      </c>
      <c r="M334">
        <v>663</v>
      </c>
      <c r="N334">
        <v>265900</v>
      </c>
      <c r="O334">
        <v>83000</v>
      </c>
      <c r="P334">
        <v>996</v>
      </c>
      <c r="Q334">
        <v>165.99</v>
      </c>
      <c r="R334">
        <v>3319</v>
      </c>
      <c r="S334">
        <v>975</v>
      </c>
      <c r="T334">
        <v>1054</v>
      </c>
      <c r="U334">
        <v>165.99</v>
      </c>
      <c r="V334">
        <v>165.99</v>
      </c>
      <c r="W334">
        <v>165.99</v>
      </c>
      <c r="X334">
        <v>165.99</v>
      </c>
      <c r="Y334">
        <v>165.99</v>
      </c>
      <c r="Z334">
        <v>1807</v>
      </c>
      <c r="AA334">
        <v>33190</v>
      </c>
      <c r="AB334">
        <v>21579</v>
      </c>
      <c r="AC334">
        <v>4820</v>
      </c>
      <c r="AD334">
        <v>1630000</v>
      </c>
      <c r="AE334">
        <v>165.99</v>
      </c>
      <c r="AF334">
        <v>800</v>
      </c>
      <c r="AG334">
        <v>165.99</v>
      </c>
      <c r="AH334">
        <v>17928</v>
      </c>
      <c r="AI334">
        <v>24799</v>
      </c>
      <c r="AJ334">
        <v>163900</v>
      </c>
      <c r="AK334">
        <v>165.99</v>
      </c>
      <c r="AL334">
        <v>205</v>
      </c>
      <c r="AM334">
        <v>445.2</v>
      </c>
      <c r="AN334">
        <v>165.99</v>
      </c>
      <c r="AO334">
        <v>508</v>
      </c>
      <c r="AP334">
        <v>165.99</v>
      </c>
      <c r="AQ334">
        <v>49549</v>
      </c>
      <c r="AR334">
        <v>2273</v>
      </c>
      <c r="AS334">
        <v>165.99</v>
      </c>
      <c r="AT334">
        <v>185.95</v>
      </c>
      <c r="AU334">
        <v>1129</v>
      </c>
      <c r="AV334">
        <v>15669</v>
      </c>
      <c r="AW334">
        <v>448.2</v>
      </c>
      <c r="AX334">
        <v>6839</v>
      </c>
      <c r="AY334">
        <v>431.99</v>
      </c>
      <c r="AZ334">
        <v>165.99</v>
      </c>
      <c r="BA334">
        <v>599.6</v>
      </c>
      <c r="BB334">
        <v>595.6</v>
      </c>
      <c r="BC334">
        <v>6739</v>
      </c>
      <c r="BD334">
        <v>355</v>
      </c>
      <c r="BE334">
        <v>175.9</v>
      </c>
      <c r="BF334">
        <v>165.99</v>
      </c>
      <c r="BG334">
        <v>165.99</v>
      </c>
      <c r="BH334">
        <v>1129</v>
      </c>
      <c r="BI334">
        <v>165.99</v>
      </c>
      <c r="BJ334">
        <v>1759</v>
      </c>
      <c r="BK334">
        <v>205</v>
      </c>
      <c r="BL334">
        <v>6826</v>
      </c>
      <c r="BM334">
        <v>5079</v>
      </c>
      <c r="BN334">
        <v>1062.4000000000001</v>
      </c>
      <c r="BO334">
        <v>516</v>
      </c>
      <c r="BP334">
        <v>1386</v>
      </c>
      <c r="BQ334">
        <v>165.99</v>
      </c>
      <c r="BR334">
        <v>97.99</v>
      </c>
      <c r="BS334">
        <v>3458194</v>
      </c>
      <c r="BT334">
        <v>35718.199999999997</v>
      </c>
      <c r="BU334" t="str">
        <f>SRP[[#This Row],[Tier]]&amp;" - "&amp;DOLLAR(SRP[[#This Row],[United States]],2)&amp;" USD"</f>
        <v>332 - $165.99 USD</v>
      </c>
      <c r="BV334" t="str">
        <f>WSP[[#This Row],[LOOKUP]]</f>
        <v>332 - $116.19 USD</v>
      </c>
    </row>
    <row r="335" spans="1:74" x14ac:dyDescent="0.25">
      <c r="A335">
        <v>333</v>
      </c>
      <c r="B335">
        <v>166.49</v>
      </c>
      <c r="C335">
        <v>12654</v>
      </c>
      <c r="D335">
        <v>1081.5</v>
      </c>
      <c r="E335">
        <v>239.7</v>
      </c>
      <c r="F335">
        <v>166.49</v>
      </c>
      <c r="G335">
        <v>14585</v>
      </c>
      <c r="H335">
        <v>166.49</v>
      </c>
      <c r="I335">
        <v>332</v>
      </c>
      <c r="J335">
        <v>249.75</v>
      </c>
      <c r="K335">
        <v>166.49</v>
      </c>
      <c r="L335">
        <v>93150</v>
      </c>
      <c r="M335">
        <v>665</v>
      </c>
      <c r="N335">
        <v>266400</v>
      </c>
      <c r="O335">
        <v>83250</v>
      </c>
      <c r="P335">
        <v>999</v>
      </c>
      <c r="Q335">
        <v>166.49</v>
      </c>
      <c r="R335">
        <v>3329</v>
      </c>
      <c r="S335">
        <v>977.5</v>
      </c>
      <c r="T335">
        <v>1057.25</v>
      </c>
      <c r="U335">
        <v>166.49</v>
      </c>
      <c r="V335">
        <v>166.49</v>
      </c>
      <c r="W335">
        <v>166.49</v>
      </c>
      <c r="X335">
        <v>166.49</v>
      </c>
      <c r="Y335">
        <v>166.49</v>
      </c>
      <c r="Z335">
        <v>1813.5</v>
      </c>
      <c r="AA335">
        <v>33290</v>
      </c>
      <c r="AB335">
        <v>21644</v>
      </c>
      <c r="AC335">
        <v>4830</v>
      </c>
      <c r="AD335">
        <v>1635000</v>
      </c>
      <c r="AE335">
        <v>166.49</v>
      </c>
      <c r="AF335">
        <v>802.5</v>
      </c>
      <c r="AG335">
        <v>166.49</v>
      </c>
      <c r="AH335">
        <v>18014</v>
      </c>
      <c r="AI335">
        <v>24874</v>
      </c>
      <c r="AJ335">
        <v>164400</v>
      </c>
      <c r="AK335">
        <v>166.49</v>
      </c>
      <c r="AL335">
        <v>205.5</v>
      </c>
      <c r="AM335">
        <v>446.55</v>
      </c>
      <c r="AN335">
        <v>166.49</v>
      </c>
      <c r="AO335">
        <v>510</v>
      </c>
      <c r="AP335">
        <v>166.49</v>
      </c>
      <c r="AQ335">
        <v>49699</v>
      </c>
      <c r="AR335">
        <v>2280</v>
      </c>
      <c r="AS335">
        <v>166.49</v>
      </c>
      <c r="AT335">
        <v>186.45</v>
      </c>
      <c r="AU335">
        <v>1131.5</v>
      </c>
      <c r="AV335">
        <v>15716.5</v>
      </c>
      <c r="AW335">
        <v>449.55</v>
      </c>
      <c r="AX335">
        <v>6859</v>
      </c>
      <c r="AY335">
        <v>432.99</v>
      </c>
      <c r="AZ335">
        <v>166.49</v>
      </c>
      <c r="BA335">
        <v>601.4</v>
      </c>
      <c r="BB335">
        <v>597.4</v>
      </c>
      <c r="BC335">
        <v>6759</v>
      </c>
      <c r="BD335">
        <v>355.5</v>
      </c>
      <c r="BE335">
        <v>176.4</v>
      </c>
      <c r="BF335">
        <v>166.49</v>
      </c>
      <c r="BG335">
        <v>166.49</v>
      </c>
      <c r="BH335">
        <v>1131.5</v>
      </c>
      <c r="BI335">
        <v>166.49</v>
      </c>
      <c r="BJ335">
        <v>1764</v>
      </c>
      <c r="BK335">
        <v>205.5</v>
      </c>
      <c r="BL335">
        <v>6849</v>
      </c>
      <c r="BM335">
        <v>5094</v>
      </c>
      <c r="BN335">
        <v>1065.5999999999999</v>
      </c>
      <c r="BO335">
        <v>517.75</v>
      </c>
      <c r="BP335">
        <v>1390.25</v>
      </c>
      <c r="BQ335">
        <v>166.49</v>
      </c>
      <c r="BR335">
        <v>98.24</v>
      </c>
      <c r="BS335">
        <v>3468611</v>
      </c>
      <c r="BT335">
        <v>35825.800000000003</v>
      </c>
      <c r="BU335" t="str">
        <f>SRP[[#This Row],[Tier]]&amp;" - "&amp;DOLLAR(SRP[[#This Row],[United States]],2)&amp;" USD"</f>
        <v>333 - $166.49 USD</v>
      </c>
      <c r="BV335" t="str">
        <f>WSP[[#This Row],[LOOKUP]]</f>
        <v>333 - $116.54 USD</v>
      </c>
    </row>
    <row r="336" spans="1:74" x14ac:dyDescent="0.25">
      <c r="A336">
        <v>334</v>
      </c>
      <c r="B336">
        <v>166.99</v>
      </c>
      <c r="C336">
        <v>12692</v>
      </c>
      <c r="D336">
        <v>1084</v>
      </c>
      <c r="E336">
        <v>240.45</v>
      </c>
      <c r="F336">
        <v>166.99</v>
      </c>
      <c r="G336">
        <v>14630</v>
      </c>
      <c r="H336">
        <v>166.99</v>
      </c>
      <c r="I336">
        <v>333</v>
      </c>
      <c r="J336">
        <v>250.5</v>
      </c>
      <c r="K336">
        <v>166.99</v>
      </c>
      <c r="L336">
        <v>93400</v>
      </c>
      <c r="M336">
        <v>667</v>
      </c>
      <c r="N336">
        <v>266900</v>
      </c>
      <c r="O336">
        <v>83500</v>
      </c>
      <c r="P336">
        <v>1002</v>
      </c>
      <c r="Q336">
        <v>166.99</v>
      </c>
      <c r="R336">
        <v>3339</v>
      </c>
      <c r="S336">
        <v>980</v>
      </c>
      <c r="T336">
        <v>1060.5</v>
      </c>
      <c r="U336">
        <v>166.99</v>
      </c>
      <c r="V336">
        <v>166.99</v>
      </c>
      <c r="W336">
        <v>166.99</v>
      </c>
      <c r="X336">
        <v>166.99</v>
      </c>
      <c r="Y336">
        <v>166.99</v>
      </c>
      <c r="Z336">
        <v>1820</v>
      </c>
      <c r="AA336">
        <v>33390</v>
      </c>
      <c r="AB336">
        <v>21709</v>
      </c>
      <c r="AC336">
        <v>4840</v>
      </c>
      <c r="AD336">
        <v>1640000</v>
      </c>
      <c r="AE336">
        <v>166.99</v>
      </c>
      <c r="AF336">
        <v>805</v>
      </c>
      <c r="AG336">
        <v>166.99</v>
      </c>
      <c r="AH336">
        <v>18036</v>
      </c>
      <c r="AI336">
        <v>24949</v>
      </c>
      <c r="AJ336">
        <v>164900</v>
      </c>
      <c r="AK336">
        <v>166.99</v>
      </c>
      <c r="AL336">
        <v>206</v>
      </c>
      <c r="AM336">
        <v>447.9</v>
      </c>
      <c r="AN336">
        <v>166.99</v>
      </c>
      <c r="AO336">
        <v>511</v>
      </c>
      <c r="AP336">
        <v>166.99</v>
      </c>
      <c r="AQ336">
        <v>49849</v>
      </c>
      <c r="AR336">
        <v>2287</v>
      </c>
      <c r="AS336">
        <v>166.99</v>
      </c>
      <c r="AT336">
        <v>186.95</v>
      </c>
      <c r="AU336">
        <v>1134</v>
      </c>
      <c r="AV336">
        <v>15764</v>
      </c>
      <c r="AW336">
        <v>450.9</v>
      </c>
      <c r="AX336">
        <v>6879</v>
      </c>
      <c r="AY336">
        <v>433.99</v>
      </c>
      <c r="AZ336">
        <v>166.99</v>
      </c>
      <c r="BA336">
        <v>603.20000000000005</v>
      </c>
      <c r="BB336">
        <v>599.20000000000005</v>
      </c>
      <c r="BC336">
        <v>6779</v>
      </c>
      <c r="BD336">
        <v>356</v>
      </c>
      <c r="BE336">
        <v>176.9</v>
      </c>
      <c r="BF336">
        <v>166.99</v>
      </c>
      <c r="BG336">
        <v>166.99</v>
      </c>
      <c r="BH336">
        <v>1134</v>
      </c>
      <c r="BI336">
        <v>166.99</v>
      </c>
      <c r="BJ336">
        <v>1769</v>
      </c>
      <c r="BK336">
        <v>206</v>
      </c>
      <c r="BL336">
        <v>6872</v>
      </c>
      <c r="BM336">
        <v>5109</v>
      </c>
      <c r="BN336">
        <v>1068.8</v>
      </c>
      <c r="BO336">
        <v>519.5</v>
      </c>
      <c r="BP336">
        <v>1394.5</v>
      </c>
      <c r="BQ336">
        <v>166.99</v>
      </c>
      <c r="BR336">
        <v>98.49</v>
      </c>
      <c r="BS336">
        <v>3479028</v>
      </c>
      <c r="BT336">
        <v>35933.4</v>
      </c>
      <c r="BU336" t="str">
        <f>SRP[[#This Row],[Tier]]&amp;" - "&amp;DOLLAR(SRP[[#This Row],[United States]],2)&amp;" USD"</f>
        <v>334 - $166.99 USD</v>
      </c>
      <c r="BV336" t="str">
        <f>WSP[[#This Row],[LOOKUP]]</f>
        <v>334 - $116.89 USD</v>
      </c>
    </row>
    <row r="337" spans="1:74" x14ac:dyDescent="0.25">
      <c r="A337">
        <v>335</v>
      </c>
      <c r="B337">
        <v>167.49</v>
      </c>
      <c r="C337">
        <v>12730</v>
      </c>
      <c r="D337">
        <v>1086.5</v>
      </c>
      <c r="E337">
        <v>241.2</v>
      </c>
      <c r="F337">
        <v>167.49</v>
      </c>
      <c r="G337">
        <v>14675</v>
      </c>
      <c r="H337">
        <v>167.49</v>
      </c>
      <c r="I337">
        <v>334</v>
      </c>
      <c r="J337">
        <v>251.25</v>
      </c>
      <c r="K337">
        <v>167.49</v>
      </c>
      <c r="L337">
        <v>93650</v>
      </c>
      <c r="M337">
        <v>669</v>
      </c>
      <c r="N337">
        <v>267400</v>
      </c>
      <c r="O337">
        <v>83750</v>
      </c>
      <c r="P337">
        <v>1005</v>
      </c>
      <c r="Q337">
        <v>167.49</v>
      </c>
      <c r="R337">
        <v>3349</v>
      </c>
      <c r="S337">
        <v>982.5</v>
      </c>
      <c r="T337">
        <v>1063.75</v>
      </c>
      <c r="U337">
        <v>167.49</v>
      </c>
      <c r="V337">
        <v>167.49</v>
      </c>
      <c r="W337">
        <v>167.49</v>
      </c>
      <c r="X337">
        <v>167.49</v>
      </c>
      <c r="Y337">
        <v>167.49</v>
      </c>
      <c r="Z337">
        <v>1826.5</v>
      </c>
      <c r="AA337">
        <v>33490</v>
      </c>
      <c r="AB337">
        <v>21774</v>
      </c>
      <c r="AC337">
        <v>4850</v>
      </c>
      <c r="AD337">
        <v>1645000</v>
      </c>
      <c r="AE337">
        <v>167.49</v>
      </c>
      <c r="AF337">
        <v>807.5</v>
      </c>
      <c r="AG337">
        <v>167.49</v>
      </c>
      <c r="AH337">
        <v>18122</v>
      </c>
      <c r="AI337">
        <v>25024</v>
      </c>
      <c r="AJ337">
        <v>165400</v>
      </c>
      <c r="AK337">
        <v>167.49</v>
      </c>
      <c r="AL337">
        <v>206.5</v>
      </c>
      <c r="AM337">
        <v>449.25</v>
      </c>
      <c r="AN337">
        <v>167.49</v>
      </c>
      <c r="AO337">
        <v>513</v>
      </c>
      <c r="AP337">
        <v>167.49</v>
      </c>
      <c r="AQ337">
        <v>49999</v>
      </c>
      <c r="AR337">
        <v>2294</v>
      </c>
      <c r="AS337">
        <v>167.49</v>
      </c>
      <c r="AT337">
        <v>187.45</v>
      </c>
      <c r="AU337">
        <v>1136.5</v>
      </c>
      <c r="AV337">
        <v>15811.5</v>
      </c>
      <c r="AW337">
        <v>452.25</v>
      </c>
      <c r="AX337">
        <v>6899</v>
      </c>
      <c r="AY337">
        <v>434.99</v>
      </c>
      <c r="AZ337">
        <v>167.49</v>
      </c>
      <c r="BA337">
        <v>605</v>
      </c>
      <c r="BB337">
        <v>601</v>
      </c>
      <c r="BC337">
        <v>6799</v>
      </c>
      <c r="BD337">
        <v>356.5</v>
      </c>
      <c r="BE337">
        <v>177.4</v>
      </c>
      <c r="BF337">
        <v>167.49</v>
      </c>
      <c r="BG337">
        <v>167.49</v>
      </c>
      <c r="BH337">
        <v>1136.5</v>
      </c>
      <c r="BI337">
        <v>167.49</v>
      </c>
      <c r="BJ337">
        <v>1774</v>
      </c>
      <c r="BK337">
        <v>206.5</v>
      </c>
      <c r="BL337">
        <v>6895</v>
      </c>
      <c r="BM337">
        <v>5124</v>
      </c>
      <c r="BN337">
        <v>1072</v>
      </c>
      <c r="BO337">
        <v>521.25</v>
      </c>
      <c r="BP337">
        <v>1398.75</v>
      </c>
      <c r="BQ337">
        <v>167.49</v>
      </c>
      <c r="BR337">
        <v>98.74</v>
      </c>
      <c r="BS337">
        <v>3489445</v>
      </c>
      <c r="BT337">
        <v>36041</v>
      </c>
      <c r="BU337" t="str">
        <f>SRP[[#This Row],[Tier]]&amp;" - "&amp;DOLLAR(SRP[[#This Row],[United States]],2)&amp;" USD"</f>
        <v>335 - $167.49 USD</v>
      </c>
      <c r="BV337" t="str">
        <f>WSP[[#This Row],[LOOKUP]]</f>
        <v>335 - $117.24 USD</v>
      </c>
    </row>
    <row r="338" spans="1:74" x14ac:dyDescent="0.25">
      <c r="A338">
        <v>336</v>
      </c>
      <c r="B338">
        <v>167.99</v>
      </c>
      <c r="C338">
        <v>12768</v>
      </c>
      <c r="D338">
        <v>1089</v>
      </c>
      <c r="E338">
        <v>241.95</v>
      </c>
      <c r="F338">
        <v>167.99</v>
      </c>
      <c r="G338">
        <v>14720</v>
      </c>
      <c r="H338">
        <v>167.99</v>
      </c>
      <c r="I338">
        <v>335</v>
      </c>
      <c r="J338">
        <v>252</v>
      </c>
      <c r="K338">
        <v>167.99</v>
      </c>
      <c r="L338">
        <v>93900</v>
      </c>
      <c r="M338">
        <v>671</v>
      </c>
      <c r="N338">
        <v>267900</v>
      </c>
      <c r="O338">
        <v>84000</v>
      </c>
      <c r="P338">
        <v>1008</v>
      </c>
      <c r="Q338">
        <v>167.99</v>
      </c>
      <c r="R338">
        <v>3359</v>
      </c>
      <c r="S338">
        <v>985</v>
      </c>
      <c r="T338">
        <v>1067</v>
      </c>
      <c r="U338">
        <v>167.99</v>
      </c>
      <c r="V338">
        <v>167.99</v>
      </c>
      <c r="W338">
        <v>167.99</v>
      </c>
      <c r="X338">
        <v>167.99</v>
      </c>
      <c r="Y338">
        <v>167.99</v>
      </c>
      <c r="Z338">
        <v>1833</v>
      </c>
      <c r="AA338">
        <v>33590</v>
      </c>
      <c r="AB338">
        <v>21839</v>
      </c>
      <c r="AC338">
        <v>4860</v>
      </c>
      <c r="AD338">
        <v>1650000</v>
      </c>
      <c r="AE338">
        <v>167.99</v>
      </c>
      <c r="AF338">
        <v>810</v>
      </c>
      <c r="AG338">
        <v>167.99</v>
      </c>
      <c r="AH338">
        <v>18144</v>
      </c>
      <c r="AI338">
        <v>25099</v>
      </c>
      <c r="AJ338">
        <v>165900</v>
      </c>
      <c r="AK338">
        <v>167.99</v>
      </c>
      <c r="AL338">
        <v>207</v>
      </c>
      <c r="AM338">
        <v>450.6</v>
      </c>
      <c r="AN338">
        <v>167.99</v>
      </c>
      <c r="AO338">
        <v>514</v>
      </c>
      <c r="AP338">
        <v>167.99</v>
      </c>
      <c r="AQ338">
        <v>50149</v>
      </c>
      <c r="AR338">
        <v>2301</v>
      </c>
      <c r="AS338">
        <v>167.99</v>
      </c>
      <c r="AT338">
        <v>187.95</v>
      </c>
      <c r="AU338">
        <v>1139</v>
      </c>
      <c r="AV338">
        <v>15859</v>
      </c>
      <c r="AW338">
        <v>453.6</v>
      </c>
      <c r="AX338">
        <v>6919</v>
      </c>
      <c r="AY338">
        <v>435.99</v>
      </c>
      <c r="AZ338">
        <v>167.99</v>
      </c>
      <c r="BA338">
        <v>606.79999999999995</v>
      </c>
      <c r="BB338">
        <v>602.79999999999995</v>
      </c>
      <c r="BC338">
        <v>6819</v>
      </c>
      <c r="BD338">
        <v>357</v>
      </c>
      <c r="BE338">
        <v>177.9</v>
      </c>
      <c r="BF338">
        <v>167.99</v>
      </c>
      <c r="BG338">
        <v>167.99</v>
      </c>
      <c r="BH338">
        <v>1139</v>
      </c>
      <c r="BI338">
        <v>167.99</v>
      </c>
      <c r="BJ338">
        <v>1779</v>
      </c>
      <c r="BK338">
        <v>207</v>
      </c>
      <c r="BL338">
        <v>6918</v>
      </c>
      <c r="BM338">
        <v>5139</v>
      </c>
      <c r="BN338">
        <v>1075.2</v>
      </c>
      <c r="BO338">
        <v>523</v>
      </c>
      <c r="BP338">
        <v>1403</v>
      </c>
      <c r="BQ338">
        <v>167.99</v>
      </c>
      <c r="BR338">
        <v>98.99</v>
      </c>
      <c r="BS338">
        <v>3499862</v>
      </c>
      <c r="BT338">
        <v>36148.6</v>
      </c>
      <c r="BU338" t="str">
        <f>SRP[[#This Row],[Tier]]&amp;" - "&amp;DOLLAR(SRP[[#This Row],[United States]],2)&amp;" USD"</f>
        <v>336 - $167.99 USD</v>
      </c>
      <c r="BV338" t="str">
        <f>WSP[[#This Row],[LOOKUP]]</f>
        <v>336 - $117.59 USD</v>
      </c>
    </row>
    <row r="339" spans="1:74" x14ac:dyDescent="0.25">
      <c r="A339">
        <v>337</v>
      </c>
      <c r="B339">
        <v>168.49</v>
      </c>
      <c r="C339">
        <v>12806</v>
      </c>
      <c r="D339">
        <v>1091.5</v>
      </c>
      <c r="E339">
        <v>242.7</v>
      </c>
      <c r="F339">
        <v>168.49</v>
      </c>
      <c r="G339">
        <v>14765</v>
      </c>
      <c r="H339">
        <v>168.49</v>
      </c>
      <c r="I339">
        <v>336</v>
      </c>
      <c r="J339">
        <v>252.75</v>
      </c>
      <c r="K339">
        <v>168.49</v>
      </c>
      <c r="L339">
        <v>94150</v>
      </c>
      <c r="M339">
        <v>673</v>
      </c>
      <c r="N339">
        <v>268400</v>
      </c>
      <c r="O339">
        <v>84250</v>
      </c>
      <c r="P339">
        <v>1011</v>
      </c>
      <c r="Q339">
        <v>168.49</v>
      </c>
      <c r="R339">
        <v>3369</v>
      </c>
      <c r="S339">
        <v>987.5</v>
      </c>
      <c r="T339">
        <v>1070.25</v>
      </c>
      <c r="U339">
        <v>168.49</v>
      </c>
      <c r="V339">
        <v>168.49</v>
      </c>
      <c r="W339">
        <v>168.49</v>
      </c>
      <c r="X339">
        <v>168.49</v>
      </c>
      <c r="Y339">
        <v>168.49</v>
      </c>
      <c r="Z339">
        <v>1839.5</v>
      </c>
      <c r="AA339">
        <v>33690</v>
      </c>
      <c r="AB339">
        <v>21904</v>
      </c>
      <c r="AC339">
        <v>4870</v>
      </c>
      <c r="AD339">
        <v>1655000</v>
      </c>
      <c r="AE339">
        <v>168.49</v>
      </c>
      <c r="AF339">
        <v>812.5</v>
      </c>
      <c r="AG339">
        <v>168.49</v>
      </c>
      <c r="AH339">
        <v>18230</v>
      </c>
      <c r="AI339">
        <v>25174</v>
      </c>
      <c r="AJ339">
        <v>166400</v>
      </c>
      <c r="AK339">
        <v>168.49</v>
      </c>
      <c r="AL339">
        <v>207.5</v>
      </c>
      <c r="AM339">
        <v>451.95</v>
      </c>
      <c r="AN339">
        <v>168.49</v>
      </c>
      <c r="AO339">
        <v>516</v>
      </c>
      <c r="AP339">
        <v>168.49</v>
      </c>
      <c r="AQ339">
        <v>50299</v>
      </c>
      <c r="AR339">
        <v>2308</v>
      </c>
      <c r="AS339">
        <v>168.49</v>
      </c>
      <c r="AT339">
        <v>188.45</v>
      </c>
      <c r="AU339">
        <v>1141.5</v>
      </c>
      <c r="AV339">
        <v>15906.5</v>
      </c>
      <c r="AW339">
        <v>454.95</v>
      </c>
      <c r="AX339">
        <v>6939</v>
      </c>
      <c r="AY339">
        <v>436.99</v>
      </c>
      <c r="AZ339">
        <v>168.49</v>
      </c>
      <c r="BA339">
        <v>608.6</v>
      </c>
      <c r="BB339">
        <v>604.6</v>
      </c>
      <c r="BC339">
        <v>6839</v>
      </c>
      <c r="BD339">
        <v>357.5</v>
      </c>
      <c r="BE339">
        <v>178.4</v>
      </c>
      <c r="BF339">
        <v>168.49</v>
      </c>
      <c r="BG339">
        <v>168.49</v>
      </c>
      <c r="BH339">
        <v>1141.5</v>
      </c>
      <c r="BI339">
        <v>168.49</v>
      </c>
      <c r="BJ339">
        <v>1784</v>
      </c>
      <c r="BK339">
        <v>207.5</v>
      </c>
      <c r="BL339">
        <v>6941</v>
      </c>
      <c r="BM339">
        <v>5154</v>
      </c>
      <c r="BN339">
        <v>1078.4000000000001</v>
      </c>
      <c r="BO339">
        <v>524.75</v>
      </c>
      <c r="BP339">
        <v>1407.25</v>
      </c>
      <c r="BQ339">
        <v>168.49</v>
      </c>
      <c r="BR339">
        <v>99.24</v>
      </c>
      <c r="BS339">
        <v>3510279</v>
      </c>
      <c r="BT339">
        <v>36256.199999999997</v>
      </c>
      <c r="BU339" t="str">
        <f>SRP[[#This Row],[Tier]]&amp;" - "&amp;DOLLAR(SRP[[#This Row],[United States]],2)&amp;" USD"</f>
        <v>337 - $168.49 USD</v>
      </c>
      <c r="BV339" t="str">
        <f>WSP[[#This Row],[LOOKUP]]</f>
        <v>337 - $117.94 USD</v>
      </c>
    </row>
    <row r="340" spans="1:74" x14ac:dyDescent="0.25">
      <c r="A340">
        <v>338</v>
      </c>
      <c r="B340">
        <v>168.99</v>
      </c>
      <c r="C340">
        <v>12844</v>
      </c>
      <c r="D340">
        <v>1094</v>
      </c>
      <c r="E340">
        <v>243.45</v>
      </c>
      <c r="F340">
        <v>168.99</v>
      </c>
      <c r="G340">
        <v>14810</v>
      </c>
      <c r="H340">
        <v>168.99</v>
      </c>
      <c r="I340">
        <v>337</v>
      </c>
      <c r="J340">
        <v>253.5</v>
      </c>
      <c r="K340">
        <v>168.99</v>
      </c>
      <c r="L340">
        <v>94400</v>
      </c>
      <c r="M340">
        <v>675</v>
      </c>
      <c r="N340">
        <v>268900</v>
      </c>
      <c r="O340">
        <v>84500</v>
      </c>
      <c r="P340">
        <v>1014</v>
      </c>
      <c r="Q340">
        <v>168.99</v>
      </c>
      <c r="R340">
        <v>3379</v>
      </c>
      <c r="S340">
        <v>990</v>
      </c>
      <c r="T340">
        <v>1073.5</v>
      </c>
      <c r="U340">
        <v>168.99</v>
      </c>
      <c r="V340">
        <v>168.99</v>
      </c>
      <c r="W340">
        <v>168.99</v>
      </c>
      <c r="X340">
        <v>168.99</v>
      </c>
      <c r="Y340">
        <v>168.99</v>
      </c>
      <c r="Z340">
        <v>1846</v>
      </c>
      <c r="AA340">
        <v>33790</v>
      </c>
      <c r="AB340">
        <v>21969</v>
      </c>
      <c r="AC340">
        <v>4880</v>
      </c>
      <c r="AD340">
        <v>1660000</v>
      </c>
      <c r="AE340">
        <v>168.99</v>
      </c>
      <c r="AF340">
        <v>815</v>
      </c>
      <c r="AG340">
        <v>168.99</v>
      </c>
      <c r="AH340">
        <v>18252</v>
      </c>
      <c r="AI340">
        <v>25249</v>
      </c>
      <c r="AJ340">
        <v>166900</v>
      </c>
      <c r="AK340">
        <v>168.99</v>
      </c>
      <c r="AL340">
        <v>208</v>
      </c>
      <c r="AM340">
        <v>453.3</v>
      </c>
      <c r="AN340">
        <v>168.99</v>
      </c>
      <c r="AO340">
        <v>517</v>
      </c>
      <c r="AP340">
        <v>168.99</v>
      </c>
      <c r="AQ340">
        <v>50449</v>
      </c>
      <c r="AR340">
        <v>2315</v>
      </c>
      <c r="AS340">
        <v>168.99</v>
      </c>
      <c r="AT340">
        <v>188.95</v>
      </c>
      <c r="AU340">
        <v>1144</v>
      </c>
      <c r="AV340">
        <v>15954</v>
      </c>
      <c r="AW340">
        <v>456.3</v>
      </c>
      <c r="AX340">
        <v>6959</v>
      </c>
      <c r="AY340">
        <v>437.99</v>
      </c>
      <c r="AZ340">
        <v>168.99</v>
      </c>
      <c r="BA340">
        <v>610.4</v>
      </c>
      <c r="BB340">
        <v>606.4</v>
      </c>
      <c r="BC340">
        <v>6859</v>
      </c>
      <c r="BD340">
        <v>358</v>
      </c>
      <c r="BE340">
        <v>178.9</v>
      </c>
      <c r="BF340">
        <v>168.99</v>
      </c>
      <c r="BG340">
        <v>168.99</v>
      </c>
      <c r="BH340">
        <v>1144</v>
      </c>
      <c r="BI340">
        <v>168.99</v>
      </c>
      <c r="BJ340">
        <v>1789</v>
      </c>
      <c r="BK340">
        <v>208</v>
      </c>
      <c r="BL340">
        <v>6964</v>
      </c>
      <c r="BM340">
        <v>5169</v>
      </c>
      <c r="BN340">
        <v>1081.5999999999999</v>
      </c>
      <c r="BO340">
        <v>526.5</v>
      </c>
      <c r="BP340">
        <v>1411.5</v>
      </c>
      <c r="BQ340">
        <v>168.99</v>
      </c>
      <c r="BR340">
        <v>99.49</v>
      </c>
      <c r="BS340">
        <v>3520696</v>
      </c>
      <c r="BT340">
        <v>36363.800000000003</v>
      </c>
      <c r="BU340" t="str">
        <f>SRP[[#This Row],[Tier]]&amp;" - "&amp;DOLLAR(SRP[[#This Row],[United States]],2)&amp;" USD"</f>
        <v>338 - $168.99 USD</v>
      </c>
      <c r="BV340" t="str">
        <f>WSP[[#This Row],[LOOKUP]]</f>
        <v>338 - $118.29 USD</v>
      </c>
    </row>
    <row r="341" spans="1:74" x14ac:dyDescent="0.25">
      <c r="A341">
        <v>339</v>
      </c>
      <c r="B341">
        <v>169.49</v>
      </c>
      <c r="C341">
        <v>12882</v>
      </c>
      <c r="D341">
        <v>1096.5</v>
      </c>
      <c r="E341">
        <v>244.2</v>
      </c>
      <c r="F341">
        <v>169.49</v>
      </c>
      <c r="G341">
        <v>14855</v>
      </c>
      <c r="H341">
        <v>169.49</v>
      </c>
      <c r="I341">
        <v>338</v>
      </c>
      <c r="J341">
        <v>254.25</v>
      </c>
      <c r="K341">
        <v>169.49</v>
      </c>
      <c r="L341">
        <v>94650</v>
      </c>
      <c r="M341">
        <v>677</v>
      </c>
      <c r="N341">
        <v>269400</v>
      </c>
      <c r="O341">
        <v>84750</v>
      </c>
      <c r="P341">
        <v>1017</v>
      </c>
      <c r="Q341">
        <v>169.49</v>
      </c>
      <c r="R341">
        <v>3389</v>
      </c>
      <c r="S341">
        <v>992.5</v>
      </c>
      <c r="T341">
        <v>1076.75</v>
      </c>
      <c r="U341">
        <v>169.49</v>
      </c>
      <c r="V341">
        <v>169.49</v>
      </c>
      <c r="W341">
        <v>169.49</v>
      </c>
      <c r="X341">
        <v>169.49</v>
      </c>
      <c r="Y341">
        <v>169.49</v>
      </c>
      <c r="Z341">
        <v>1852.5</v>
      </c>
      <c r="AA341">
        <v>33890</v>
      </c>
      <c r="AB341">
        <v>22034</v>
      </c>
      <c r="AC341">
        <v>4890</v>
      </c>
      <c r="AD341">
        <v>1665000</v>
      </c>
      <c r="AE341">
        <v>169.49</v>
      </c>
      <c r="AF341">
        <v>817.5</v>
      </c>
      <c r="AG341">
        <v>169.49</v>
      </c>
      <c r="AH341">
        <v>18338</v>
      </c>
      <c r="AI341">
        <v>25324</v>
      </c>
      <c r="AJ341">
        <v>167400</v>
      </c>
      <c r="AK341">
        <v>169.49</v>
      </c>
      <c r="AL341">
        <v>208.5</v>
      </c>
      <c r="AM341">
        <v>454.65</v>
      </c>
      <c r="AN341">
        <v>169.49</v>
      </c>
      <c r="AO341">
        <v>519</v>
      </c>
      <c r="AP341">
        <v>169.49</v>
      </c>
      <c r="AQ341">
        <v>50599</v>
      </c>
      <c r="AR341">
        <v>2322</v>
      </c>
      <c r="AS341">
        <v>169.49</v>
      </c>
      <c r="AT341">
        <v>189.45</v>
      </c>
      <c r="AU341">
        <v>1146.5</v>
      </c>
      <c r="AV341">
        <v>16001.5</v>
      </c>
      <c r="AW341">
        <v>457.65</v>
      </c>
      <c r="AX341">
        <v>6979</v>
      </c>
      <c r="AY341">
        <v>438.99</v>
      </c>
      <c r="AZ341">
        <v>169.49</v>
      </c>
      <c r="BA341">
        <v>612.20000000000005</v>
      </c>
      <c r="BB341">
        <v>608.20000000000005</v>
      </c>
      <c r="BC341">
        <v>6879</v>
      </c>
      <c r="BD341">
        <v>358.5</v>
      </c>
      <c r="BE341">
        <v>179.4</v>
      </c>
      <c r="BF341">
        <v>169.49</v>
      </c>
      <c r="BG341">
        <v>169.49</v>
      </c>
      <c r="BH341">
        <v>1146.5</v>
      </c>
      <c r="BI341">
        <v>169.49</v>
      </c>
      <c r="BJ341">
        <v>1794</v>
      </c>
      <c r="BK341">
        <v>208.5</v>
      </c>
      <c r="BL341">
        <v>6987</v>
      </c>
      <c r="BM341">
        <v>5184</v>
      </c>
      <c r="BN341">
        <v>1084.8</v>
      </c>
      <c r="BO341">
        <v>528.25</v>
      </c>
      <c r="BP341">
        <v>1415.75</v>
      </c>
      <c r="BQ341">
        <v>169.49</v>
      </c>
      <c r="BR341">
        <v>99.74</v>
      </c>
      <c r="BS341">
        <v>3531113</v>
      </c>
      <c r="BT341">
        <v>36471.4</v>
      </c>
      <c r="BU341" t="str">
        <f>SRP[[#This Row],[Tier]]&amp;" - "&amp;DOLLAR(SRP[[#This Row],[United States]],2)&amp;" USD"</f>
        <v>339 - $169.49 USD</v>
      </c>
      <c r="BV341" t="str">
        <f>WSP[[#This Row],[LOOKUP]]</f>
        <v>339 - $118.64 USD</v>
      </c>
    </row>
    <row r="342" spans="1:74" x14ac:dyDescent="0.25">
      <c r="A342">
        <v>340</v>
      </c>
      <c r="B342">
        <v>169.99</v>
      </c>
      <c r="C342">
        <v>12920</v>
      </c>
      <c r="D342">
        <v>1099</v>
      </c>
      <c r="E342">
        <v>244.95</v>
      </c>
      <c r="F342">
        <v>169.99</v>
      </c>
      <c r="G342">
        <v>14900</v>
      </c>
      <c r="H342">
        <v>169.99</v>
      </c>
      <c r="I342">
        <v>339</v>
      </c>
      <c r="J342">
        <v>255</v>
      </c>
      <c r="K342">
        <v>169.99</v>
      </c>
      <c r="L342">
        <v>94900</v>
      </c>
      <c r="M342">
        <v>679</v>
      </c>
      <c r="N342">
        <v>269900</v>
      </c>
      <c r="O342">
        <v>85000</v>
      </c>
      <c r="P342">
        <v>1020</v>
      </c>
      <c r="Q342">
        <v>169.99</v>
      </c>
      <c r="R342">
        <v>3399</v>
      </c>
      <c r="S342">
        <v>995</v>
      </c>
      <c r="T342">
        <v>1080</v>
      </c>
      <c r="U342">
        <v>169.99</v>
      </c>
      <c r="V342">
        <v>169.99</v>
      </c>
      <c r="W342">
        <v>169.99</v>
      </c>
      <c r="X342">
        <v>169.99</v>
      </c>
      <c r="Y342">
        <v>169.99</v>
      </c>
      <c r="Z342">
        <v>1859</v>
      </c>
      <c r="AA342">
        <v>33990</v>
      </c>
      <c r="AB342">
        <v>22099</v>
      </c>
      <c r="AC342">
        <v>4900</v>
      </c>
      <c r="AD342">
        <v>1670000</v>
      </c>
      <c r="AE342">
        <v>169.99</v>
      </c>
      <c r="AF342">
        <v>820</v>
      </c>
      <c r="AG342">
        <v>169.99</v>
      </c>
      <c r="AH342">
        <v>18360</v>
      </c>
      <c r="AI342">
        <v>25399</v>
      </c>
      <c r="AJ342">
        <v>167900</v>
      </c>
      <c r="AK342">
        <v>169.99</v>
      </c>
      <c r="AL342">
        <v>209</v>
      </c>
      <c r="AM342">
        <v>456</v>
      </c>
      <c r="AN342">
        <v>169.99</v>
      </c>
      <c r="AO342">
        <v>520</v>
      </c>
      <c r="AP342">
        <v>169.99</v>
      </c>
      <c r="AQ342">
        <v>50749</v>
      </c>
      <c r="AR342">
        <v>2329</v>
      </c>
      <c r="AS342">
        <v>169.99</v>
      </c>
      <c r="AT342">
        <v>189.95</v>
      </c>
      <c r="AU342">
        <v>1149</v>
      </c>
      <c r="AV342">
        <v>16049</v>
      </c>
      <c r="AW342">
        <v>459</v>
      </c>
      <c r="AX342">
        <v>6999</v>
      </c>
      <c r="AY342">
        <v>439.99</v>
      </c>
      <c r="AZ342">
        <v>169.99</v>
      </c>
      <c r="BA342">
        <v>614</v>
      </c>
      <c r="BB342">
        <v>610</v>
      </c>
      <c r="BC342">
        <v>6899</v>
      </c>
      <c r="BD342">
        <v>359</v>
      </c>
      <c r="BE342">
        <v>179.9</v>
      </c>
      <c r="BF342">
        <v>169.99</v>
      </c>
      <c r="BG342">
        <v>169.99</v>
      </c>
      <c r="BH342">
        <v>1149</v>
      </c>
      <c r="BI342">
        <v>169.99</v>
      </c>
      <c r="BJ342">
        <v>1799</v>
      </c>
      <c r="BK342">
        <v>209</v>
      </c>
      <c r="BL342">
        <v>7010</v>
      </c>
      <c r="BM342">
        <v>5199</v>
      </c>
      <c r="BN342">
        <v>1088</v>
      </c>
      <c r="BO342">
        <v>530</v>
      </c>
      <c r="BP342">
        <v>1420</v>
      </c>
      <c r="BQ342">
        <v>169.99</v>
      </c>
      <c r="BR342">
        <v>99.99</v>
      </c>
      <c r="BS342">
        <v>3541530</v>
      </c>
      <c r="BT342">
        <v>36579</v>
      </c>
      <c r="BU342" t="str">
        <f>SRP[[#This Row],[Tier]]&amp;" - "&amp;DOLLAR(SRP[[#This Row],[United States]],2)&amp;" USD"</f>
        <v>340 - $169.99 USD</v>
      </c>
      <c r="BV342" t="str">
        <f>WSP[[#This Row],[LOOKUP]]</f>
        <v>340 - $118.99 USD</v>
      </c>
    </row>
    <row r="343" spans="1:74" x14ac:dyDescent="0.25">
      <c r="A343">
        <v>341</v>
      </c>
      <c r="B343">
        <v>170.49</v>
      </c>
      <c r="C343">
        <v>12958</v>
      </c>
      <c r="D343">
        <v>1101.5</v>
      </c>
      <c r="E343">
        <v>245.7</v>
      </c>
      <c r="F343">
        <v>170.49</v>
      </c>
      <c r="G343">
        <v>14945</v>
      </c>
      <c r="H343">
        <v>170.49</v>
      </c>
      <c r="I343">
        <v>340</v>
      </c>
      <c r="J343">
        <v>255.75</v>
      </c>
      <c r="K343">
        <v>170.49</v>
      </c>
      <c r="L343">
        <v>95150</v>
      </c>
      <c r="M343">
        <v>681</v>
      </c>
      <c r="N343">
        <v>270400</v>
      </c>
      <c r="O343">
        <v>85250</v>
      </c>
      <c r="P343">
        <v>1023</v>
      </c>
      <c r="Q343">
        <v>170.49</v>
      </c>
      <c r="R343">
        <v>3409</v>
      </c>
      <c r="S343">
        <v>997.5</v>
      </c>
      <c r="T343">
        <v>1083.25</v>
      </c>
      <c r="U343">
        <v>170.49</v>
      </c>
      <c r="V343">
        <v>170.49</v>
      </c>
      <c r="W343">
        <v>170.49</v>
      </c>
      <c r="X343">
        <v>170.49</v>
      </c>
      <c r="Y343">
        <v>170.49</v>
      </c>
      <c r="Z343">
        <v>1865.5</v>
      </c>
      <c r="AA343">
        <v>34090</v>
      </c>
      <c r="AB343">
        <v>22164</v>
      </c>
      <c r="AC343">
        <v>4910</v>
      </c>
      <c r="AD343">
        <v>1675000</v>
      </c>
      <c r="AE343">
        <v>170.49</v>
      </c>
      <c r="AF343">
        <v>822.5</v>
      </c>
      <c r="AG343">
        <v>170.49</v>
      </c>
      <c r="AH343">
        <v>18446</v>
      </c>
      <c r="AI343">
        <v>25474</v>
      </c>
      <c r="AJ343">
        <v>168400</v>
      </c>
      <c r="AK343">
        <v>170.49</v>
      </c>
      <c r="AL343">
        <v>209.5</v>
      </c>
      <c r="AM343">
        <v>457.35</v>
      </c>
      <c r="AN343">
        <v>170.49</v>
      </c>
      <c r="AO343">
        <v>522</v>
      </c>
      <c r="AP343">
        <v>170.49</v>
      </c>
      <c r="AQ343">
        <v>50899</v>
      </c>
      <c r="AR343">
        <v>2336</v>
      </c>
      <c r="AS343">
        <v>170.49</v>
      </c>
      <c r="AT343">
        <v>190.45</v>
      </c>
      <c r="AU343">
        <v>1151.5</v>
      </c>
      <c r="AV343">
        <v>16096.5</v>
      </c>
      <c r="AW343">
        <v>460.35</v>
      </c>
      <c r="AX343">
        <v>7019</v>
      </c>
      <c r="AY343">
        <v>440.99</v>
      </c>
      <c r="AZ343">
        <v>170.49</v>
      </c>
      <c r="BA343">
        <v>615.79999999999995</v>
      </c>
      <c r="BB343">
        <v>611.79999999999995</v>
      </c>
      <c r="BC343">
        <v>6919</v>
      </c>
      <c r="BD343">
        <v>359.5</v>
      </c>
      <c r="BE343">
        <v>180.4</v>
      </c>
      <c r="BF343">
        <v>170.49</v>
      </c>
      <c r="BG343">
        <v>170.49</v>
      </c>
      <c r="BH343">
        <v>1151.5</v>
      </c>
      <c r="BI343">
        <v>170.49</v>
      </c>
      <c r="BJ343">
        <v>1804</v>
      </c>
      <c r="BK343">
        <v>209.5</v>
      </c>
      <c r="BL343">
        <v>7033</v>
      </c>
      <c r="BM343">
        <v>5214</v>
      </c>
      <c r="BN343">
        <v>1091.2</v>
      </c>
      <c r="BO343">
        <v>531.75</v>
      </c>
      <c r="BP343">
        <v>1424.25</v>
      </c>
      <c r="BQ343">
        <v>170.49</v>
      </c>
      <c r="BR343">
        <v>100.24</v>
      </c>
      <c r="BS343">
        <v>3551947</v>
      </c>
      <c r="BT343">
        <v>36686.6</v>
      </c>
      <c r="BU343" t="str">
        <f>SRP[[#This Row],[Tier]]&amp;" - "&amp;DOLLAR(SRP[[#This Row],[United States]],2)&amp;" USD"</f>
        <v>341 - $170.49 USD</v>
      </c>
      <c r="BV343" t="str">
        <f>WSP[[#This Row],[LOOKUP]]</f>
        <v>341 - $119.34 USD</v>
      </c>
    </row>
    <row r="344" spans="1:74" x14ac:dyDescent="0.25">
      <c r="A344">
        <v>342</v>
      </c>
      <c r="B344">
        <v>170.99</v>
      </c>
      <c r="C344">
        <v>12996</v>
      </c>
      <c r="D344">
        <v>1104</v>
      </c>
      <c r="E344">
        <v>246.45</v>
      </c>
      <c r="F344">
        <v>170.99</v>
      </c>
      <c r="G344">
        <v>14990</v>
      </c>
      <c r="H344">
        <v>170.99</v>
      </c>
      <c r="I344">
        <v>341</v>
      </c>
      <c r="J344">
        <v>256.5</v>
      </c>
      <c r="K344">
        <v>170.99</v>
      </c>
      <c r="L344">
        <v>95400</v>
      </c>
      <c r="M344">
        <v>683</v>
      </c>
      <c r="N344">
        <v>270900</v>
      </c>
      <c r="O344">
        <v>85500</v>
      </c>
      <c r="P344">
        <v>1026</v>
      </c>
      <c r="Q344">
        <v>170.99</v>
      </c>
      <c r="R344">
        <v>3419</v>
      </c>
      <c r="S344">
        <v>1000</v>
      </c>
      <c r="T344">
        <v>1086.5</v>
      </c>
      <c r="U344">
        <v>170.99</v>
      </c>
      <c r="V344">
        <v>170.99</v>
      </c>
      <c r="W344">
        <v>170.99</v>
      </c>
      <c r="X344">
        <v>170.99</v>
      </c>
      <c r="Y344">
        <v>170.99</v>
      </c>
      <c r="Z344">
        <v>1872</v>
      </c>
      <c r="AA344">
        <v>34190</v>
      </c>
      <c r="AB344">
        <v>22229</v>
      </c>
      <c r="AC344">
        <v>4920</v>
      </c>
      <c r="AD344">
        <v>1680000</v>
      </c>
      <c r="AE344">
        <v>170.99</v>
      </c>
      <c r="AF344">
        <v>825</v>
      </c>
      <c r="AG344">
        <v>170.99</v>
      </c>
      <c r="AH344">
        <v>18468</v>
      </c>
      <c r="AI344">
        <v>25549</v>
      </c>
      <c r="AJ344">
        <v>168900</v>
      </c>
      <c r="AK344">
        <v>170.99</v>
      </c>
      <c r="AL344">
        <v>210</v>
      </c>
      <c r="AM344">
        <v>458.7</v>
      </c>
      <c r="AN344">
        <v>170.99</v>
      </c>
      <c r="AO344">
        <v>523</v>
      </c>
      <c r="AP344">
        <v>170.99</v>
      </c>
      <c r="AQ344">
        <v>51049</v>
      </c>
      <c r="AR344">
        <v>2343</v>
      </c>
      <c r="AS344">
        <v>170.99</v>
      </c>
      <c r="AT344">
        <v>190.95</v>
      </c>
      <c r="AU344">
        <v>1154</v>
      </c>
      <c r="AV344">
        <v>16144</v>
      </c>
      <c r="AW344">
        <v>461.7</v>
      </c>
      <c r="AX344">
        <v>7039</v>
      </c>
      <c r="AY344">
        <v>441.99</v>
      </c>
      <c r="AZ344">
        <v>170.99</v>
      </c>
      <c r="BA344">
        <v>617.6</v>
      </c>
      <c r="BB344">
        <v>613.6</v>
      </c>
      <c r="BC344">
        <v>6939</v>
      </c>
      <c r="BD344">
        <v>360</v>
      </c>
      <c r="BE344">
        <v>180.9</v>
      </c>
      <c r="BF344">
        <v>170.99</v>
      </c>
      <c r="BG344">
        <v>170.99</v>
      </c>
      <c r="BH344">
        <v>1154</v>
      </c>
      <c r="BI344">
        <v>170.99</v>
      </c>
      <c r="BJ344">
        <v>1809</v>
      </c>
      <c r="BK344">
        <v>210</v>
      </c>
      <c r="BL344">
        <v>7056</v>
      </c>
      <c r="BM344">
        <v>5229</v>
      </c>
      <c r="BN344">
        <v>1094.4000000000001</v>
      </c>
      <c r="BO344">
        <v>533.5</v>
      </c>
      <c r="BP344">
        <v>1428.5</v>
      </c>
      <c r="BQ344">
        <v>170.99</v>
      </c>
      <c r="BR344">
        <v>100.49</v>
      </c>
      <c r="BS344">
        <v>3562364</v>
      </c>
      <c r="BT344">
        <v>36794.199999999997</v>
      </c>
      <c r="BU344" t="str">
        <f>SRP[[#This Row],[Tier]]&amp;" - "&amp;DOLLAR(SRP[[#This Row],[United States]],2)&amp;" USD"</f>
        <v>342 - $170.99 USD</v>
      </c>
      <c r="BV344" t="str">
        <f>WSP[[#This Row],[LOOKUP]]</f>
        <v>342 - $119.69 USD</v>
      </c>
    </row>
    <row r="345" spans="1:74" x14ac:dyDescent="0.25">
      <c r="A345">
        <v>343</v>
      </c>
      <c r="B345">
        <v>171.49</v>
      </c>
      <c r="C345">
        <v>13034</v>
      </c>
      <c r="D345">
        <v>1106.5</v>
      </c>
      <c r="E345">
        <v>247.2</v>
      </c>
      <c r="F345">
        <v>171.49</v>
      </c>
      <c r="G345">
        <v>15035</v>
      </c>
      <c r="H345">
        <v>171.49</v>
      </c>
      <c r="I345">
        <v>342</v>
      </c>
      <c r="J345">
        <v>257.25</v>
      </c>
      <c r="K345">
        <v>171.49</v>
      </c>
      <c r="L345">
        <v>95650</v>
      </c>
      <c r="M345">
        <v>685</v>
      </c>
      <c r="N345">
        <v>271400</v>
      </c>
      <c r="O345">
        <v>85750</v>
      </c>
      <c r="P345">
        <v>1029</v>
      </c>
      <c r="Q345">
        <v>171.49</v>
      </c>
      <c r="R345">
        <v>3429</v>
      </c>
      <c r="S345">
        <v>1002.5</v>
      </c>
      <c r="T345">
        <v>1089.75</v>
      </c>
      <c r="U345">
        <v>171.49</v>
      </c>
      <c r="V345">
        <v>171.49</v>
      </c>
      <c r="W345">
        <v>171.49</v>
      </c>
      <c r="X345">
        <v>171.49</v>
      </c>
      <c r="Y345">
        <v>171.49</v>
      </c>
      <c r="Z345">
        <v>1878.5</v>
      </c>
      <c r="AA345">
        <v>34290</v>
      </c>
      <c r="AB345">
        <v>22294</v>
      </c>
      <c r="AC345">
        <v>4930</v>
      </c>
      <c r="AD345">
        <v>1685000</v>
      </c>
      <c r="AE345">
        <v>171.49</v>
      </c>
      <c r="AF345">
        <v>827.5</v>
      </c>
      <c r="AG345">
        <v>171.49</v>
      </c>
      <c r="AH345">
        <v>18554</v>
      </c>
      <c r="AI345">
        <v>25624</v>
      </c>
      <c r="AJ345">
        <v>169400</v>
      </c>
      <c r="AK345">
        <v>171.49</v>
      </c>
      <c r="AL345">
        <v>210.5</v>
      </c>
      <c r="AM345">
        <v>460.05</v>
      </c>
      <c r="AN345">
        <v>171.49</v>
      </c>
      <c r="AO345">
        <v>525</v>
      </c>
      <c r="AP345">
        <v>171.49</v>
      </c>
      <c r="AQ345">
        <v>51199</v>
      </c>
      <c r="AR345">
        <v>2350</v>
      </c>
      <c r="AS345">
        <v>171.49</v>
      </c>
      <c r="AT345">
        <v>191.45</v>
      </c>
      <c r="AU345">
        <v>1156.5</v>
      </c>
      <c r="AV345">
        <v>16191.5</v>
      </c>
      <c r="AW345">
        <v>463.05</v>
      </c>
      <c r="AX345">
        <v>7059</v>
      </c>
      <c r="AY345">
        <v>442.99</v>
      </c>
      <c r="AZ345">
        <v>171.49</v>
      </c>
      <c r="BA345">
        <v>619.4</v>
      </c>
      <c r="BB345">
        <v>615.4</v>
      </c>
      <c r="BC345">
        <v>6959</v>
      </c>
      <c r="BD345">
        <v>360.5</v>
      </c>
      <c r="BE345">
        <v>181.4</v>
      </c>
      <c r="BF345">
        <v>171.49</v>
      </c>
      <c r="BG345">
        <v>171.49</v>
      </c>
      <c r="BH345">
        <v>1156.5</v>
      </c>
      <c r="BI345">
        <v>171.49</v>
      </c>
      <c r="BJ345">
        <v>1814</v>
      </c>
      <c r="BK345">
        <v>210.5</v>
      </c>
      <c r="BL345">
        <v>7079</v>
      </c>
      <c r="BM345">
        <v>5244</v>
      </c>
      <c r="BN345">
        <v>1097.5999999999999</v>
      </c>
      <c r="BO345">
        <v>535.25</v>
      </c>
      <c r="BP345">
        <v>1432.75</v>
      </c>
      <c r="BQ345">
        <v>171.49</v>
      </c>
      <c r="BR345">
        <v>100.74</v>
      </c>
      <c r="BS345">
        <v>3572781</v>
      </c>
      <c r="BT345">
        <v>36901.800000000003</v>
      </c>
      <c r="BU345" t="str">
        <f>SRP[[#This Row],[Tier]]&amp;" - "&amp;DOLLAR(SRP[[#This Row],[United States]],2)&amp;" USD"</f>
        <v>343 - $171.49 USD</v>
      </c>
      <c r="BV345" t="str">
        <f>WSP[[#This Row],[LOOKUP]]</f>
        <v>343 - $120.04 USD</v>
      </c>
    </row>
    <row r="346" spans="1:74" x14ac:dyDescent="0.25">
      <c r="A346">
        <v>344</v>
      </c>
      <c r="B346">
        <v>171.99</v>
      </c>
      <c r="C346">
        <v>13072</v>
      </c>
      <c r="D346">
        <v>1109</v>
      </c>
      <c r="E346">
        <v>247.95</v>
      </c>
      <c r="F346">
        <v>171.99</v>
      </c>
      <c r="G346">
        <v>15080</v>
      </c>
      <c r="H346">
        <v>171.99</v>
      </c>
      <c r="I346">
        <v>343</v>
      </c>
      <c r="J346">
        <v>258</v>
      </c>
      <c r="K346">
        <v>171.99</v>
      </c>
      <c r="L346">
        <v>95900</v>
      </c>
      <c r="M346">
        <v>687</v>
      </c>
      <c r="N346">
        <v>271900</v>
      </c>
      <c r="O346">
        <v>86000</v>
      </c>
      <c r="P346">
        <v>1032</v>
      </c>
      <c r="Q346">
        <v>171.99</v>
      </c>
      <c r="R346">
        <v>3439</v>
      </c>
      <c r="S346">
        <v>1005</v>
      </c>
      <c r="T346">
        <v>1093</v>
      </c>
      <c r="U346">
        <v>171.99</v>
      </c>
      <c r="V346">
        <v>171.99</v>
      </c>
      <c r="W346">
        <v>171.99</v>
      </c>
      <c r="X346">
        <v>171.99</v>
      </c>
      <c r="Y346">
        <v>171.99</v>
      </c>
      <c r="Z346">
        <v>1885</v>
      </c>
      <c r="AA346">
        <v>34390</v>
      </c>
      <c r="AB346">
        <v>22359</v>
      </c>
      <c r="AC346">
        <v>4940</v>
      </c>
      <c r="AD346">
        <v>1690000</v>
      </c>
      <c r="AE346">
        <v>171.99</v>
      </c>
      <c r="AF346">
        <v>830</v>
      </c>
      <c r="AG346">
        <v>171.99</v>
      </c>
      <c r="AH346">
        <v>18576</v>
      </c>
      <c r="AI346">
        <v>25699</v>
      </c>
      <c r="AJ346">
        <v>169900</v>
      </c>
      <c r="AK346">
        <v>171.99</v>
      </c>
      <c r="AL346">
        <v>211</v>
      </c>
      <c r="AM346">
        <v>461.4</v>
      </c>
      <c r="AN346">
        <v>171.99</v>
      </c>
      <c r="AO346">
        <v>526</v>
      </c>
      <c r="AP346">
        <v>171.99</v>
      </c>
      <c r="AQ346">
        <v>51349</v>
      </c>
      <c r="AR346">
        <v>2357</v>
      </c>
      <c r="AS346">
        <v>171.99</v>
      </c>
      <c r="AT346">
        <v>191.95</v>
      </c>
      <c r="AU346">
        <v>1159</v>
      </c>
      <c r="AV346">
        <v>16239</v>
      </c>
      <c r="AW346">
        <v>464.4</v>
      </c>
      <c r="AX346">
        <v>7079</v>
      </c>
      <c r="AY346">
        <v>443.99</v>
      </c>
      <c r="AZ346">
        <v>171.99</v>
      </c>
      <c r="BA346">
        <v>621.20000000000005</v>
      </c>
      <c r="BB346">
        <v>617.20000000000005</v>
      </c>
      <c r="BC346">
        <v>6979</v>
      </c>
      <c r="BD346">
        <v>361</v>
      </c>
      <c r="BE346">
        <v>181.9</v>
      </c>
      <c r="BF346">
        <v>171.99</v>
      </c>
      <c r="BG346">
        <v>171.99</v>
      </c>
      <c r="BH346">
        <v>1159</v>
      </c>
      <c r="BI346">
        <v>171.99</v>
      </c>
      <c r="BJ346">
        <v>1819</v>
      </c>
      <c r="BK346">
        <v>211</v>
      </c>
      <c r="BL346">
        <v>7102</v>
      </c>
      <c r="BM346">
        <v>5259</v>
      </c>
      <c r="BN346">
        <v>1100.8</v>
      </c>
      <c r="BO346">
        <v>537</v>
      </c>
      <c r="BP346">
        <v>1437</v>
      </c>
      <c r="BQ346">
        <v>171.99</v>
      </c>
      <c r="BR346">
        <v>100.99</v>
      </c>
      <c r="BS346">
        <v>3583198</v>
      </c>
      <c r="BT346">
        <v>37009.4</v>
      </c>
      <c r="BU346" t="str">
        <f>SRP[[#This Row],[Tier]]&amp;" - "&amp;DOLLAR(SRP[[#This Row],[United States]],2)&amp;" USD"</f>
        <v>344 - $171.99 USD</v>
      </c>
      <c r="BV346" t="str">
        <f>WSP[[#This Row],[LOOKUP]]</f>
        <v>344 - $120.39 USD</v>
      </c>
    </row>
    <row r="347" spans="1:74" x14ac:dyDescent="0.25">
      <c r="A347">
        <v>345</v>
      </c>
      <c r="B347">
        <v>172.49</v>
      </c>
      <c r="C347">
        <v>13110</v>
      </c>
      <c r="D347">
        <v>1111.5</v>
      </c>
      <c r="E347">
        <v>248.7</v>
      </c>
      <c r="F347">
        <v>172.49</v>
      </c>
      <c r="G347">
        <v>15125</v>
      </c>
      <c r="H347">
        <v>172.49</v>
      </c>
      <c r="I347">
        <v>344</v>
      </c>
      <c r="J347">
        <v>258.75</v>
      </c>
      <c r="K347">
        <v>172.49</v>
      </c>
      <c r="L347">
        <v>96150</v>
      </c>
      <c r="M347">
        <v>689</v>
      </c>
      <c r="N347">
        <v>272400</v>
      </c>
      <c r="O347">
        <v>86250</v>
      </c>
      <c r="P347">
        <v>1035</v>
      </c>
      <c r="Q347">
        <v>172.49</v>
      </c>
      <c r="R347">
        <v>3449</v>
      </c>
      <c r="S347">
        <v>1007.5</v>
      </c>
      <c r="T347">
        <v>1096.25</v>
      </c>
      <c r="U347">
        <v>172.49</v>
      </c>
      <c r="V347">
        <v>172.49</v>
      </c>
      <c r="W347">
        <v>172.49</v>
      </c>
      <c r="X347">
        <v>172.49</v>
      </c>
      <c r="Y347">
        <v>172.49</v>
      </c>
      <c r="Z347">
        <v>1891.5</v>
      </c>
      <c r="AA347">
        <v>34490</v>
      </c>
      <c r="AB347">
        <v>22424</v>
      </c>
      <c r="AC347">
        <v>4950</v>
      </c>
      <c r="AD347">
        <v>1695000</v>
      </c>
      <c r="AE347">
        <v>172.49</v>
      </c>
      <c r="AF347">
        <v>832.5</v>
      </c>
      <c r="AG347">
        <v>172.49</v>
      </c>
      <c r="AH347">
        <v>18662</v>
      </c>
      <c r="AI347">
        <v>25774</v>
      </c>
      <c r="AJ347">
        <v>170400</v>
      </c>
      <c r="AK347">
        <v>172.49</v>
      </c>
      <c r="AL347">
        <v>211.5</v>
      </c>
      <c r="AM347">
        <v>462.75</v>
      </c>
      <c r="AN347">
        <v>172.49</v>
      </c>
      <c r="AO347">
        <v>528</v>
      </c>
      <c r="AP347">
        <v>172.49</v>
      </c>
      <c r="AQ347">
        <v>51499</v>
      </c>
      <c r="AR347">
        <v>2364</v>
      </c>
      <c r="AS347">
        <v>172.49</v>
      </c>
      <c r="AT347">
        <v>192.45</v>
      </c>
      <c r="AU347">
        <v>1161.5</v>
      </c>
      <c r="AV347">
        <v>16286.5</v>
      </c>
      <c r="AW347">
        <v>465.75</v>
      </c>
      <c r="AX347">
        <v>7099</v>
      </c>
      <c r="AY347">
        <v>444.99</v>
      </c>
      <c r="AZ347">
        <v>172.49</v>
      </c>
      <c r="BA347">
        <v>623</v>
      </c>
      <c r="BB347">
        <v>619</v>
      </c>
      <c r="BC347">
        <v>6999</v>
      </c>
      <c r="BD347">
        <v>361.5</v>
      </c>
      <c r="BE347">
        <v>182.4</v>
      </c>
      <c r="BF347">
        <v>172.49</v>
      </c>
      <c r="BG347">
        <v>172.49</v>
      </c>
      <c r="BH347">
        <v>1161.5</v>
      </c>
      <c r="BI347">
        <v>172.49</v>
      </c>
      <c r="BJ347">
        <v>1824</v>
      </c>
      <c r="BK347">
        <v>211.5</v>
      </c>
      <c r="BL347">
        <v>7125</v>
      </c>
      <c r="BM347">
        <v>5274</v>
      </c>
      <c r="BN347">
        <v>1104</v>
      </c>
      <c r="BO347">
        <v>538.75</v>
      </c>
      <c r="BP347">
        <v>1441.25</v>
      </c>
      <c r="BQ347">
        <v>172.49</v>
      </c>
      <c r="BR347">
        <v>101.24</v>
      </c>
      <c r="BS347">
        <v>3593615</v>
      </c>
      <c r="BT347">
        <v>37117</v>
      </c>
      <c r="BU347" t="str">
        <f>SRP[[#This Row],[Tier]]&amp;" - "&amp;DOLLAR(SRP[[#This Row],[United States]],2)&amp;" USD"</f>
        <v>345 - $172.49 USD</v>
      </c>
      <c r="BV347" t="str">
        <f>WSP[[#This Row],[LOOKUP]]</f>
        <v>345 - $120.74 USD</v>
      </c>
    </row>
    <row r="348" spans="1:74" x14ac:dyDescent="0.25">
      <c r="A348">
        <v>346</v>
      </c>
      <c r="B348">
        <v>172.99</v>
      </c>
      <c r="C348">
        <v>13148</v>
      </c>
      <c r="D348">
        <v>1114</v>
      </c>
      <c r="E348">
        <v>249.45</v>
      </c>
      <c r="F348">
        <v>172.99</v>
      </c>
      <c r="G348">
        <v>15170</v>
      </c>
      <c r="H348">
        <v>172.99</v>
      </c>
      <c r="I348">
        <v>345</v>
      </c>
      <c r="J348">
        <v>259.5</v>
      </c>
      <c r="K348">
        <v>172.99</v>
      </c>
      <c r="L348">
        <v>96400</v>
      </c>
      <c r="M348">
        <v>691</v>
      </c>
      <c r="N348">
        <v>272900</v>
      </c>
      <c r="O348">
        <v>86500</v>
      </c>
      <c r="P348">
        <v>1038</v>
      </c>
      <c r="Q348">
        <v>172.99</v>
      </c>
      <c r="R348">
        <v>3459</v>
      </c>
      <c r="S348">
        <v>1010</v>
      </c>
      <c r="T348">
        <v>1099.5</v>
      </c>
      <c r="U348">
        <v>172.99</v>
      </c>
      <c r="V348">
        <v>172.99</v>
      </c>
      <c r="W348">
        <v>172.99</v>
      </c>
      <c r="X348">
        <v>172.99</v>
      </c>
      <c r="Y348">
        <v>172.99</v>
      </c>
      <c r="Z348">
        <v>1898</v>
      </c>
      <c r="AA348">
        <v>34590</v>
      </c>
      <c r="AB348">
        <v>22489</v>
      </c>
      <c r="AC348">
        <v>4960</v>
      </c>
      <c r="AD348">
        <v>1700000</v>
      </c>
      <c r="AE348">
        <v>172.99</v>
      </c>
      <c r="AF348">
        <v>835</v>
      </c>
      <c r="AG348">
        <v>172.99</v>
      </c>
      <c r="AH348">
        <v>18684</v>
      </c>
      <c r="AI348">
        <v>25849</v>
      </c>
      <c r="AJ348">
        <v>170900</v>
      </c>
      <c r="AK348">
        <v>172.99</v>
      </c>
      <c r="AL348">
        <v>212</v>
      </c>
      <c r="AM348">
        <v>464.1</v>
      </c>
      <c r="AN348">
        <v>172.99</v>
      </c>
      <c r="AO348">
        <v>529</v>
      </c>
      <c r="AP348">
        <v>172.99</v>
      </c>
      <c r="AQ348">
        <v>51649</v>
      </c>
      <c r="AR348">
        <v>2371</v>
      </c>
      <c r="AS348">
        <v>172.99</v>
      </c>
      <c r="AT348">
        <v>192.95</v>
      </c>
      <c r="AU348">
        <v>1164</v>
      </c>
      <c r="AV348">
        <v>16334</v>
      </c>
      <c r="AW348">
        <v>467.1</v>
      </c>
      <c r="AX348">
        <v>7119</v>
      </c>
      <c r="AY348">
        <v>445.99</v>
      </c>
      <c r="AZ348">
        <v>172.99</v>
      </c>
      <c r="BA348">
        <v>624.79999999999995</v>
      </c>
      <c r="BB348">
        <v>620.79999999999995</v>
      </c>
      <c r="BC348">
        <v>7019</v>
      </c>
      <c r="BD348">
        <v>362</v>
      </c>
      <c r="BE348">
        <v>182.9</v>
      </c>
      <c r="BF348">
        <v>172.99</v>
      </c>
      <c r="BG348">
        <v>172.99</v>
      </c>
      <c r="BH348">
        <v>1164</v>
      </c>
      <c r="BI348">
        <v>172.99</v>
      </c>
      <c r="BJ348">
        <v>1829</v>
      </c>
      <c r="BK348">
        <v>212</v>
      </c>
      <c r="BL348">
        <v>7148</v>
      </c>
      <c r="BM348">
        <v>5289</v>
      </c>
      <c r="BN348">
        <v>1107.2</v>
      </c>
      <c r="BO348">
        <v>540.5</v>
      </c>
      <c r="BP348">
        <v>1445.5</v>
      </c>
      <c r="BQ348">
        <v>172.99</v>
      </c>
      <c r="BR348">
        <v>101.49</v>
      </c>
      <c r="BS348">
        <v>3604032</v>
      </c>
      <c r="BT348">
        <v>37224.6</v>
      </c>
      <c r="BU348" t="str">
        <f>SRP[[#This Row],[Tier]]&amp;" - "&amp;DOLLAR(SRP[[#This Row],[United States]],2)&amp;" USD"</f>
        <v>346 - $172.99 USD</v>
      </c>
      <c r="BV348" t="str">
        <f>WSP[[#This Row],[LOOKUP]]</f>
        <v>346 - $121.09 USD</v>
      </c>
    </row>
    <row r="349" spans="1:74" x14ac:dyDescent="0.25">
      <c r="A349">
        <v>347</v>
      </c>
      <c r="B349">
        <v>173.49</v>
      </c>
      <c r="C349">
        <v>13186</v>
      </c>
      <c r="D349">
        <v>1116.5</v>
      </c>
      <c r="E349">
        <v>250.2</v>
      </c>
      <c r="F349">
        <v>173.49</v>
      </c>
      <c r="G349">
        <v>15215</v>
      </c>
      <c r="H349">
        <v>173.49</v>
      </c>
      <c r="I349">
        <v>346</v>
      </c>
      <c r="J349">
        <v>260.25</v>
      </c>
      <c r="K349">
        <v>173.49</v>
      </c>
      <c r="L349">
        <v>96650</v>
      </c>
      <c r="M349">
        <v>693</v>
      </c>
      <c r="N349">
        <v>273400</v>
      </c>
      <c r="O349">
        <v>86750</v>
      </c>
      <c r="P349">
        <v>1041</v>
      </c>
      <c r="Q349">
        <v>173.49</v>
      </c>
      <c r="R349">
        <v>3469</v>
      </c>
      <c r="S349">
        <v>1012.5</v>
      </c>
      <c r="T349">
        <v>1102.75</v>
      </c>
      <c r="U349">
        <v>173.49</v>
      </c>
      <c r="V349">
        <v>173.49</v>
      </c>
      <c r="W349">
        <v>173.49</v>
      </c>
      <c r="X349">
        <v>173.49</v>
      </c>
      <c r="Y349">
        <v>173.49</v>
      </c>
      <c r="Z349">
        <v>1904.5</v>
      </c>
      <c r="AA349">
        <v>34690</v>
      </c>
      <c r="AB349">
        <v>22554</v>
      </c>
      <c r="AC349">
        <v>4970</v>
      </c>
      <c r="AD349">
        <v>1705000</v>
      </c>
      <c r="AE349">
        <v>173.49</v>
      </c>
      <c r="AF349">
        <v>837.5</v>
      </c>
      <c r="AG349">
        <v>173.49</v>
      </c>
      <c r="AH349">
        <v>18770</v>
      </c>
      <c r="AI349">
        <v>25924</v>
      </c>
      <c r="AJ349">
        <v>171400</v>
      </c>
      <c r="AK349">
        <v>173.49</v>
      </c>
      <c r="AL349">
        <v>212.5</v>
      </c>
      <c r="AM349">
        <v>465.45</v>
      </c>
      <c r="AN349">
        <v>173.49</v>
      </c>
      <c r="AO349">
        <v>531</v>
      </c>
      <c r="AP349">
        <v>173.49</v>
      </c>
      <c r="AQ349">
        <v>51799</v>
      </c>
      <c r="AR349">
        <v>2378</v>
      </c>
      <c r="AS349">
        <v>173.49</v>
      </c>
      <c r="AT349">
        <v>193.45</v>
      </c>
      <c r="AU349">
        <v>1166.5</v>
      </c>
      <c r="AV349">
        <v>16381.5</v>
      </c>
      <c r="AW349">
        <v>468.45</v>
      </c>
      <c r="AX349">
        <v>7139</v>
      </c>
      <c r="AY349">
        <v>446.99</v>
      </c>
      <c r="AZ349">
        <v>173.49</v>
      </c>
      <c r="BA349">
        <v>626.6</v>
      </c>
      <c r="BB349">
        <v>622.6</v>
      </c>
      <c r="BC349">
        <v>7039</v>
      </c>
      <c r="BD349">
        <v>362.5</v>
      </c>
      <c r="BE349">
        <v>183.4</v>
      </c>
      <c r="BF349">
        <v>173.49</v>
      </c>
      <c r="BG349">
        <v>173.49</v>
      </c>
      <c r="BH349">
        <v>1166.5</v>
      </c>
      <c r="BI349">
        <v>173.49</v>
      </c>
      <c r="BJ349">
        <v>1834</v>
      </c>
      <c r="BK349">
        <v>212.5</v>
      </c>
      <c r="BL349">
        <v>7171</v>
      </c>
      <c r="BM349">
        <v>5304</v>
      </c>
      <c r="BN349">
        <v>1110.4000000000001</v>
      </c>
      <c r="BO349">
        <v>542.25</v>
      </c>
      <c r="BP349">
        <v>1449.75</v>
      </c>
      <c r="BQ349">
        <v>173.49</v>
      </c>
      <c r="BR349">
        <v>101.74</v>
      </c>
      <c r="BS349">
        <v>3614449</v>
      </c>
      <c r="BT349">
        <v>37332.199999999997</v>
      </c>
      <c r="BU349" t="str">
        <f>SRP[[#This Row],[Tier]]&amp;" - "&amp;DOLLAR(SRP[[#This Row],[United States]],2)&amp;" USD"</f>
        <v>347 - $173.49 USD</v>
      </c>
      <c r="BV349" t="str">
        <f>WSP[[#This Row],[LOOKUP]]</f>
        <v>347 - $121.44 USD</v>
      </c>
    </row>
    <row r="350" spans="1:74" x14ac:dyDescent="0.25">
      <c r="A350">
        <v>348</v>
      </c>
      <c r="B350">
        <v>173.99</v>
      </c>
      <c r="C350">
        <v>13224</v>
      </c>
      <c r="D350">
        <v>1119</v>
      </c>
      <c r="E350">
        <v>250.95</v>
      </c>
      <c r="F350">
        <v>173.99</v>
      </c>
      <c r="G350">
        <v>15260</v>
      </c>
      <c r="H350">
        <v>173.99</v>
      </c>
      <c r="I350">
        <v>347</v>
      </c>
      <c r="J350">
        <v>261</v>
      </c>
      <c r="K350">
        <v>173.99</v>
      </c>
      <c r="L350">
        <v>96900</v>
      </c>
      <c r="M350">
        <v>695</v>
      </c>
      <c r="N350">
        <v>273900</v>
      </c>
      <c r="O350">
        <v>87000</v>
      </c>
      <c r="P350">
        <v>1044</v>
      </c>
      <c r="Q350">
        <v>173.99</v>
      </c>
      <c r="R350">
        <v>3479</v>
      </c>
      <c r="S350">
        <v>1015</v>
      </c>
      <c r="T350">
        <v>1106</v>
      </c>
      <c r="U350">
        <v>173.99</v>
      </c>
      <c r="V350">
        <v>173.99</v>
      </c>
      <c r="W350">
        <v>173.99</v>
      </c>
      <c r="X350">
        <v>173.99</v>
      </c>
      <c r="Y350">
        <v>173.99</v>
      </c>
      <c r="Z350">
        <v>1911</v>
      </c>
      <c r="AA350">
        <v>34790</v>
      </c>
      <c r="AB350">
        <v>22619</v>
      </c>
      <c r="AC350">
        <v>4980</v>
      </c>
      <c r="AD350">
        <v>1710000</v>
      </c>
      <c r="AE350">
        <v>173.99</v>
      </c>
      <c r="AF350">
        <v>840</v>
      </c>
      <c r="AG350">
        <v>173.99</v>
      </c>
      <c r="AH350">
        <v>18792</v>
      </c>
      <c r="AI350">
        <v>25999</v>
      </c>
      <c r="AJ350">
        <v>171900</v>
      </c>
      <c r="AK350">
        <v>173.99</v>
      </c>
      <c r="AL350">
        <v>213</v>
      </c>
      <c r="AM350">
        <v>466.8</v>
      </c>
      <c r="AN350">
        <v>173.99</v>
      </c>
      <c r="AO350">
        <v>532</v>
      </c>
      <c r="AP350">
        <v>173.99</v>
      </c>
      <c r="AQ350">
        <v>51949</v>
      </c>
      <c r="AR350">
        <v>2385</v>
      </c>
      <c r="AS350">
        <v>173.99</v>
      </c>
      <c r="AT350">
        <v>193.95</v>
      </c>
      <c r="AU350">
        <v>1169</v>
      </c>
      <c r="AV350">
        <v>16429</v>
      </c>
      <c r="AW350">
        <v>469.8</v>
      </c>
      <c r="AX350">
        <v>7159</v>
      </c>
      <c r="AY350">
        <v>447.99</v>
      </c>
      <c r="AZ350">
        <v>173.99</v>
      </c>
      <c r="BA350">
        <v>628.4</v>
      </c>
      <c r="BB350">
        <v>624.4</v>
      </c>
      <c r="BC350">
        <v>7059</v>
      </c>
      <c r="BD350">
        <v>363</v>
      </c>
      <c r="BE350">
        <v>183.9</v>
      </c>
      <c r="BF350">
        <v>173.99</v>
      </c>
      <c r="BG350">
        <v>173.99</v>
      </c>
      <c r="BH350">
        <v>1169</v>
      </c>
      <c r="BI350">
        <v>173.99</v>
      </c>
      <c r="BJ350">
        <v>1839</v>
      </c>
      <c r="BK350">
        <v>213</v>
      </c>
      <c r="BL350">
        <v>7194</v>
      </c>
      <c r="BM350">
        <v>5319</v>
      </c>
      <c r="BN350">
        <v>1113.5999999999999</v>
      </c>
      <c r="BO350">
        <v>544</v>
      </c>
      <c r="BP350">
        <v>1454</v>
      </c>
      <c r="BQ350">
        <v>173.99</v>
      </c>
      <c r="BR350">
        <v>101.99</v>
      </c>
      <c r="BS350">
        <v>3624866</v>
      </c>
      <c r="BT350">
        <v>37439.800000000003</v>
      </c>
      <c r="BU350" t="str">
        <f>SRP[[#This Row],[Tier]]&amp;" - "&amp;DOLLAR(SRP[[#This Row],[United States]],2)&amp;" USD"</f>
        <v>348 - $173.99 USD</v>
      </c>
      <c r="BV350" t="str">
        <f>WSP[[#This Row],[LOOKUP]]</f>
        <v>348 - $121.79 USD</v>
      </c>
    </row>
    <row r="351" spans="1:74" x14ac:dyDescent="0.25">
      <c r="A351">
        <v>349</v>
      </c>
      <c r="B351">
        <v>174.49</v>
      </c>
      <c r="C351">
        <v>13262</v>
      </c>
      <c r="D351">
        <v>1121.5</v>
      </c>
      <c r="E351">
        <v>251.7</v>
      </c>
      <c r="F351">
        <v>174.49</v>
      </c>
      <c r="G351">
        <v>15305</v>
      </c>
      <c r="H351">
        <v>174.49</v>
      </c>
      <c r="I351">
        <v>348</v>
      </c>
      <c r="J351">
        <v>261.75</v>
      </c>
      <c r="K351">
        <v>174.49</v>
      </c>
      <c r="L351">
        <v>97150</v>
      </c>
      <c r="M351">
        <v>697</v>
      </c>
      <c r="N351">
        <v>274400</v>
      </c>
      <c r="O351">
        <v>87250</v>
      </c>
      <c r="P351">
        <v>1047</v>
      </c>
      <c r="Q351">
        <v>174.49</v>
      </c>
      <c r="R351">
        <v>3489</v>
      </c>
      <c r="S351">
        <v>1017.5</v>
      </c>
      <c r="T351">
        <v>1109.25</v>
      </c>
      <c r="U351">
        <v>174.49</v>
      </c>
      <c r="V351">
        <v>174.49</v>
      </c>
      <c r="W351">
        <v>174.49</v>
      </c>
      <c r="X351">
        <v>174.49</v>
      </c>
      <c r="Y351">
        <v>174.49</v>
      </c>
      <c r="Z351">
        <v>1917.5</v>
      </c>
      <c r="AA351">
        <v>34890</v>
      </c>
      <c r="AB351">
        <v>22684</v>
      </c>
      <c r="AC351">
        <v>4990</v>
      </c>
      <c r="AD351">
        <v>1715000</v>
      </c>
      <c r="AE351">
        <v>174.49</v>
      </c>
      <c r="AF351">
        <v>842.5</v>
      </c>
      <c r="AG351">
        <v>174.49</v>
      </c>
      <c r="AH351">
        <v>18878</v>
      </c>
      <c r="AI351">
        <v>26074</v>
      </c>
      <c r="AJ351">
        <v>172400</v>
      </c>
      <c r="AK351">
        <v>174.49</v>
      </c>
      <c r="AL351">
        <v>213.5</v>
      </c>
      <c r="AM351">
        <v>468.15</v>
      </c>
      <c r="AN351">
        <v>174.49</v>
      </c>
      <c r="AO351">
        <v>534</v>
      </c>
      <c r="AP351">
        <v>174.49</v>
      </c>
      <c r="AQ351">
        <v>52099</v>
      </c>
      <c r="AR351">
        <v>2392</v>
      </c>
      <c r="AS351">
        <v>174.49</v>
      </c>
      <c r="AT351">
        <v>194.45</v>
      </c>
      <c r="AU351">
        <v>1171.5</v>
      </c>
      <c r="AV351">
        <v>16476.5</v>
      </c>
      <c r="AW351">
        <v>471.15</v>
      </c>
      <c r="AX351">
        <v>7179</v>
      </c>
      <c r="AY351">
        <v>448.99</v>
      </c>
      <c r="AZ351">
        <v>174.49</v>
      </c>
      <c r="BA351">
        <v>630.20000000000005</v>
      </c>
      <c r="BB351">
        <v>626.20000000000005</v>
      </c>
      <c r="BC351">
        <v>7079</v>
      </c>
      <c r="BD351">
        <v>363.5</v>
      </c>
      <c r="BE351">
        <v>184.4</v>
      </c>
      <c r="BF351">
        <v>174.49</v>
      </c>
      <c r="BG351">
        <v>174.49</v>
      </c>
      <c r="BH351">
        <v>1171.5</v>
      </c>
      <c r="BI351">
        <v>174.49</v>
      </c>
      <c r="BJ351">
        <v>1844</v>
      </c>
      <c r="BK351">
        <v>213.5</v>
      </c>
      <c r="BL351">
        <v>7217</v>
      </c>
      <c r="BM351">
        <v>5334</v>
      </c>
      <c r="BN351">
        <v>1116.8</v>
      </c>
      <c r="BO351">
        <v>545.75</v>
      </c>
      <c r="BP351">
        <v>1458.25</v>
      </c>
      <c r="BQ351">
        <v>174.49</v>
      </c>
      <c r="BR351">
        <v>102.24</v>
      </c>
      <c r="BS351">
        <v>3635283</v>
      </c>
      <c r="BT351">
        <v>37547.4</v>
      </c>
      <c r="BU351" t="str">
        <f>SRP[[#This Row],[Tier]]&amp;" - "&amp;DOLLAR(SRP[[#This Row],[United States]],2)&amp;" USD"</f>
        <v>349 - $174.49 USD</v>
      </c>
      <c r="BV351" t="str">
        <f>WSP[[#This Row],[LOOKUP]]</f>
        <v>349 - $122.14 USD</v>
      </c>
    </row>
    <row r="352" spans="1:74" x14ac:dyDescent="0.25">
      <c r="A352">
        <v>350</v>
      </c>
      <c r="B352">
        <v>174.99</v>
      </c>
      <c r="C352">
        <v>13300</v>
      </c>
      <c r="D352">
        <v>1124</v>
      </c>
      <c r="E352">
        <v>252.45</v>
      </c>
      <c r="F352">
        <v>174.99</v>
      </c>
      <c r="G352">
        <v>15350</v>
      </c>
      <c r="H352">
        <v>174.99</v>
      </c>
      <c r="I352">
        <v>349</v>
      </c>
      <c r="J352">
        <v>262.5</v>
      </c>
      <c r="K352">
        <v>174.99</v>
      </c>
      <c r="L352">
        <v>97400</v>
      </c>
      <c r="M352">
        <v>699</v>
      </c>
      <c r="N352">
        <v>274900</v>
      </c>
      <c r="O352">
        <v>87500</v>
      </c>
      <c r="P352">
        <v>1050</v>
      </c>
      <c r="Q352">
        <v>174.99</v>
      </c>
      <c r="R352">
        <v>3499</v>
      </c>
      <c r="S352">
        <v>1020</v>
      </c>
      <c r="T352">
        <v>1112.5</v>
      </c>
      <c r="U352">
        <v>174.99</v>
      </c>
      <c r="V352">
        <v>174.99</v>
      </c>
      <c r="W352">
        <v>174.99</v>
      </c>
      <c r="X352">
        <v>174.99</v>
      </c>
      <c r="Y352">
        <v>174.99</v>
      </c>
      <c r="Z352">
        <v>1924</v>
      </c>
      <c r="AA352">
        <v>34990</v>
      </c>
      <c r="AB352">
        <v>22749</v>
      </c>
      <c r="AC352">
        <v>5000</v>
      </c>
      <c r="AD352">
        <v>1720000</v>
      </c>
      <c r="AE352">
        <v>174.99</v>
      </c>
      <c r="AF352">
        <v>845</v>
      </c>
      <c r="AG352">
        <v>174.99</v>
      </c>
      <c r="AH352">
        <v>18900</v>
      </c>
      <c r="AI352">
        <v>26149</v>
      </c>
      <c r="AJ352">
        <v>172900</v>
      </c>
      <c r="AK352">
        <v>174.99</v>
      </c>
      <c r="AL352">
        <v>214</v>
      </c>
      <c r="AM352">
        <v>469.5</v>
      </c>
      <c r="AN352">
        <v>174.99</v>
      </c>
      <c r="AO352">
        <v>535</v>
      </c>
      <c r="AP352">
        <v>174.99</v>
      </c>
      <c r="AQ352">
        <v>52249</v>
      </c>
      <c r="AR352">
        <v>2399</v>
      </c>
      <c r="AS352">
        <v>174.99</v>
      </c>
      <c r="AT352">
        <v>194.95</v>
      </c>
      <c r="AU352">
        <v>1174</v>
      </c>
      <c r="AV352">
        <v>16524</v>
      </c>
      <c r="AW352">
        <v>472.5</v>
      </c>
      <c r="AX352">
        <v>7199</v>
      </c>
      <c r="AY352">
        <v>449.99</v>
      </c>
      <c r="AZ352">
        <v>174.99</v>
      </c>
      <c r="BA352">
        <v>632</v>
      </c>
      <c r="BB352">
        <v>628</v>
      </c>
      <c r="BC352">
        <v>7099</v>
      </c>
      <c r="BD352">
        <v>364</v>
      </c>
      <c r="BE352">
        <v>184.9</v>
      </c>
      <c r="BF352">
        <v>174.99</v>
      </c>
      <c r="BG352">
        <v>174.99</v>
      </c>
      <c r="BH352">
        <v>1174</v>
      </c>
      <c r="BI352">
        <v>174.99</v>
      </c>
      <c r="BJ352">
        <v>1849</v>
      </c>
      <c r="BK352">
        <v>214</v>
      </c>
      <c r="BL352">
        <v>7240</v>
      </c>
      <c r="BM352">
        <v>5349</v>
      </c>
      <c r="BN352">
        <v>1120</v>
      </c>
      <c r="BO352">
        <v>547.5</v>
      </c>
      <c r="BP352">
        <v>1462.5</v>
      </c>
      <c r="BQ352">
        <v>174.99</v>
      </c>
      <c r="BR352">
        <v>102.49</v>
      </c>
      <c r="BS352">
        <v>3645700</v>
      </c>
      <c r="BT352">
        <v>37655</v>
      </c>
      <c r="BU352" t="str">
        <f>SRP[[#This Row],[Tier]]&amp;" - "&amp;DOLLAR(SRP[[#This Row],[United States]],2)&amp;" USD"</f>
        <v>350 - $174.99 USD</v>
      </c>
      <c r="BV352" t="str">
        <f>WSP[[#This Row],[LOOKUP]]</f>
        <v>350 - $122.49 USD</v>
      </c>
    </row>
    <row r="353" spans="1:74" x14ac:dyDescent="0.25">
      <c r="A353">
        <v>351</v>
      </c>
      <c r="B353">
        <v>175.49</v>
      </c>
      <c r="C353">
        <v>13338</v>
      </c>
      <c r="D353">
        <v>1126.5</v>
      </c>
      <c r="E353">
        <v>253.2</v>
      </c>
      <c r="F353">
        <v>175.49</v>
      </c>
      <c r="G353">
        <v>15395</v>
      </c>
      <c r="H353">
        <v>175.49</v>
      </c>
      <c r="I353">
        <v>350</v>
      </c>
      <c r="J353">
        <v>263.25</v>
      </c>
      <c r="K353">
        <v>175.49</v>
      </c>
      <c r="L353">
        <v>97650</v>
      </c>
      <c r="M353">
        <v>701</v>
      </c>
      <c r="N353">
        <v>275400</v>
      </c>
      <c r="O353">
        <v>87750</v>
      </c>
      <c r="P353">
        <v>1053</v>
      </c>
      <c r="Q353">
        <v>175.49</v>
      </c>
      <c r="R353">
        <v>3509</v>
      </c>
      <c r="S353">
        <v>1022.5</v>
      </c>
      <c r="T353">
        <v>1115.75</v>
      </c>
      <c r="U353">
        <v>175.49</v>
      </c>
      <c r="V353">
        <v>175.49</v>
      </c>
      <c r="W353">
        <v>175.49</v>
      </c>
      <c r="X353">
        <v>175.49</v>
      </c>
      <c r="Y353">
        <v>175.49</v>
      </c>
      <c r="Z353">
        <v>1930.5</v>
      </c>
      <c r="AA353">
        <v>35090</v>
      </c>
      <c r="AB353">
        <v>22814</v>
      </c>
      <c r="AC353">
        <v>5010</v>
      </c>
      <c r="AD353">
        <v>1725000</v>
      </c>
      <c r="AE353">
        <v>175.49</v>
      </c>
      <c r="AF353">
        <v>847.5</v>
      </c>
      <c r="AG353">
        <v>175.49</v>
      </c>
      <c r="AH353">
        <v>18986</v>
      </c>
      <c r="AI353">
        <v>26224</v>
      </c>
      <c r="AJ353">
        <v>173400</v>
      </c>
      <c r="AK353">
        <v>175.49</v>
      </c>
      <c r="AL353">
        <v>214.5</v>
      </c>
      <c r="AM353">
        <v>470.85</v>
      </c>
      <c r="AN353">
        <v>175.49</v>
      </c>
      <c r="AO353">
        <v>537</v>
      </c>
      <c r="AP353">
        <v>175.49</v>
      </c>
      <c r="AQ353">
        <v>52399</v>
      </c>
      <c r="AR353">
        <v>2406</v>
      </c>
      <c r="AS353">
        <v>175.49</v>
      </c>
      <c r="AT353">
        <v>195.45</v>
      </c>
      <c r="AU353">
        <v>1176.5</v>
      </c>
      <c r="AV353">
        <v>16571.5</v>
      </c>
      <c r="AW353">
        <v>473.85</v>
      </c>
      <c r="AX353">
        <v>7219</v>
      </c>
      <c r="AY353">
        <v>450.99</v>
      </c>
      <c r="AZ353">
        <v>175.49</v>
      </c>
      <c r="BA353">
        <v>633.79999999999995</v>
      </c>
      <c r="BB353">
        <v>629.79999999999995</v>
      </c>
      <c r="BC353">
        <v>7119</v>
      </c>
      <c r="BD353">
        <v>364.5</v>
      </c>
      <c r="BE353">
        <v>185.4</v>
      </c>
      <c r="BF353">
        <v>175.49</v>
      </c>
      <c r="BG353">
        <v>175.49</v>
      </c>
      <c r="BH353">
        <v>1176.5</v>
      </c>
      <c r="BI353">
        <v>175.49</v>
      </c>
      <c r="BJ353">
        <v>1854</v>
      </c>
      <c r="BK353">
        <v>214.5</v>
      </c>
      <c r="BL353">
        <v>7263</v>
      </c>
      <c r="BM353">
        <v>5364</v>
      </c>
      <c r="BN353">
        <v>1123.2</v>
      </c>
      <c r="BO353">
        <v>549.25</v>
      </c>
      <c r="BP353">
        <v>1466.75</v>
      </c>
      <c r="BQ353">
        <v>175.49</v>
      </c>
      <c r="BR353">
        <v>102.74</v>
      </c>
      <c r="BS353">
        <v>3656117</v>
      </c>
      <c r="BT353">
        <v>37762.6</v>
      </c>
      <c r="BU353" t="str">
        <f>SRP[[#This Row],[Tier]]&amp;" - "&amp;DOLLAR(SRP[[#This Row],[United States]],2)&amp;" USD"</f>
        <v>351 - $175.49 USD</v>
      </c>
      <c r="BV353" t="str">
        <f>WSP[[#This Row],[LOOKUP]]</f>
        <v>351 - $122.84 USD</v>
      </c>
    </row>
    <row r="354" spans="1:74" x14ac:dyDescent="0.25">
      <c r="A354">
        <v>352</v>
      </c>
      <c r="B354">
        <v>175.99</v>
      </c>
      <c r="C354">
        <v>13376</v>
      </c>
      <c r="D354">
        <v>1129</v>
      </c>
      <c r="E354">
        <v>253.95</v>
      </c>
      <c r="F354">
        <v>175.99</v>
      </c>
      <c r="G354">
        <v>15440</v>
      </c>
      <c r="H354">
        <v>175.99</v>
      </c>
      <c r="I354">
        <v>351</v>
      </c>
      <c r="J354">
        <v>264</v>
      </c>
      <c r="K354">
        <v>175.99</v>
      </c>
      <c r="L354">
        <v>97900</v>
      </c>
      <c r="M354">
        <v>703</v>
      </c>
      <c r="N354">
        <v>275900</v>
      </c>
      <c r="O354">
        <v>88000</v>
      </c>
      <c r="P354">
        <v>1056</v>
      </c>
      <c r="Q354">
        <v>175.99</v>
      </c>
      <c r="R354">
        <v>3519</v>
      </c>
      <c r="S354">
        <v>1025</v>
      </c>
      <c r="T354">
        <v>1119</v>
      </c>
      <c r="U354">
        <v>175.99</v>
      </c>
      <c r="V354">
        <v>175.99</v>
      </c>
      <c r="W354">
        <v>175.99</v>
      </c>
      <c r="X354">
        <v>175.99</v>
      </c>
      <c r="Y354">
        <v>175.99</v>
      </c>
      <c r="Z354">
        <v>1937</v>
      </c>
      <c r="AA354">
        <v>35190</v>
      </c>
      <c r="AB354">
        <v>22879</v>
      </c>
      <c r="AC354">
        <v>5020</v>
      </c>
      <c r="AD354">
        <v>1730000</v>
      </c>
      <c r="AE354">
        <v>175.99</v>
      </c>
      <c r="AF354">
        <v>850</v>
      </c>
      <c r="AG354">
        <v>175.99</v>
      </c>
      <c r="AH354">
        <v>19008</v>
      </c>
      <c r="AI354">
        <v>26299</v>
      </c>
      <c r="AJ354">
        <v>173900</v>
      </c>
      <c r="AK354">
        <v>175.99</v>
      </c>
      <c r="AL354">
        <v>215</v>
      </c>
      <c r="AM354">
        <v>472.2</v>
      </c>
      <c r="AN354">
        <v>175.99</v>
      </c>
      <c r="AO354">
        <v>538</v>
      </c>
      <c r="AP354">
        <v>175.99</v>
      </c>
      <c r="AQ354">
        <v>52549</v>
      </c>
      <c r="AR354">
        <v>2413</v>
      </c>
      <c r="AS354">
        <v>175.99</v>
      </c>
      <c r="AT354">
        <v>195.95</v>
      </c>
      <c r="AU354">
        <v>1179</v>
      </c>
      <c r="AV354">
        <v>16619</v>
      </c>
      <c r="AW354">
        <v>475.2</v>
      </c>
      <c r="AX354">
        <v>7239</v>
      </c>
      <c r="AY354">
        <v>451.99</v>
      </c>
      <c r="AZ354">
        <v>175.99</v>
      </c>
      <c r="BA354">
        <v>635.6</v>
      </c>
      <c r="BB354">
        <v>631.6</v>
      </c>
      <c r="BC354">
        <v>7139</v>
      </c>
      <c r="BD354">
        <v>365</v>
      </c>
      <c r="BE354">
        <v>185.9</v>
      </c>
      <c r="BF354">
        <v>175.99</v>
      </c>
      <c r="BG354">
        <v>175.99</v>
      </c>
      <c r="BH354">
        <v>1179</v>
      </c>
      <c r="BI354">
        <v>175.99</v>
      </c>
      <c r="BJ354">
        <v>1859</v>
      </c>
      <c r="BK354">
        <v>215</v>
      </c>
      <c r="BL354">
        <v>7286</v>
      </c>
      <c r="BM354">
        <v>5379</v>
      </c>
      <c r="BN354">
        <v>1126.4000000000001</v>
      </c>
      <c r="BO354">
        <v>551</v>
      </c>
      <c r="BP354">
        <v>1471</v>
      </c>
      <c r="BQ354">
        <v>175.99</v>
      </c>
      <c r="BR354">
        <v>102.99</v>
      </c>
      <c r="BS354">
        <v>3666534</v>
      </c>
      <c r="BT354">
        <v>37870.199999999997</v>
      </c>
      <c r="BU354" t="str">
        <f>SRP[[#This Row],[Tier]]&amp;" - "&amp;DOLLAR(SRP[[#This Row],[United States]],2)&amp;" USD"</f>
        <v>352 - $175.99 USD</v>
      </c>
      <c r="BV354" t="str">
        <f>WSP[[#This Row],[LOOKUP]]</f>
        <v>352 - $123.19 USD</v>
      </c>
    </row>
    <row r="355" spans="1:74" x14ac:dyDescent="0.25">
      <c r="A355">
        <v>353</v>
      </c>
      <c r="B355">
        <v>176.49</v>
      </c>
      <c r="C355">
        <v>13414</v>
      </c>
      <c r="D355">
        <v>1131.5</v>
      </c>
      <c r="E355">
        <v>254.7</v>
      </c>
      <c r="F355">
        <v>176.49</v>
      </c>
      <c r="G355">
        <v>15485</v>
      </c>
      <c r="H355">
        <v>176.49</v>
      </c>
      <c r="I355">
        <v>352</v>
      </c>
      <c r="J355">
        <v>264.75</v>
      </c>
      <c r="K355">
        <v>176.49</v>
      </c>
      <c r="L355">
        <v>98150</v>
      </c>
      <c r="M355">
        <v>705</v>
      </c>
      <c r="N355">
        <v>276400</v>
      </c>
      <c r="O355">
        <v>88250</v>
      </c>
      <c r="P355">
        <v>1059</v>
      </c>
      <c r="Q355">
        <v>176.49</v>
      </c>
      <c r="R355">
        <v>3529</v>
      </c>
      <c r="S355">
        <v>1027.5</v>
      </c>
      <c r="T355">
        <v>1122.25</v>
      </c>
      <c r="U355">
        <v>176.49</v>
      </c>
      <c r="V355">
        <v>176.49</v>
      </c>
      <c r="W355">
        <v>176.49</v>
      </c>
      <c r="X355">
        <v>176.49</v>
      </c>
      <c r="Y355">
        <v>176.49</v>
      </c>
      <c r="Z355">
        <v>1943.5</v>
      </c>
      <c r="AA355">
        <v>35290</v>
      </c>
      <c r="AB355">
        <v>22944</v>
      </c>
      <c r="AC355">
        <v>5030</v>
      </c>
      <c r="AD355">
        <v>1735000</v>
      </c>
      <c r="AE355">
        <v>176.49</v>
      </c>
      <c r="AF355">
        <v>852.5</v>
      </c>
      <c r="AG355">
        <v>176.49</v>
      </c>
      <c r="AH355">
        <v>19094</v>
      </c>
      <c r="AI355">
        <v>26374</v>
      </c>
      <c r="AJ355">
        <v>174400</v>
      </c>
      <c r="AK355">
        <v>176.49</v>
      </c>
      <c r="AL355">
        <v>215.5</v>
      </c>
      <c r="AM355">
        <v>473.55</v>
      </c>
      <c r="AN355">
        <v>176.49</v>
      </c>
      <c r="AO355">
        <v>540</v>
      </c>
      <c r="AP355">
        <v>176.49</v>
      </c>
      <c r="AQ355">
        <v>52699</v>
      </c>
      <c r="AR355">
        <v>2420</v>
      </c>
      <c r="AS355">
        <v>176.49</v>
      </c>
      <c r="AT355">
        <v>196.45</v>
      </c>
      <c r="AU355">
        <v>1181.5</v>
      </c>
      <c r="AV355">
        <v>16666.5</v>
      </c>
      <c r="AW355">
        <v>476.55</v>
      </c>
      <c r="AX355">
        <v>7259</v>
      </c>
      <c r="AY355">
        <v>452.99</v>
      </c>
      <c r="AZ355">
        <v>176.49</v>
      </c>
      <c r="BA355">
        <v>637.4</v>
      </c>
      <c r="BB355">
        <v>633.4</v>
      </c>
      <c r="BC355">
        <v>7159</v>
      </c>
      <c r="BD355">
        <v>365.5</v>
      </c>
      <c r="BE355">
        <v>186.4</v>
      </c>
      <c r="BF355">
        <v>176.49</v>
      </c>
      <c r="BG355">
        <v>176.49</v>
      </c>
      <c r="BH355">
        <v>1181.5</v>
      </c>
      <c r="BI355">
        <v>176.49</v>
      </c>
      <c r="BJ355">
        <v>1864</v>
      </c>
      <c r="BK355">
        <v>215.5</v>
      </c>
      <c r="BL355">
        <v>7309</v>
      </c>
      <c r="BM355">
        <v>5394</v>
      </c>
      <c r="BN355">
        <v>1129.5999999999999</v>
      </c>
      <c r="BO355">
        <v>552.75</v>
      </c>
      <c r="BP355">
        <v>1475.25</v>
      </c>
      <c r="BQ355">
        <v>176.49</v>
      </c>
      <c r="BR355">
        <v>103.24</v>
      </c>
      <c r="BS355">
        <v>3676951</v>
      </c>
      <c r="BT355">
        <v>37977.800000000003</v>
      </c>
      <c r="BU355" t="str">
        <f>SRP[[#This Row],[Tier]]&amp;" - "&amp;DOLLAR(SRP[[#This Row],[United States]],2)&amp;" USD"</f>
        <v>353 - $176.49 USD</v>
      </c>
      <c r="BV355" t="str">
        <f>WSP[[#This Row],[LOOKUP]]</f>
        <v>353 - $123.54 USD</v>
      </c>
    </row>
    <row r="356" spans="1:74" x14ac:dyDescent="0.25">
      <c r="A356">
        <v>354</v>
      </c>
      <c r="B356">
        <v>176.99</v>
      </c>
      <c r="C356">
        <v>13452</v>
      </c>
      <c r="D356">
        <v>1134</v>
      </c>
      <c r="E356">
        <v>255.45</v>
      </c>
      <c r="F356">
        <v>176.99</v>
      </c>
      <c r="G356">
        <v>15530</v>
      </c>
      <c r="H356">
        <v>176.99</v>
      </c>
      <c r="I356">
        <v>353</v>
      </c>
      <c r="J356">
        <v>265.5</v>
      </c>
      <c r="K356">
        <v>176.99</v>
      </c>
      <c r="L356">
        <v>98400</v>
      </c>
      <c r="M356">
        <v>707</v>
      </c>
      <c r="N356">
        <v>276900</v>
      </c>
      <c r="O356">
        <v>88500</v>
      </c>
      <c r="P356">
        <v>1062</v>
      </c>
      <c r="Q356">
        <v>176.99</v>
      </c>
      <c r="R356">
        <v>3539</v>
      </c>
      <c r="S356">
        <v>1030</v>
      </c>
      <c r="T356">
        <v>1125.5</v>
      </c>
      <c r="U356">
        <v>176.99</v>
      </c>
      <c r="V356">
        <v>176.99</v>
      </c>
      <c r="W356">
        <v>176.99</v>
      </c>
      <c r="X356">
        <v>176.99</v>
      </c>
      <c r="Y356">
        <v>176.99</v>
      </c>
      <c r="Z356">
        <v>1950</v>
      </c>
      <c r="AA356">
        <v>35390</v>
      </c>
      <c r="AB356">
        <v>23009</v>
      </c>
      <c r="AC356">
        <v>5040</v>
      </c>
      <c r="AD356">
        <v>1740000</v>
      </c>
      <c r="AE356">
        <v>176.99</v>
      </c>
      <c r="AF356">
        <v>855</v>
      </c>
      <c r="AG356">
        <v>176.99</v>
      </c>
      <c r="AH356">
        <v>19116</v>
      </c>
      <c r="AI356">
        <v>26449</v>
      </c>
      <c r="AJ356">
        <v>174900</v>
      </c>
      <c r="AK356">
        <v>176.99</v>
      </c>
      <c r="AL356">
        <v>216</v>
      </c>
      <c r="AM356">
        <v>474.9</v>
      </c>
      <c r="AN356">
        <v>176.99</v>
      </c>
      <c r="AO356">
        <v>541</v>
      </c>
      <c r="AP356">
        <v>176.99</v>
      </c>
      <c r="AQ356">
        <v>52849</v>
      </c>
      <c r="AR356">
        <v>2427</v>
      </c>
      <c r="AS356">
        <v>176.99</v>
      </c>
      <c r="AT356">
        <v>196.95</v>
      </c>
      <c r="AU356">
        <v>1184</v>
      </c>
      <c r="AV356">
        <v>16714</v>
      </c>
      <c r="AW356">
        <v>477.9</v>
      </c>
      <c r="AX356">
        <v>7279</v>
      </c>
      <c r="AY356">
        <v>453.99</v>
      </c>
      <c r="AZ356">
        <v>176.99</v>
      </c>
      <c r="BA356">
        <v>639.20000000000005</v>
      </c>
      <c r="BB356">
        <v>635.20000000000005</v>
      </c>
      <c r="BC356">
        <v>7179</v>
      </c>
      <c r="BD356">
        <v>366</v>
      </c>
      <c r="BE356">
        <v>186.9</v>
      </c>
      <c r="BF356">
        <v>176.99</v>
      </c>
      <c r="BG356">
        <v>176.99</v>
      </c>
      <c r="BH356">
        <v>1184</v>
      </c>
      <c r="BI356">
        <v>176.99</v>
      </c>
      <c r="BJ356">
        <v>1869</v>
      </c>
      <c r="BK356">
        <v>216</v>
      </c>
      <c r="BL356">
        <v>7332</v>
      </c>
      <c r="BM356">
        <v>5409</v>
      </c>
      <c r="BN356">
        <v>1132.8</v>
      </c>
      <c r="BO356">
        <v>554.5</v>
      </c>
      <c r="BP356">
        <v>1479.5</v>
      </c>
      <c r="BQ356">
        <v>176.99</v>
      </c>
      <c r="BR356">
        <v>103.49</v>
      </c>
      <c r="BS356">
        <v>3687368</v>
      </c>
      <c r="BT356">
        <v>38085.4</v>
      </c>
      <c r="BU356" t="str">
        <f>SRP[[#This Row],[Tier]]&amp;" - "&amp;DOLLAR(SRP[[#This Row],[United States]],2)&amp;" USD"</f>
        <v>354 - $176.99 USD</v>
      </c>
      <c r="BV356" t="str">
        <f>WSP[[#This Row],[LOOKUP]]</f>
        <v>354 - $123.89 USD</v>
      </c>
    </row>
    <row r="357" spans="1:74" x14ac:dyDescent="0.25">
      <c r="A357">
        <v>355</v>
      </c>
      <c r="B357">
        <v>177.49</v>
      </c>
      <c r="C357">
        <v>13490</v>
      </c>
      <c r="D357">
        <v>1136.5</v>
      </c>
      <c r="E357">
        <v>256.2</v>
      </c>
      <c r="F357">
        <v>177.49</v>
      </c>
      <c r="G357">
        <v>15575</v>
      </c>
      <c r="H357">
        <v>177.49</v>
      </c>
      <c r="I357">
        <v>354</v>
      </c>
      <c r="J357">
        <v>266.25</v>
      </c>
      <c r="K357">
        <v>177.49</v>
      </c>
      <c r="L357">
        <v>98650</v>
      </c>
      <c r="M357">
        <v>709</v>
      </c>
      <c r="N357">
        <v>277400</v>
      </c>
      <c r="O357">
        <v>88750</v>
      </c>
      <c r="P357">
        <v>1065</v>
      </c>
      <c r="Q357">
        <v>177.49</v>
      </c>
      <c r="R357">
        <v>3549</v>
      </c>
      <c r="S357">
        <v>1032.5</v>
      </c>
      <c r="T357">
        <v>1128.75</v>
      </c>
      <c r="U357">
        <v>177.49</v>
      </c>
      <c r="V357">
        <v>177.49</v>
      </c>
      <c r="W357">
        <v>177.49</v>
      </c>
      <c r="X357">
        <v>177.49</v>
      </c>
      <c r="Y357">
        <v>177.49</v>
      </c>
      <c r="Z357">
        <v>1956.5</v>
      </c>
      <c r="AA357">
        <v>35490</v>
      </c>
      <c r="AB357">
        <v>23074</v>
      </c>
      <c r="AC357">
        <v>5050</v>
      </c>
      <c r="AD357">
        <v>1745000</v>
      </c>
      <c r="AE357">
        <v>177.49</v>
      </c>
      <c r="AF357">
        <v>857.5</v>
      </c>
      <c r="AG357">
        <v>177.49</v>
      </c>
      <c r="AH357">
        <v>19202</v>
      </c>
      <c r="AI357">
        <v>26524</v>
      </c>
      <c r="AJ357">
        <v>175400</v>
      </c>
      <c r="AK357">
        <v>177.49</v>
      </c>
      <c r="AL357">
        <v>216.5</v>
      </c>
      <c r="AM357">
        <v>476.25</v>
      </c>
      <c r="AN357">
        <v>177.49</v>
      </c>
      <c r="AO357">
        <v>543</v>
      </c>
      <c r="AP357">
        <v>177.49</v>
      </c>
      <c r="AQ357">
        <v>52999</v>
      </c>
      <c r="AR357">
        <v>2434</v>
      </c>
      <c r="AS357">
        <v>177.49</v>
      </c>
      <c r="AT357">
        <v>197.45</v>
      </c>
      <c r="AU357">
        <v>1186.5</v>
      </c>
      <c r="AV357">
        <v>16761.5</v>
      </c>
      <c r="AW357">
        <v>479.25</v>
      </c>
      <c r="AX357">
        <v>7299</v>
      </c>
      <c r="AY357">
        <v>454.99</v>
      </c>
      <c r="AZ357">
        <v>177.49</v>
      </c>
      <c r="BA357">
        <v>641</v>
      </c>
      <c r="BB357">
        <v>637</v>
      </c>
      <c r="BC357">
        <v>7199</v>
      </c>
      <c r="BD357">
        <v>366.5</v>
      </c>
      <c r="BE357">
        <v>187.4</v>
      </c>
      <c r="BF357">
        <v>177.49</v>
      </c>
      <c r="BG357">
        <v>177.49</v>
      </c>
      <c r="BH357">
        <v>1186.5</v>
      </c>
      <c r="BI357">
        <v>177.49</v>
      </c>
      <c r="BJ357">
        <v>1874</v>
      </c>
      <c r="BK357">
        <v>216.5</v>
      </c>
      <c r="BL357">
        <v>7355</v>
      </c>
      <c r="BM357">
        <v>5424</v>
      </c>
      <c r="BN357">
        <v>1136</v>
      </c>
      <c r="BO357">
        <v>556.25</v>
      </c>
      <c r="BP357">
        <v>1483.75</v>
      </c>
      <c r="BQ357">
        <v>177.49</v>
      </c>
      <c r="BR357">
        <v>103.74</v>
      </c>
      <c r="BS357">
        <v>3697785</v>
      </c>
      <c r="BT357">
        <v>38193</v>
      </c>
      <c r="BU357" t="str">
        <f>SRP[[#This Row],[Tier]]&amp;" - "&amp;DOLLAR(SRP[[#This Row],[United States]],2)&amp;" USD"</f>
        <v>355 - $177.49 USD</v>
      </c>
      <c r="BV357" t="str">
        <f>WSP[[#This Row],[LOOKUP]]</f>
        <v>355 - $124.24 USD</v>
      </c>
    </row>
    <row r="358" spans="1:74" x14ac:dyDescent="0.25">
      <c r="A358">
        <v>356</v>
      </c>
      <c r="B358">
        <v>177.99</v>
      </c>
      <c r="C358">
        <v>13528</v>
      </c>
      <c r="D358">
        <v>1139</v>
      </c>
      <c r="E358">
        <v>256.95</v>
      </c>
      <c r="F358">
        <v>177.99</v>
      </c>
      <c r="G358">
        <v>15620</v>
      </c>
      <c r="H358">
        <v>177.99</v>
      </c>
      <c r="I358">
        <v>355</v>
      </c>
      <c r="J358">
        <v>267</v>
      </c>
      <c r="K358">
        <v>177.99</v>
      </c>
      <c r="L358">
        <v>98900</v>
      </c>
      <c r="M358">
        <v>711</v>
      </c>
      <c r="N358">
        <v>277900</v>
      </c>
      <c r="O358">
        <v>89000</v>
      </c>
      <c r="P358">
        <v>1068</v>
      </c>
      <c r="Q358">
        <v>177.99</v>
      </c>
      <c r="R358">
        <v>3559</v>
      </c>
      <c r="S358">
        <v>1035</v>
      </c>
      <c r="T358">
        <v>1132</v>
      </c>
      <c r="U358">
        <v>177.99</v>
      </c>
      <c r="V358">
        <v>177.99</v>
      </c>
      <c r="W358">
        <v>177.99</v>
      </c>
      <c r="X358">
        <v>177.99</v>
      </c>
      <c r="Y358">
        <v>177.99</v>
      </c>
      <c r="Z358">
        <v>1963</v>
      </c>
      <c r="AA358">
        <v>35590</v>
      </c>
      <c r="AB358">
        <v>23139</v>
      </c>
      <c r="AC358">
        <v>5060</v>
      </c>
      <c r="AD358">
        <v>1750000</v>
      </c>
      <c r="AE358">
        <v>177.99</v>
      </c>
      <c r="AF358">
        <v>860</v>
      </c>
      <c r="AG358">
        <v>177.99</v>
      </c>
      <c r="AH358">
        <v>19224</v>
      </c>
      <c r="AI358">
        <v>26599</v>
      </c>
      <c r="AJ358">
        <v>175900</v>
      </c>
      <c r="AK358">
        <v>177.99</v>
      </c>
      <c r="AL358">
        <v>217</v>
      </c>
      <c r="AM358">
        <v>477.6</v>
      </c>
      <c r="AN358">
        <v>177.99</v>
      </c>
      <c r="AO358">
        <v>544</v>
      </c>
      <c r="AP358">
        <v>177.99</v>
      </c>
      <c r="AQ358">
        <v>53149</v>
      </c>
      <c r="AR358">
        <v>2441</v>
      </c>
      <c r="AS358">
        <v>177.99</v>
      </c>
      <c r="AT358">
        <v>197.95</v>
      </c>
      <c r="AU358">
        <v>1189</v>
      </c>
      <c r="AV358">
        <v>16809</v>
      </c>
      <c r="AW358">
        <v>480.6</v>
      </c>
      <c r="AX358">
        <v>7319</v>
      </c>
      <c r="AY358">
        <v>455.99</v>
      </c>
      <c r="AZ358">
        <v>177.99</v>
      </c>
      <c r="BA358">
        <v>642.79999999999995</v>
      </c>
      <c r="BB358">
        <v>638.79999999999995</v>
      </c>
      <c r="BC358">
        <v>7219</v>
      </c>
      <c r="BD358">
        <v>367</v>
      </c>
      <c r="BE358">
        <v>187.9</v>
      </c>
      <c r="BF358">
        <v>177.99</v>
      </c>
      <c r="BG358">
        <v>177.99</v>
      </c>
      <c r="BH358">
        <v>1189</v>
      </c>
      <c r="BI358">
        <v>177.99</v>
      </c>
      <c r="BJ358">
        <v>1879</v>
      </c>
      <c r="BK358">
        <v>217</v>
      </c>
      <c r="BL358">
        <v>7378</v>
      </c>
      <c r="BM358">
        <v>5439</v>
      </c>
      <c r="BN358">
        <v>1139.2</v>
      </c>
      <c r="BO358">
        <v>558</v>
      </c>
      <c r="BP358">
        <v>1488</v>
      </c>
      <c r="BQ358">
        <v>177.99</v>
      </c>
      <c r="BR358">
        <v>103.99</v>
      </c>
      <c r="BS358">
        <v>3708202</v>
      </c>
      <c r="BT358">
        <v>38300.6</v>
      </c>
      <c r="BU358" t="str">
        <f>SRP[[#This Row],[Tier]]&amp;" - "&amp;DOLLAR(SRP[[#This Row],[United States]],2)&amp;" USD"</f>
        <v>356 - $177.99 USD</v>
      </c>
      <c r="BV358" t="str">
        <f>WSP[[#This Row],[LOOKUP]]</f>
        <v>356 - $124.59 USD</v>
      </c>
    </row>
    <row r="359" spans="1:74" x14ac:dyDescent="0.25">
      <c r="A359">
        <v>357</v>
      </c>
      <c r="B359">
        <v>178.49</v>
      </c>
      <c r="C359">
        <v>13566</v>
      </c>
      <c r="D359">
        <v>1141.5</v>
      </c>
      <c r="E359">
        <v>257.7</v>
      </c>
      <c r="F359">
        <v>178.49</v>
      </c>
      <c r="G359">
        <v>15665</v>
      </c>
      <c r="H359">
        <v>178.49</v>
      </c>
      <c r="I359">
        <v>356</v>
      </c>
      <c r="J359">
        <v>267.75</v>
      </c>
      <c r="K359">
        <v>178.49</v>
      </c>
      <c r="L359">
        <v>99150</v>
      </c>
      <c r="M359">
        <v>713</v>
      </c>
      <c r="N359">
        <v>278400</v>
      </c>
      <c r="O359">
        <v>89250</v>
      </c>
      <c r="P359">
        <v>1071</v>
      </c>
      <c r="Q359">
        <v>178.49</v>
      </c>
      <c r="R359">
        <v>3569</v>
      </c>
      <c r="S359">
        <v>1037.5</v>
      </c>
      <c r="T359">
        <v>1135.25</v>
      </c>
      <c r="U359">
        <v>178.49</v>
      </c>
      <c r="V359">
        <v>178.49</v>
      </c>
      <c r="W359">
        <v>178.49</v>
      </c>
      <c r="X359">
        <v>178.49</v>
      </c>
      <c r="Y359">
        <v>178.49</v>
      </c>
      <c r="Z359">
        <v>1969.5</v>
      </c>
      <c r="AA359">
        <v>35690</v>
      </c>
      <c r="AB359">
        <v>23204</v>
      </c>
      <c r="AC359">
        <v>5070</v>
      </c>
      <c r="AD359">
        <v>1755000</v>
      </c>
      <c r="AE359">
        <v>178.49</v>
      </c>
      <c r="AF359">
        <v>862.5</v>
      </c>
      <c r="AG359">
        <v>178.49</v>
      </c>
      <c r="AH359">
        <v>19310</v>
      </c>
      <c r="AI359">
        <v>26674</v>
      </c>
      <c r="AJ359">
        <v>176400</v>
      </c>
      <c r="AK359">
        <v>178.49</v>
      </c>
      <c r="AL359">
        <v>217.5</v>
      </c>
      <c r="AM359">
        <v>478.95</v>
      </c>
      <c r="AN359">
        <v>178.49</v>
      </c>
      <c r="AO359">
        <v>546</v>
      </c>
      <c r="AP359">
        <v>178.49</v>
      </c>
      <c r="AQ359">
        <v>53299</v>
      </c>
      <c r="AR359">
        <v>2448</v>
      </c>
      <c r="AS359">
        <v>178.49</v>
      </c>
      <c r="AT359">
        <v>198.45</v>
      </c>
      <c r="AU359">
        <v>1191.5</v>
      </c>
      <c r="AV359">
        <v>16856.5</v>
      </c>
      <c r="AW359">
        <v>481.95</v>
      </c>
      <c r="AX359">
        <v>7339</v>
      </c>
      <c r="AY359">
        <v>456.99</v>
      </c>
      <c r="AZ359">
        <v>178.49</v>
      </c>
      <c r="BA359">
        <v>644.6</v>
      </c>
      <c r="BB359">
        <v>640.6</v>
      </c>
      <c r="BC359">
        <v>7239</v>
      </c>
      <c r="BD359">
        <v>367.5</v>
      </c>
      <c r="BE359">
        <v>188.4</v>
      </c>
      <c r="BF359">
        <v>178.49</v>
      </c>
      <c r="BG359">
        <v>178.49</v>
      </c>
      <c r="BH359">
        <v>1191.5</v>
      </c>
      <c r="BI359">
        <v>178.49</v>
      </c>
      <c r="BJ359">
        <v>1884</v>
      </c>
      <c r="BK359">
        <v>217.5</v>
      </c>
      <c r="BL359">
        <v>7401</v>
      </c>
      <c r="BM359">
        <v>5454</v>
      </c>
      <c r="BN359">
        <v>1142.4000000000001</v>
      </c>
      <c r="BO359">
        <v>559.75</v>
      </c>
      <c r="BP359">
        <v>1492.25</v>
      </c>
      <c r="BQ359">
        <v>178.49</v>
      </c>
      <c r="BR359">
        <v>104.24</v>
      </c>
      <c r="BS359">
        <v>3718619</v>
      </c>
      <c r="BT359">
        <v>38408.199999999997</v>
      </c>
      <c r="BU359" t="str">
        <f>SRP[[#This Row],[Tier]]&amp;" - "&amp;DOLLAR(SRP[[#This Row],[United States]],2)&amp;" USD"</f>
        <v>357 - $178.49 USD</v>
      </c>
      <c r="BV359" t="str">
        <f>WSP[[#This Row],[LOOKUP]]</f>
        <v>357 - $124.94 USD</v>
      </c>
    </row>
    <row r="360" spans="1:74" x14ac:dyDescent="0.25">
      <c r="A360">
        <v>358</v>
      </c>
      <c r="B360">
        <v>178.99</v>
      </c>
      <c r="C360">
        <v>13604</v>
      </c>
      <c r="D360">
        <v>1144</v>
      </c>
      <c r="E360">
        <v>258.45</v>
      </c>
      <c r="F360">
        <v>178.99</v>
      </c>
      <c r="G360">
        <v>15710</v>
      </c>
      <c r="H360">
        <v>178.99</v>
      </c>
      <c r="I360">
        <v>357</v>
      </c>
      <c r="J360">
        <v>268.5</v>
      </c>
      <c r="K360">
        <v>178.99</v>
      </c>
      <c r="L360">
        <v>99400</v>
      </c>
      <c r="M360">
        <v>715</v>
      </c>
      <c r="N360">
        <v>278900</v>
      </c>
      <c r="O360">
        <v>89500</v>
      </c>
      <c r="P360">
        <v>1074</v>
      </c>
      <c r="Q360">
        <v>178.99</v>
      </c>
      <c r="R360">
        <v>3579</v>
      </c>
      <c r="S360">
        <v>1040</v>
      </c>
      <c r="T360">
        <v>1138.5</v>
      </c>
      <c r="U360">
        <v>178.99</v>
      </c>
      <c r="V360">
        <v>178.99</v>
      </c>
      <c r="W360">
        <v>178.99</v>
      </c>
      <c r="X360">
        <v>178.99</v>
      </c>
      <c r="Y360">
        <v>178.99</v>
      </c>
      <c r="Z360">
        <v>1976</v>
      </c>
      <c r="AA360">
        <v>35790</v>
      </c>
      <c r="AB360">
        <v>23269</v>
      </c>
      <c r="AC360">
        <v>5080</v>
      </c>
      <c r="AD360">
        <v>1760000</v>
      </c>
      <c r="AE360">
        <v>178.99</v>
      </c>
      <c r="AF360">
        <v>865</v>
      </c>
      <c r="AG360">
        <v>178.99</v>
      </c>
      <c r="AH360">
        <v>19332</v>
      </c>
      <c r="AI360">
        <v>26749</v>
      </c>
      <c r="AJ360">
        <v>176900</v>
      </c>
      <c r="AK360">
        <v>178.99</v>
      </c>
      <c r="AL360">
        <v>218</v>
      </c>
      <c r="AM360">
        <v>480.3</v>
      </c>
      <c r="AN360">
        <v>178.99</v>
      </c>
      <c r="AO360">
        <v>547</v>
      </c>
      <c r="AP360">
        <v>178.99</v>
      </c>
      <c r="AQ360">
        <v>53449</v>
      </c>
      <c r="AR360">
        <v>2455</v>
      </c>
      <c r="AS360">
        <v>178.99</v>
      </c>
      <c r="AT360">
        <v>198.95</v>
      </c>
      <c r="AU360">
        <v>1194</v>
      </c>
      <c r="AV360">
        <v>16904</v>
      </c>
      <c r="AW360">
        <v>483.3</v>
      </c>
      <c r="AX360">
        <v>7359</v>
      </c>
      <c r="AY360">
        <v>457.99</v>
      </c>
      <c r="AZ360">
        <v>178.99</v>
      </c>
      <c r="BA360">
        <v>646.4</v>
      </c>
      <c r="BB360">
        <v>642.4</v>
      </c>
      <c r="BC360">
        <v>7259</v>
      </c>
      <c r="BD360">
        <v>368</v>
      </c>
      <c r="BE360">
        <v>188.9</v>
      </c>
      <c r="BF360">
        <v>178.99</v>
      </c>
      <c r="BG360">
        <v>178.99</v>
      </c>
      <c r="BH360">
        <v>1194</v>
      </c>
      <c r="BI360">
        <v>178.99</v>
      </c>
      <c r="BJ360">
        <v>1889</v>
      </c>
      <c r="BK360">
        <v>218</v>
      </c>
      <c r="BL360">
        <v>7424</v>
      </c>
      <c r="BM360">
        <v>5469</v>
      </c>
      <c r="BN360">
        <v>1145.5999999999999</v>
      </c>
      <c r="BO360">
        <v>561.5</v>
      </c>
      <c r="BP360">
        <v>1496.5</v>
      </c>
      <c r="BQ360">
        <v>178.99</v>
      </c>
      <c r="BR360">
        <v>104.49</v>
      </c>
      <c r="BS360">
        <v>3729036</v>
      </c>
      <c r="BT360">
        <v>38515.800000000003</v>
      </c>
      <c r="BU360" t="str">
        <f>SRP[[#This Row],[Tier]]&amp;" - "&amp;DOLLAR(SRP[[#This Row],[United States]],2)&amp;" USD"</f>
        <v>358 - $178.99 USD</v>
      </c>
      <c r="BV360" t="str">
        <f>WSP[[#This Row],[LOOKUP]]</f>
        <v>358 - $125.29 USD</v>
      </c>
    </row>
    <row r="361" spans="1:74" x14ac:dyDescent="0.25">
      <c r="A361">
        <v>359</v>
      </c>
      <c r="B361">
        <v>179.49</v>
      </c>
      <c r="C361">
        <v>13642</v>
      </c>
      <c r="D361">
        <v>1146.5</v>
      </c>
      <c r="E361">
        <v>259.2</v>
      </c>
      <c r="F361">
        <v>179.49</v>
      </c>
      <c r="G361">
        <v>15755</v>
      </c>
      <c r="H361">
        <v>179.49</v>
      </c>
      <c r="I361">
        <v>358</v>
      </c>
      <c r="J361">
        <v>269.25</v>
      </c>
      <c r="K361">
        <v>179.49</v>
      </c>
      <c r="L361">
        <v>99650</v>
      </c>
      <c r="M361">
        <v>717</v>
      </c>
      <c r="N361">
        <v>279400</v>
      </c>
      <c r="O361">
        <v>89750</v>
      </c>
      <c r="P361">
        <v>1077</v>
      </c>
      <c r="Q361">
        <v>179.49</v>
      </c>
      <c r="R361">
        <v>3589</v>
      </c>
      <c r="S361">
        <v>1042.5</v>
      </c>
      <c r="T361">
        <v>1141.75</v>
      </c>
      <c r="U361">
        <v>179.49</v>
      </c>
      <c r="V361">
        <v>179.49</v>
      </c>
      <c r="W361">
        <v>179.49</v>
      </c>
      <c r="X361">
        <v>179.49</v>
      </c>
      <c r="Y361">
        <v>179.49</v>
      </c>
      <c r="Z361">
        <v>1982.5</v>
      </c>
      <c r="AA361">
        <v>35890</v>
      </c>
      <c r="AB361">
        <v>23334</v>
      </c>
      <c r="AC361">
        <v>5090</v>
      </c>
      <c r="AD361">
        <v>1765000</v>
      </c>
      <c r="AE361">
        <v>179.49</v>
      </c>
      <c r="AF361">
        <v>867.5</v>
      </c>
      <c r="AG361">
        <v>179.49</v>
      </c>
      <c r="AH361">
        <v>19418</v>
      </c>
      <c r="AI361">
        <v>26824</v>
      </c>
      <c r="AJ361">
        <v>177400</v>
      </c>
      <c r="AK361">
        <v>179.49</v>
      </c>
      <c r="AL361">
        <v>218.5</v>
      </c>
      <c r="AM361">
        <v>481.65</v>
      </c>
      <c r="AN361">
        <v>179.49</v>
      </c>
      <c r="AO361">
        <v>549</v>
      </c>
      <c r="AP361">
        <v>179.49</v>
      </c>
      <c r="AQ361">
        <v>53599</v>
      </c>
      <c r="AR361">
        <v>2462</v>
      </c>
      <c r="AS361">
        <v>179.49</v>
      </c>
      <c r="AT361">
        <v>199.45</v>
      </c>
      <c r="AU361">
        <v>1196.5</v>
      </c>
      <c r="AV361">
        <v>16951.5</v>
      </c>
      <c r="AW361">
        <v>484.65</v>
      </c>
      <c r="AX361">
        <v>7379</v>
      </c>
      <c r="AY361">
        <v>458.99</v>
      </c>
      <c r="AZ361">
        <v>179.49</v>
      </c>
      <c r="BA361">
        <v>648.20000000000005</v>
      </c>
      <c r="BB361">
        <v>644.20000000000005</v>
      </c>
      <c r="BC361">
        <v>7279</v>
      </c>
      <c r="BD361">
        <v>368.5</v>
      </c>
      <c r="BE361">
        <v>189.4</v>
      </c>
      <c r="BF361">
        <v>179.49</v>
      </c>
      <c r="BG361">
        <v>179.49</v>
      </c>
      <c r="BH361">
        <v>1196.5</v>
      </c>
      <c r="BI361">
        <v>179.49</v>
      </c>
      <c r="BJ361">
        <v>1894</v>
      </c>
      <c r="BK361">
        <v>218.5</v>
      </c>
      <c r="BL361">
        <v>7447</v>
      </c>
      <c r="BM361">
        <v>5484</v>
      </c>
      <c r="BN361">
        <v>1148.8</v>
      </c>
      <c r="BO361">
        <v>563.25</v>
      </c>
      <c r="BP361">
        <v>1500.75</v>
      </c>
      <c r="BQ361">
        <v>179.49</v>
      </c>
      <c r="BR361">
        <v>104.74</v>
      </c>
      <c r="BS361">
        <v>3739453</v>
      </c>
      <c r="BT361">
        <v>38623.4</v>
      </c>
      <c r="BU361" t="str">
        <f>SRP[[#This Row],[Tier]]&amp;" - "&amp;DOLLAR(SRP[[#This Row],[United States]],2)&amp;" USD"</f>
        <v>359 - $179.49 USD</v>
      </c>
      <c r="BV361" t="str">
        <f>WSP[[#This Row],[LOOKUP]]</f>
        <v>359 - $125.64 USD</v>
      </c>
    </row>
    <row r="362" spans="1:74" x14ac:dyDescent="0.25">
      <c r="A362">
        <v>360</v>
      </c>
      <c r="B362">
        <v>179.99</v>
      </c>
      <c r="C362">
        <v>13680</v>
      </c>
      <c r="D362">
        <v>1149</v>
      </c>
      <c r="E362">
        <v>259.95</v>
      </c>
      <c r="F362">
        <v>179.99</v>
      </c>
      <c r="G362">
        <v>15800</v>
      </c>
      <c r="H362">
        <v>179.99</v>
      </c>
      <c r="I362">
        <v>359</v>
      </c>
      <c r="J362">
        <v>270</v>
      </c>
      <c r="K362">
        <v>179.99</v>
      </c>
      <c r="L362">
        <v>99900</v>
      </c>
      <c r="M362">
        <v>719</v>
      </c>
      <c r="N362">
        <v>279900</v>
      </c>
      <c r="O362">
        <v>90000</v>
      </c>
      <c r="P362">
        <v>1080</v>
      </c>
      <c r="Q362">
        <v>179.99</v>
      </c>
      <c r="R362">
        <v>3599</v>
      </c>
      <c r="S362">
        <v>1045</v>
      </c>
      <c r="T362">
        <v>1145</v>
      </c>
      <c r="U362">
        <v>179.99</v>
      </c>
      <c r="V362">
        <v>179.99</v>
      </c>
      <c r="W362">
        <v>179.99</v>
      </c>
      <c r="X362">
        <v>179.99</v>
      </c>
      <c r="Y362">
        <v>179.99</v>
      </c>
      <c r="Z362">
        <v>1989</v>
      </c>
      <c r="AA362">
        <v>35990</v>
      </c>
      <c r="AB362">
        <v>23399</v>
      </c>
      <c r="AC362">
        <v>5100</v>
      </c>
      <c r="AD362">
        <v>1770000</v>
      </c>
      <c r="AE362">
        <v>179.99</v>
      </c>
      <c r="AF362">
        <v>870</v>
      </c>
      <c r="AG362">
        <v>179.99</v>
      </c>
      <c r="AH362">
        <v>19440</v>
      </c>
      <c r="AI362">
        <v>26899</v>
      </c>
      <c r="AJ362">
        <v>177900</v>
      </c>
      <c r="AK362">
        <v>179.99</v>
      </c>
      <c r="AL362">
        <v>219</v>
      </c>
      <c r="AM362">
        <v>483</v>
      </c>
      <c r="AN362">
        <v>179.99</v>
      </c>
      <c r="AO362">
        <v>550</v>
      </c>
      <c r="AP362">
        <v>179.99</v>
      </c>
      <c r="AQ362">
        <v>53749</v>
      </c>
      <c r="AR362">
        <v>2469</v>
      </c>
      <c r="AS362">
        <v>179.99</v>
      </c>
      <c r="AT362">
        <v>199.95</v>
      </c>
      <c r="AU362">
        <v>1199</v>
      </c>
      <c r="AV362">
        <v>16999</v>
      </c>
      <c r="AW362">
        <v>486</v>
      </c>
      <c r="AX362">
        <v>7399</v>
      </c>
      <c r="AY362">
        <v>459.99</v>
      </c>
      <c r="AZ362">
        <v>179.99</v>
      </c>
      <c r="BA362">
        <v>650</v>
      </c>
      <c r="BB362">
        <v>646</v>
      </c>
      <c r="BC362">
        <v>7299</v>
      </c>
      <c r="BD362">
        <v>369</v>
      </c>
      <c r="BE362">
        <v>189.9</v>
      </c>
      <c r="BF362">
        <v>179.99</v>
      </c>
      <c r="BG362">
        <v>179.99</v>
      </c>
      <c r="BH362">
        <v>1199</v>
      </c>
      <c r="BI362">
        <v>179.99</v>
      </c>
      <c r="BJ362">
        <v>1899</v>
      </c>
      <c r="BK362">
        <v>219</v>
      </c>
      <c r="BL362">
        <v>7470</v>
      </c>
      <c r="BM362">
        <v>5499</v>
      </c>
      <c r="BN362">
        <v>1152</v>
      </c>
      <c r="BO362">
        <v>565</v>
      </c>
      <c r="BP362">
        <v>1505</v>
      </c>
      <c r="BQ362">
        <v>179.99</v>
      </c>
      <c r="BR362">
        <v>104.99</v>
      </c>
      <c r="BS362">
        <v>3749870</v>
      </c>
      <c r="BT362">
        <v>38731</v>
      </c>
      <c r="BU362" t="str">
        <f>SRP[[#This Row],[Tier]]&amp;" - "&amp;DOLLAR(SRP[[#This Row],[United States]],2)&amp;" USD"</f>
        <v>360 - $179.99 USD</v>
      </c>
      <c r="BV362" t="str">
        <f>WSP[[#This Row],[LOOKUP]]</f>
        <v>360 - $125.99 USD</v>
      </c>
    </row>
    <row r="363" spans="1:74" x14ac:dyDescent="0.25">
      <c r="A363">
        <v>361</v>
      </c>
      <c r="B363">
        <v>180.49</v>
      </c>
      <c r="C363">
        <v>13718</v>
      </c>
      <c r="D363">
        <v>1151.5</v>
      </c>
      <c r="E363">
        <v>260.7</v>
      </c>
      <c r="F363">
        <v>180.49</v>
      </c>
      <c r="G363">
        <v>15845</v>
      </c>
      <c r="H363">
        <v>180.49</v>
      </c>
      <c r="I363">
        <v>360</v>
      </c>
      <c r="J363">
        <v>270.75</v>
      </c>
      <c r="K363">
        <v>180.49</v>
      </c>
      <c r="L363">
        <v>100150</v>
      </c>
      <c r="M363">
        <v>721</v>
      </c>
      <c r="N363">
        <v>280400</v>
      </c>
      <c r="O363">
        <v>90250</v>
      </c>
      <c r="P363">
        <v>1083</v>
      </c>
      <c r="Q363">
        <v>180.49</v>
      </c>
      <c r="R363">
        <v>3609</v>
      </c>
      <c r="S363">
        <v>1047.5</v>
      </c>
      <c r="T363">
        <v>1148.25</v>
      </c>
      <c r="U363">
        <v>180.49</v>
      </c>
      <c r="V363">
        <v>180.49</v>
      </c>
      <c r="W363">
        <v>180.49</v>
      </c>
      <c r="X363">
        <v>180.49</v>
      </c>
      <c r="Y363">
        <v>180.49</v>
      </c>
      <c r="Z363">
        <v>1995.5</v>
      </c>
      <c r="AA363">
        <v>36090</v>
      </c>
      <c r="AB363">
        <v>23464</v>
      </c>
      <c r="AC363">
        <v>5110</v>
      </c>
      <c r="AD363">
        <v>1775000</v>
      </c>
      <c r="AE363">
        <v>180.49</v>
      </c>
      <c r="AF363">
        <v>872.5</v>
      </c>
      <c r="AG363">
        <v>180.49</v>
      </c>
      <c r="AH363">
        <v>19526</v>
      </c>
      <c r="AI363">
        <v>26974</v>
      </c>
      <c r="AJ363">
        <v>178400</v>
      </c>
      <c r="AK363">
        <v>180.49</v>
      </c>
      <c r="AL363">
        <v>219.5</v>
      </c>
      <c r="AM363">
        <v>484.35</v>
      </c>
      <c r="AN363">
        <v>180.49</v>
      </c>
      <c r="AO363">
        <v>552</v>
      </c>
      <c r="AP363">
        <v>180.49</v>
      </c>
      <c r="AQ363">
        <v>53899</v>
      </c>
      <c r="AR363">
        <v>2476</v>
      </c>
      <c r="AS363">
        <v>180.49</v>
      </c>
      <c r="AT363">
        <v>200.45</v>
      </c>
      <c r="AU363">
        <v>1201.5</v>
      </c>
      <c r="AV363">
        <v>17046.5</v>
      </c>
      <c r="AW363">
        <v>487.35</v>
      </c>
      <c r="AX363">
        <v>7419</v>
      </c>
      <c r="AY363">
        <v>460.99</v>
      </c>
      <c r="AZ363">
        <v>180.49</v>
      </c>
      <c r="BA363">
        <v>651.79999999999995</v>
      </c>
      <c r="BB363">
        <v>647.79999999999995</v>
      </c>
      <c r="BC363">
        <v>7319</v>
      </c>
      <c r="BD363">
        <v>369.5</v>
      </c>
      <c r="BE363">
        <v>190.4</v>
      </c>
      <c r="BF363">
        <v>180.49</v>
      </c>
      <c r="BG363">
        <v>180.49</v>
      </c>
      <c r="BH363">
        <v>1201.5</v>
      </c>
      <c r="BI363">
        <v>180.49</v>
      </c>
      <c r="BJ363">
        <v>1904</v>
      </c>
      <c r="BK363">
        <v>219.5</v>
      </c>
      <c r="BL363">
        <v>7493</v>
      </c>
      <c r="BM363">
        <v>5514</v>
      </c>
      <c r="BN363">
        <v>1155.2</v>
      </c>
      <c r="BO363">
        <v>566.75</v>
      </c>
      <c r="BP363">
        <v>1509.25</v>
      </c>
      <c r="BQ363">
        <v>180.49</v>
      </c>
      <c r="BR363">
        <v>105.24</v>
      </c>
      <c r="BS363">
        <v>3760287</v>
      </c>
      <c r="BT363">
        <v>38838.6</v>
      </c>
      <c r="BU363" t="str">
        <f>SRP[[#This Row],[Tier]]&amp;" - "&amp;DOLLAR(SRP[[#This Row],[United States]],2)&amp;" USD"</f>
        <v>361 - $180.49 USD</v>
      </c>
      <c r="BV363" t="str">
        <f>WSP[[#This Row],[LOOKUP]]</f>
        <v>361 - $126.34 USD</v>
      </c>
    </row>
    <row r="364" spans="1:74" x14ac:dyDescent="0.25">
      <c r="A364">
        <v>362</v>
      </c>
      <c r="B364">
        <v>180.99</v>
      </c>
      <c r="C364">
        <v>13756</v>
      </c>
      <c r="D364">
        <v>1154</v>
      </c>
      <c r="E364">
        <v>261.45</v>
      </c>
      <c r="F364">
        <v>180.99</v>
      </c>
      <c r="G364">
        <v>15890</v>
      </c>
      <c r="H364">
        <v>180.99</v>
      </c>
      <c r="I364">
        <v>361</v>
      </c>
      <c r="J364">
        <v>271.5</v>
      </c>
      <c r="K364">
        <v>180.99</v>
      </c>
      <c r="L364">
        <v>100400</v>
      </c>
      <c r="M364">
        <v>723</v>
      </c>
      <c r="N364">
        <v>280900</v>
      </c>
      <c r="O364">
        <v>90500</v>
      </c>
      <c r="P364">
        <v>1086</v>
      </c>
      <c r="Q364">
        <v>180.99</v>
      </c>
      <c r="R364">
        <v>3619</v>
      </c>
      <c r="S364">
        <v>1050</v>
      </c>
      <c r="T364">
        <v>1151.5</v>
      </c>
      <c r="U364">
        <v>180.99</v>
      </c>
      <c r="V364">
        <v>180.99</v>
      </c>
      <c r="W364">
        <v>180.99</v>
      </c>
      <c r="X364">
        <v>180.99</v>
      </c>
      <c r="Y364">
        <v>180.99</v>
      </c>
      <c r="Z364">
        <v>2002</v>
      </c>
      <c r="AA364">
        <v>36190</v>
      </c>
      <c r="AB364">
        <v>23529</v>
      </c>
      <c r="AC364">
        <v>5120</v>
      </c>
      <c r="AD364">
        <v>1780000</v>
      </c>
      <c r="AE364">
        <v>180.99</v>
      </c>
      <c r="AF364">
        <v>875</v>
      </c>
      <c r="AG364">
        <v>180.99</v>
      </c>
      <c r="AH364">
        <v>19548</v>
      </c>
      <c r="AI364">
        <v>27049</v>
      </c>
      <c r="AJ364">
        <v>178900</v>
      </c>
      <c r="AK364">
        <v>180.99</v>
      </c>
      <c r="AL364">
        <v>220</v>
      </c>
      <c r="AM364">
        <v>485.7</v>
      </c>
      <c r="AN364">
        <v>180.99</v>
      </c>
      <c r="AO364">
        <v>553</v>
      </c>
      <c r="AP364">
        <v>180.99</v>
      </c>
      <c r="AQ364">
        <v>54049</v>
      </c>
      <c r="AR364">
        <v>2483</v>
      </c>
      <c r="AS364">
        <v>180.99</v>
      </c>
      <c r="AT364">
        <v>200.95</v>
      </c>
      <c r="AU364">
        <v>1204</v>
      </c>
      <c r="AV364">
        <v>17094</v>
      </c>
      <c r="AW364">
        <v>488.7</v>
      </c>
      <c r="AX364">
        <v>7439</v>
      </c>
      <c r="AY364">
        <v>461.99</v>
      </c>
      <c r="AZ364">
        <v>180.99</v>
      </c>
      <c r="BA364">
        <v>653.6</v>
      </c>
      <c r="BB364">
        <v>649.6</v>
      </c>
      <c r="BC364">
        <v>7339</v>
      </c>
      <c r="BD364">
        <v>370</v>
      </c>
      <c r="BE364">
        <v>190.9</v>
      </c>
      <c r="BF364">
        <v>180.99</v>
      </c>
      <c r="BG364">
        <v>180.99</v>
      </c>
      <c r="BH364">
        <v>1204</v>
      </c>
      <c r="BI364">
        <v>180.99</v>
      </c>
      <c r="BJ364">
        <v>1909</v>
      </c>
      <c r="BK364">
        <v>220</v>
      </c>
      <c r="BL364">
        <v>7516</v>
      </c>
      <c r="BM364">
        <v>5529</v>
      </c>
      <c r="BN364">
        <v>1158.4000000000001</v>
      </c>
      <c r="BO364">
        <v>568.5</v>
      </c>
      <c r="BP364">
        <v>1513.5</v>
      </c>
      <c r="BQ364">
        <v>180.99</v>
      </c>
      <c r="BR364">
        <v>105.49</v>
      </c>
      <c r="BS364">
        <v>3770704</v>
      </c>
      <c r="BT364">
        <v>38946.199999999997</v>
      </c>
      <c r="BU364" t="str">
        <f>SRP[[#This Row],[Tier]]&amp;" - "&amp;DOLLAR(SRP[[#This Row],[United States]],2)&amp;" USD"</f>
        <v>362 - $180.99 USD</v>
      </c>
      <c r="BV364" t="str">
        <f>WSP[[#This Row],[LOOKUP]]</f>
        <v>362 - $126.69 USD</v>
      </c>
    </row>
    <row r="365" spans="1:74" x14ac:dyDescent="0.25">
      <c r="A365">
        <v>363</v>
      </c>
      <c r="B365">
        <v>181.49</v>
      </c>
      <c r="C365">
        <v>13794</v>
      </c>
      <c r="D365">
        <v>1156.5</v>
      </c>
      <c r="E365">
        <v>262.2</v>
      </c>
      <c r="F365">
        <v>181.49</v>
      </c>
      <c r="G365">
        <v>15935</v>
      </c>
      <c r="H365">
        <v>181.49</v>
      </c>
      <c r="I365">
        <v>362</v>
      </c>
      <c r="J365">
        <v>272.25</v>
      </c>
      <c r="K365">
        <v>181.49</v>
      </c>
      <c r="L365">
        <v>100650</v>
      </c>
      <c r="M365">
        <v>725</v>
      </c>
      <c r="N365">
        <v>281400</v>
      </c>
      <c r="O365">
        <v>90750</v>
      </c>
      <c r="P365">
        <v>1089</v>
      </c>
      <c r="Q365">
        <v>181.49</v>
      </c>
      <c r="R365">
        <v>3629</v>
      </c>
      <c r="S365">
        <v>1052.5</v>
      </c>
      <c r="T365">
        <v>1154.75</v>
      </c>
      <c r="U365">
        <v>181.49</v>
      </c>
      <c r="V365">
        <v>181.49</v>
      </c>
      <c r="W365">
        <v>181.49</v>
      </c>
      <c r="X365">
        <v>181.49</v>
      </c>
      <c r="Y365">
        <v>181.49</v>
      </c>
      <c r="Z365">
        <v>2008.5</v>
      </c>
      <c r="AA365">
        <v>36290</v>
      </c>
      <c r="AB365">
        <v>23594</v>
      </c>
      <c r="AC365">
        <v>5130</v>
      </c>
      <c r="AD365">
        <v>1785000</v>
      </c>
      <c r="AE365">
        <v>181.49</v>
      </c>
      <c r="AF365">
        <v>877.5</v>
      </c>
      <c r="AG365">
        <v>181.49</v>
      </c>
      <c r="AH365">
        <v>19634</v>
      </c>
      <c r="AI365">
        <v>27124</v>
      </c>
      <c r="AJ365">
        <v>179400</v>
      </c>
      <c r="AK365">
        <v>181.49</v>
      </c>
      <c r="AL365">
        <v>220.5</v>
      </c>
      <c r="AM365">
        <v>487.05</v>
      </c>
      <c r="AN365">
        <v>181.49</v>
      </c>
      <c r="AO365">
        <v>555</v>
      </c>
      <c r="AP365">
        <v>181.49</v>
      </c>
      <c r="AQ365">
        <v>54199</v>
      </c>
      <c r="AR365">
        <v>2490</v>
      </c>
      <c r="AS365">
        <v>181.49</v>
      </c>
      <c r="AT365">
        <v>201.45</v>
      </c>
      <c r="AU365">
        <v>1206.5</v>
      </c>
      <c r="AV365">
        <v>17141.5</v>
      </c>
      <c r="AW365">
        <v>490.05</v>
      </c>
      <c r="AX365">
        <v>7459</v>
      </c>
      <c r="AY365">
        <v>462.99</v>
      </c>
      <c r="AZ365">
        <v>181.49</v>
      </c>
      <c r="BA365">
        <v>655.4</v>
      </c>
      <c r="BB365">
        <v>651.4</v>
      </c>
      <c r="BC365">
        <v>7359</v>
      </c>
      <c r="BD365">
        <v>370.5</v>
      </c>
      <c r="BE365">
        <v>191.4</v>
      </c>
      <c r="BF365">
        <v>181.49</v>
      </c>
      <c r="BG365">
        <v>181.49</v>
      </c>
      <c r="BH365">
        <v>1206.5</v>
      </c>
      <c r="BI365">
        <v>181.49</v>
      </c>
      <c r="BJ365">
        <v>1914</v>
      </c>
      <c r="BK365">
        <v>220.5</v>
      </c>
      <c r="BL365">
        <v>7539</v>
      </c>
      <c r="BM365">
        <v>5544</v>
      </c>
      <c r="BN365">
        <v>1161.5999999999999</v>
      </c>
      <c r="BO365">
        <v>570.25</v>
      </c>
      <c r="BP365">
        <v>1517.75</v>
      </c>
      <c r="BQ365">
        <v>181.49</v>
      </c>
      <c r="BR365">
        <v>105.74</v>
      </c>
      <c r="BS365">
        <v>3781121</v>
      </c>
      <c r="BT365">
        <v>39053.800000000003</v>
      </c>
      <c r="BU365" t="str">
        <f>SRP[[#This Row],[Tier]]&amp;" - "&amp;DOLLAR(SRP[[#This Row],[United States]],2)&amp;" USD"</f>
        <v>363 - $181.49 USD</v>
      </c>
      <c r="BV365" t="str">
        <f>WSP[[#This Row],[LOOKUP]]</f>
        <v>363 - $127.04 USD</v>
      </c>
    </row>
    <row r="366" spans="1:74" x14ac:dyDescent="0.25">
      <c r="A366">
        <v>364</v>
      </c>
      <c r="B366">
        <v>181.99</v>
      </c>
      <c r="C366">
        <v>13832</v>
      </c>
      <c r="D366">
        <v>1159</v>
      </c>
      <c r="E366">
        <v>262.95</v>
      </c>
      <c r="F366">
        <v>181.99</v>
      </c>
      <c r="G366">
        <v>15980</v>
      </c>
      <c r="H366">
        <v>181.99</v>
      </c>
      <c r="I366">
        <v>363</v>
      </c>
      <c r="J366">
        <v>273</v>
      </c>
      <c r="K366">
        <v>181.99</v>
      </c>
      <c r="L366">
        <v>100900</v>
      </c>
      <c r="M366">
        <v>727</v>
      </c>
      <c r="N366">
        <v>281900</v>
      </c>
      <c r="O366">
        <v>91000</v>
      </c>
      <c r="P366">
        <v>1092</v>
      </c>
      <c r="Q366">
        <v>181.99</v>
      </c>
      <c r="R366">
        <v>3639</v>
      </c>
      <c r="S366">
        <v>1055</v>
      </c>
      <c r="T366">
        <v>1158</v>
      </c>
      <c r="U366">
        <v>181.99</v>
      </c>
      <c r="V366">
        <v>181.99</v>
      </c>
      <c r="W366">
        <v>181.99</v>
      </c>
      <c r="X366">
        <v>181.99</v>
      </c>
      <c r="Y366">
        <v>181.99</v>
      </c>
      <c r="Z366">
        <v>2015</v>
      </c>
      <c r="AA366">
        <v>36390</v>
      </c>
      <c r="AB366">
        <v>23659</v>
      </c>
      <c r="AC366">
        <v>5140</v>
      </c>
      <c r="AD366">
        <v>1790000</v>
      </c>
      <c r="AE366">
        <v>181.99</v>
      </c>
      <c r="AF366">
        <v>880</v>
      </c>
      <c r="AG366">
        <v>181.99</v>
      </c>
      <c r="AH366">
        <v>19656</v>
      </c>
      <c r="AI366">
        <v>27199</v>
      </c>
      <c r="AJ366">
        <v>179900</v>
      </c>
      <c r="AK366">
        <v>181.99</v>
      </c>
      <c r="AL366">
        <v>221</v>
      </c>
      <c r="AM366">
        <v>488.4</v>
      </c>
      <c r="AN366">
        <v>181.99</v>
      </c>
      <c r="AO366">
        <v>556</v>
      </c>
      <c r="AP366">
        <v>181.99</v>
      </c>
      <c r="AQ366">
        <v>54349</v>
      </c>
      <c r="AR366">
        <v>2497</v>
      </c>
      <c r="AS366">
        <v>181.99</v>
      </c>
      <c r="AT366">
        <v>201.95</v>
      </c>
      <c r="AU366">
        <v>1209</v>
      </c>
      <c r="AV366">
        <v>17189</v>
      </c>
      <c r="AW366">
        <v>491.4</v>
      </c>
      <c r="AX366">
        <v>7479</v>
      </c>
      <c r="AY366">
        <v>463.99</v>
      </c>
      <c r="AZ366">
        <v>181.99</v>
      </c>
      <c r="BA366">
        <v>657.2</v>
      </c>
      <c r="BB366">
        <v>653.20000000000005</v>
      </c>
      <c r="BC366">
        <v>7379</v>
      </c>
      <c r="BD366">
        <v>371</v>
      </c>
      <c r="BE366">
        <v>191.9</v>
      </c>
      <c r="BF366">
        <v>181.99</v>
      </c>
      <c r="BG366">
        <v>181.99</v>
      </c>
      <c r="BH366">
        <v>1209</v>
      </c>
      <c r="BI366">
        <v>181.99</v>
      </c>
      <c r="BJ366">
        <v>1919</v>
      </c>
      <c r="BK366">
        <v>221</v>
      </c>
      <c r="BL366">
        <v>7562</v>
      </c>
      <c r="BM366">
        <v>5559</v>
      </c>
      <c r="BN366">
        <v>1164.8</v>
      </c>
      <c r="BO366">
        <v>572</v>
      </c>
      <c r="BP366">
        <v>1522</v>
      </c>
      <c r="BQ366">
        <v>181.99</v>
      </c>
      <c r="BR366">
        <v>105.99</v>
      </c>
      <c r="BS366">
        <v>3791538</v>
      </c>
      <c r="BT366">
        <v>39161.4</v>
      </c>
      <c r="BU366" t="str">
        <f>SRP[[#This Row],[Tier]]&amp;" - "&amp;DOLLAR(SRP[[#This Row],[United States]],2)&amp;" USD"</f>
        <v>364 - $181.99 USD</v>
      </c>
      <c r="BV366" t="str">
        <f>WSP[[#This Row],[LOOKUP]]</f>
        <v>364 - $127.39 USD</v>
      </c>
    </row>
    <row r="367" spans="1:74" x14ac:dyDescent="0.25">
      <c r="A367">
        <v>365</v>
      </c>
      <c r="B367">
        <v>182.49</v>
      </c>
      <c r="C367">
        <v>13870</v>
      </c>
      <c r="D367">
        <v>1161.5</v>
      </c>
      <c r="E367">
        <v>263.7</v>
      </c>
      <c r="F367">
        <v>182.49</v>
      </c>
      <c r="G367">
        <v>16025</v>
      </c>
      <c r="H367">
        <v>182.49</v>
      </c>
      <c r="I367">
        <v>364</v>
      </c>
      <c r="J367">
        <v>273.75</v>
      </c>
      <c r="K367">
        <v>182.49</v>
      </c>
      <c r="L367">
        <v>101150</v>
      </c>
      <c r="M367">
        <v>729</v>
      </c>
      <c r="N367">
        <v>282400</v>
      </c>
      <c r="O367">
        <v>91250</v>
      </c>
      <c r="P367">
        <v>1095</v>
      </c>
      <c r="Q367">
        <v>182.49</v>
      </c>
      <c r="R367">
        <v>3649</v>
      </c>
      <c r="S367">
        <v>1057.5</v>
      </c>
      <c r="T367">
        <v>1161.25</v>
      </c>
      <c r="U367">
        <v>182.49</v>
      </c>
      <c r="V367">
        <v>182.49</v>
      </c>
      <c r="W367">
        <v>182.49</v>
      </c>
      <c r="X367">
        <v>182.49</v>
      </c>
      <c r="Y367">
        <v>182.49</v>
      </c>
      <c r="Z367">
        <v>2021.5</v>
      </c>
      <c r="AA367">
        <v>36490</v>
      </c>
      <c r="AB367">
        <v>23724</v>
      </c>
      <c r="AC367">
        <v>5150</v>
      </c>
      <c r="AD367">
        <v>1795000</v>
      </c>
      <c r="AE367">
        <v>182.49</v>
      </c>
      <c r="AF367">
        <v>882.5</v>
      </c>
      <c r="AG367">
        <v>182.49</v>
      </c>
      <c r="AH367">
        <v>19742</v>
      </c>
      <c r="AI367">
        <v>27274</v>
      </c>
      <c r="AJ367">
        <v>180400</v>
      </c>
      <c r="AK367">
        <v>182.49</v>
      </c>
      <c r="AL367">
        <v>221.5</v>
      </c>
      <c r="AM367">
        <v>489.75</v>
      </c>
      <c r="AN367">
        <v>182.49</v>
      </c>
      <c r="AO367">
        <v>558</v>
      </c>
      <c r="AP367">
        <v>182.49</v>
      </c>
      <c r="AQ367">
        <v>54499</v>
      </c>
      <c r="AR367">
        <v>2504</v>
      </c>
      <c r="AS367">
        <v>182.49</v>
      </c>
      <c r="AT367">
        <v>202.45</v>
      </c>
      <c r="AU367">
        <v>1211.5</v>
      </c>
      <c r="AV367">
        <v>17236.5</v>
      </c>
      <c r="AW367">
        <v>492.75</v>
      </c>
      <c r="AX367">
        <v>7499</v>
      </c>
      <c r="AY367">
        <v>464.99</v>
      </c>
      <c r="AZ367">
        <v>182.49</v>
      </c>
      <c r="BA367">
        <v>659</v>
      </c>
      <c r="BB367">
        <v>655</v>
      </c>
      <c r="BC367">
        <v>7399</v>
      </c>
      <c r="BD367">
        <v>371.5</v>
      </c>
      <c r="BE367">
        <v>192.4</v>
      </c>
      <c r="BF367">
        <v>182.49</v>
      </c>
      <c r="BG367">
        <v>182.49</v>
      </c>
      <c r="BH367">
        <v>1211.5</v>
      </c>
      <c r="BI367">
        <v>182.49</v>
      </c>
      <c r="BJ367">
        <v>1924</v>
      </c>
      <c r="BK367">
        <v>221.5</v>
      </c>
      <c r="BL367">
        <v>7585</v>
      </c>
      <c r="BM367">
        <v>5574</v>
      </c>
      <c r="BN367">
        <v>1168</v>
      </c>
      <c r="BO367">
        <v>573.75</v>
      </c>
      <c r="BP367">
        <v>1526.25</v>
      </c>
      <c r="BQ367">
        <v>182.49</v>
      </c>
      <c r="BR367">
        <v>106.24</v>
      </c>
      <c r="BS367">
        <v>3801955</v>
      </c>
      <c r="BT367">
        <v>39269</v>
      </c>
      <c r="BU367" t="str">
        <f>SRP[[#This Row],[Tier]]&amp;" - "&amp;DOLLAR(SRP[[#This Row],[United States]],2)&amp;" USD"</f>
        <v>365 - $182.49 USD</v>
      </c>
      <c r="BV367" t="str">
        <f>WSP[[#This Row],[LOOKUP]]</f>
        <v>365 - $127.74 USD</v>
      </c>
    </row>
    <row r="368" spans="1:74" x14ac:dyDescent="0.25">
      <c r="A368">
        <v>366</v>
      </c>
      <c r="B368">
        <v>182.99</v>
      </c>
      <c r="C368">
        <v>13908</v>
      </c>
      <c r="D368">
        <v>1164</v>
      </c>
      <c r="E368">
        <v>264.45</v>
      </c>
      <c r="F368">
        <v>182.99</v>
      </c>
      <c r="G368">
        <v>16070</v>
      </c>
      <c r="H368">
        <v>182.99</v>
      </c>
      <c r="I368">
        <v>365</v>
      </c>
      <c r="J368">
        <v>274.5</v>
      </c>
      <c r="K368">
        <v>182.99</v>
      </c>
      <c r="L368">
        <v>101400</v>
      </c>
      <c r="M368">
        <v>731</v>
      </c>
      <c r="N368">
        <v>282900</v>
      </c>
      <c r="O368">
        <v>91500</v>
      </c>
      <c r="P368">
        <v>1098</v>
      </c>
      <c r="Q368">
        <v>182.99</v>
      </c>
      <c r="R368">
        <v>3659</v>
      </c>
      <c r="S368">
        <v>1060</v>
      </c>
      <c r="T368">
        <v>1164.5</v>
      </c>
      <c r="U368">
        <v>182.99</v>
      </c>
      <c r="V368">
        <v>182.99</v>
      </c>
      <c r="W368">
        <v>182.99</v>
      </c>
      <c r="X368">
        <v>182.99</v>
      </c>
      <c r="Y368">
        <v>182.99</v>
      </c>
      <c r="Z368">
        <v>2028</v>
      </c>
      <c r="AA368">
        <v>36590</v>
      </c>
      <c r="AB368">
        <v>23789</v>
      </c>
      <c r="AC368">
        <v>5160</v>
      </c>
      <c r="AD368">
        <v>1800000</v>
      </c>
      <c r="AE368">
        <v>182.99</v>
      </c>
      <c r="AF368">
        <v>885</v>
      </c>
      <c r="AG368">
        <v>182.99</v>
      </c>
      <c r="AH368">
        <v>19764</v>
      </c>
      <c r="AI368">
        <v>27349</v>
      </c>
      <c r="AJ368">
        <v>180900</v>
      </c>
      <c r="AK368">
        <v>182.99</v>
      </c>
      <c r="AL368">
        <v>222</v>
      </c>
      <c r="AM368">
        <v>491.1</v>
      </c>
      <c r="AN368">
        <v>182.99</v>
      </c>
      <c r="AO368">
        <v>559</v>
      </c>
      <c r="AP368">
        <v>182.99</v>
      </c>
      <c r="AQ368">
        <v>54649</v>
      </c>
      <c r="AR368">
        <v>2511</v>
      </c>
      <c r="AS368">
        <v>182.99</v>
      </c>
      <c r="AT368">
        <v>202.95</v>
      </c>
      <c r="AU368">
        <v>1214</v>
      </c>
      <c r="AV368">
        <v>17284</v>
      </c>
      <c r="AW368">
        <v>494.1</v>
      </c>
      <c r="AX368">
        <v>7519</v>
      </c>
      <c r="AY368">
        <v>465.99</v>
      </c>
      <c r="AZ368">
        <v>182.99</v>
      </c>
      <c r="BA368">
        <v>660.8</v>
      </c>
      <c r="BB368">
        <v>656.8</v>
      </c>
      <c r="BC368">
        <v>7419</v>
      </c>
      <c r="BD368">
        <v>372</v>
      </c>
      <c r="BE368">
        <v>192.9</v>
      </c>
      <c r="BF368">
        <v>182.99</v>
      </c>
      <c r="BG368">
        <v>182.99</v>
      </c>
      <c r="BH368">
        <v>1214</v>
      </c>
      <c r="BI368">
        <v>182.99</v>
      </c>
      <c r="BJ368">
        <v>1929</v>
      </c>
      <c r="BK368">
        <v>222</v>
      </c>
      <c r="BL368">
        <v>7608</v>
      </c>
      <c r="BM368">
        <v>5589</v>
      </c>
      <c r="BN368">
        <v>1171.2</v>
      </c>
      <c r="BO368">
        <v>575.5</v>
      </c>
      <c r="BP368">
        <v>1530.5</v>
      </c>
      <c r="BQ368">
        <v>182.99</v>
      </c>
      <c r="BR368">
        <v>106.49</v>
      </c>
      <c r="BS368">
        <v>3812372</v>
      </c>
      <c r="BT368">
        <v>39376.6</v>
      </c>
      <c r="BU368" t="str">
        <f>SRP[[#This Row],[Tier]]&amp;" - "&amp;DOLLAR(SRP[[#This Row],[United States]],2)&amp;" USD"</f>
        <v>366 - $182.99 USD</v>
      </c>
      <c r="BV368" t="str">
        <f>WSP[[#This Row],[LOOKUP]]</f>
        <v>366 - $128.09 USD</v>
      </c>
    </row>
    <row r="369" spans="1:74" x14ac:dyDescent="0.25">
      <c r="A369">
        <v>367</v>
      </c>
      <c r="B369">
        <v>183.49</v>
      </c>
      <c r="C369">
        <v>13946</v>
      </c>
      <c r="D369">
        <v>1166.5</v>
      </c>
      <c r="E369">
        <v>265.2</v>
      </c>
      <c r="F369">
        <v>183.49</v>
      </c>
      <c r="G369">
        <v>16115</v>
      </c>
      <c r="H369">
        <v>183.49</v>
      </c>
      <c r="I369">
        <v>366</v>
      </c>
      <c r="J369">
        <v>275.25</v>
      </c>
      <c r="K369">
        <v>183.49</v>
      </c>
      <c r="L369">
        <v>101650</v>
      </c>
      <c r="M369">
        <v>733</v>
      </c>
      <c r="N369">
        <v>283400</v>
      </c>
      <c r="O369">
        <v>91750</v>
      </c>
      <c r="P369">
        <v>1101</v>
      </c>
      <c r="Q369">
        <v>183.49</v>
      </c>
      <c r="R369">
        <v>3669</v>
      </c>
      <c r="S369">
        <v>1062.5</v>
      </c>
      <c r="T369">
        <v>1167.75</v>
      </c>
      <c r="U369">
        <v>183.49</v>
      </c>
      <c r="V369">
        <v>183.49</v>
      </c>
      <c r="W369">
        <v>183.49</v>
      </c>
      <c r="X369">
        <v>183.49</v>
      </c>
      <c r="Y369">
        <v>183.49</v>
      </c>
      <c r="Z369">
        <v>2034.5</v>
      </c>
      <c r="AA369">
        <v>36690</v>
      </c>
      <c r="AB369">
        <v>23854</v>
      </c>
      <c r="AC369">
        <v>5170</v>
      </c>
      <c r="AD369">
        <v>1805000</v>
      </c>
      <c r="AE369">
        <v>183.49</v>
      </c>
      <c r="AF369">
        <v>887.5</v>
      </c>
      <c r="AG369">
        <v>183.49</v>
      </c>
      <c r="AH369">
        <v>19850</v>
      </c>
      <c r="AI369">
        <v>27424</v>
      </c>
      <c r="AJ369">
        <v>181400</v>
      </c>
      <c r="AK369">
        <v>183.49</v>
      </c>
      <c r="AL369">
        <v>222.5</v>
      </c>
      <c r="AM369">
        <v>492.45</v>
      </c>
      <c r="AN369">
        <v>183.49</v>
      </c>
      <c r="AO369">
        <v>561</v>
      </c>
      <c r="AP369">
        <v>183.49</v>
      </c>
      <c r="AQ369">
        <v>54799</v>
      </c>
      <c r="AR369">
        <v>2518</v>
      </c>
      <c r="AS369">
        <v>183.49</v>
      </c>
      <c r="AT369">
        <v>203.45</v>
      </c>
      <c r="AU369">
        <v>1216.5</v>
      </c>
      <c r="AV369">
        <v>17331.5</v>
      </c>
      <c r="AW369">
        <v>495.45</v>
      </c>
      <c r="AX369">
        <v>7539</v>
      </c>
      <c r="AY369">
        <v>466.99</v>
      </c>
      <c r="AZ369">
        <v>183.49</v>
      </c>
      <c r="BA369">
        <v>662.6</v>
      </c>
      <c r="BB369">
        <v>658.6</v>
      </c>
      <c r="BC369">
        <v>7439</v>
      </c>
      <c r="BD369">
        <v>372.5</v>
      </c>
      <c r="BE369">
        <v>193.4</v>
      </c>
      <c r="BF369">
        <v>183.49</v>
      </c>
      <c r="BG369">
        <v>183.49</v>
      </c>
      <c r="BH369">
        <v>1216.5</v>
      </c>
      <c r="BI369">
        <v>183.49</v>
      </c>
      <c r="BJ369">
        <v>1934</v>
      </c>
      <c r="BK369">
        <v>222.5</v>
      </c>
      <c r="BL369">
        <v>7631</v>
      </c>
      <c r="BM369">
        <v>5604</v>
      </c>
      <c r="BN369">
        <v>1174.4000000000001</v>
      </c>
      <c r="BO369">
        <v>577.25</v>
      </c>
      <c r="BP369">
        <v>1534.75</v>
      </c>
      <c r="BQ369">
        <v>183.49</v>
      </c>
      <c r="BR369">
        <v>106.74</v>
      </c>
      <c r="BS369">
        <v>3822789</v>
      </c>
      <c r="BT369">
        <v>39484.199999999997</v>
      </c>
      <c r="BU369" t="str">
        <f>SRP[[#This Row],[Tier]]&amp;" - "&amp;DOLLAR(SRP[[#This Row],[United States]],2)&amp;" USD"</f>
        <v>367 - $183.49 USD</v>
      </c>
      <c r="BV369" t="str">
        <f>WSP[[#This Row],[LOOKUP]]</f>
        <v>367 - $128.44 USD</v>
      </c>
    </row>
    <row r="370" spans="1:74" x14ac:dyDescent="0.25">
      <c r="A370">
        <v>368</v>
      </c>
      <c r="B370">
        <v>183.99</v>
      </c>
      <c r="C370">
        <v>13984</v>
      </c>
      <c r="D370">
        <v>1169</v>
      </c>
      <c r="E370">
        <v>265.95</v>
      </c>
      <c r="F370">
        <v>183.99</v>
      </c>
      <c r="G370">
        <v>16160</v>
      </c>
      <c r="H370">
        <v>183.99</v>
      </c>
      <c r="I370">
        <v>367</v>
      </c>
      <c r="J370">
        <v>276</v>
      </c>
      <c r="K370">
        <v>183.99</v>
      </c>
      <c r="L370">
        <v>101900</v>
      </c>
      <c r="M370">
        <v>735</v>
      </c>
      <c r="N370">
        <v>283900</v>
      </c>
      <c r="O370">
        <v>92000</v>
      </c>
      <c r="P370">
        <v>1104</v>
      </c>
      <c r="Q370">
        <v>183.99</v>
      </c>
      <c r="R370">
        <v>3679</v>
      </c>
      <c r="S370">
        <v>1065</v>
      </c>
      <c r="T370">
        <v>1171</v>
      </c>
      <c r="U370">
        <v>183.99</v>
      </c>
      <c r="V370">
        <v>183.99</v>
      </c>
      <c r="W370">
        <v>183.99</v>
      </c>
      <c r="X370">
        <v>183.99</v>
      </c>
      <c r="Y370">
        <v>183.99</v>
      </c>
      <c r="Z370">
        <v>2041</v>
      </c>
      <c r="AA370">
        <v>36790</v>
      </c>
      <c r="AB370">
        <v>23919</v>
      </c>
      <c r="AC370">
        <v>5180</v>
      </c>
      <c r="AD370">
        <v>1810000</v>
      </c>
      <c r="AE370">
        <v>183.99</v>
      </c>
      <c r="AF370">
        <v>890</v>
      </c>
      <c r="AG370">
        <v>183.99</v>
      </c>
      <c r="AH370">
        <v>19872</v>
      </c>
      <c r="AI370">
        <v>27499</v>
      </c>
      <c r="AJ370">
        <v>181900</v>
      </c>
      <c r="AK370">
        <v>183.99</v>
      </c>
      <c r="AL370">
        <v>223</v>
      </c>
      <c r="AM370">
        <v>493.8</v>
      </c>
      <c r="AN370">
        <v>183.99</v>
      </c>
      <c r="AO370">
        <v>562</v>
      </c>
      <c r="AP370">
        <v>183.99</v>
      </c>
      <c r="AQ370">
        <v>54949</v>
      </c>
      <c r="AR370">
        <v>2525</v>
      </c>
      <c r="AS370">
        <v>183.99</v>
      </c>
      <c r="AT370">
        <v>203.95</v>
      </c>
      <c r="AU370">
        <v>1219</v>
      </c>
      <c r="AV370">
        <v>17379</v>
      </c>
      <c r="AW370">
        <v>496.8</v>
      </c>
      <c r="AX370">
        <v>7559</v>
      </c>
      <c r="AY370">
        <v>467.99</v>
      </c>
      <c r="AZ370">
        <v>183.99</v>
      </c>
      <c r="BA370">
        <v>664.4</v>
      </c>
      <c r="BB370">
        <v>660.4</v>
      </c>
      <c r="BC370">
        <v>7459</v>
      </c>
      <c r="BD370">
        <v>373</v>
      </c>
      <c r="BE370">
        <v>193.9</v>
      </c>
      <c r="BF370">
        <v>183.99</v>
      </c>
      <c r="BG370">
        <v>183.99</v>
      </c>
      <c r="BH370">
        <v>1219</v>
      </c>
      <c r="BI370">
        <v>183.99</v>
      </c>
      <c r="BJ370">
        <v>1939</v>
      </c>
      <c r="BK370">
        <v>223</v>
      </c>
      <c r="BL370">
        <v>7654</v>
      </c>
      <c r="BM370">
        <v>5619</v>
      </c>
      <c r="BN370">
        <v>1177.5999999999999</v>
      </c>
      <c r="BO370">
        <v>579</v>
      </c>
      <c r="BP370">
        <v>1539</v>
      </c>
      <c r="BQ370">
        <v>183.99</v>
      </c>
      <c r="BR370">
        <v>106.99</v>
      </c>
      <c r="BS370">
        <v>3833206</v>
      </c>
      <c r="BT370">
        <v>39591.800000000003</v>
      </c>
      <c r="BU370" t="str">
        <f>SRP[[#This Row],[Tier]]&amp;" - "&amp;DOLLAR(SRP[[#This Row],[United States]],2)&amp;" USD"</f>
        <v>368 - $183.99 USD</v>
      </c>
      <c r="BV370" t="str">
        <f>WSP[[#This Row],[LOOKUP]]</f>
        <v>368 - $128.79 USD</v>
      </c>
    </row>
    <row r="371" spans="1:74" x14ac:dyDescent="0.25">
      <c r="A371">
        <v>369</v>
      </c>
      <c r="B371">
        <v>184.49</v>
      </c>
      <c r="C371">
        <v>14022</v>
      </c>
      <c r="D371">
        <v>1171.5</v>
      </c>
      <c r="E371">
        <v>266.7</v>
      </c>
      <c r="F371">
        <v>184.49</v>
      </c>
      <c r="G371">
        <v>16205</v>
      </c>
      <c r="H371">
        <v>184.49</v>
      </c>
      <c r="I371">
        <v>368</v>
      </c>
      <c r="J371">
        <v>276.75</v>
      </c>
      <c r="K371">
        <v>184.49</v>
      </c>
      <c r="L371">
        <v>102150</v>
      </c>
      <c r="M371">
        <v>737</v>
      </c>
      <c r="N371">
        <v>284400</v>
      </c>
      <c r="O371">
        <v>92250</v>
      </c>
      <c r="P371">
        <v>1107</v>
      </c>
      <c r="Q371">
        <v>184.49</v>
      </c>
      <c r="R371">
        <v>3689</v>
      </c>
      <c r="S371">
        <v>1067.5</v>
      </c>
      <c r="T371">
        <v>1174.25</v>
      </c>
      <c r="U371">
        <v>184.49</v>
      </c>
      <c r="V371">
        <v>184.49</v>
      </c>
      <c r="W371">
        <v>184.49</v>
      </c>
      <c r="X371">
        <v>184.49</v>
      </c>
      <c r="Y371">
        <v>184.49</v>
      </c>
      <c r="Z371">
        <v>2047.5</v>
      </c>
      <c r="AA371">
        <v>36890</v>
      </c>
      <c r="AB371">
        <v>23984</v>
      </c>
      <c r="AC371">
        <v>5190</v>
      </c>
      <c r="AD371">
        <v>1815000</v>
      </c>
      <c r="AE371">
        <v>184.49</v>
      </c>
      <c r="AF371">
        <v>892.5</v>
      </c>
      <c r="AG371">
        <v>184.49</v>
      </c>
      <c r="AH371">
        <v>19958</v>
      </c>
      <c r="AI371">
        <v>27574</v>
      </c>
      <c r="AJ371">
        <v>182400</v>
      </c>
      <c r="AK371">
        <v>184.49</v>
      </c>
      <c r="AL371">
        <v>223.5</v>
      </c>
      <c r="AM371">
        <v>495.15</v>
      </c>
      <c r="AN371">
        <v>184.49</v>
      </c>
      <c r="AO371">
        <v>564</v>
      </c>
      <c r="AP371">
        <v>184.49</v>
      </c>
      <c r="AQ371">
        <v>55099</v>
      </c>
      <c r="AR371">
        <v>2532</v>
      </c>
      <c r="AS371">
        <v>184.49</v>
      </c>
      <c r="AT371">
        <v>204.45</v>
      </c>
      <c r="AU371">
        <v>1221.5</v>
      </c>
      <c r="AV371">
        <v>17426.5</v>
      </c>
      <c r="AW371">
        <v>498.15</v>
      </c>
      <c r="AX371">
        <v>7579</v>
      </c>
      <c r="AY371">
        <v>468.99</v>
      </c>
      <c r="AZ371">
        <v>184.49</v>
      </c>
      <c r="BA371">
        <v>666.2</v>
      </c>
      <c r="BB371">
        <v>662.2</v>
      </c>
      <c r="BC371">
        <v>7479</v>
      </c>
      <c r="BD371">
        <v>373.5</v>
      </c>
      <c r="BE371">
        <v>194.4</v>
      </c>
      <c r="BF371">
        <v>184.49</v>
      </c>
      <c r="BG371">
        <v>184.49</v>
      </c>
      <c r="BH371">
        <v>1221.5</v>
      </c>
      <c r="BI371">
        <v>184.49</v>
      </c>
      <c r="BJ371">
        <v>1944</v>
      </c>
      <c r="BK371">
        <v>223.5</v>
      </c>
      <c r="BL371">
        <v>7677</v>
      </c>
      <c r="BM371">
        <v>5634</v>
      </c>
      <c r="BN371">
        <v>1180.8</v>
      </c>
      <c r="BO371">
        <v>580.75</v>
      </c>
      <c r="BP371">
        <v>1543.25</v>
      </c>
      <c r="BQ371">
        <v>184.49</v>
      </c>
      <c r="BR371">
        <v>107.24</v>
      </c>
      <c r="BS371">
        <v>3843623</v>
      </c>
      <c r="BT371">
        <v>39699.4</v>
      </c>
      <c r="BU371" t="str">
        <f>SRP[[#This Row],[Tier]]&amp;" - "&amp;DOLLAR(SRP[[#This Row],[United States]],2)&amp;" USD"</f>
        <v>369 - $184.49 USD</v>
      </c>
      <c r="BV371" t="str">
        <f>WSP[[#This Row],[LOOKUP]]</f>
        <v>369 - $129.14 USD</v>
      </c>
    </row>
    <row r="372" spans="1:74" x14ac:dyDescent="0.25">
      <c r="A372">
        <v>370</v>
      </c>
      <c r="B372">
        <v>184.99</v>
      </c>
      <c r="C372">
        <v>14060</v>
      </c>
      <c r="D372">
        <v>1174</v>
      </c>
      <c r="E372">
        <v>267.45</v>
      </c>
      <c r="F372">
        <v>184.99</v>
      </c>
      <c r="G372">
        <v>16250</v>
      </c>
      <c r="H372">
        <v>184.99</v>
      </c>
      <c r="I372">
        <v>369</v>
      </c>
      <c r="J372">
        <v>277.5</v>
      </c>
      <c r="K372">
        <v>184.99</v>
      </c>
      <c r="L372">
        <v>102400</v>
      </c>
      <c r="M372">
        <v>739</v>
      </c>
      <c r="N372">
        <v>284900</v>
      </c>
      <c r="O372">
        <v>92500</v>
      </c>
      <c r="P372">
        <v>1110</v>
      </c>
      <c r="Q372">
        <v>184.99</v>
      </c>
      <c r="R372">
        <v>3699</v>
      </c>
      <c r="S372">
        <v>1070</v>
      </c>
      <c r="T372">
        <v>1177.5</v>
      </c>
      <c r="U372">
        <v>184.99</v>
      </c>
      <c r="V372">
        <v>184.99</v>
      </c>
      <c r="W372">
        <v>184.99</v>
      </c>
      <c r="X372">
        <v>184.99</v>
      </c>
      <c r="Y372">
        <v>184.99</v>
      </c>
      <c r="Z372">
        <v>2054</v>
      </c>
      <c r="AA372">
        <v>36990</v>
      </c>
      <c r="AB372">
        <v>24049</v>
      </c>
      <c r="AC372">
        <v>5200</v>
      </c>
      <c r="AD372">
        <v>1820000</v>
      </c>
      <c r="AE372">
        <v>184.99</v>
      </c>
      <c r="AF372">
        <v>895</v>
      </c>
      <c r="AG372">
        <v>184.99</v>
      </c>
      <c r="AH372">
        <v>19980</v>
      </c>
      <c r="AI372">
        <v>27649</v>
      </c>
      <c r="AJ372">
        <v>182900</v>
      </c>
      <c r="AK372">
        <v>184.99</v>
      </c>
      <c r="AL372">
        <v>224</v>
      </c>
      <c r="AM372">
        <v>496.5</v>
      </c>
      <c r="AN372">
        <v>184.99</v>
      </c>
      <c r="AO372">
        <v>565</v>
      </c>
      <c r="AP372">
        <v>184.99</v>
      </c>
      <c r="AQ372">
        <v>55249</v>
      </c>
      <c r="AR372">
        <v>2539</v>
      </c>
      <c r="AS372">
        <v>184.99</v>
      </c>
      <c r="AT372">
        <v>204.95</v>
      </c>
      <c r="AU372">
        <v>1224</v>
      </c>
      <c r="AV372">
        <v>17474</v>
      </c>
      <c r="AW372">
        <v>499.5</v>
      </c>
      <c r="AX372">
        <v>7599</v>
      </c>
      <c r="AY372">
        <v>469.99</v>
      </c>
      <c r="AZ372">
        <v>184.99</v>
      </c>
      <c r="BA372">
        <v>668</v>
      </c>
      <c r="BB372">
        <v>664</v>
      </c>
      <c r="BC372">
        <v>7499</v>
      </c>
      <c r="BD372">
        <v>374</v>
      </c>
      <c r="BE372">
        <v>194.9</v>
      </c>
      <c r="BF372">
        <v>184.99</v>
      </c>
      <c r="BG372">
        <v>184.99</v>
      </c>
      <c r="BH372">
        <v>1224</v>
      </c>
      <c r="BI372">
        <v>184.99</v>
      </c>
      <c r="BJ372">
        <v>1949</v>
      </c>
      <c r="BK372">
        <v>224</v>
      </c>
      <c r="BL372">
        <v>7700</v>
      </c>
      <c r="BM372">
        <v>5649</v>
      </c>
      <c r="BN372">
        <v>1184</v>
      </c>
      <c r="BO372">
        <v>582.5</v>
      </c>
      <c r="BP372">
        <v>1547.5</v>
      </c>
      <c r="BQ372">
        <v>184.99</v>
      </c>
      <c r="BR372">
        <v>107.49</v>
      </c>
      <c r="BS372">
        <v>3854040</v>
      </c>
      <c r="BT372">
        <v>39807</v>
      </c>
      <c r="BU372" t="str">
        <f>SRP[[#This Row],[Tier]]&amp;" - "&amp;DOLLAR(SRP[[#This Row],[United States]],2)&amp;" USD"</f>
        <v>370 - $184.99 USD</v>
      </c>
      <c r="BV372" t="str">
        <f>WSP[[#This Row],[LOOKUP]]</f>
        <v>370 - $129.49 USD</v>
      </c>
    </row>
    <row r="373" spans="1:74" x14ac:dyDescent="0.25">
      <c r="A373">
        <v>371</v>
      </c>
      <c r="B373">
        <v>185.49</v>
      </c>
      <c r="C373">
        <v>14098</v>
      </c>
      <c r="D373">
        <v>1176.5</v>
      </c>
      <c r="E373">
        <v>268.2</v>
      </c>
      <c r="F373">
        <v>185.49</v>
      </c>
      <c r="G373">
        <v>16295</v>
      </c>
      <c r="H373">
        <v>185.49</v>
      </c>
      <c r="I373">
        <v>370</v>
      </c>
      <c r="J373">
        <v>278.25</v>
      </c>
      <c r="K373">
        <v>185.49</v>
      </c>
      <c r="L373">
        <v>102650</v>
      </c>
      <c r="M373">
        <v>741</v>
      </c>
      <c r="N373">
        <v>285400</v>
      </c>
      <c r="O373">
        <v>92750</v>
      </c>
      <c r="P373">
        <v>1113</v>
      </c>
      <c r="Q373">
        <v>185.49</v>
      </c>
      <c r="R373">
        <v>3709</v>
      </c>
      <c r="S373">
        <v>1072.5</v>
      </c>
      <c r="T373">
        <v>1180.75</v>
      </c>
      <c r="U373">
        <v>185.49</v>
      </c>
      <c r="V373">
        <v>185.49</v>
      </c>
      <c r="W373">
        <v>185.49</v>
      </c>
      <c r="X373">
        <v>185.49</v>
      </c>
      <c r="Y373">
        <v>185.49</v>
      </c>
      <c r="Z373">
        <v>2060.5</v>
      </c>
      <c r="AA373">
        <v>37090</v>
      </c>
      <c r="AB373">
        <v>24114</v>
      </c>
      <c r="AC373">
        <v>5210</v>
      </c>
      <c r="AD373">
        <v>1825000</v>
      </c>
      <c r="AE373">
        <v>185.49</v>
      </c>
      <c r="AF373">
        <v>897.5</v>
      </c>
      <c r="AG373">
        <v>185.49</v>
      </c>
      <c r="AH373">
        <v>20066</v>
      </c>
      <c r="AI373">
        <v>27724</v>
      </c>
      <c r="AJ373">
        <v>183400</v>
      </c>
      <c r="AK373">
        <v>185.49</v>
      </c>
      <c r="AL373">
        <v>224.5</v>
      </c>
      <c r="AM373">
        <v>497.85</v>
      </c>
      <c r="AN373">
        <v>185.49</v>
      </c>
      <c r="AO373">
        <v>567</v>
      </c>
      <c r="AP373">
        <v>185.49</v>
      </c>
      <c r="AQ373">
        <v>55399</v>
      </c>
      <c r="AR373">
        <v>2546</v>
      </c>
      <c r="AS373">
        <v>185.49</v>
      </c>
      <c r="AT373">
        <v>205.45</v>
      </c>
      <c r="AU373">
        <v>1226.5</v>
      </c>
      <c r="AV373">
        <v>17521.5</v>
      </c>
      <c r="AW373">
        <v>500.85</v>
      </c>
      <c r="AX373">
        <v>7619</v>
      </c>
      <c r="AY373">
        <v>470.99</v>
      </c>
      <c r="AZ373">
        <v>185.49</v>
      </c>
      <c r="BA373">
        <v>669.8</v>
      </c>
      <c r="BB373">
        <v>665.8</v>
      </c>
      <c r="BC373">
        <v>7519</v>
      </c>
      <c r="BD373">
        <v>374.5</v>
      </c>
      <c r="BE373">
        <v>195.4</v>
      </c>
      <c r="BF373">
        <v>185.49</v>
      </c>
      <c r="BG373">
        <v>185.49</v>
      </c>
      <c r="BH373">
        <v>1226.5</v>
      </c>
      <c r="BI373">
        <v>185.49</v>
      </c>
      <c r="BJ373">
        <v>1954</v>
      </c>
      <c r="BK373">
        <v>224.5</v>
      </c>
      <c r="BL373">
        <v>7723</v>
      </c>
      <c r="BM373">
        <v>5664</v>
      </c>
      <c r="BN373">
        <v>1187.2</v>
      </c>
      <c r="BO373">
        <v>584.25</v>
      </c>
      <c r="BP373">
        <v>1551.75</v>
      </c>
      <c r="BQ373">
        <v>185.49</v>
      </c>
      <c r="BR373">
        <v>107.74</v>
      </c>
      <c r="BS373">
        <v>3864457</v>
      </c>
      <c r="BT373">
        <v>39914.6</v>
      </c>
      <c r="BU373" t="str">
        <f>SRP[[#This Row],[Tier]]&amp;" - "&amp;DOLLAR(SRP[[#This Row],[United States]],2)&amp;" USD"</f>
        <v>371 - $185.49 USD</v>
      </c>
      <c r="BV373" t="str">
        <f>WSP[[#This Row],[LOOKUP]]</f>
        <v>371 - $129.84 USD</v>
      </c>
    </row>
    <row r="374" spans="1:74" x14ac:dyDescent="0.25">
      <c r="A374">
        <v>372</v>
      </c>
      <c r="B374">
        <v>185.99</v>
      </c>
      <c r="C374">
        <v>14136</v>
      </c>
      <c r="D374">
        <v>1179</v>
      </c>
      <c r="E374">
        <v>268.95</v>
      </c>
      <c r="F374">
        <v>185.99</v>
      </c>
      <c r="G374">
        <v>16340</v>
      </c>
      <c r="H374">
        <v>185.99</v>
      </c>
      <c r="I374">
        <v>371</v>
      </c>
      <c r="J374">
        <v>279</v>
      </c>
      <c r="K374">
        <v>185.99</v>
      </c>
      <c r="L374">
        <v>102900</v>
      </c>
      <c r="M374">
        <v>743</v>
      </c>
      <c r="N374">
        <v>285900</v>
      </c>
      <c r="O374">
        <v>93000</v>
      </c>
      <c r="P374">
        <v>1116</v>
      </c>
      <c r="Q374">
        <v>185.99</v>
      </c>
      <c r="R374">
        <v>3719</v>
      </c>
      <c r="S374">
        <v>1075</v>
      </c>
      <c r="T374">
        <v>1184</v>
      </c>
      <c r="U374">
        <v>185.99</v>
      </c>
      <c r="V374">
        <v>185.99</v>
      </c>
      <c r="W374">
        <v>185.99</v>
      </c>
      <c r="X374">
        <v>185.99</v>
      </c>
      <c r="Y374">
        <v>185.99</v>
      </c>
      <c r="Z374">
        <v>2067</v>
      </c>
      <c r="AA374">
        <v>37190</v>
      </c>
      <c r="AB374">
        <v>24179</v>
      </c>
      <c r="AC374">
        <v>5220</v>
      </c>
      <c r="AD374">
        <v>1830000</v>
      </c>
      <c r="AE374">
        <v>185.99</v>
      </c>
      <c r="AF374">
        <v>900</v>
      </c>
      <c r="AG374">
        <v>185.99</v>
      </c>
      <c r="AH374">
        <v>20088</v>
      </c>
      <c r="AI374">
        <v>27799</v>
      </c>
      <c r="AJ374">
        <v>183900</v>
      </c>
      <c r="AK374">
        <v>185.99</v>
      </c>
      <c r="AL374">
        <v>225</v>
      </c>
      <c r="AM374">
        <v>499.2</v>
      </c>
      <c r="AN374">
        <v>185.99</v>
      </c>
      <c r="AO374">
        <v>568</v>
      </c>
      <c r="AP374">
        <v>185.99</v>
      </c>
      <c r="AQ374">
        <v>55549</v>
      </c>
      <c r="AR374">
        <v>2553</v>
      </c>
      <c r="AS374">
        <v>185.99</v>
      </c>
      <c r="AT374">
        <v>205.95</v>
      </c>
      <c r="AU374">
        <v>1229</v>
      </c>
      <c r="AV374">
        <v>17569</v>
      </c>
      <c r="AW374">
        <v>502.2</v>
      </c>
      <c r="AX374">
        <v>7639</v>
      </c>
      <c r="AY374">
        <v>471.99</v>
      </c>
      <c r="AZ374">
        <v>185.99</v>
      </c>
      <c r="BA374">
        <v>671.6</v>
      </c>
      <c r="BB374">
        <v>667.6</v>
      </c>
      <c r="BC374">
        <v>7539</v>
      </c>
      <c r="BD374">
        <v>375</v>
      </c>
      <c r="BE374">
        <v>195.9</v>
      </c>
      <c r="BF374">
        <v>185.99</v>
      </c>
      <c r="BG374">
        <v>185.99</v>
      </c>
      <c r="BH374">
        <v>1229</v>
      </c>
      <c r="BI374">
        <v>185.99</v>
      </c>
      <c r="BJ374">
        <v>1959</v>
      </c>
      <c r="BK374">
        <v>225</v>
      </c>
      <c r="BL374">
        <v>7746</v>
      </c>
      <c r="BM374">
        <v>5679</v>
      </c>
      <c r="BN374">
        <v>1190.4000000000001</v>
      </c>
      <c r="BO374">
        <v>586</v>
      </c>
      <c r="BP374">
        <v>1556</v>
      </c>
      <c r="BQ374">
        <v>185.99</v>
      </c>
      <c r="BR374">
        <v>107.99</v>
      </c>
      <c r="BS374">
        <v>3874874</v>
      </c>
      <c r="BT374">
        <v>40022.199999999997</v>
      </c>
      <c r="BU374" t="str">
        <f>SRP[[#This Row],[Tier]]&amp;" - "&amp;DOLLAR(SRP[[#This Row],[United States]],2)&amp;" USD"</f>
        <v>372 - $185.99 USD</v>
      </c>
      <c r="BV374" t="str">
        <f>WSP[[#This Row],[LOOKUP]]</f>
        <v>372 - $130.19 USD</v>
      </c>
    </row>
    <row r="375" spans="1:74" x14ac:dyDescent="0.25">
      <c r="A375">
        <v>373</v>
      </c>
      <c r="B375">
        <v>186.49</v>
      </c>
      <c r="C375">
        <v>14174</v>
      </c>
      <c r="D375">
        <v>1181.5</v>
      </c>
      <c r="E375">
        <v>269.7</v>
      </c>
      <c r="F375">
        <v>186.49</v>
      </c>
      <c r="G375">
        <v>16385</v>
      </c>
      <c r="H375">
        <v>186.49</v>
      </c>
      <c r="I375">
        <v>372</v>
      </c>
      <c r="J375">
        <v>279.75</v>
      </c>
      <c r="K375">
        <v>186.49</v>
      </c>
      <c r="L375">
        <v>103150</v>
      </c>
      <c r="M375">
        <v>745</v>
      </c>
      <c r="N375">
        <v>286400</v>
      </c>
      <c r="O375">
        <v>93250</v>
      </c>
      <c r="P375">
        <v>1119</v>
      </c>
      <c r="Q375">
        <v>186.49</v>
      </c>
      <c r="R375">
        <v>3729</v>
      </c>
      <c r="S375">
        <v>1077.5</v>
      </c>
      <c r="T375">
        <v>1187.25</v>
      </c>
      <c r="U375">
        <v>186.49</v>
      </c>
      <c r="V375">
        <v>186.49</v>
      </c>
      <c r="W375">
        <v>186.49</v>
      </c>
      <c r="X375">
        <v>186.49</v>
      </c>
      <c r="Y375">
        <v>186.49</v>
      </c>
      <c r="Z375">
        <v>2073.5</v>
      </c>
      <c r="AA375">
        <v>37290</v>
      </c>
      <c r="AB375">
        <v>24244</v>
      </c>
      <c r="AC375">
        <v>5230</v>
      </c>
      <c r="AD375">
        <v>1835000</v>
      </c>
      <c r="AE375">
        <v>186.49</v>
      </c>
      <c r="AF375">
        <v>902.5</v>
      </c>
      <c r="AG375">
        <v>186.49</v>
      </c>
      <c r="AH375">
        <v>20174</v>
      </c>
      <c r="AI375">
        <v>27874</v>
      </c>
      <c r="AJ375">
        <v>184400</v>
      </c>
      <c r="AK375">
        <v>186.49</v>
      </c>
      <c r="AL375">
        <v>225.5</v>
      </c>
      <c r="AM375">
        <v>500.55</v>
      </c>
      <c r="AN375">
        <v>186.49</v>
      </c>
      <c r="AO375">
        <v>570</v>
      </c>
      <c r="AP375">
        <v>186.49</v>
      </c>
      <c r="AQ375">
        <v>55699</v>
      </c>
      <c r="AR375">
        <v>2560</v>
      </c>
      <c r="AS375">
        <v>186.49</v>
      </c>
      <c r="AT375">
        <v>206.45</v>
      </c>
      <c r="AU375">
        <v>1231.5</v>
      </c>
      <c r="AV375">
        <v>17616.5</v>
      </c>
      <c r="AW375">
        <v>503.55</v>
      </c>
      <c r="AX375">
        <v>7659</v>
      </c>
      <c r="AY375">
        <v>472.99</v>
      </c>
      <c r="AZ375">
        <v>186.49</v>
      </c>
      <c r="BA375">
        <v>673.4</v>
      </c>
      <c r="BB375">
        <v>669.4</v>
      </c>
      <c r="BC375">
        <v>7559</v>
      </c>
      <c r="BD375">
        <v>375.5</v>
      </c>
      <c r="BE375">
        <v>196.4</v>
      </c>
      <c r="BF375">
        <v>186.49</v>
      </c>
      <c r="BG375">
        <v>186.49</v>
      </c>
      <c r="BH375">
        <v>1231.5</v>
      </c>
      <c r="BI375">
        <v>186.49</v>
      </c>
      <c r="BJ375">
        <v>1964</v>
      </c>
      <c r="BK375">
        <v>225.5</v>
      </c>
      <c r="BL375">
        <v>7769</v>
      </c>
      <c r="BM375">
        <v>5694</v>
      </c>
      <c r="BN375">
        <v>1193.5999999999999</v>
      </c>
      <c r="BO375">
        <v>587.75</v>
      </c>
      <c r="BP375">
        <v>1560.25</v>
      </c>
      <c r="BQ375">
        <v>186.49</v>
      </c>
      <c r="BR375">
        <v>108.24</v>
      </c>
      <c r="BS375">
        <v>3885291</v>
      </c>
      <c r="BT375">
        <v>40129.800000000003</v>
      </c>
      <c r="BU375" t="str">
        <f>SRP[[#This Row],[Tier]]&amp;" - "&amp;DOLLAR(SRP[[#This Row],[United States]],2)&amp;" USD"</f>
        <v>373 - $186.49 USD</v>
      </c>
      <c r="BV375" t="str">
        <f>WSP[[#This Row],[LOOKUP]]</f>
        <v>373 - $130.54 USD</v>
      </c>
    </row>
    <row r="376" spans="1:74" x14ac:dyDescent="0.25">
      <c r="A376">
        <v>374</v>
      </c>
      <c r="B376">
        <v>186.99</v>
      </c>
      <c r="C376">
        <v>14212</v>
      </c>
      <c r="D376">
        <v>1184</v>
      </c>
      <c r="E376">
        <v>270.45</v>
      </c>
      <c r="F376">
        <v>186.99</v>
      </c>
      <c r="G376">
        <v>16430</v>
      </c>
      <c r="H376">
        <v>186.99</v>
      </c>
      <c r="I376">
        <v>373</v>
      </c>
      <c r="J376">
        <v>280.5</v>
      </c>
      <c r="K376">
        <v>186.99</v>
      </c>
      <c r="L376">
        <v>103400</v>
      </c>
      <c r="M376">
        <v>747</v>
      </c>
      <c r="N376">
        <v>286900</v>
      </c>
      <c r="O376">
        <v>93500</v>
      </c>
      <c r="P376">
        <v>1122</v>
      </c>
      <c r="Q376">
        <v>186.99</v>
      </c>
      <c r="R376">
        <v>3739</v>
      </c>
      <c r="S376">
        <v>1080</v>
      </c>
      <c r="T376">
        <v>1190.5</v>
      </c>
      <c r="U376">
        <v>186.99</v>
      </c>
      <c r="V376">
        <v>186.99</v>
      </c>
      <c r="W376">
        <v>186.99</v>
      </c>
      <c r="X376">
        <v>186.99</v>
      </c>
      <c r="Y376">
        <v>186.99</v>
      </c>
      <c r="Z376">
        <v>2080</v>
      </c>
      <c r="AA376">
        <v>37390</v>
      </c>
      <c r="AB376">
        <v>24309</v>
      </c>
      <c r="AC376">
        <v>5240</v>
      </c>
      <c r="AD376">
        <v>1840000</v>
      </c>
      <c r="AE376">
        <v>186.99</v>
      </c>
      <c r="AF376">
        <v>905</v>
      </c>
      <c r="AG376">
        <v>186.99</v>
      </c>
      <c r="AH376">
        <v>20196</v>
      </c>
      <c r="AI376">
        <v>27949</v>
      </c>
      <c r="AJ376">
        <v>184900</v>
      </c>
      <c r="AK376">
        <v>186.99</v>
      </c>
      <c r="AL376">
        <v>226</v>
      </c>
      <c r="AM376">
        <v>501.9</v>
      </c>
      <c r="AN376">
        <v>186.99</v>
      </c>
      <c r="AO376">
        <v>571</v>
      </c>
      <c r="AP376">
        <v>186.99</v>
      </c>
      <c r="AQ376">
        <v>55849</v>
      </c>
      <c r="AR376">
        <v>2567</v>
      </c>
      <c r="AS376">
        <v>186.99</v>
      </c>
      <c r="AT376">
        <v>206.95</v>
      </c>
      <c r="AU376">
        <v>1234</v>
      </c>
      <c r="AV376">
        <v>17664</v>
      </c>
      <c r="AW376">
        <v>504.9</v>
      </c>
      <c r="AX376">
        <v>7679</v>
      </c>
      <c r="AY376">
        <v>473.99</v>
      </c>
      <c r="AZ376">
        <v>186.99</v>
      </c>
      <c r="BA376">
        <v>675.2</v>
      </c>
      <c r="BB376">
        <v>671.2</v>
      </c>
      <c r="BC376">
        <v>7579</v>
      </c>
      <c r="BD376">
        <v>376</v>
      </c>
      <c r="BE376">
        <v>196.9</v>
      </c>
      <c r="BF376">
        <v>186.99</v>
      </c>
      <c r="BG376">
        <v>186.99</v>
      </c>
      <c r="BH376">
        <v>1234</v>
      </c>
      <c r="BI376">
        <v>186.99</v>
      </c>
      <c r="BJ376">
        <v>1969</v>
      </c>
      <c r="BK376">
        <v>226</v>
      </c>
      <c r="BL376">
        <v>7792</v>
      </c>
      <c r="BM376">
        <v>5709</v>
      </c>
      <c r="BN376">
        <v>1196.8</v>
      </c>
      <c r="BO376">
        <v>589.5</v>
      </c>
      <c r="BP376">
        <v>1564.5</v>
      </c>
      <c r="BQ376">
        <v>186.99</v>
      </c>
      <c r="BR376">
        <v>108.49</v>
      </c>
      <c r="BS376">
        <v>3895708</v>
      </c>
      <c r="BT376">
        <v>40237.4</v>
      </c>
      <c r="BU376" t="str">
        <f>SRP[[#This Row],[Tier]]&amp;" - "&amp;DOLLAR(SRP[[#This Row],[United States]],2)&amp;" USD"</f>
        <v>374 - $186.99 USD</v>
      </c>
      <c r="BV376" t="str">
        <f>WSP[[#This Row],[LOOKUP]]</f>
        <v>374 - $130.89 USD</v>
      </c>
    </row>
    <row r="377" spans="1:74" x14ac:dyDescent="0.25">
      <c r="A377">
        <v>375</v>
      </c>
      <c r="B377">
        <v>187.49</v>
      </c>
      <c r="C377">
        <v>14250</v>
      </c>
      <c r="D377">
        <v>1186.5</v>
      </c>
      <c r="E377">
        <v>271.2</v>
      </c>
      <c r="F377">
        <v>187.49</v>
      </c>
      <c r="G377">
        <v>16475</v>
      </c>
      <c r="H377">
        <v>187.49</v>
      </c>
      <c r="I377">
        <v>374</v>
      </c>
      <c r="J377">
        <v>281.25</v>
      </c>
      <c r="K377">
        <v>187.49</v>
      </c>
      <c r="L377">
        <v>103650</v>
      </c>
      <c r="M377">
        <v>749</v>
      </c>
      <c r="N377">
        <v>287400</v>
      </c>
      <c r="O377">
        <v>93750</v>
      </c>
      <c r="P377">
        <v>1125</v>
      </c>
      <c r="Q377">
        <v>187.49</v>
      </c>
      <c r="R377">
        <v>3749</v>
      </c>
      <c r="S377">
        <v>1082.5</v>
      </c>
      <c r="T377">
        <v>1193.75</v>
      </c>
      <c r="U377">
        <v>187.49</v>
      </c>
      <c r="V377">
        <v>187.49</v>
      </c>
      <c r="W377">
        <v>187.49</v>
      </c>
      <c r="X377">
        <v>187.49</v>
      </c>
      <c r="Y377">
        <v>187.49</v>
      </c>
      <c r="Z377">
        <v>2086.5</v>
      </c>
      <c r="AA377">
        <v>37490</v>
      </c>
      <c r="AB377">
        <v>24374</v>
      </c>
      <c r="AC377">
        <v>5250</v>
      </c>
      <c r="AD377">
        <v>1845000</v>
      </c>
      <c r="AE377">
        <v>187.49</v>
      </c>
      <c r="AF377">
        <v>907.5</v>
      </c>
      <c r="AG377">
        <v>187.49</v>
      </c>
      <c r="AH377">
        <v>20282</v>
      </c>
      <c r="AI377">
        <v>28024</v>
      </c>
      <c r="AJ377">
        <v>185400</v>
      </c>
      <c r="AK377">
        <v>187.49</v>
      </c>
      <c r="AL377">
        <v>226.5</v>
      </c>
      <c r="AM377">
        <v>503.25</v>
      </c>
      <c r="AN377">
        <v>187.49</v>
      </c>
      <c r="AO377">
        <v>573</v>
      </c>
      <c r="AP377">
        <v>187.49</v>
      </c>
      <c r="AQ377">
        <v>55999</v>
      </c>
      <c r="AR377">
        <v>2574</v>
      </c>
      <c r="AS377">
        <v>187.49</v>
      </c>
      <c r="AT377">
        <v>207.45</v>
      </c>
      <c r="AU377">
        <v>1236.5</v>
      </c>
      <c r="AV377">
        <v>17711.5</v>
      </c>
      <c r="AW377">
        <v>506.25</v>
      </c>
      <c r="AX377">
        <v>7699</v>
      </c>
      <c r="AY377">
        <v>474.99</v>
      </c>
      <c r="AZ377">
        <v>187.49</v>
      </c>
      <c r="BA377">
        <v>677</v>
      </c>
      <c r="BB377">
        <v>673</v>
      </c>
      <c r="BC377">
        <v>7599</v>
      </c>
      <c r="BD377">
        <v>376.5</v>
      </c>
      <c r="BE377">
        <v>197.4</v>
      </c>
      <c r="BF377">
        <v>187.49</v>
      </c>
      <c r="BG377">
        <v>187.49</v>
      </c>
      <c r="BH377">
        <v>1236.5</v>
      </c>
      <c r="BI377">
        <v>187.49</v>
      </c>
      <c r="BJ377">
        <v>1974</v>
      </c>
      <c r="BK377">
        <v>226.5</v>
      </c>
      <c r="BL377">
        <v>7815</v>
      </c>
      <c r="BM377">
        <v>5724</v>
      </c>
      <c r="BN377">
        <v>1200</v>
      </c>
      <c r="BO377">
        <v>591.25</v>
      </c>
      <c r="BP377">
        <v>1568.75</v>
      </c>
      <c r="BQ377">
        <v>187.49</v>
      </c>
      <c r="BR377">
        <v>108.74</v>
      </c>
      <c r="BS377">
        <v>3906125</v>
      </c>
      <c r="BT377">
        <v>40345</v>
      </c>
      <c r="BU377" t="str">
        <f>SRP[[#This Row],[Tier]]&amp;" - "&amp;DOLLAR(SRP[[#This Row],[United States]],2)&amp;" USD"</f>
        <v>375 - $187.49 USD</v>
      </c>
      <c r="BV377" t="str">
        <f>WSP[[#This Row],[LOOKUP]]</f>
        <v>375 - $131.24 USD</v>
      </c>
    </row>
    <row r="378" spans="1:74" x14ac:dyDescent="0.25">
      <c r="A378">
        <v>376</v>
      </c>
      <c r="B378">
        <v>187.99</v>
      </c>
      <c r="C378">
        <v>14288</v>
      </c>
      <c r="D378">
        <v>1189</v>
      </c>
      <c r="E378">
        <v>271.95</v>
      </c>
      <c r="F378">
        <v>187.99</v>
      </c>
      <c r="G378">
        <v>16520</v>
      </c>
      <c r="H378">
        <v>187.99</v>
      </c>
      <c r="I378">
        <v>375</v>
      </c>
      <c r="J378">
        <v>282</v>
      </c>
      <c r="K378">
        <v>187.99</v>
      </c>
      <c r="L378">
        <v>103900</v>
      </c>
      <c r="M378">
        <v>751</v>
      </c>
      <c r="N378">
        <v>287900</v>
      </c>
      <c r="O378">
        <v>94000</v>
      </c>
      <c r="P378">
        <v>1128</v>
      </c>
      <c r="Q378">
        <v>187.99</v>
      </c>
      <c r="R378">
        <v>3759</v>
      </c>
      <c r="S378">
        <v>1085</v>
      </c>
      <c r="T378">
        <v>1197</v>
      </c>
      <c r="U378">
        <v>187.99</v>
      </c>
      <c r="V378">
        <v>187.99</v>
      </c>
      <c r="W378">
        <v>187.99</v>
      </c>
      <c r="X378">
        <v>187.99</v>
      </c>
      <c r="Y378">
        <v>187.99</v>
      </c>
      <c r="Z378">
        <v>2093</v>
      </c>
      <c r="AA378">
        <v>37590</v>
      </c>
      <c r="AB378">
        <v>24439</v>
      </c>
      <c r="AC378">
        <v>5260</v>
      </c>
      <c r="AD378">
        <v>1850000</v>
      </c>
      <c r="AE378">
        <v>187.99</v>
      </c>
      <c r="AF378">
        <v>910</v>
      </c>
      <c r="AG378">
        <v>187.99</v>
      </c>
      <c r="AH378">
        <v>20304</v>
      </c>
      <c r="AI378">
        <v>28099</v>
      </c>
      <c r="AJ378">
        <v>185900</v>
      </c>
      <c r="AK378">
        <v>187.99</v>
      </c>
      <c r="AL378">
        <v>227</v>
      </c>
      <c r="AM378">
        <v>504.6</v>
      </c>
      <c r="AN378">
        <v>187.99</v>
      </c>
      <c r="AO378">
        <v>574</v>
      </c>
      <c r="AP378">
        <v>187.99</v>
      </c>
      <c r="AQ378">
        <v>56149</v>
      </c>
      <c r="AR378">
        <v>2581</v>
      </c>
      <c r="AS378">
        <v>187.99</v>
      </c>
      <c r="AT378">
        <v>207.95</v>
      </c>
      <c r="AU378">
        <v>1239</v>
      </c>
      <c r="AV378">
        <v>17759</v>
      </c>
      <c r="AW378">
        <v>507.6</v>
      </c>
      <c r="AX378">
        <v>7719</v>
      </c>
      <c r="AY378">
        <v>475.99</v>
      </c>
      <c r="AZ378">
        <v>187.99</v>
      </c>
      <c r="BA378">
        <v>678.8</v>
      </c>
      <c r="BB378">
        <v>674.8</v>
      </c>
      <c r="BC378">
        <v>7619</v>
      </c>
      <c r="BD378">
        <v>377</v>
      </c>
      <c r="BE378">
        <v>197.9</v>
      </c>
      <c r="BF378">
        <v>187.99</v>
      </c>
      <c r="BG378">
        <v>187.99</v>
      </c>
      <c r="BH378">
        <v>1239</v>
      </c>
      <c r="BI378">
        <v>187.99</v>
      </c>
      <c r="BJ378">
        <v>1979</v>
      </c>
      <c r="BK378">
        <v>227</v>
      </c>
      <c r="BL378">
        <v>7838</v>
      </c>
      <c r="BM378">
        <v>5739</v>
      </c>
      <c r="BN378">
        <v>1203.2</v>
      </c>
      <c r="BO378">
        <v>593</v>
      </c>
      <c r="BP378">
        <v>1573</v>
      </c>
      <c r="BQ378">
        <v>187.99</v>
      </c>
      <c r="BR378">
        <v>108.99</v>
      </c>
      <c r="BS378">
        <v>3916542</v>
      </c>
      <c r="BT378">
        <v>40452.6</v>
      </c>
      <c r="BU378" t="str">
        <f>SRP[[#This Row],[Tier]]&amp;" - "&amp;DOLLAR(SRP[[#This Row],[United States]],2)&amp;" USD"</f>
        <v>376 - $187.99 USD</v>
      </c>
      <c r="BV378" t="str">
        <f>WSP[[#This Row],[LOOKUP]]</f>
        <v>376 - $131.59 USD</v>
      </c>
    </row>
    <row r="379" spans="1:74" x14ac:dyDescent="0.25">
      <c r="A379">
        <v>377</v>
      </c>
      <c r="B379">
        <v>188.49</v>
      </c>
      <c r="C379">
        <v>14326</v>
      </c>
      <c r="D379">
        <v>1191.5</v>
      </c>
      <c r="E379">
        <v>272.7</v>
      </c>
      <c r="F379">
        <v>188.49</v>
      </c>
      <c r="G379">
        <v>16565</v>
      </c>
      <c r="H379">
        <v>188.49</v>
      </c>
      <c r="I379">
        <v>376</v>
      </c>
      <c r="J379">
        <v>282.75</v>
      </c>
      <c r="K379">
        <v>188.49</v>
      </c>
      <c r="L379">
        <v>104150</v>
      </c>
      <c r="M379">
        <v>753</v>
      </c>
      <c r="N379">
        <v>288400</v>
      </c>
      <c r="O379">
        <v>94250</v>
      </c>
      <c r="P379">
        <v>1131</v>
      </c>
      <c r="Q379">
        <v>188.49</v>
      </c>
      <c r="R379">
        <v>3769</v>
      </c>
      <c r="S379">
        <v>1087.5</v>
      </c>
      <c r="T379">
        <v>1200.25</v>
      </c>
      <c r="U379">
        <v>188.49</v>
      </c>
      <c r="V379">
        <v>188.49</v>
      </c>
      <c r="W379">
        <v>188.49</v>
      </c>
      <c r="X379">
        <v>188.49</v>
      </c>
      <c r="Y379">
        <v>188.49</v>
      </c>
      <c r="Z379">
        <v>2099.5</v>
      </c>
      <c r="AA379">
        <v>37690</v>
      </c>
      <c r="AB379">
        <v>24504</v>
      </c>
      <c r="AC379">
        <v>5270</v>
      </c>
      <c r="AD379">
        <v>1855000</v>
      </c>
      <c r="AE379">
        <v>188.49</v>
      </c>
      <c r="AF379">
        <v>912.5</v>
      </c>
      <c r="AG379">
        <v>188.49</v>
      </c>
      <c r="AH379">
        <v>20390</v>
      </c>
      <c r="AI379">
        <v>28174</v>
      </c>
      <c r="AJ379">
        <v>186400</v>
      </c>
      <c r="AK379">
        <v>188.49</v>
      </c>
      <c r="AL379">
        <v>227.5</v>
      </c>
      <c r="AM379">
        <v>505.95</v>
      </c>
      <c r="AN379">
        <v>188.49</v>
      </c>
      <c r="AO379">
        <v>576</v>
      </c>
      <c r="AP379">
        <v>188.49</v>
      </c>
      <c r="AQ379">
        <v>56299</v>
      </c>
      <c r="AR379">
        <v>2588</v>
      </c>
      <c r="AS379">
        <v>188.49</v>
      </c>
      <c r="AT379">
        <v>208.45</v>
      </c>
      <c r="AU379">
        <v>1241.5</v>
      </c>
      <c r="AV379">
        <v>17806.5</v>
      </c>
      <c r="AW379">
        <v>508.95</v>
      </c>
      <c r="AX379">
        <v>7739</v>
      </c>
      <c r="AY379">
        <v>476.99</v>
      </c>
      <c r="AZ379">
        <v>188.49</v>
      </c>
      <c r="BA379">
        <v>680.6</v>
      </c>
      <c r="BB379">
        <v>676.6</v>
      </c>
      <c r="BC379">
        <v>7639</v>
      </c>
      <c r="BD379">
        <v>377.5</v>
      </c>
      <c r="BE379">
        <v>198.4</v>
      </c>
      <c r="BF379">
        <v>188.49</v>
      </c>
      <c r="BG379">
        <v>188.49</v>
      </c>
      <c r="BH379">
        <v>1241.5</v>
      </c>
      <c r="BI379">
        <v>188.49</v>
      </c>
      <c r="BJ379">
        <v>1984</v>
      </c>
      <c r="BK379">
        <v>227.5</v>
      </c>
      <c r="BL379">
        <v>7861</v>
      </c>
      <c r="BM379">
        <v>5754</v>
      </c>
      <c r="BN379">
        <v>1206.4000000000001</v>
      </c>
      <c r="BO379">
        <v>594.75</v>
      </c>
      <c r="BP379">
        <v>1577.25</v>
      </c>
      <c r="BQ379">
        <v>188.49</v>
      </c>
      <c r="BR379">
        <v>109.24</v>
      </c>
      <c r="BS379">
        <v>3926959</v>
      </c>
      <c r="BT379">
        <v>40560.199999999997</v>
      </c>
      <c r="BU379" t="str">
        <f>SRP[[#This Row],[Tier]]&amp;" - "&amp;DOLLAR(SRP[[#This Row],[United States]],2)&amp;" USD"</f>
        <v>377 - $188.49 USD</v>
      </c>
      <c r="BV379" t="str">
        <f>WSP[[#This Row],[LOOKUP]]</f>
        <v>377 - $131.94 USD</v>
      </c>
    </row>
    <row r="380" spans="1:74" x14ac:dyDescent="0.25">
      <c r="A380">
        <v>378</v>
      </c>
      <c r="B380">
        <v>188.99</v>
      </c>
      <c r="C380">
        <v>14364</v>
      </c>
      <c r="D380">
        <v>1194</v>
      </c>
      <c r="E380">
        <v>273.45</v>
      </c>
      <c r="F380">
        <v>188.99</v>
      </c>
      <c r="G380">
        <v>16610</v>
      </c>
      <c r="H380">
        <v>188.99</v>
      </c>
      <c r="I380">
        <v>377</v>
      </c>
      <c r="J380">
        <v>283.5</v>
      </c>
      <c r="K380">
        <v>188.99</v>
      </c>
      <c r="L380">
        <v>104400</v>
      </c>
      <c r="M380">
        <v>755</v>
      </c>
      <c r="N380">
        <v>288900</v>
      </c>
      <c r="O380">
        <v>94500</v>
      </c>
      <c r="P380">
        <v>1134</v>
      </c>
      <c r="Q380">
        <v>188.99</v>
      </c>
      <c r="R380">
        <v>3779</v>
      </c>
      <c r="S380">
        <v>1090</v>
      </c>
      <c r="T380">
        <v>1203.5</v>
      </c>
      <c r="U380">
        <v>188.99</v>
      </c>
      <c r="V380">
        <v>188.99</v>
      </c>
      <c r="W380">
        <v>188.99</v>
      </c>
      <c r="X380">
        <v>188.99</v>
      </c>
      <c r="Y380">
        <v>188.99</v>
      </c>
      <c r="Z380">
        <v>2106</v>
      </c>
      <c r="AA380">
        <v>37790</v>
      </c>
      <c r="AB380">
        <v>24569</v>
      </c>
      <c r="AC380">
        <v>5280</v>
      </c>
      <c r="AD380">
        <v>1860000</v>
      </c>
      <c r="AE380">
        <v>188.99</v>
      </c>
      <c r="AF380">
        <v>915</v>
      </c>
      <c r="AG380">
        <v>188.99</v>
      </c>
      <c r="AH380">
        <v>20412</v>
      </c>
      <c r="AI380">
        <v>28249</v>
      </c>
      <c r="AJ380">
        <v>186900</v>
      </c>
      <c r="AK380">
        <v>188.99</v>
      </c>
      <c r="AL380">
        <v>228</v>
      </c>
      <c r="AM380">
        <v>507.3</v>
      </c>
      <c r="AN380">
        <v>188.99</v>
      </c>
      <c r="AO380">
        <v>577</v>
      </c>
      <c r="AP380">
        <v>188.99</v>
      </c>
      <c r="AQ380">
        <v>56449</v>
      </c>
      <c r="AR380">
        <v>2595</v>
      </c>
      <c r="AS380">
        <v>188.99</v>
      </c>
      <c r="AT380">
        <v>208.95</v>
      </c>
      <c r="AU380">
        <v>1244</v>
      </c>
      <c r="AV380">
        <v>17854</v>
      </c>
      <c r="AW380">
        <v>510.3</v>
      </c>
      <c r="AX380">
        <v>7759</v>
      </c>
      <c r="AY380">
        <v>477.99</v>
      </c>
      <c r="AZ380">
        <v>188.99</v>
      </c>
      <c r="BA380">
        <v>682.4</v>
      </c>
      <c r="BB380">
        <v>678.4</v>
      </c>
      <c r="BC380">
        <v>7659</v>
      </c>
      <c r="BD380">
        <v>378</v>
      </c>
      <c r="BE380">
        <v>198.9</v>
      </c>
      <c r="BF380">
        <v>188.99</v>
      </c>
      <c r="BG380">
        <v>188.99</v>
      </c>
      <c r="BH380">
        <v>1244</v>
      </c>
      <c r="BI380">
        <v>188.99</v>
      </c>
      <c r="BJ380">
        <v>1989</v>
      </c>
      <c r="BK380">
        <v>228</v>
      </c>
      <c r="BL380">
        <v>7884</v>
      </c>
      <c r="BM380">
        <v>5769</v>
      </c>
      <c r="BN380">
        <v>1209.5999999999999</v>
      </c>
      <c r="BO380">
        <v>596.5</v>
      </c>
      <c r="BP380">
        <v>1581.5</v>
      </c>
      <c r="BQ380">
        <v>188.99</v>
      </c>
      <c r="BR380">
        <v>109.49</v>
      </c>
      <c r="BS380">
        <v>3937376</v>
      </c>
      <c r="BT380">
        <v>40667.800000000003</v>
      </c>
      <c r="BU380" t="str">
        <f>SRP[[#This Row],[Tier]]&amp;" - "&amp;DOLLAR(SRP[[#This Row],[United States]],2)&amp;" USD"</f>
        <v>378 - $188.99 USD</v>
      </c>
      <c r="BV380" t="str">
        <f>WSP[[#This Row],[LOOKUP]]</f>
        <v>378 - $132.29 USD</v>
      </c>
    </row>
    <row r="381" spans="1:74" x14ac:dyDescent="0.25">
      <c r="A381">
        <v>379</v>
      </c>
      <c r="B381">
        <v>189.49</v>
      </c>
      <c r="C381">
        <v>14402</v>
      </c>
      <c r="D381">
        <v>1196.5</v>
      </c>
      <c r="E381">
        <v>274.2</v>
      </c>
      <c r="F381">
        <v>189.49</v>
      </c>
      <c r="G381">
        <v>16655</v>
      </c>
      <c r="H381">
        <v>189.49</v>
      </c>
      <c r="I381">
        <v>378</v>
      </c>
      <c r="J381">
        <v>284.25</v>
      </c>
      <c r="K381">
        <v>189.49</v>
      </c>
      <c r="L381">
        <v>104650</v>
      </c>
      <c r="M381">
        <v>757</v>
      </c>
      <c r="N381">
        <v>289400</v>
      </c>
      <c r="O381">
        <v>94750</v>
      </c>
      <c r="P381">
        <v>1137</v>
      </c>
      <c r="Q381">
        <v>189.49</v>
      </c>
      <c r="R381">
        <v>3789</v>
      </c>
      <c r="S381">
        <v>1092.5</v>
      </c>
      <c r="T381">
        <v>1206.75</v>
      </c>
      <c r="U381">
        <v>189.49</v>
      </c>
      <c r="V381">
        <v>189.49</v>
      </c>
      <c r="W381">
        <v>189.49</v>
      </c>
      <c r="X381">
        <v>189.49</v>
      </c>
      <c r="Y381">
        <v>189.49</v>
      </c>
      <c r="Z381">
        <v>2112.5</v>
      </c>
      <c r="AA381">
        <v>37890</v>
      </c>
      <c r="AB381">
        <v>24634</v>
      </c>
      <c r="AC381">
        <v>5290</v>
      </c>
      <c r="AD381">
        <v>1865000</v>
      </c>
      <c r="AE381">
        <v>189.49</v>
      </c>
      <c r="AF381">
        <v>917.5</v>
      </c>
      <c r="AG381">
        <v>189.49</v>
      </c>
      <c r="AH381">
        <v>20498</v>
      </c>
      <c r="AI381">
        <v>28324</v>
      </c>
      <c r="AJ381">
        <v>187400</v>
      </c>
      <c r="AK381">
        <v>189.49</v>
      </c>
      <c r="AL381">
        <v>228.5</v>
      </c>
      <c r="AM381">
        <v>508.65</v>
      </c>
      <c r="AN381">
        <v>189.49</v>
      </c>
      <c r="AO381">
        <v>579</v>
      </c>
      <c r="AP381">
        <v>189.49</v>
      </c>
      <c r="AQ381">
        <v>56599</v>
      </c>
      <c r="AR381">
        <v>2602</v>
      </c>
      <c r="AS381">
        <v>189.49</v>
      </c>
      <c r="AT381">
        <v>209.45</v>
      </c>
      <c r="AU381">
        <v>1246.5</v>
      </c>
      <c r="AV381">
        <v>17901.5</v>
      </c>
      <c r="AW381">
        <v>511.65</v>
      </c>
      <c r="AX381">
        <v>7779</v>
      </c>
      <c r="AY381">
        <v>478.99</v>
      </c>
      <c r="AZ381">
        <v>189.49</v>
      </c>
      <c r="BA381">
        <v>684.2</v>
      </c>
      <c r="BB381">
        <v>680.2</v>
      </c>
      <c r="BC381">
        <v>7679</v>
      </c>
      <c r="BD381">
        <v>378.5</v>
      </c>
      <c r="BE381">
        <v>199.4</v>
      </c>
      <c r="BF381">
        <v>189.49</v>
      </c>
      <c r="BG381">
        <v>189.49</v>
      </c>
      <c r="BH381">
        <v>1246.5</v>
      </c>
      <c r="BI381">
        <v>189.49</v>
      </c>
      <c r="BJ381">
        <v>1994</v>
      </c>
      <c r="BK381">
        <v>228.5</v>
      </c>
      <c r="BL381">
        <v>7907</v>
      </c>
      <c r="BM381">
        <v>5784</v>
      </c>
      <c r="BN381">
        <v>1212.8</v>
      </c>
      <c r="BO381">
        <v>598.25</v>
      </c>
      <c r="BP381">
        <v>1585.75</v>
      </c>
      <c r="BQ381">
        <v>189.49</v>
      </c>
      <c r="BR381">
        <v>109.74</v>
      </c>
      <c r="BS381">
        <v>3947793</v>
      </c>
      <c r="BT381">
        <v>40775.4</v>
      </c>
      <c r="BU381" t="str">
        <f>SRP[[#This Row],[Tier]]&amp;" - "&amp;DOLLAR(SRP[[#This Row],[United States]],2)&amp;" USD"</f>
        <v>379 - $189.49 USD</v>
      </c>
      <c r="BV381" t="str">
        <f>WSP[[#This Row],[LOOKUP]]</f>
        <v>379 - $132.64 USD</v>
      </c>
    </row>
    <row r="382" spans="1:74" x14ac:dyDescent="0.25">
      <c r="A382">
        <v>380</v>
      </c>
      <c r="B382">
        <v>189.99</v>
      </c>
      <c r="C382">
        <v>14440</v>
      </c>
      <c r="D382">
        <v>1199</v>
      </c>
      <c r="E382">
        <v>274.95</v>
      </c>
      <c r="F382">
        <v>189.99</v>
      </c>
      <c r="G382">
        <v>16700</v>
      </c>
      <c r="H382">
        <v>189.99</v>
      </c>
      <c r="I382">
        <v>379</v>
      </c>
      <c r="J382">
        <v>285</v>
      </c>
      <c r="K382">
        <v>189.99</v>
      </c>
      <c r="L382">
        <v>104900</v>
      </c>
      <c r="M382">
        <v>759</v>
      </c>
      <c r="N382">
        <v>289900</v>
      </c>
      <c r="O382">
        <v>95000</v>
      </c>
      <c r="P382">
        <v>1140</v>
      </c>
      <c r="Q382">
        <v>189.99</v>
      </c>
      <c r="R382">
        <v>3799</v>
      </c>
      <c r="S382">
        <v>1095</v>
      </c>
      <c r="T382">
        <v>1210</v>
      </c>
      <c r="U382">
        <v>189.99</v>
      </c>
      <c r="V382">
        <v>189.99</v>
      </c>
      <c r="W382">
        <v>189.99</v>
      </c>
      <c r="X382">
        <v>189.99</v>
      </c>
      <c r="Y382">
        <v>189.99</v>
      </c>
      <c r="Z382">
        <v>2119</v>
      </c>
      <c r="AA382">
        <v>37990</v>
      </c>
      <c r="AB382">
        <v>24699</v>
      </c>
      <c r="AC382">
        <v>5300</v>
      </c>
      <c r="AD382">
        <v>1870000</v>
      </c>
      <c r="AE382">
        <v>189.99</v>
      </c>
      <c r="AF382">
        <v>920</v>
      </c>
      <c r="AG382">
        <v>189.99</v>
      </c>
      <c r="AH382">
        <v>20520</v>
      </c>
      <c r="AI382">
        <v>28399</v>
      </c>
      <c r="AJ382">
        <v>187900</v>
      </c>
      <c r="AK382">
        <v>189.99</v>
      </c>
      <c r="AL382">
        <v>229</v>
      </c>
      <c r="AM382">
        <v>510</v>
      </c>
      <c r="AN382">
        <v>189.99</v>
      </c>
      <c r="AO382">
        <v>580</v>
      </c>
      <c r="AP382">
        <v>189.99</v>
      </c>
      <c r="AQ382">
        <v>56749</v>
      </c>
      <c r="AR382">
        <v>2609</v>
      </c>
      <c r="AS382">
        <v>189.99</v>
      </c>
      <c r="AT382">
        <v>209.95</v>
      </c>
      <c r="AU382">
        <v>1249</v>
      </c>
      <c r="AV382">
        <v>17949</v>
      </c>
      <c r="AW382">
        <v>513</v>
      </c>
      <c r="AX382">
        <v>7799</v>
      </c>
      <c r="AY382">
        <v>479.99</v>
      </c>
      <c r="AZ382">
        <v>189.99</v>
      </c>
      <c r="BA382">
        <v>686</v>
      </c>
      <c r="BB382">
        <v>682</v>
      </c>
      <c r="BC382">
        <v>7699</v>
      </c>
      <c r="BD382">
        <v>379</v>
      </c>
      <c r="BE382">
        <v>199.9</v>
      </c>
      <c r="BF382">
        <v>189.99</v>
      </c>
      <c r="BG382">
        <v>189.99</v>
      </c>
      <c r="BH382">
        <v>1249</v>
      </c>
      <c r="BI382">
        <v>189.99</v>
      </c>
      <c r="BJ382">
        <v>1999</v>
      </c>
      <c r="BK382">
        <v>229</v>
      </c>
      <c r="BL382">
        <v>7930</v>
      </c>
      <c r="BM382">
        <v>5799</v>
      </c>
      <c r="BN382">
        <v>1216</v>
      </c>
      <c r="BO382">
        <v>600</v>
      </c>
      <c r="BP382">
        <v>1590</v>
      </c>
      <c r="BQ382">
        <v>189.99</v>
      </c>
      <c r="BR382">
        <v>109.99</v>
      </c>
      <c r="BS382">
        <v>3958210</v>
      </c>
      <c r="BT382">
        <v>40883</v>
      </c>
      <c r="BU382" t="str">
        <f>SRP[[#This Row],[Tier]]&amp;" - "&amp;DOLLAR(SRP[[#This Row],[United States]],2)&amp;" USD"</f>
        <v>380 - $189.99 USD</v>
      </c>
      <c r="BV382" t="str">
        <f>WSP[[#This Row],[LOOKUP]]</f>
        <v>380 - $132.99 USD</v>
      </c>
    </row>
    <row r="383" spans="1:74" x14ac:dyDescent="0.25">
      <c r="A383">
        <v>381</v>
      </c>
      <c r="B383">
        <v>190.49</v>
      </c>
      <c r="C383">
        <v>14478</v>
      </c>
      <c r="D383">
        <v>1201.5</v>
      </c>
      <c r="E383">
        <v>275.7</v>
      </c>
      <c r="F383">
        <v>190.49</v>
      </c>
      <c r="G383">
        <v>16745</v>
      </c>
      <c r="H383">
        <v>190.49</v>
      </c>
      <c r="I383">
        <v>380</v>
      </c>
      <c r="J383">
        <v>285.75</v>
      </c>
      <c r="K383">
        <v>190.49</v>
      </c>
      <c r="L383">
        <v>105150</v>
      </c>
      <c r="M383">
        <v>761</v>
      </c>
      <c r="N383">
        <v>290400</v>
      </c>
      <c r="O383">
        <v>95250</v>
      </c>
      <c r="P383">
        <v>1143</v>
      </c>
      <c r="Q383">
        <v>190.49</v>
      </c>
      <c r="R383">
        <v>3809</v>
      </c>
      <c r="S383">
        <v>1097.5</v>
      </c>
      <c r="T383">
        <v>1213.25</v>
      </c>
      <c r="U383">
        <v>190.49</v>
      </c>
      <c r="V383">
        <v>190.49</v>
      </c>
      <c r="W383">
        <v>190.49</v>
      </c>
      <c r="X383">
        <v>190.49</v>
      </c>
      <c r="Y383">
        <v>190.49</v>
      </c>
      <c r="Z383">
        <v>2125.5</v>
      </c>
      <c r="AA383">
        <v>38090</v>
      </c>
      <c r="AB383">
        <v>24764</v>
      </c>
      <c r="AC383">
        <v>5310</v>
      </c>
      <c r="AD383">
        <v>1875000</v>
      </c>
      <c r="AE383">
        <v>190.49</v>
      </c>
      <c r="AF383">
        <v>922.5</v>
      </c>
      <c r="AG383">
        <v>190.49</v>
      </c>
      <c r="AH383">
        <v>20606</v>
      </c>
      <c r="AI383">
        <v>28474</v>
      </c>
      <c r="AJ383">
        <v>188400</v>
      </c>
      <c r="AK383">
        <v>190.49</v>
      </c>
      <c r="AL383">
        <v>229.5</v>
      </c>
      <c r="AM383">
        <v>511.35</v>
      </c>
      <c r="AN383">
        <v>190.49</v>
      </c>
      <c r="AO383">
        <v>582</v>
      </c>
      <c r="AP383">
        <v>190.49</v>
      </c>
      <c r="AQ383">
        <v>56899</v>
      </c>
      <c r="AR383">
        <v>2616</v>
      </c>
      <c r="AS383">
        <v>190.49</v>
      </c>
      <c r="AT383">
        <v>210.45</v>
      </c>
      <c r="AU383">
        <v>1251.5</v>
      </c>
      <c r="AV383">
        <v>17996.5</v>
      </c>
      <c r="AW383">
        <v>514.35</v>
      </c>
      <c r="AX383">
        <v>7819</v>
      </c>
      <c r="AY383">
        <v>480.99</v>
      </c>
      <c r="AZ383">
        <v>190.49</v>
      </c>
      <c r="BA383">
        <v>687.8</v>
      </c>
      <c r="BB383">
        <v>683.8</v>
      </c>
      <c r="BC383">
        <v>7719</v>
      </c>
      <c r="BD383">
        <v>379.5</v>
      </c>
      <c r="BE383">
        <v>200.4</v>
      </c>
      <c r="BF383">
        <v>190.49</v>
      </c>
      <c r="BG383">
        <v>190.49</v>
      </c>
      <c r="BH383">
        <v>1251.5</v>
      </c>
      <c r="BI383">
        <v>190.49</v>
      </c>
      <c r="BJ383">
        <v>2004</v>
      </c>
      <c r="BK383">
        <v>229.5</v>
      </c>
      <c r="BL383">
        <v>7953</v>
      </c>
      <c r="BM383">
        <v>5814</v>
      </c>
      <c r="BN383">
        <v>1219.2</v>
      </c>
      <c r="BO383">
        <v>601.75</v>
      </c>
      <c r="BP383">
        <v>1594.25</v>
      </c>
      <c r="BQ383">
        <v>190.49</v>
      </c>
      <c r="BR383">
        <v>110.24</v>
      </c>
      <c r="BS383">
        <v>3968627</v>
      </c>
      <c r="BT383">
        <v>40990.6</v>
      </c>
      <c r="BU383" t="str">
        <f>SRP[[#This Row],[Tier]]&amp;" - "&amp;DOLLAR(SRP[[#This Row],[United States]],2)&amp;" USD"</f>
        <v>381 - $190.49 USD</v>
      </c>
      <c r="BV383" t="str">
        <f>WSP[[#This Row],[LOOKUP]]</f>
        <v>381 - $133.34 USD</v>
      </c>
    </row>
    <row r="384" spans="1:74" x14ac:dyDescent="0.25">
      <c r="A384">
        <v>382</v>
      </c>
      <c r="B384">
        <v>190.99</v>
      </c>
      <c r="C384">
        <v>14516</v>
      </c>
      <c r="D384">
        <v>1204</v>
      </c>
      <c r="E384">
        <v>276.45</v>
      </c>
      <c r="F384">
        <v>190.99</v>
      </c>
      <c r="G384">
        <v>16790</v>
      </c>
      <c r="H384">
        <v>190.99</v>
      </c>
      <c r="I384">
        <v>381</v>
      </c>
      <c r="J384">
        <v>286.5</v>
      </c>
      <c r="K384">
        <v>190.99</v>
      </c>
      <c r="L384">
        <v>105400</v>
      </c>
      <c r="M384">
        <v>763</v>
      </c>
      <c r="N384">
        <v>290900</v>
      </c>
      <c r="O384">
        <v>95500</v>
      </c>
      <c r="P384">
        <v>1146</v>
      </c>
      <c r="Q384">
        <v>190.99</v>
      </c>
      <c r="R384">
        <v>3819</v>
      </c>
      <c r="S384">
        <v>1100</v>
      </c>
      <c r="T384">
        <v>1216.5</v>
      </c>
      <c r="U384">
        <v>190.99</v>
      </c>
      <c r="V384">
        <v>190.99</v>
      </c>
      <c r="W384">
        <v>190.99</v>
      </c>
      <c r="X384">
        <v>190.99</v>
      </c>
      <c r="Y384">
        <v>190.99</v>
      </c>
      <c r="Z384">
        <v>2132</v>
      </c>
      <c r="AA384">
        <v>38190</v>
      </c>
      <c r="AB384">
        <v>24829</v>
      </c>
      <c r="AC384">
        <v>5320</v>
      </c>
      <c r="AD384">
        <v>1880000</v>
      </c>
      <c r="AE384">
        <v>190.99</v>
      </c>
      <c r="AF384">
        <v>925</v>
      </c>
      <c r="AG384">
        <v>190.99</v>
      </c>
      <c r="AH384">
        <v>20628</v>
      </c>
      <c r="AI384">
        <v>28549</v>
      </c>
      <c r="AJ384">
        <v>188900</v>
      </c>
      <c r="AK384">
        <v>190.99</v>
      </c>
      <c r="AL384">
        <v>230</v>
      </c>
      <c r="AM384">
        <v>512.70000000000005</v>
      </c>
      <c r="AN384">
        <v>190.99</v>
      </c>
      <c r="AO384">
        <v>583</v>
      </c>
      <c r="AP384">
        <v>190.99</v>
      </c>
      <c r="AQ384">
        <v>57049</v>
      </c>
      <c r="AR384">
        <v>2623</v>
      </c>
      <c r="AS384">
        <v>190.99</v>
      </c>
      <c r="AT384">
        <v>210.95</v>
      </c>
      <c r="AU384">
        <v>1254</v>
      </c>
      <c r="AV384">
        <v>18044</v>
      </c>
      <c r="AW384">
        <v>515.70000000000005</v>
      </c>
      <c r="AX384">
        <v>7839</v>
      </c>
      <c r="AY384">
        <v>481.99</v>
      </c>
      <c r="AZ384">
        <v>190.99</v>
      </c>
      <c r="BA384">
        <v>689.6</v>
      </c>
      <c r="BB384">
        <v>685.6</v>
      </c>
      <c r="BC384">
        <v>7739</v>
      </c>
      <c r="BD384">
        <v>380</v>
      </c>
      <c r="BE384">
        <v>200.9</v>
      </c>
      <c r="BF384">
        <v>190.99</v>
      </c>
      <c r="BG384">
        <v>190.99</v>
      </c>
      <c r="BH384">
        <v>1254</v>
      </c>
      <c r="BI384">
        <v>190.99</v>
      </c>
      <c r="BJ384">
        <v>2009</v>
      </c>
      <c r="BK384">
        <v>230</v>
      </c>
      <c r="BL384">
        <v>7976</v>
      </c>
      <c r="BM384">
        <v>5829</v>
      </c>
      <c r="BN384">
        <v>1222.4000000000001</v>
      </c>
      <c r="BO384">
        <v>603.5</v>
      </c>
      <c r="BP384">
        <v>1598.5</v>
      </c>
      <c r="BQ384">
        <v>190.99</v>
      </c>
      <c r="BR384">
        <v>110.49</v>
      </c>
      <c r="BS384">
        <v>3979044</v>
      </c>
      <c r="BT384">
        <v>41098.199999999997</v>
      </c>
      <c r="BU384" t="str">
        <f>SRP[[#This Row],[Tier]]&amp;" - "&amp;DOLLAR(SRP[[#This Row],[United States]],2)&amp;" USD"</f>
        <v>382 - $190.99 USD</v>
      </c>
      <c r="BV384" t="str">
        <f>WSP[[#This Row],[LOOKUP]]</f>
        <v>382 - $133.69 USD</v>
      </c>
    </row>
    <row r="385" spans="1:74" x14ac:dyDescent="0.25">
      <c r="A385">
        <v>383</v>
      </c>
      <c r="B385">
        <v>191.49</v>
      </c>
      <c r="C385">
        <v>14554</v>
      </c>
      <c r="D385">
        <v>1206.5</v>
      </c>
      <c r="E385">
        <v>277.2</v>
      </c>
      <c r="F385">
        <v>191.49</v>
      </c>
      <c r="G385">
        <v>16835</v>
      </c>
      <c r="H385">
        <v>191.49</v>
      </c>
      <c r="I385">
        <v>382</v>
      </c>
      <c r="J385">
        <v>287.25</v>
      </c>
      <c r="K385">
        <v>191.49</v>
      </c>
      <c r="L385">
        <v>105650</v>
      </c>
      <c r="M385">
        <v>765</v>
      </c>
      <c r="N385">
        <v>291400</v>
      </c>
      <c r="O385">
        <v>95750</v>
      </c>
      <c r="P385">
        <v>1149</v>
      </c>
      <c r="Q385">
        <v>191.49</v>
      </c>
      <c r="R385">
        <v>3829</v>
      </c>
      <c r="S385">
        <v>1102.5</v>
      </c>
      <c r="T385">
        <v>1219.75</v>
      </c>
      <c r="U385">
        <v>191.49</v>
      </c>
      <c r="V385">
        <v>191.49</v>
      </c>
      <c r="W385">
        <v>191.49</v>
      </c>
      <c r="X385">
        <v>191.49</v>
      </c>
      <c r="Y385">
        <v>191.49</v>
      </c>
      <c r="Z385">
        <v>2138.5</v>
      </c>
      <c r="AA385">
        <v>38290</v>
      </c>
      <c r="AB385">
        <v>24894</v>
      </c>
      <c r="AC385">
        <v>5330</v>
      </c>
      <c r="AD385">
        <v>1885000</v>
      </c>
      <c r="AE385">
        <v>191.49</v>
      </c>
      <c r="AF385">
        <v>927.5</v>
      </c>
      <c r="AG385">
        <v>191.49</v>
      </c>
      <c r="AH385">
        <v>20714</v>
      </c>
      <c r="AI385">
        <v>28624</v>
      </c>
      <c r="AJ385">
        <v>189400</v>
      </c>
      <c r="AK385">
        <v>191.49</v>
      </c>
      <c r="AL385">
        <v>230.5</v>
      </c>
      <c r="AM385">
        <v>514.04999999999995</v>
      </c>
      <c r="AN385">
        <v>191.49</v>
      </c>
      <c r="AO385">
        <v>585</v>
      </c>
      <c r="AP385">
        <v>191.49</v>
      </c>
      <c r="AQ385">
        <v>57199</v>
      </c>
      <c r="AR385">
        <v>2630</v>
      </c>
      <c r="AS385">
        <v>191.49</v>
      </c>
      <c r="AT385">
        <v>211.45</v>
      </c>
      <c r="AU385">
        <v>1256.5</v>
      </c>
      <c r="AV385">
        <v>18091.5</v>
      </c>
      <c r="AW385">
        <v>517.04999999999995</v>
      </c>
      <c r="AX385">
        <v>7859</v>
      </c>
      <c r="AY385">
        <v>482.99</v>
      </c>
      <c r="AZ385">
        <v>191.49</v>
      </c>
      <c r="BA385">
        <v>691.4</v>
      </c>
      <c r="BB385">
        <v>687.4</v>
      </c>
      <c r="BC385">
        <v>7759</v>
      </c>
      <c r="BD385">
        <v>380.5</v>
      </c>
      <c r="BE385">
        <v>201.4</v>
      </c>
      <c r="BF385">
        <v>191.49</v>
      </c>
      <c r="BG385">
        <v>191.49</v>
      </c>
      <c r="BH385">
        <v>1256.5</v>
      </c>
      <c r="BI385">
        <v>191.49</v>
      </c>
      <c r="BJ385">
        <v>2014</v>
      </c>
      <c r="BK385">
        <v>230.5</v>
      </c>
      <c r="BL385">
        <v>7999</v>
      </c>
      <c r="BM385">
        <v>5844</v>
      </c>
      <c r="BN385">
        <v>1225.5999999999999</v>
      </c>
      <c r="BO385">
        <v>605.25</v>
      </c>
      <c r="BP385">
        <v>1602.75</v>
      </c>
      <c r="BQ385">
        <v>191.49</v>
      </c>
      <c r="BR385">
        <v>110.74</v>
      </c>
      <c r="BS385">
        <v>3989461</v>
      </c>
      <c r="BT385">
        <v>41205.800000000003</v>
      </c>
      <c r="BU385" t="str">
        <f>SRP[[#This Row],[Tier]]&amp;" - "&amp;DOLLAR(SRP[[#This Row],[United States]],2)&amp;" USD"</f>
        <v>383 - $191.49 USD</v>
      </c>
      <c r="BV385" t="str">
        <f>WSP[[#This Row],[LOOKUP]]</f>
        <v>383 - $134.04 USD</v>
      </c>
    </row>
    <row r="386" spans="1:74" x14ac:dyDescent="0.25">
      <c r="A386">
        <v>384</v>
      </c>
      <c r="B386">
        <v>191.99</v>
      </c>
      <c r="C386">
        <v>14592</v>
      </c>
      <c r="D386">
        <v>1209</v>
      </c>
      <c r="E386">
        <v>277.95</v>
      </c>
      <c r="F386">
        <v>191.99</v>
      </c>
      <c r="G386">
        <v>16880</v>
      </c>
      <c r="H386">
        <v>191.99</v>
      </c>
      <c r="I386">
        <v>383</v>
      </c>
      <c r="J386">
        <v>288</v>
      </c>
      <c r="K386">
        <v>191.99</v>
      </c>
      <c r="L386">
        <v>105900</v>
      </c>
      <c r="M386">
        <v>767</v>
      </c>
      <c r="N386">
        <v>291900</v>
      </c>
      <c r="O386">
        <v>96000</v>
      </c>
      <c r="P386">
        <v>1152</v>
      </c>
      <c r="Q386">
        <v>191.99</v>
      </c>
      <c r="R386">
        <v>3839</v>
      </c>
      <c r="S386">
        <v>1105</v>
      </c>
      <c r="T386">
        <v>1223</v>
      </c>
      <c r="U386">
        <v>191.99</v>
      </c>
      <c r="V386">
        <v>191.99</v>
      </c>
      <c r="W386">
        <v>191.99</v>
      </c>
      <c r="X386">
        <v>191.99</v>
      </c>
      <c r="Y386">
        <v>191.99</v>
      </c>
      <c r="Z386">
        <v>2145</v>
      </c>
      <c r="AA386">
        <v>38390</v>
      </c>
      <c r="AB386">
        <v>24959</v>
      </c>
      <c r="AC386">
        <v>5340</v>
      </c>
      <c r="AD386">
        <v>1890000</v>
      </c>
      <c r="AE386">
        <v>191.99</v>
      </c>
      <c r="AF386">
        <v>930</v>
      </c>
      <c r="AG386">
        <v>191.99</v>
      </c>
      <c r="AH386">
        <v>20736</v>
      </c>
      <c r="AI386">
        <v>28699</v>
      </c>
      <c r="AJ386">
        <v>189900</v>
      </c>
      <c r="AK386">
        <v>191.99</v>
      </c>
      <c r="AL386">
        <v>231</v>
      </c>
      <c r="AM386">
        <v>515.4</v>
      </c>
      <c r="AN386">
        <v>191.99</v>
      </c>
      <c r="AO386">
        <v>586</v>
      </c>
      <c r="AP386">
        <v>191.99</v>
      </c>
      <c r="AQ386">
        <v>57349</v>
      </c>
      <c r="AR386">
        <v>2637</v>
      </c>
      <c r="AS386">
        <v>191.99</v>
      </c>
      <c r="AT386">
        <v>211.95</v>
      </c>
      <c r="AU386">
        <v>1259</v>
      </c>
      <c r="AV386">
        <v>18139</v>
      </c>
      <c r="AW386">
        <v>518.4</v>
      </c>
      <c r="AX386">
        <v>7879</v>
      </c>
      <c r="AY386">
        <v>483.99</v>
      </c>
      <c r="AZ386">
        <v>191.99</v>
      </c>
      <c r="BA386">
        <v>693.2</v>
      </c>
      <c r="BB386">
        <v>689.2</v>
      </c>
      <c r="BC386">
        <v>7779</v>
      </c>
      <c r="BD386">
        <v>381</v>
      </c>
      <c r="BE386">
        <v>201.9</v>
      </c>
      <c r="BF386">
        <v>191.99</v>
      </c>
      <c r="BG386">
        <v>191.99</v>
      </c>
      <c r="BH386">
        <v>1259</v>
      </c>
      <c r="BI386">
        <v>191.99</v>
      </c>
      <c r="BJ386">
        <v>2019</v>
      </c>
      <c r="BK386">
        <v>231</v>
      </c>
      <c r="BL386">
        <v>8022</v>
      </c>
      <c r="BM386">
        <v>5859</v>
      </c>
      <c r="BN386">
        <v>1228.8</v>
      </c>
      <c r="BO386">
        <v>607</v>
      </c>
      <c r="BP386">
        <v>1607</v>
      </c>
      <c r="BQ386">
        <v>191.99</v>
      </c>
      <c r="BR386">
        <v>110.99</v>
      </c>
      <c r="BS386">
        <v>3999878</v>
      </c>
      <c r="BT386">
        <v>41313.4</v>
      </c>
      <c r="BU386" t="str">
        <f>SRP[[#This Row],[Tier]]&amp;" - "&amp;DOLLAR(SRP[[#This Row],[United States]],2)&amp;" USD"</f>
        <v>384 - $191.99 USD</v>
      </c>
      <c r="BV386" t="str">
        <f>WSP[[#This Row],[LOOKUP]]</f>
        <v>384 - $134.39 USD</v>
      </c>
    </row>
    <row r="387" spans="1:74" x14ac:dyDescent="0.25">
      <c r="A387">
        <v>385</v>
      </c>
      <c r="B387">
        <v>192.49</v>
      </c>
      <c r="C387">
        <v>14630</v>
      </c>
      <c r="D387">
        <v>1211.5</v>
      </c>
      <c r="E387">
        <v>278.7</v>
      </c>
      <c r="F387">
        <v>192.49</v>
      </c>
      <c r="G387">
        <v>16925</v>
      </c>
      <c r="H387">
        <v>192.49</v>
      </c>
      <c r="I387">
        <v>384</v>
      </c>
      <c r="J387">
        <v>288.75</v>
      </c>
      <c r="K387">
        <v>192.49</v>
      </c>
      <c r="L387">
        <v>106150</v>
      </c>
      <c r="M387">
        <v>769</v>
      </c>
      <c r="N387">
        <v>292400</v>
      </c>
      <c r="O387">
        <v>96250</v>
      </c>
      <c r="P387">
        <v>1155</v>
      </c>
      <c r="Q387">
        <v>192.49</v>
      </c>
      <c r="R387">
        <v>3849</v>
      </c>
      <c r="S387">
        <v>1107.5</v>
      </c>
      <c r="T387">
        <v>1226.25</v>
      </c>
      <c r="U387">
        <v>192.49</v>
      </c>
      <c r="V387">
        <v>192.49</v>
      </c>
      <c r="W387">
        <v>192.49</v>
      </c>
      <c r="X387">
        <v>192.49</v>
      </c>
      <c r="Y387">
        <v>192.49</v>
      </c>
      <c r="Z387">
        <v>2151.5</v>
      </c>
      <c r="AA387">
        <v>38490</v>
      </c>
      <c r="AB387">
        <v>25024</v>
      </c>
      <c r="AC387">
        <v>5350</v>
      </c>
      <c r="AD387">
        <v>1895000</v>
      </c>
      <c r="AE387">
        <v>192.49</v>
      </c>
      <c r="AF387">
        <v>932.5</v>
      </c>
      <c r="AG387">
        <v>192.49</v>
      </c>
      <c r="AH387">
        <v>20822</v>
      </c>
      <c r="AI387">
        <v>28774</v>
      </c>
      <c r="AJ387">
        <v>190400</v>
      </c>
      <c r="AK387">
        <v>192.49</v>
      </c>
      <c r="AL387">
        <v>231.5</v>
      </c>
      <c r="AM387">
        <v>516.75</v>
      </c>
      <c r="AN387">
        <v>192.49</v>
      </c>
      <c r="AO387">
        <v>588</v>
      </c>
      <c r="AP387">
        <v>192.49</v>
      </c>
      <c r="AQ387">
        <v>57499</v>
      </c>
      <c r="AR387">
        <v>2644</v>
      </c>
      <c r="AS387">
        <v>192.49</v>
      </c>
      <c r="AT387">
        <v>212.45</v>
      </c>
      <c r="AU387">
        <v>1261.5</v>
      </c>
      <c r="AV387">
        <v>18186.5</v>
      </c>
      <c r="AW387">
        <v>519.75</v>
      </c>
      <c r="AX387">
        <v>7899</v>
      </c>
      <c r="AY387">
        <v>484.99</v>
      </c>
      <c r="AZ387">
        <v>192.49</v>
      </c>
      <c r="BA387">
        <v>695</v>
      </c>
      <c r="BB387">
        <v>691</v>
      </c>
      <c r="BC387">
        <v>7799</v>
      </c>
      <c r="BD387">
        <v>381.5</v>
      </c>
      <c r="BE387">
        <v>202.4</v>
      </c>
      <c r="BF387">
        <v>192.49</v>
      </c>
      <c r="BG387">
        <v>192.49</v>
      </c>
      <c r="BH387">
        <v>1261.5</v>
      </c>
      <c r="BI387">
        <v>192.49</v>
      </c>
      <c r="BJ387">
        <v>2024</v>
      </c>
      <c r="BK387">
        <v>231.5</v>
      </c>
      <c r="BL387">
        <v>8045</v>
      </c>
      <c r="BM387">
        <v>5874</v>
      </c>
      <c r="BN387">
        <v>1232</v>
      </c>
      <c r="BO387">
        <v>608.75</v>
      </c>
      <c r="BP387">
        <v>1611.25</v>
      </c>
      <c r="BQ387">
        <v>192.49</v>
      </c>
      <c r="BR387">
        <v>111.24</v>
      </c>
      <c r="BS387">
        <v>4010295</v>
      </c>
      <c r="BT387">
        <v>41421</v>
      </c>
      <c r="BU387" t="str">
        <f>SRP[[#This Row],[Tier]]&amp;" - "&amp;DOLLAR(SRP[[#This Row],[United States]],2)&amp;" USD"</f>
        <v>385 - $192.49 USD</v>
      </c>
      <c r="BV387" t="str">
        <f>WSP[[#This Row],[LOOKUP]]</f>
        <v>385 - $134.74 USD</v>
      </c>
    </row>
    <row r="388" spans="1:74" x14ac:dyDescent="0.25">
      <c r="A388">
        <v>386</v>
      </c>
      <c r="B388">
        <v>192.99</v>
      </c>
      <c r="C388">
        <v>14668</v>
      </c>
      <c r="D388">
        <v>1214</v>
      </c>
      <c r="E388">
        <v>279.45</v>
      </c>
      <c r="F388">
        <v>192.99</v>
      </c>
      <c r="G388">
        <v>16970</v>
      </c>
      <c r="H388">
        <v>192.99</v>
      </c>
      <c r="I388">
        <v>385</v>
      </c>
      <c r="J388">
        <v>289.5</v>
      </c>
      <c r="K388">
        <v>192.99</v>
      </c>
      <c r="L388">
        <v>106400</v>
      </c>
      <c r="M388">
        <v>771</v>
      </c>
      <c r="N388">
        <v>292900</v>
      </c>
      <c r="O388">
        <v>96500</v>
      </c>
      <c r="P388">
        <v>1158</v>
      </c>
      <c r="Q388">
        <v>192.99</v>
      </c>
      <c r="R388">
        <v>3859</v>
      </c>
      <c r="S388">
        <v>1110</v>
      </c>
      <c r="T388">
        <v>1229.5</v>
      </c>
      <c r="U388">
        <v>192.99</v>
      </c>
      <c r="V388">
        <v>192.99</v>
      </c>
      <c r="W388">
        <v>192.99</v>
      </c>
      <c r="X388">
        <v>192.99</v>
      </c>
      <c r="Y388">
        <v>192.99</v>
      </c>
      <c r="Z388">
        <v>2158</v>
      </c>
      <c r="AA388">
        <v>38590</v>
      </c>
      <c r="AB388">
        <v>25089</v>
      </c>
      <c r="AC388">
        <v>5360</v>
      </c>
      <c r="AD388">
        <v>1900000</v>
      </c>
      <c r="AE388">
        <v>192.99</v>
      </c>
      <c r="AF388">
        <v>935</v>
      </c>
      <c r="AG388">
        <v>192.99</v>
      </c>
      <c r="AH388">
        <v>20844</v>
      </c>
      <c r="AI388">
        <v>28849</v>
      </c>
      <c r="AJ388">
        <v>190900</v>
      </c>
      <c r="AK388">
        <v>192.99</v>
      </c>
      <c r="AL388">
        <v>232</v>
      </c>
      <c r="AM388">
        <v>518.1</v>
      </c>
      <c r="AN388">
        <v>192.99</v>
      </c>
      <c r="AO388">
        <v>589</v>
      </c>
      <c r="AP388">
        <v>192.99</v>
      </c>
      <c r="AQ388">
        <v>57649</v>
      </c>
      <c r="AR388">
        <v>2651</v>
      </c>
      <c r="AS388">
        <v>192.99</v>
      </c>
      <c r="AT388">
        <v>212.95</v>
      </c>
      <c r="AU388">
        <v>1264</v>
      </c>
      <c r="AV388">
        <v>18234</v>
      </c>
      <c r="AW388">
        <v>521.1</v>
      </c>
      <c r="AX388">
        <v>7919</v>
      </c>
      <c r="AY388">
        <v>485.99</v>
      </c>
      <c r="AZ388">
        <v>192.99</v>
      </c>
      <c r="BA388">
        <v>696.8</v>
      </c>
      <c r="BB388">
        <v>692.8</v>
      </c>
      <c r="BC388">
        <v>7819</v>
      </c>
      <c r="BD388">
        <v>382</v>
      </c>
      <c r="BE388">
        <v>202.9</v>
      </c>
      <c r="BF388">
        <v>192.99</v>
      </c>
      <c r="BG388">
        <v>192.99</v>
      </c>
      <c r="BH388">
        <v>1264</v>
      </c>
      <c r="BI388">
        <v>192.99</v>
      </c>
      <c r="BJ388">
        <v>2029</v>
      </c>
      <c r="BK388">
        <v>232</v>
      </c>
      <c r="BL388">
        <v>8068</v>
      </c>
      <c r="BM388">
        <v>5889</v>
      </c>
      <c r="BN388">
        <v>1235.2</v>
      </c>
      <c r="BO388">
        <v>610.5</v>
      </c>
      <c r="BP388">
        <v>1615.5</v>
      </c>
      <c r="BQ388">
        <v>192.99</v>
      </c>
      <c r="BR388">
        <v>111.49</v>
      </c>
      <c r="BS388">
        <v>4020712</v>
      </c>
      <c r="BT388">
        <v>41528.6</v>
      </c>
      <c r="BU388" t="str">
        <f>SRP[[#This Row],[Tier]]&amp;" - "&amp;DOLLAR(SRP[[#This Row],[United States]],2)&amp;" USD"</f>
        <v>386 - $192.99 USD</v>
      </c>
      <c r="BV388" t="str">
        <f>WSP[[#This Row],[LOOKUP]]</f>
        <v>386 - $135.09 USD</v>
      </c>
    </row>
    <row r="389" spans="1:74" x14ac:dyDescent="0.25">
      <c r="A389">
        <v>387</v>
      </c>
      <c r="B389">
        <v>193.49</v>
      </c>
      <c r="C389">
        <v>14706</v>
      </c>
      <c r="D389">
        <v>1216.5</v>
      </c>
      <c r="E389">
        <v>280.2</v>
      </c>
      <c r="F389">
        <v>193.49</v>
      </c>
      <c r="G389">
        <v>17015</v>
      </c>
      <c r="H389">
        <v>193.49</v>
      </c>
      <c r="I389">
        <v>386</v>
      </c>
      <c r="J389">
        <v>290.25</v>
      </c>
      <c r="K389">
        <v>193.49</v>
      </c>
      <c r="L389">
        <v>106650</v>
      </c>
      <c r="M389">
        <v>773</v>
      </c>
      <c r="N389">
        <v>293400</v>
      </c>
      <c r="O389">
        <v>96750</v>
      </c>
      <c r="P389">
        <v>1161</v>
      </c>
      <c r="Q389">
        <v>193.49</v>
      </c>
      <c r="R389">
        <v>3869</v>
      </c>
      <c r="S389">
        <v>1112.5</v>
      </c>
      <c r="T389">
        <v>1232.75</v>
      </c>
      <c r="U389">
        <v>193.49</v>
      </c>
      <c r="V389">
        <v>193.49</v>
      </c>
      <c r="W389">
        <v>193.49</v>
      </c>
      <c r="X389">
        <v>193.49</v>
      </c>
      <c r="Y389">
        <v>193.49</v>
      </c>
      <c r="Z389">
        <v>2164.5</v>
      </c>
      <c r="AA389">
        <v>38690</v>
      </c>
      <c r="AB389">
        <v>25154</v>
      </c>
      <c r="AC389">
        <v>5370</v>
      </c>
      <c r="AD389">
        <v>1905000</v>
      </c>
      <c r="AE389">
        <v>193.49</v>
      </c>
      <c r="AF389">
        <v>937.5</v>
      </c>
      <c r="AG389">
        <v>193.49</v>
      </c>
      <c r="AH389">
        <v>20930</v>
      </c>
      <c r="AI389">
        <v>28924</v>
      </c>
      <c r="AJ389">
        <v>191400</v>
      </c>
      <c r="AK389">
        <v>193.49</v>
      </c>
      <c r="AL389">
        <v>232.5</v>
      </c>
      <c r="AM389">
        <v>519.45000000000005</v>
      </c>
      <c r="AN389">
        <v>193.49</v>
      </c>
      <c r="AO389">
        <v>591</v>
      </c>
      <c r="AP389">
        <v>193.49</v>
      </c>
      <c r="AQ389">
        <v>57799</v>
      </c>
      <c r="AR389">
        <v>2658</v>
      </c>
      <c r="AS389">
        <v>193.49</v>
      </c>
      <c r="AT389">
        <v>213.45</v>
      </c>
      <c r="AU389">
        <v>1266.5</v>
      </c>
      <c r="AV389">
        <v>18281.5</v>
      </c>
      <c r="AW389">
        <v>522.45000000000005</v>
      </c>
      <c r="AX389">
        <v>7939</v>
      </c>
      <c r="AY389">
        <v>486.99</v>
      </c>
      <c r="AZ389">
        <v>193.49</v>
      </c>
      <c r="BA389">
        <v>698.6</v>
      </c>
      <c r="BB389">
        <v>694.6</v>
      </c>
      <c r="BC389">
        <v>7839</v>
      </c>
      <c r="BD389">
        <v>382.5</v>
      </c>
      <c r="BE389">
        <v>203.4</v>
      </c>
      <c r="BF389">
        <v>193.49</v>
      </c>
      <c r="BG389">
        <v>193.49</v>
      </c>
      <c r="BH389">
        <v>1266.5</v>
      </c>
      <c r="BI389">
        <v>193.49</v>
      </c>
      <c r="BJ389">
        <v>2034</v>
      </c>
      <c r="BK389">
        <v>232.5</v>
      </c>
      <c r="BL389">
        <v>8091</v>
      </c>
      <c r="BM389">
        <v>5904</v>
      </c>
      <c r="BN389">
        <v>1238.4000000000001</v>
      </c>
      <c r="BO389">
        <v>612.25</v>
      </c>
      <c r="BP389">
        <v>1619.75</v>
      </c>
      <c r="BQ389">
        <v>193.49</v>
      </c>
      <c r="BR389">
        <v>111.74</v>
      </c>
      <c r="BS389">
        <v>4031129</v>
      </c>
      <c r="BT389">
        <v>41636.199999999997</v>
      </c>
      <c r="BU389" t="str">
        <f>SRP[[#This Row],[Tier]]&amp;" - "&amp;DOLLAR(SRP[[#This Row],[United States]],2)&amp;" USD"</f>
        <v>387 - $193.49 USD</v>
      </c>
      <c r="BV389" t="str">
        <f>WSP[[#This Row],[LOOKUP]]</f>
        <v>387 - $135.44 USD</v>
      </c>
    </row>
    <row r="390" spans="1:74" x14ac:dyDescent="0.25">
      <c r="A390">
        <v>388</v>
      </c>
      <c r="B390">
        <v>193.99</v>
      </c>
      <c r="C390">
        <v>14744</v>
      </c>
      <c r="D390">
        <v>1219</v>
      </c>
      <c r="E390">
        <v>280.95</v>
      </c>
      <c r="F390">
        <v>193.99</v>
      </c>
      <c r="G390">
        <v>17060</v>
      </c>
      <c r="H390">
        <v>193.99</v>
      </c>
      <c r="I390">
        <v>387</v>
      </c>
      <c r="J390">
        <v>291</v>
      </c>
      <c r="K390">
        <v>193.99</v>
      </c>
      <c r="L390">
        <v>106900</v>
      </c>
      <c r="M390">
        <v>775</v>
      </c>
      <c r="N390">
        <v>293900</v>
      </c>
      <c r="O390">
        <v>97000</v>
      </c>
      <c r="P390">
        <v>1164</v>
      </c>
      <c r="Q390">
        <v>193.99</v>
      </c>
      <c r="R390">
        <v>3879</v>
      </c>
      <c r="S390">
        <v>1115</v>
      </c>
      <c r="T390">
        <v>1236</v>
      </c>
      <c r="U390">
        <v>193.99</v>
      </c>
      <c r="V390">
        <v>193.99</v>
      </c>
      <c r="W390">
        <v>193.99</v>
      </c>
      <c r="X390">
        <v>193.99</v>
      </c>
      <c r="Y390">
        <v>193.99</v>
      </c>
      <c r="Z390">
        <v>2171</v>
      </c>
      <c r="AA390">
        <v>38790</v>
      </c>
      <c r="AB390">
        <v>25219</v>
      </c>
      <c r="AC390">
        <v>5380</v>
      </c>
      <c r="AD390">
        <v>1910000</v>
      </c>
      <c r="AE390">
        <v>193.99</v>
      </c>
      <c r="AF390">
        <v>940</v>
      </c>
      <c r="AG390">
        <v>193.99</v>
      </c>
      <c r="AH390">
        <v>20952</v>
      </c>
      <c r="AI390">
        <v>28999</v>
      </c>
      <c r="AJ390">
        <v>191900</v>
      </c>
      <c r="AK390">
        <v>193.99</v>
      </c>
      <c r="AL390">
        <v>233</v>
      </c>
      <c r="AM390">
        <v>520.79999999999995</v>
      </c>
      <c r="AN390">
        <v>193.99</v>
      </c>
      <c r="AO390">
        <v>592</v>
      </c>
      <c r="AP390">
        <v>193.99</v>
      </c>
      <c r="AQ390">
        <v>57949</v>
      </c>
      <c r="AR390">
        <v>2665</v>
      </c>
      <c r="AS390">
        <v>193.99</v>
      </c>
      <c r="AT390">
        <v>213.95</v>
      </c>
      <c r="AU390">
        <v>1269</v>
      </c>
      <c r="AV390">
        <v>18329</v>
      </c>
      <c r="AW390">
        <v>523.79999999999995</v>
      </c>
      <c r="AX390">
        <v>7959</v>
      </c>
      <c r="AY390">
        <v>487.99</v>
      </c>
      <c r="AZ390">
        <v>193.99</v>
      </c>
      <c r="BA390">
        <v>700.4</v>
      </c>
      <c r="BB390">
        <v>696.4</v>
      </c>
      <c r="BC390">
        <v>7859</v>
      </c>
      <c r="BD390">
        <v>383</v>
      </c>
      <c r="BE390">
        <v>203.9</v>
      </c>
      <c r="BF390">
        <v>193.99</v>
      </c>
      <c r="BG390">
        <v>193.99</v>
      </c>
      <c r="BH390">
        <v>1269</v>
      </c>
      <c r="BI390">
        <v>193.99</v>
      </c>
      <c r="BJ390">
        <v>2039</v>
      </c>
      <c r="BK390">
        <v>233</v>
      </c>
      <c r="BL390">
        <v>8114</v>
      </c>
      <c r="BM390">
        <v>5919</v>
      </c>
      <c r="BN390">
        <v>1241.5999999999999</v>
      </c>
      <c r="BO390">
        <v>614</v>
      </c>
      <c r="BP390">
        <v>1624</v>
      </c>
      <c r="BQ390">
        <v>193.99</v>
      </c>
      <c r="BR390">
        <v>111.99</v>
      </c>
      <c r="BS390">
        <v>4041546</v>
      </c>
      <c r="BT390">
        <v>41743.800000000003</v>
      </c>
      <c r="BU390" t="str">
        <f>SRP[[#This Row],[Tier]]&amp;" - "&amp;DOLLAR(SRP[[#This Row],[United States]],2)&amp;" USD"</f>
        <v>388 - $193.99 USD</v>
      </c>
      <c r="BV390" t="str">
        <f>WSP[[#This Row],[LOOKUP]]</f>
        <v>388 - $135.79 USD</v>
      </c>
    </row>
    <row r="391" spans="1:74" x14ac:dyDescent="0.25">
      <c r="A391">
        <v>389</v>
      </c>
      <c r="B391">
        <v>194.49</v>
      </c>
      <c r="C391">
        <v>14782</v>
      </c>
      <c r="D391">
        <v>1221.5</v>
      </c>
      <c r="E391">
        <v>281.7</v>
      </c>
      <c r="F391">
        <v>194.49</v>
      </c>
      <c r="G391">
        <v>17105</v>
      </c>
      <c r="H391">
        <v>194.49</v>
      </c>
      <c r="I391">
        <v>388</v>
      </c>
      <c r="J391">
        <v>291.75</v>
      </c>
      <c r="K391">
        <v>194.49</v>
      </c>
      <c r="L391">
        <v>107150</v>
      </c>
      <c r="M391">
        <v>777</v>
      </c>
      <c r="N391">
        <v>294400</v>
      </c>
      <c r="O391">
        <v>97250</v>
      </c>
      <c r="P391">
        <v>1167</v>
      </c>
      <c r="Q391">
        <v>194.49</v>
      </c>
      <c r="R391">
        <v>3889</v>
      </c>
      <c r="S391">
        <v>1117.5</v>
      </c>
      <c r="T391">
        <v>1239.25</v>
      </c>
      <c r="U391">
        <v>194.49</v>
      </c>
      <c r="V391">
        <v>194.49</v>
      </c>
      <c r="W391">
        <v>194.49</v>
      </c>
      <c r="X391">
        <v>194.49</v>
      </c>
      <c r="Y391">
        <v>194.49</v>
      </c>
      <c r="Z391">
        <v>2177.5</v>
      </c>
      <c r="AA391">
        <v>38890</v>
      </c>
      <c r="AB391">
        <v>25284</v>
      </c>
      <c r="AC391">
        <v>5390</v>
      </c>
      <c r="AD391">
        <v>1915000</v>
      </c>
      <c r="AE391">
        <v>194.49</v>
      </c>
      <c r="AF391">
        <v>942.5</v>
      </c>
      <c r="AG391">
        <v>194.49</v>
      </c>
      <c r="AH391">
        <v>21038</v>
      </c>
      <c r="AI391">
        <v>29074</v>
      </c>
      <c r="AJ391">
        <v>192400</v>
      </c>
      <c r="AK391">
        <v>194.49</v>
      </c>
      <c r="AL391">
        <v>233.5</v>
      </c>
      <c r="AM391">
        <v>522.15</v>
      </c>
      <c r="AN391">
        <v>194.49</v>
      </c>
      <c r="AO391">
        <v>594</v>
      </c>
      <c r="AP391">
        <v>194.49</v>
      </c>
      <c r="AQ391">
        <v>58099</v>
      </c>
      <c r="AR391">
        <v>2672</v>
      </c>
      <c r="AS391">
        <v>194.49</v>
      </c>
      <c r="AT391">
        <v>214.45</v>
      </c>
      <c r="AU391">
        <v>1271.5</v>
      </c>
      <c r="AV391">
        <v>18376.5</v>
      </c>
      <c r="AW391">
        <v>525.15</v>
      </c>
      <c r="AX391">
        <v>7979</v>
      </c>
      <c r="AY391">
        <v>488.99</v>
      </c>
      <c r="AZ391">
        <v>194.49</v>
      </c>
      <c r="BA391">
        <v>702.2</v>
      </c>
      <c r="BB391">
        <v>698.2</v>
      </c>
      <c r="BC391">
        <v>7879</v>
      </c>
      <c r="BD391">
        <v>383.5</v>
      </c>
      <c r="BE391">
        <v>204.4</v>
      </c>
      <c r="BF391">
        <v>194.49</v>
      </c>
      <c r="BG391">
        <v>194.49</v>
      </c>
      <c r="BH391">
        <v>1271.5</v>
      </c>
      <c r="BI391">
        <v>194.49</v>
      </c>
      <c r="BJ391">
        <v>2044</v>
      </c>
      <c r="BK391">
        <v>233.5</v>
      </c>
      <c r="BL391">
        <v>8137</v>
      </c>
      <c r="BM391">
        <v>5934</v>
      </c>
      <c r="BN391">
        <v>1244.8</v>
      </c>
      <c r="BO391">
        <v>615.75</v>
      </c>
      <c r="BP391">
        <v>1628.25</v>
      </c>
      <c r="BQ391">
        <v>194.49</v>
      </c>
      <c r="BR391">
        <v>112.24</v>
      </c>
      <c r="BS391">
        <v>4051963</v>
      </c>
      <c r="BT391">
        <v>41851.4</v>
      </c>
      <c r="BU391" t="str">
        <f>SRP[[#This Row],[Tier]]&amp;" - "&amp;DOLLAR(SRP[[#This Row],[United States]],2)&amp;" USD"</f>
        <v>389 - $194.49 USD</v>
      </c>
      <c r="BV391" t="str">
        <f>WSP[[#This Row],[LOOKUP]]</f>
        <v>389 - $136.14 USD</v>
      </c>
    </row>
    <row r="392" spans="1:74" x14ac:dyDescent="0.25">
      <c r="A392">
        <v>390</v>
      </c>
      <c r="B392">
        <v>194.99</v>
      </c>
      <c r="C392">
        <v>14820</v>
      </c>
      <c r="D392">
        <v>1224</v>
      </c>
      <c r="E392">
        <v>282.45</v>
      </c>
      <c r="F392">
        <v>194.99</v>
      </c>
      <c r="G392">
        <v>17150</v>
      </c>
      <c r="H392">
        <v>194.99</v>
      </c>
      <c r="I392">
        <v>389</v>
      </c>
      <c r="J392">
        <v>292.5</v>
      </c>
      <c r="K392">
        <v>194.99</v>
      </c>
      <c r="L392">
        <v>107400</v>
      </c>
      <c r="M392">
        <v>779</v>
      </c>
      <c r="N392">
        <v>294900</v>
      </c>
      <c r="O392">
        <v>97500</v>
      </c>
      <c r="P392">
        <v>1170</v>
      </c>
      <c r="Q392">
        <v>194.99</v>
      </c>
      <c r="R392">
        <v>3899</v>
      </c>
      <c r="S392">
        <v>1120</v>
      </c>
      <c r="T392">
        <v>1242.5</v>
      </c>
      <c r="U392">
        <v>194.99</v>
      </c>
      <c r="V392">
        <v>194.99</v>
      </c>
      <c r="W392">
        <v>194.99</v>
      </c>
      <c r="X392">
        <v>194.99</v>
      </c>
      <c r="Y392">
        <v>194.99</v>
      </c>
      <c r="Z392">
        <v>2184</v>
      </c>
      <c r="AA392">
        <v>38990</v>
      </c>
      <c r="AB392">
        <v>25349</v>
      </c>
      <c r="AC392">
        <v>5400</v>
      </c>
      <c r="AD392">
        <v>1920000</v>
      </c>
      <c r="AE392">
        <v>194.99</v>
      </c>
      <c r="AF392">
        <v>945</v>
      </c>
      <c r="AG392">
        <v>194.99</v>
      </c>
      <c r="AH392">
        <v>21060</v>
      </c>
      <c r="AI392">
        <v>29149</v>
      </c>
      <c r="AJ392">
        <v>192900</v>
      </c>
      <c r="AK392">
        <v>194.99</v>
      </c>
      <c r="AL392">
        <v>234</v>
      </c>
      <c r="AM392">
        <v>523.5</v>
      </c>
      <c r="AN392">
        <v>194.99</v>
      </c>
      <c r="AO392">
        <v>595</v>
      </c>
      <c r="AP392">
        <v>194.99</v>
      </c>
      <c r="AQ392">
        <v>58249</v>
      </c>
      <c r="AR392">
        <v>2679</v>
      </c>
      <c r="AS392">
        <v>194.99</v>
      </c>
      <c r="AT392">
        <v>214.95</v>
      </c>
      <c r="AU392">
        <v>1274</v>
      </c>
      <c r="AV392">
        <v>18424</v>
      </c>
      <c r="AW392">
        <v>526.5</v>
      </c>
      <c r="AX392">
        <v>7999</v>
      </c>
      <c r="AY392">
        <v>489.99</v>
      </c>
      <c r="AZ392">
        <v>194.99</v>
      </c>
      <c r="BA392">
        <v>704</v>
      </c>
      <c r="BB392">
        <v>700</v>
      </c>
      <c r="BC392">
        <v>7899</v>
      </c>
      <c r="BD392">
        <v>384</v>
      </c>
      <c r="BE392">
        <v>204.9</v>
      </c>
      <c r="BF392">
        <v>194.99</v>
      </c>
      <c r="BG392">
        <v>194.99</v>
      </c>
      <c r="BH392">
        <v>1274</v>
      </c>
      <c r="BI392">
        <v>194.99</v>
      </c>
      <c r="BJ392">
        <v>2049</v>
      </c>
      <c r="BK392">
        <v>234</v>
      </c>
      <c r="BL392">
        <v>8160</v>
      </c>
      <c r="BM392">
        <v>5949</v>
      </c>
      <c r="BN392">
        <v>1248</v>
      </c>
      <c r="BO392">
        <v>617.5</v>
      </c>
      <c r="BP392">
        <v>1632.5</v>
      </c>
      <c r="BQ392">
        <v>194.99</v>
      </c>
      <c r="BR392">
        <v>112.49</v>
      </c>
      <c r="BS392">
        <v>4062380</v>
      </c>
      <c r="BT392">
        <v>41959</v>
      </c>
      <c r="BU392" t="str">
        <f>SRP[[#This Row],[Tier]]&amp;" - "&amp;DOLLAR(SRP[[#This Row],[United States]],2)&amp;" USD"</f>
        <v>390 - $194.99 USD</v>
      </c>
      <c r="BV392" t="str">
        <f>WSP[[#This Row],[LOOKUP]]</f>
        <v>390 - $136.49 USD</v>
      </c>
    </row>
    <row r="393" spans="1:74" x14ac:dyDescent="0.25">
      <c r="A393">
        <v>391</v>
      </c>
      <c r="B393">
        <v>195.49</v>
      </c>
      <c r="C393">
        <v>14858</v>
      </c>
      <c r="D393">
        <v>1226.5</v>
      </c>
      <c r="E393">
        <v>283.2</v>
      </c>
      <c r="F393">
        <v>195.49</v>
      </c>
      <c r="G393">
        <v>17195</v>
      </c>
      <c r="H393">
        <v>195.49</v>
      </c>
      <c r="I393">
        <v>390</v>
      </c>
      <c r="J393">
        <v>293.25</v>
      </c>
      <c r="K393">
        <v>195.49</v>
      </c>
      <c r="L393">
        <v>107650</v>
      </c>
      <c r="M393">
        <v>781</v>
      </c>
      <c r="N393">
        <v>295400</v>
      </c>
      <c r="O393">
        <v>97750</v>
      </c>
      <c r="P393">
        <v>1173</v>
      </c>
      <c r="Q393">
        <v>195.49</v>
      </c>
      <c r="R393">
        <v>3909</v>
      </c>
      <c r="S393">
        <v>1122.5</v>
      </c>
      <c r="T393">
        <v>1245.75</v>
      </c>
      <c r="U393">
        <v>195.49</v>
      </c>
      <c r="V393">
        <v>195.49</v>
      </c>
      <c r="W393">
        <v>195.49</v>
      </c>
      <c r="X393">
        <v>195.49</v>
      </c>
      <c r="Y393">
        <v>195.49</v>
      </c>
      <c r="Z393">
        <v>2190.5</v>
      </c>
      <c r="AA393">
        <v>39090</v>
      </c>
      <c r="AB393">
        <v>25414</v>
      </c>
      <c r="AC393">
        <v>5410</v>
      </c>
      <c r="AD393">
        <v>1925000</v>
      </c>
      <c r="AE393">
        <v>195.49</v>
      </c>
      <c r="AF393">
        <v>947.5</v>
      </c>
      <c r="AG393">
        <v>195.49</v>
      </c>
      <c r="AH393">
        <v>21146</v>
      </c>
      <c r="AI393">
        <v>29224</v>
      </c>
      <c r="AJ393">
        <v>193400</v>
      </c>
      <c r="AK393">
        <v>195.49</v>
      </c>
      <c r="AL393">
        <v>234.5</v>
      </c>
      <c r="AM393">
        <v>524.85</v>
      </c>
      <c r="AN393">
        <v>195.49</v>
      </c>
      <c r="AO393">
        <v>597</v>
      </c>
      <c r="AP393">
        <v>195.49</v>
      </c>
      <c r="AQ393">
        <v>58399</v>
      </c>
      <c r="AR393">
        <v>2686</v>
      </c>
      <c r="AS393">
        <v>195.49</v>
      </c>
      <c r="AT393">
        <v>215.45</v>
      </c>
      <c r="AU393">
        <v>1276.5</v>
      </c>
      <c r="AV393">
        <v>18471.5</v>
      </c>
      <c r="AW393">
        <v>527.85</v>
      </c>
      <c r="AX393">
        <v>8019</v>
      </c>
      <c r="AY393">
        <v>490.99</v>
      </c>
      <c r="AZ393">
        <v>195.49</v>
      </c>
      <c r="BA393">
        <v>705.8</v>
      </c>
      <c r="BB393">
        <v>701.8</v>
      </c>
      <c r="BC393">
        <v>7919</v>
      </c>
      <c r="BD393">
        <v>384.5</v>
      </c>
      <c r="BE393">
        <v>205.4</v>
      </c>
      <c r="BF393">
        <v>195.49</v>
      </c>
      <c r="BG393">
        <v>195.49</v>
      </c>
      <c r="BH393">
        <v>1276.5</v>
      </c>
      <c r="BI393">
        <v>195.49</v>
      </c>
      <c r="BJ393">
        <v>2054</v>
      </c>
      <c r="BK393">
        <v>234.5</v>
      </c>
      <c r="BL393">
        <v>8183</v>
      </c>
      <c r="BM393">
        <v>5964</v>
      </c>
      <c r="BN393">
        <v>1251.2</v>
      </c>
      <c r="BO393">
        <v>619.25</v>
      </c>
      <c r="BP393">
        <v>1636.75</v>
      </c>
      <c r="BQ393">
        <v>195.49</v>
      </c>
      <c r="BR393">
        <v>112.74</v>
      </c>
      <c r="BS393">
        <v>4072797</v>
      </c>
      <c r="BT393">
        <v>42066.6</v>
      </c>
      <c r="BU393" t="str">
        <f>SRP[[#This Row],[Tier]]&amp;" - "&amp;DOLLAR(SRP[[#This Row],[United States]],2)&amp;" USD"</f>
        <v>391 - $195.49 USD</v>
      </c>
      <c r="BV393" t="str">
        <f>WSP[[#This Row],[LOOKUP]]</f>
        <v>391 - $136.84 USD</v>
      </c>
    </row>
    <row r="394" spans="1:74" x14ac:dyDescent="0.25">
      <c r="A394">
        <v>392</v>
      </c>
      <c r="B394">
        <v>195.99</v>
      </c>
      <c r="C394">
        <v>14896</v>
      </c>
      <c r="D394">
        <v>1229</v>
      </c>
      <c r="E394">
        <v>283.95</v>
      </c>
      <c r="F394">
        <v>195.99</v>
      </c>
      <c r="G394">
        <v>17240</v>
      </c>
      <c r="H394">
        <v>195.99</v>
      </c>
      <c r="I394">
        <v>391</v>
      </c>
      <c r="J394">
        <v>294</v>
      </c>
      <c r="K394">
        <v>195.99</v>
      </c>
      <c r="L394">
        <v>107900</v>
      </c>
      <c r="M394">
        <v>783</v>
      </c>
      <c r="N394">
        <v>295900</v>
      </c>
      <c r="O394">
        <v>98000</v>
      </c>
      <c r="P394">
        <v>1176</v>
      </c>
      <c r="Q394">
        <v>195.99</v>
      </c>
      <c r="R394">
        <v>3919</v>
      </c>
      <c r="S394">
        <v>1125</v>
      </c>
      <c r="T394">
        <v>1249</v>
      </c>
      <c r="U394">
        <v>195.99</v>
      </c>
      <c r="V394">
        <v>195.99</v>
      </c>
      <c r="W394">
        <v>195.99</v>
      </c>
      <c r="X394">
        <v>195.99</v>
      </c>
      <c r="Y394">
        <v>195.99</v>
      </c>
      <c r="Z394">
        <v>2197</v>
      </c>
      <c r="AA394">
        <v>39190</v>
      </c>
      <c r="AB394">
        <v>25479</v>
      </c>
      <c r="AC394">
        <v>5420</v>
      </c>
      <c r="AD394">
        <v>1930000</v>
      </c>
      <c r="AE394">
        <v>195.99</v>
      </c>
      <c r="AF394">
        <v>950</v>
      </c>
      <c r="AG394">
        <v>195.99</v>
      </c>
      <c r="AH394">
        <v>21168</v>
      </c>
      <c r="AI394">
        <v>29299</v>
      </c>
      <c r="AJ394">
        <v>193900</v>
      </c>
      <c r="AK394">
        <v>195.99</v>
      </c>
      <c r="AL394">
        <v>235</v>
      </c>
      <c r="AM394">
        <v>526.20000000000005</v>
      </c>
      <c r="AN394">
        <v>195.99</v>
      </c>
      <c r="AO394">
        <v>598</v>
      </c>
      <c r="AP394">
        <v>195.99</v>
      </c>
      <c r="AQ394">
        <v>58549</v>
      </c>
      <c r="AR394">
        <v>2693</v>
      </c>
      <c r="AS394">
        <v>195.99</v>
      </c>
      <c r="AT394">
        <v>215.95</v>
      </c>
      <c r="AU394">
        <v>1279</v>
      </c>
      <c r="AV394">
        <v>18519</v>
      </c>
      <c r="AW394">
        <v>529.20000000000005</v>
      </c>
      <c r="AX394">
        <v>8039</v>
      </c>
      <c r="AY394">
        <v>491.99</v>
      </c>
      <c r="AZ394">
        <v>195.99</v>
      </c>
      <c r="BA394">
        <v>707.6</v>
      </c>
      <c r="BB394">
        <v>703.6</v>
      </c>
      <c r="BC394">
        <v>7939</v>
      </c>
      <c r="BD394">
        <v>385</v>
      </c>
      <c r="BE394">
        <v>205.9</v>
      </c>
      <c r="BF394">
        <v>195.99</v>
      </c>
      <c r="BG394">
        <v>195.99</v>
      </c>
      <c r="BH394">
        <v>1279</v>
      </c>
      <c r="BI394">
        <v>195.99</v>
      </c>
      <c r="BJ394">
        <v>2059</v>
      </c>
      <c r="BK394">
        <v>235</v>
      </c>
      <c r="BL394">
        <v>8206</v>
      </c>
      <c r="BM394">
        <v>5979</v>
      </c>
      <c r="BN394">
        <v>1254.4000000000001</v>
      </c>
      <c r="BO394">
        <v>621</v>
      </c>
      <c r="BP394">
        <v>1641</v>
      </c>
      <c r="BQ394">
        <v>195.99</v>
      </c>
      <c r="BR394">
        <v>112.99</v>
      </c>
      <c r="BS394">
        <v>4083214</v>
      </c>
      <c r="BT394">
        <v>42174.2</v>
      </c>
      <c r="BU394" t="str">
        <f>SRP[[#This Row],[Tier]]&amp;" - "&amp;DOLLAR(SRP[[#This Row],[United States]],2)&amp;" USD"</f>
        <v>392 - $195.99 USD</v>
      </c>
      <c r="BV394" t="str">
        <f>WSP[[#This Row],[LOOKUP]]</f>
        <v>392 - $137.19 USD</v>
      </c>
    </row>
    <row r="395" spans="1:74" x14ac:dyDescent="0.25">
      <c r="A395">
        <v>393</v>
      </c>
      <c r="B395">
        <v>196.49</v>
      </c>
      <c r="C395">
        <v>14934</v>
      </c>
      <c r="D395">
        <v>1231.5</v>
      </c>
      <c r="E395">
        <v>284.7</v>
      </c>
      <c r="F395">
        <v>196.49</v>
      </c>
      <c r="G395">
        <v>17285</v>
      </c>
      <c r="H395">
        <v>196.49</v>
      </c>
      <c r="I395">
        <v>392</v>
      </c>
      <c r="J395">
        <v>294.75</v>
      </c>
      <c r="K395">
        <v>196.49</v>
      </c>
      <c r="L395">
        <v>108150</v>
      </c>
      <c r="M395">
        <v>785</v>
      </c>
      <c r="N395">
        <v>296400</v>
      </c>
      <c r="O395">
        <v>98250</v>
      </c>
      <c r="P395">
        <v>1179</v>
      </c>
      <c r="Q395">
        <v>196.49</v>
      </c>
      <c r="R395">
        <v>3929</v>
      </c>
      <c r="S395">
        <v>1127.5</v>
      </c>
      <c r="T395">
        <v>1252.25</v>
      </c>
      <c r="U395">
        <v>196.49</v>
      </c>
      <c r="V395">
        <v>196.49</v>
      </c>
      <c r="W395">
        <v>196.49</v>
      </c>
      <c r="X395">
        <v>196.49</v>
      </c>
      <c r="Y395">
        <v>196.49</v>
      </c>
      <c r="Z395">
        <v>2203.5</v>
      </c>
      <c r="AA395">
        <v>39290</v>
      </c>
      <c r="AB395">
        <v>25544</v>
      </c>
      <c r="AC395">
        <v>5430</v>
      </c>
      <c r="AD395">
        <v>1935000</v>
      </c>
      <c r="AE395">
        <v>196.49</v>
      </c>
      <c r="AF395">
        <v>952.5</v>
      </c>
      <c r="AG395">
        <v>196.49</v>
      </c>
      <c r="AH395">
        <v>21254</v>
      </c>
      <c r="AI395">
        <v>29374</v>
      </c>
      <c r="AJ395">
        <v>194400</v>
      </c>
      <c r="AK395">
        <v>196.49</v>
      </c>
      <c r="AL395">
        <v>235.5</v>
      </c>
      <c r="AM395">
        <v>527.54999999999995</v>
      </c>
      <c r="AN395">
        <v>196.49</v>
      </c>
      <c r="AO395">
        <v>600</v>
      </c>
      <c r="AP395">
        <v>196.49</v>
      </c>
      <c r="AQ395">
        <v>58699</v>
      </c>
      <c r="AR395">
        <v>2700</v>
      </c>
      <c r="AS395">
        <v>196.49</v>
      </c>
      <c r="AT395">
        <v>216.45</v>
      </c>
      <c r="AU395">
        <v>1281.5</v>
      </c>
      <c r="AV395">
        <v>18566.5</v>
      </c>
      <c r="AW395">
        <v>530.54999999999995</v>
      </c>
      <c r="AX395">
        <v>8059</v>
      </c>
      <c r="AY395">
        <v>492.99</v>
      </c>
      <c r="AZ395">
        <v>196.49</v>
      </c>
      <c r="BA395">
        <v>709.4</v>
      </c>
      <c r="BB395">
        <v>705.4</v>
      </c>
      <c r="BC395">
        <v>7959</v>
      </c>
      <c r="BD395">
        <v>385.5</v>
      </c>
      <c r="BE395">
        <v>206.4</v>
      </c>
      <c r="BF395">
        <v>196.49</v>
      </c>
      <c r="BG395">
        <v>196.49</v>
      </c>
      <c r="BH395">
        <v>1281.5</v>
      </c>
      <c r="BI395">
        <v>196.49</v>
      </c>
      <c r="BJ395">
        <v>2064</v>
      </c>
      <c r="BK395">
        <v>235.5</v>
      </c>
      <c r="BL395">
        <v>8229</v>
      </c>
      <c r="BM395">
        <v>5994</v>
      </c>
      <c r="BN395">
        <v>1257.5999999999999</v>
      </c>
      <c r="BO395">
        <v>622.75</v>
      </c>
      <c r="BP395">
        <v>1645.25</v>
      </c>
      <c r="BQ395">
        <v>196.49</v>
      </c>
      <c r="BR395">
        <v>113.24</v>
      </c>
      <c r="BS395">
        <v>4093631</v>
      </c>
      <c r="BT395">
        <v>42281.8</v>
      </c>
      <c r="BU395" t="str">
        <f>SRP[[#This Row],[Tier]]&amp;" - "&amp;DOLLAR(SRP[[#This Row],[United States]],2)&amp;" USD"</f>
        <v>393 - $196.49 USD</v>
      </c>
      <c r="BV395" t="str">
        <f>WSP[[#This Row],[LOOKUP]]</f>
        <v>393 - $137.54 USD</v>
      </c>
    </row>
    <row r="396" spans="1:74" x14ac:dyDescent="0.25">
      <c r="A396">
        <v>394</v>
      </c>
      <c r="B396">
        <v>196.99</v>
      </c>
      <c r="C396">
        <v>14972</v>
      </c>
      <c r="D396">
        <v>1234</v>
      </c>
      <c r="E396">
        <v>285.45</v>
      </c>
      <c r="F396">
        <v>196.99</v>
      </c>
      <c r="G396">
        <v>17330</v>
      </c>
      <c r="H396">
        <v>196.99</v>
      </c>
      <c r="I396">
        <v>393</v>
      </c>
      <c r="J396">
        <v>295.5</v>
      </c>
      <c r="K396">
        <v>196.99</v>
      </c>
      <c r="L396">
        <v>108400</v>
      </c>
      <c r="M396">
        <v>787</v>
      </c>
      <c r="N396">
        <v>296900</v>
      </c>
      <c r="O396">
        <v>98500</v>
      </c>
      <c r="P396">
        <v>1182</v>
      </c>
      <c r="Q396">
        <v>196.99</v>
      </c>
      <c r="R396">
        <v>3939</v>
      </c>
      <c r="S396">
        <v>1130</v>
      </c>
      <c r="T396">
        <v>1255.5</v>
      </c>
      <c r="U396">
        <v>196.99</v>
      </c>
      <c r="V396">
        <v>196.99</v>
      </c>
      <c r="W396">
        <v>196.99</v>
      </c>
      <c r="X396">
        <v>196.99</v>
      </c>
      <c r="Y396">
        <v>196.99</v>
      </c>
      <c r="Z396">
        <v>2210</v>
      </c>
      <c r="AA396">
        <v>39390</v>
      </c>
      <c r="AB396">
        <v>25609</v>
      </c>
      <c r="AC396">
        <v>5440</v>
      </c>
      <c r="AD396">
        <v>1940000</v>
      </c>
      <c r="AE396">
        <v>196.99</v>
      </c>
      <c r="AF396">
        <v>955</v>
      </c>
      <c r="AG396">
        <v>196.99</v>
      </c>
      <c r="AH396">
        <v>21276</v>
      </c>
      <c r="AI396">
        <v>29449</v>
      </c>
      <c r="AJ396">
        <v>194900</v>
      </c>
      <c r="AK396">
        <v>196.99</v>
      </c>
      <c r="AL396">
        <v>236</v>
      </c>
      <c r="AM396">
        <v>528.9</v>
      </c>
      <c r="AN396">
        <v>196.99</v>
      </c>
      <c r="AO396">
        <v>601</v>
      </c>
      <c r="AP396">
        <v>196.99</v>
      </c>
      <c r="AQ396">
        <v>58849</v>
      </c>
      <c r="AR396">
        <v>2707</v>
      </c>
      <c r="AS396">
        <v>196.99</v>
      </c>
      <c r="AT396">
        <v>216.95</v>
      </c>
      <c r="AU396">
        <v>1284</v>
      </c>
      <c r="AV396">
        <v>18614</v>
      </c>
      <c r="AW396">
        <v>531.9</v>
      </c>
      <c r="AX396">
        <v>8079</v>
      </c>
      <c r="AY396">
        <v>493.99</v>
      </c>
      <c r="AZ396">
        <v>196.99</v>
      </c>
      <c r="BA396">
        <v>711.2</v>
      </c>
      <c r="BB396">
        <v>707.2</v>
      </c>
      <c r="BC396">
        <v>7979</v>
      </c>
      <c r="BD396">
        <v>386</v>
      </c>
      <c r="BE396">
        <v>206.9</v>
      </c>
      <c r="BF396">
        <v>196.99</v>
      </c>
      <c r="BG396">
        <v>196.99</v>
      </c>
      <c r="BH396">
        <v>1284</v>
      </c>
      <c r="BI396">
        <v>196.99</v>
      </c>
      <c r="BJ396">
        <v>2069</v>
      </c>
      <c r="BK396">
        <v>236</v>
      </c>
      <c r="BL396">
        <v>8252</v>
      </c>
      <c r="BM396">
        <v>6009</v>
      </c>
      <c r="BN396">
        <v>1260.8</v>
      </c>
      <c r="BO396">
        <v>624.5</v>
      </c>
      <c r="BP396">
        <v>1649.5</v>
      </c>
      <c r="BQ396">
        <v>196.99</v>
      </c>
      <c r="BR396">
        <v>113.49</v>
      </c>
      <c r="BS396">
        <v>4104048</v>
      </c>
      <c r="BT396">
        <v>42389.4</v>
      </c>
      <c r="BU396" t="str">
        <f>SRP[[#This Row],[Tier]]&amp;" - "&amp;DOLLAR(SRP[[#This Row],[United States]],2)&amp;" USD"</f>
        <v>394 - $196.99 USD</v>
      </c>
      <c r="BV396" t="str">
        <f>WSP[[#This Row],[LOOKUP]]</f>
        <v>394 - $137.89 USD</v>
      </c>
    </row>
    <row r="397" spans="1:74" x14ac:dyDescent="0.25">
      <c r="A397">
        <v>395</v>
      </c>
      <c r="B397">
        <v>197.49</v>
      </c>
      <c r="C397">
        <v>15010</v>
      </c>
      <c r="D397">
        <v>1236.5</v>
      </c>
      <c r="E397">
        <v>286.2</v>
      </c>
      <c r="F397">
        <v>197.49</v>
      </c>
      <c r="G397">
        <v>17375</v>
      </c>
      <c r="H397">
        <v>197.49</v>
      </c>
      <c r="I397">
        <v>394</v>
      </c>
      <c r="J397">
        <v>296.25</v>
      </c>
      <c r="K397">
        <v>197.49</v>
      </c>
      <c r="L397">
        <v>108650</v>
      </c>
      <c r="M397">
        <v>789</v>
      </c>
      <c r="N397">
        <v>297400</v>
      </c>
      <c r="O397">
        <v>98750</v>
      </c>
      <c r="P397">
        <v>1185</v>
      </c>
      <c r="Q397">
        <v>197.49</v>
      </c>
      <c r="R397">
        <v>3949</v>
      </c>
      <c r="S397">
        <v>1132.5</v>
      </c>
      <c r="T397">
        <v>1258.75</v>
      </c>
      <c r="U397">
        <v>197.49</v>
      </c>
      <c r="V397">
        <v>197.49</v>
      </c>
      <c r="W397">
        <v>197.49</v>
      </c>
      <c r="X397">
        <v>197.49</v>
      </c>
      <c r="Y397">
        <v>197.49</v>
      </c>
      <c r="Z397">
        <v>2216.5</v>
      </c>
      <c r="AA397">
        <v>39490</v>
      </c>
      <c r="AB397">
        <v>25674</v>
      </c>
      <c r="AC397">
        <v>5450</v>
      </c>
      <c r="AD397">
        <v>1945000</v>
      </c>
      <c r="AE397">
        <v>197.49</v>
      </c>
      <c r="AF397">
        <v>957.5</v>
      </c>
      <c r="AG397">
        <v>197.49</v>
      </c>
      <c r="AH397">
        <v>21362</v>
      </c>
      <c r="AI397">
        <v>29524</v>
      </c>
      <c r="AJ397">
        <v>195400</v>
      </c>
      <c r="AK397">
        <v>197.49</v>
      </c>
      <c r="AL397">
        <v>236.5</v>
      </c>
      <c r="AM397">
        <v>530.25</v>
      </c>
      <c r="AN397">
        <v>197.49</v>
      </c>
      <c r="AO397">
        <v>603</v>
      </c>
      <c r="AP397">
        <v>197.49</v>
      </c>
      <c r="AQ397">
        <v>58999</v>
      </c>
      <c r="AR397">
        <v>2714</v>
      </c>
      <c r="AS397">
        <v>197.49</v>
      </c>
      <c r="AT397">
        <v>217.45</v>
      </c>
      <c r="AU397">
        <v>1286.5</v>
      </c>
      <c r="AV397">
        <v>18661.5</v>
      </c>
      <c r="AW397">
        <v>533.25</v>
      </c>
      <c r="AX397">
        <v>8099</v>
      </c>
      <c r="AY397">
        <v>494.99</v>
      </c>
      <c r="AZ397">
        <v>197.49</v>
      </c>
      <c r="BA397">
        <v>713</v>
      </c>
      <c r="BB397">
        <v>709</v>
      </c>
      <c r="BC397">
        <v>7999</v>
      </c>
      <c r="BD397">
        <v>386.5</v>
      </c>
      <c r="BE397">
        <v>207.4</v>
      </c>
      <c r="BF397">
        <v>197.49</v>
      </c>
      <c r="BG397">
        <v>197.49</v>
      </c>
      <c r="BH397">
        <v>1286.5</v>
      </c>
      <c r="BI397">
        <v>197.49</v>
      </c>
      <c r="BJ397">
        <v>2074</v>
      </c>
      <c r="BK397">
        <v>236.5</v>
      </c>
      <c r="BL397">
        <v>8275</v>
      </c>
      <c r="BM397">
        <v>6024</v>
      </c>
      <c r="BN397">
        <v>1264</v>
      </c>
      <c r="BO397">
        <v>626.25</v>
      </c>
      <c r="BP397">
        <v>1653.75</v>
      </c>
      <c r="BQ397">
        <v>197.49</v>
      </c>
      <c r="BR397">
        <v>113.74</v>
      </c>
      <c r="BS397">
        <v>4114465</v>
      </c>
      <c r="BT397">
        <v>42497</v>
      </c>
      <c r="BU397" t="str">
        <f>SRP[[#This Row],[Tier]]&amp;" - "&amp;DOLLAR(SRP[[#This Row],[United States]],2)&amp;" USD"</f>
        <v>395 - $197.49 USD</v>
      </c>
      <c r="BV397" t="str">
        <f>WSP[[#This Row],[LOOKUP]]</f>
        <v>395 - $138.24 USD</v>
      </c>
    </row>
    <row r="398" spans="1:74" x14ac:dyDescent="0.25">
      <c r="A398">
        <v>396</v>
      </c>
      <c r="B398">
        <v>197.99</v>
      </c>
      <c r="C398">
        <v>15048</v>
      </c>
      <c r="D398">
        <v>1239</v>
      </c>
      <c r="E398">
        <v>286.95</v>
      </c>
      <c r="F398">
        <v>197.99</v>
      </c>
      <c r="G398">
        <v>17420</v>
      </c>
      <c r="H398">
        <v>197.99</v>
      </c>
      <c r="I398">
        <v>395</v>
      </c>
      <c r="J398">
        <v>297</v>
      </c>
      <c r="K398">
        <v>197.99</v>
      </c>
      <c r="L398">
        <v>108900</v>
      </c>
      <c r="M398">
        <v>791</v>
      </c>
      <c r="N398">
        <v>297900</v>
      </c>
      <c r="O398">
        <v>99000</v>
      </c>
      <c r="P398">
        <v>1188</v>
      </c>
      <c r="Q398">
        <v>197.99</v>
      </c>
      <c r="R398">
        <v>3959</v>
      </c>
      <c r="S398">
        <v>1135</v>
      </c>
      <c r="T398">
        <v>1262</v>
      </c>
      <c r="U398">
        <v>197.99</v>
      </c>
      <c r="V398">
        <v>197.99</v>
      </c>
      <c r="W398">
        <v>197.99</v>
      </c>
      <c r="X398">
        <v>197.99</v>
      </c>
      <c r="Y398">
        <v>197.99</v>
      </c>
      <c r="Z398">
        <v>2223</v>
      </c>
      <c r="AA398">
        <v>39590</v>
      </c>
      <c r="AB398">
        <v>25739</v>
      </c>
      <c r="AC398">
        <v>5460</v>
      </c>
      <c r="AD398">
        <v>1950000</v>
      </c>
      <c r="AE398">
        <v>197.99</v>
      </c>
      <c r="AF398">
        <v>960</v>
      </c>
      <c r="AG398">
        <v>197.99</v>
      </c>
      <c r="AH398">
        <v>21384</v>
      </c>
      <c r="AI398">
        <v>29599</v>
      </c>
      <c r="AJ398">
        <v>195900</v>
      </c>
      <c r="AK398">
        <v>197.99</v>
      </c>
      <c r="AL398">
        <v>237</v>
      </c>
      <c r="AM398">
        <v>531.6</v>
      </c>
      <c r="AN398">
        <v>197.99</v>
      </c>
      <c r="AO398">
        <v>604</v>
      </c>
      <c r="AP398">
        <v>197.99</v>
      </c>
      <c r="AQ398">
        <v>59149</v>
      </c>
      <c r="AR398">
        <v>2721</v>
      </c>
      <c r="AS398">
        <v>197.99</v>
      </c>
      <c r="AT398">
        <v>217.95</v>
      </c>
      <c r="AU398">
        <v>1289</v>
      </c>
      <c r="AV398">
        <v>18709</v>
      </c>
      <c r="AW398">
        <v>534.6</v>
      </c>
      <c r="AX398">
        <v>8119</v>
      </c>
      <c r="AY398">
        <v>495.99</v>
      </c>
      <c r="AZ398">
        <v>197.99</v>
      </c>
      <c r="BA398">
        <v>714.8</v>
      </c>
      <c r="BB398">
        <v>710.8</v>
      </c>
      <c r="BC398">
        <v>8019</v>
      </c>
      <c r="BD398">
        <v>387</v>
      </c>
      <c r="BE398">
        <v>207.9</v>
      </c>
      <c r="BF398">
        <v>197.99</v>
      </c>
      <c r="BG398">
        <v>197.99</v>
      </c>
      <c r="BH398">
        <v>1289</v>
      </c>
      <c r="BI398">
        <v>197.99</v>
      </c>
      <c r="BJ398">
        <v>2079</v>
      </c>
      <c r="BK398">
        <v>237</v>
      </c>
      <c r="BL398">
        <v>8298</v>
      </c>
      <c r="BM398">
        <v>6039</v>
      </c>
      <c r="BN398">
        <v>1267.2</v>
      </c>
      <c r="BO398">
        <v>628</v>
      </c>
      <c r="BP398">
        <v>1658</v>
      </c>
      <c r="BQ398">
        <v>197.99</v>
      </c>
      <c r="BR398">
        <v>113.99</v>
      </c>
      <c r="BS398">
        <v>4124882</v>
      </c>
      <c r="BT398">
        <v>42604.6</v>
      </c>
      <c r="BU398" t="str">
        <f>SRP[[#This Row],[Tier]]&amp;" - "&amp;DOLLAR(SRP[[#This Row],[United States]],2)&amp;" USD"</f>
        <v>396 - $197.99 USD</v>
      </c>
      <c r="BV398" t="str">
        <f>WSP[[#This Row],[LOOKUP]]</f>
        <v>396 - $138.59 USD</v>
      </c>
    </row>
    <row r="399" spans="1:74" x14ac:dyDescent="0.25">
      <c r="A399">
        <v>397</v>
      </c>
      <c r="B399">
        <v>198.49</v>
      </c>
      <c r="C399">
        <v>15086</v>
      </c>
      <c r="D399">
        <v>1241.5</v>
      </c>
      <c r="E399">
        <v>287.7</v>
      </c>
      <c r="F399">
        <v>198.49</v>
      </c>
      <c r="G399">
        <v>17465</v>
      </c>
      <c r="H399">
        <v>198.49</v>
      </c>
      <c r="I399">
        <v>396</v>
      </c>
      <c r="J399">
        <v>297.75</v>
      </c>
      <c r="K399">
        <v>198.49</v>
      </c>
      <c r="L399">
        <v>109150</v>
      </c>
      <c r="M399">
        <v>793</v>
      </c>
      <c r="N399">
        <v>298400</v>
      </c>
      <c r="O399">
        <v>99250</v>
      </c>
      <c r="P399">
        <v>1191</v>
      </c>
      <c r="Q399">
        <v>198.49</v>
      </c>
      <c r="R399">
        <v>3969</v>
      </c>
      <c r="S399">
        <v>1137.5</v>
      </c>
      <c r="T399">
        <v>1265.25</v>
      </c>
      <c r="U399">
        <v>198.49</v>
      </c>
      <c r="V399">
        <v>198.49</v>
      </c>
      <c r="W399">
        <v>198.49</v>
      </c>
      <c r="X399">
        <v>198.49</v>
      </c>
      <c r="Y399">
        <v>198.49</v>
      </c>
      <c r="Z399">
        <v>2229.5</v>
      </c>
      <c r="AA399">
        <v>39690</v>
      </c>
      <c r="AB399">
        <v>25804</v>
      </c>
      <c r="AC399">
        <v>5470</v>
      </c>
      <c r="AD399">
        <v>1955000</v>
      </c>
      <c r="AE399">
        <v>198.49</v>
      </c>
      <c r="AF399">
        <v>962.5</v>
      </c>
      <c r="AG399">
        <v>198.49</v>
      </c>
      <c r="AH399">
        <v>21470</v>
      </c>
      <c r="AI399">
        <v>29674</v>
      </c>
      <c r="AJ399">
        <v>196400</v>
      </c>
      <c r="AK399">
        <v>198.49</v>
      </c>
      <c r="AL399">
        <v>237.5</v>
      </c>
      <c r="AM399">
        <v>532.95000000000005</v>
      </c>
      <c r="AN399">
        <v>198.49</v>
      </c>
      <c r="AO399">
        <v>606</v>
      </c>
      <c r="AP399">
        <v>198.49</v>
      </c>
      <c r="AQ399">
        <v>59299</v>
      </c>
      <c r="AR399">
        <v>2728</v>
      </c>
      <c r="AS399">
        <v>198.49</v>
      </c>
      <c r="AT399">
        <v>218.45</v>
      </c>
      <c r="AU399">
        <v>1291.5</v>
      </c>
      <c r="AV399">
        <v>18756.5</v>
      </c>
      <c r="AW399">
        <v>535.95000000000005</v>
      </c>
      <c r="AX399">
        <v>8139</v>
      </c>
      <c r="AY399">
        <v>496.99</v>
      </c>
      <c r="AZ399">
        <v>198.49</v>
      </c>
      <c r="BA399">
        <v>716.6</v>
      </c>
      <c r="BB399">
        <v>712.6</v>
      </c>
      <c r="BC399">
        <v>8039</v>
      </c>
      <c r="BD399">
        <v>387.5</v>
      </c>
      <c r="BE399">
        <v>208.4</v>
      </c>
      <c r="BF399">
        <v>198.49</v>
      </c>
      <c r="BG399">
        <v>198.49</v>
      </c>
      <c r="BH399">
        <v>1291.5</v>
      </c>
      <c r="BI399">
        <v>198.49</v>
      </c>
      <c r="BJ399">
        <v>2084</v>
      </c>
      <c r="BK399">
        <v>237.5</v>
      </c>
      <c r="BL399">
        <v>8321</v>
      </c>
      <c r="BM399">
        <v>6054</v>
      </c>
      <c r="BN399">
        <v>1270.4000000000001</v>
      </c>
      <c r="BO399">
        <v>629.75</v>
      </c>
      <c r="BP399">
        <v>1662.25</v>
      </c>
      <c r="BQ399">
        <v>198.49</v>
      </c>
      <c r="BR399">
        <v>114.24</v>
      </c>
      <c r="BS399">
        <v>4135299</v>
      </c>
      <c r="BT399">
        <v>42712.2</v>
      </c>
      <c r="BU399" t="str">
        <f>SRP[[#This Row],[Tier]]&amp;" - "&amp;DOLLAR(SRP[[#This Row],[United States]],2)&amp;" USD"</f>
        <v>397 - $198.49 USD</v>
      </c>
      <c r="BV399" t="str">
        <f>WSP[[#This Row],[LOOKUP]]</f>
        <v>397 - $138.94 USD</v>
      </c>
    </row>
    <row r="400" spans="1:74" x14ac:dyDescent="0.25">
      <c r="A400">
        <v>398</v>
      </c>
      <c r="B400">
        <v>198.99</v>
      </c>
      <c r="C400">
        <v>15124</v>
      </c>
      <c r="D400">
        <v>1244</v>
      </c>
      <c r="E400">
        <v>288.45</v>
      </c>
      <c r="F400">
        <v>198.99</v>
      </c>
      <c r="G400">
        <v>17510</v>
      </c>
      <c r="H400">
        <v>198.99</v>
      </c>
      <c r="I400">
        <v>397</v>
      </c>
      <c r="J400">
        <v>298.5</v>
      </c>
      <c r="K400">
        <v>198.99</v>
      </c>
      <c r="L400">
        <v>109400</v>
      </c>
      <c r="M400">
        <v>795</v>
      </c>
      <c r="N400">
        <v>298900</v>
      </c>
      <c r="O400">
        <v>99500</v>
      </c>
      <c r="P400">
        <v>1194</v>
      </c>
      <c r="Q400">
        <v>198.99</v>
      </c>
      <c r="R400">
        <v>3979</v>
      </c>
      <c r="S400">
        <v>1140</v>
      </c>
      <c r="T400">
        <v>1268.5</v>
      </c>
      <c r="U400">
        <v>198.99</v>
      </c>
      <c r="V400">
        <v>198.99</v>
      </c>
      <c r="W400">
        <v>198.99</v>
      </c>
      <c r="X400">
        <v>198.99</v>
      </c>
      <c r="Y400">
        <v>198.99</v>
      </c>
      <c r="Z400">
        <v>2236</v>
      </c>
      <c r="AA400">
        <v>39790</v>
      </c>
      <c r="AB400">
        <v>25869</v>
      </c>
      <c r="AC400">
        <v>5480</v>
      </c>
      <c r="AD400">
        <v>1960000</v>
      </c>
      <c r="AE400">
        <v>198.99</v>
      </c>
      <c r="AF400">
        <v>965</v>
      </c>
      <c r="AG400">
        <v>198.99</v>
      </c>
      <c r="AH400">
        <v>21492</v>
      </c>
      <c r="AI400">
        <v>29749</v>
      </c>
      <c r="AJ400">
        <v>196900</v>
      </c>
      <c r="AK400">
        <v>198.99</v>
      </c>
      <c r="AL400">
        <v>238</v>
      </c>
      <c r="AM400">
        <v>534.29999999999995</v>
      </c>
      <c r="AN400">
        <v>198.99</v>
      </c>
      <c r="AO400">
        <v>607</v>
      </c>
      <c r="AP400">
        <v>198.99</v>
      </c>
      <c r="AQ400">
        <v>59449</v>
      </c>
      <c r="AR400">
        <v>2735</v>
      </c>
      <c r="AS400">
        <v>198.99</v>
      </c>
      <c r="AT400">
        <v>218.95</v>
      </c>
      <c r="AU400">
        <v>1294</v>
      </c>
      <c r="AV400">
        <v>18804</v>
      </c>
      <c r="AW400">
        <v>537.29999999999995</v>
      </c>
      <c r="AX400">
        <v>8159</v>
      </c>
      <c r="AY400">
        <v>497.99</v>
      </c>
      <c r="AZ400">
        <v>198.99</v>
      </c>
      <c r="BA400">
        <v>718.4</v>
      </c>
      <c r="BB400">
        <v>714.4</v>
      </c>
      <c r="BC400">
        <v>8059</v>
      </c>
      <c r="BD400">
        <v>388</v>
      </c>
      <c r="BE400">
        <v>208.9</v>
      </c>
      <c r="BF400">
        <v>198.99</v>
      </c>
      <c r="BG400">
        <v>198.99</v>
      </c>
      <c r="BH400">
        <v>1294</v>
      </c>
      <c r="BI400">
        <v>198.99</v>
      </c>
      <c r="BJ400">
        <v>2089</v>
      </c>
      <c r="BK400">
        <v>238</v>
      </c>
      <c r="BL400">
        <v>8344</v>
      </c>
      <c r="BM400">
        <v>6069</v>
      </c>
      <c r="BN400">
        <v>1273.5999999999999</v>
      </c>
      <c r="BO400">
        <v>631.5</v>
      </c>
      <c r="BP400">
        <v>1666.5</v>
      </c>
      <c r="BQ400">
        <v>198.99</v>
      </c>
      <c r="BR400">
        <v>114.49</v>
      </c>
      <c r="BS400">
        <v>4145716</v>
      </c>
      <c r="BT400">
        <v>42819.8</v>
      </c>
      <c r="BU400" t="str">
        <f>SRP[[#This Row],[Tier]]&amp;" - "&amp;DOLLAR(SRP[[#This Row],[United States]],2)&amp;" USD"</f>
        <v>398 - $198.99 USD</v>
      </c>
      <c r="BV400" t="str">
        <f>WSP[[#This Row],[LOOKUP]]</f>
        <v>398 - $139.29 USD</v>
      </c>
    </row>
    <row r="401" spans="1:74" x14ac:dyDescent="0.25">
      <c r="A401">
        <v>399</v>
      </c>
      <c r="B401">
        <v>199.49</v>
      </c>
      <c r="C401">
        <v>15162</v>
      </c>
      <c r="D401">
        <v>1246.5</v>
      </c>
      <c r="E401">
        <v>289.2</v>
      </c>
      <c r="F401">
        <v>199.49</v>
      </c>
      <c r="G401">
        <v>17555</v>
      </c>
      <c r="H401">
        <v>199.49</v>
      </c>
      <c r="I401">
        <v>398</v>
      </c>
      <c r="J401">
        <v>299.25</v>
      </c>
      <c r="K401">
        <v>199.49</v>
      </c>
      <c r="L401">
        <v>109650</v>
      </c>
      <c r="M401">
        <v>797</v>
      </c>
      <c r="N401">
        <v>299400</v>
      </c>
      <c r="O401">
        <v>99750</v>
      </c>
      <c r="P401">
        <v>1197</v>
      </c>
      <c r="Q401">
        <v>199.49</v>
      </c>
      <c r="R401">
        <v>3989</v>
      </c>
      <c r="S401">
        <v>1142.5</v>
      </c>
      <c r="T401">
        <v>1271.75</v>
      </c>
      <c r="U401">
        <v>199.49</v>
      </c>
      <c r="V401">
        <v>199.49</v>
      </c>
      <c r="W401">
        <v>199.49</v>
      </c>
      <c r="X401">
        <v>199.49</v>
      </c>
      <c r="Y401">
        <v>199.49</v>
      </c>
      <c r="Z401">
        <v>2242.5</v>
      </c>
      <c r="AA401">
        <v>39890</v>
      </c>
      <c r="AB401">
        <v>25934</v>
      </c>
      <c r="AC401">
        <v>5490</v>
      </c>
      <c r="AD401">
        <v>1965000</v>
      </c>
      <c r="AE401">
        <v>199.49</v>
      </c>
      <c r="AF401">
        <v>967.5</v>
      </c>
      <c r="AG401">
        <v>199.49</v>
      </c>
      <c r="AH401">
        <v>21578</v>
      </c>
      <c r="AI401">
        <v>29824</v>
      </c>
      <c r="AJ401">
        <v>197400</v>
      </c>
      <c r="AK401">
        <v>199.49</v>
      </c>
      <c r="AL401">
        <v>238.5</v>
      </c>
      <c r="AM401">
        <v>535.65</v>
      </c>
      <c r="AN401">
        <v>199.49</v>
      </c>
      <c r="AO401">
        <v>609</v>
      </c>
      <c r="AP401">
        <v>199.49</v>
      </c>
      <c r="AQ401">
        <v>59599</v>
      </c>
      <c r="AR401">
        <v>2742</v>
      </c>
      <c r="AS401">
        <v>199.49</v>
      </c>
      <c r="AT401">
        <v>219.45</v>
      </c>
      <c r="AU401">
        <v>1296.5</v>
      </c>
      <c r="AV401">
        <v>18851.5</v>
      </c>
      <c r="AW401">
        <v>538.65</v>
      </c>
      <c r="AX401">
        <v>8179</v>
      </c>
      <c r="AY401">
        <v>498.99</v>
      </c>
      <c r="AZ401">
        <v>199.49</v>
      </c>
      <c r="BA401">
        <v>720.2</v>
      </c>
      <c r="BB401">
        <v>716.2</v>
      </c>
      <c r="BC401">
        <v>8079</v>
      </c>
      <c r="BD401">
        <v>388.5</v>
      </c>
      <c r="BE401">
        <v>209.4</v>
      </c>
      <c r="BF401">
        <v>199.49</v>
      </c>
      <c r="BG401">
        <v>199.49</v>
      </c>
      <c r="BH401">
        <v>1296.5</v>
      </c>
      <c r="BI401">
        <v>199.49</v>
      </c>
      <c r="BJ401">
        <v>2094</v>
      </c>
      <c r="BK401">
        <v>238.5</v>
      </c>
      <c r="BL401">
        <v>8367</v>
      </c>
      <c r="BM401">
        <v>6084</v>
      </c>
      <c r="BN401">
        <v>1276.8</v>
      </c>
      <c r="BO401">
        <v>633.25</v>
      </c>
      <c r="BP401">
        <v>1670.75</v>
      </c>
      <c r="BQ401">
        <v>199.49</v>
      </c>
      <c r="BR401">
        <v>114.74</v>
      </c>
      <c r="BS401">
        <v>4156133</v>
      </c>
      <c r="BT401">
        <v>42927.4</v>
      </c>
      <c r="BU401" t="str">
        <f>SRP[[#This Row],[Tier]]&amp;" - "&amp;DOLLAR(SRP[[#This Row],[United States]],2)&amp;" USD"</f>
        <v>399 - $199.49 USD</v>
      </c>
      <c r="BV401" t="str">
        <f>WSP[[#This Row],[LOOKUP]]</f>
        <v>399 - $139.64 USD</v>
      </c>
    </row>
    <row r="402" spans="1:74" x14ac:dyDescent="0.25">
      <c r="A402">
        <v>400</v>
      </c>
      <c r="B402">
        <v>199.99</v>
      </c>
      <c r="C402">
        <v>15200</v>
      </c>
      <c r="D402">
        <v>1249</v>
      </c>
      <c r="E402">
        <v>289.95</v>
      </c>
      <c r="F402">
        <v>199.99</v>
      </c>
      <c r="G402">
        <v>17600</v>
      </c>
      <c r="H402">
        <v>199.99</v>
      </c>
      <c r="I402">
        <v>399</v>
      </c>
      <c r="J402">
        <v>300</v>
      </c>
      <c r="K402">
        <v>199.99</v>
      </c>
      <c r="L402">
        <v>109900</v>
      </c>
      <c r="M402">
        <v>799</v>
      </c>
      <c r="N402">
        <v>299900</v>
      </c>
      <c r="O402">
        <v>100000</v>
      </c>
      <c r="P402">
        <v>1200</v>
      </c>
      <c r="Q402">
        <v>199.99</v>
      </c>
      <c r="R402">
        <v>3999</v>
      </c>
      <c r="S402">
        <v>1145</v>
      </c>
      <c r="T402">
        <v>1275</v>
      </c>
      <c r="U402">
        <v>199.99</v>
      </c>
      <c r="V402">
        <v>199.99</v>
      </c>
      <c r="W402">
        <v>199.99</v>
      </c>
      <c r="X402">
        <v>199.99</v>
      </c>
      <c r="Y402">
        <v>199.99</v>
      </c>
      <c r="Z402">
        <v>2249</v>
      </c>
      <c r="AA402">
        <v>39990</v>
      </c>
      <c r="AB402">
        <v>25999</v>
      </c>
      <c r="AC402">
        <v>5500</v>
      </c>
      <c r="AD402">
        <v>1970000</v>
      </c>
      <c r="AE402">
        <v>199.99</v>
      </c>
      <c r="AF402">
        <v>970</v>
      </c>
      <c r="AG402">
        <v>199.99</v>
      </c>
      <c r="AH402">
        <v>21600</v>
      </c>
      <c r="AI402">
        <v>29899</v>
      </c>
      <c r="AJ402">
        <v>197900</v>
      </c>
      <c r="AK402">
        <v>199.99</v>
      </c>
      <c r="AL402">
        <v>239</v>
      </c>
      <c r="AM402">
        <v>537</v>
      </c>
      <c r="AN402">
        <v>199.99</v>
      </c>
      <c r="AO402">
        <v>610</v>
      </c>
      <c r="AP402">
        <v>199.99</v>
      </c>
      <c r="AQ402">
        <v>59749</v>
      </c>
      <c r="AR402">
        <v>2749</v>
      </c>
      <c r="AS402">
        <v>199.99</v>
      </c>
      <c r="AT402">
        <v>219.95</v>
      </c>
      <c r="AU402">
        <v>1299</v>
      </c>
      <c r="AV402">
        <v>18899</v>
      </c>
      <c r="AW402">
        <v>540</v>
      </c>
      <c r="AX402">
        <v>8199</v>
      </c>
      <c r="AY402">
        <v>499.99</v>
      </c>
      <c r="AZ402">
        <v>199.99</v>
      </c>
      <c r="BA402">
        <v>722</v>
      </c>
      <c r="BB402">
        <v>718</v>
      </c>
      <c r="BC402">
        <v>8099</v>
      </c>
      <c r="BD402">
        <v>389</v>
      </c>
      <c r="BE402">
        <v>209.9</v>
      </c>
      <c r="BF402">
        <v>199.99</v>
      </c>
      <c r="BG402">
        <v>199.99</v>
      </c>
      <c r="BH402">
        <v>1299</v>
      </c>
      <c r="BI402">
        <v>199.99</v>
      </c>
      <c r="BJ402">
        <v>2099</v>
      </c>
      <c r="BK402">
        <v>239</v>
      </c>
      <c r="BL402">
        <v>8390</v>
      </c>
      <c r="BM402">
        <v>6099</v>
      </c>
      <c r="BN402">
        <v>1280</v>
      </c>
      <c r="BO402">
        <v>635</v>
      </c>
      <c r="BP402">
        <v>1675</v>
      </c>
      <c r="BQ402">
        <v>199.99</v>
      </c>
      <c r="BR402">
        <v>114.99</v>
      </c>
      <c r="BS402">
        <v>4166550</v>
      </c>
      <c r="BT402">
        <v>43035</v>
      </c>
      <c r="BU402" t="str">
        <f>SRP[[#This Row],[Tier]]&amp;" - "&amp;DOLLAR(SRP[[#This Row],[United States]],2)&amp;" USD"</f>
        <v>400 - $199.99 USD</v>
      </c>
      <c r="BV402" t="str">
        <f>WSP[[#This Row],[LOOKUP]]</f>
        <v>400 - $139.99 USD</v>
      </c>
    </row>
    <row r="403" spans="1:74" x14ac:dyDescent="0.25">
      <c r="A403">
        <v>401</v>
      </c>
      <c r="B403">
        <v>200.49</v>
      </c>
      <c r="C403">
        <v>15238</v>
      </c>
      <c r="D403">
        <v>1251.5</v>
      </c>
      <c r="E403">
        <v>290.7</v>
      </c>
      <c r="F403">
        <v>200.49</v>
      </c>
      <c r="G403">
        <v>17645</v>
      </c>
      <c r="H403">
        <v>200.49</v>
      </c>
      <c r="I403">
        <v>400</v>
      </c>
      <c r="J403">
        <v>300.75</v>
      </c>
      <c r="K403">
        <v>200.49</v>
      </c>
      <c r="L403">
        <v>110150</v>
      </c>
      <c r="M403">
        <v>801</v>
      </c>
      <c r="N403">
        <v>300400</v>
      </c>
      <c r="O403">
        <v>100250</v>
      </c>
      <c r="P403">
        <v>1203</v>
      </c>
      <c r="Q403">
        <v>200.49</v>
      </c>
      <c r="R403">
        <v>4009</v>
      </c>
      <c r="S403">
        <v>1147.5</v>
      </c>
      <c r="T403">
        <v>1278.25</v>
      </c>
      <c r="U403">
        <v>200.49</v>
      </c>
      <c r="V403">
        <v>200.49</v>
      </c>
      <c r="W403">
        <v>200.49</v>
      </c>
      <c r="X403">
        <v>200.49</v>
      </c>
      <c r="Y403">
        <v>200.49</v>
      </c>
      <c r="Z403">
        <v>2255.5</v>
      </c>
      <c r="AA403">
        <v>40090</v>
      </c>
      <c r="AB403">
        <v>26064</v>
      </c>
      <c r="AC403">
        <v>5510</v>
      </c>
      <c r="AD403">
        <v>1975000</v>
      </c>
      <c r="AE403">
        <v>200.49</v>
      </c>
      <c r="AF403">
        <v>972.5</v>
      </c>
      <c r="AG403">
        <v>200.49</v>
      </c>
      <c r="AH403">
        <v>21622</v>
      </c>
      <c r="AI403">
        <v>29974</v>
      </c>
      <c r="AJ403">
        <v>198400</v>
      </c>
      <c r="AK403">
        <v>200.49</v>
      </c>
      <c r="AL403">
        <v>239.5</v>
      </c>
      <c r="AM403">
        <v>538.35</v>
      </c>
      <c r="AN403">
        <v>200.49</v>
      </c>
      <c r="AO403">
        <v>612</v>
      </c>
      <c r="AP403">
        <v>200.49</v>
      </c>
      <c r="AQ403">
        <v>59899</v>
      </c>
      <c r="AR403">
        <v>2756</v>
      </c>
      <c r="AS403">
        <v>200.49</v>
      </c>
      <c r="AT403">
        <v>220.45</v>
      </c>
      <c r="AU403">
        <v>1301.5</v>
      </c>
      <c r="AV403">
        <v>18946.5</v>
      </c>
      <c r="AW403">
        <v>541.35</v>
      </c>
      <c r="AX403">
        <v>8219</v>
      </c>
      <c r="AY403">
        <v>500.99</v>
      </c>
      <c r="AZ403">
        <v>200.49</v>
      </c>
      <c r="BA403">
        <v>723.8</v>
      </c>
      <c r="BB403">
        <v>719.8</v>
      </c>
      <c r="BC403">
        <v>8119</v>
      </c>
      <c r="BD403">
        <v>389.5</v>
      </c>
      <c r="BE403">
        <v>210.4</v>
      </c>
      <c r="BF403">
        <v>200.49</v>
      </c>
      <c r="BG403">
        <v>200.49</v>
      </c>
      <c r="BH403">
        <v>1301.5</v>
      </c>
      <c r="BI403">
        <v>200.49</v>
      </c>
      <c r="BJ403">
        <v>2104</v>
      </c>
      <c r="BK403">
        <v>239.5</v>
      </c>
      <c r="BL403">
        <v>8413</v>
      </c>
      <c r="BM403">
        <v>6114</v>
      </c>
      <c r="BN403">
        <v>1283.2</v>
      </c>
      <c r="BO403">
        <v>636.75</v>
      </c>
      <c r="BP403">
        <v>1679.25</v>
      </c>
      <c r="BQ403">
        <v>200.49</v>
      </c>
      <c r="BR403">
        <v>115.24</v>
      </c>
      <c r="BS403">
        <v>4176967</v>
      </c>
      <c r="BT403">
        <v>43142.6</v>
      </c>
      <c r="BU403" t="str">
        <f>SRP[[#This Row],[Tier]]&amp;" - "&amp;DOLLAR(SRP[[#This Row],[United States]],2)&amp;" USD"</f>
        <v>401 - $200.49 USD</v>
      </c>
      <c r="BV403" t="str">
        <f>WSP[[#This Row],[LOOKUP]]</f>
        <v>401 - $140.34 USD</v>
      </c>
    </row>
    <row r="404" spans="1:74" x14ac:dyDescent="0.25">
      <c r="A404">
        <v>402</v>
      </c>
      <c r="B404">
        <v>200.99</v>
      </c>
      <c r="C404">
        <v>15276</v>
      </c>
      <c r="D404">
        <v>1254</v>
      </c>
      <c r="E404">
        <v>291.45</v>
      </c>
      <c r="F404">
        <v>200.99</v>
      </c>
      <c r="G404">
        <v>17690</v>
      </c>
      <c r="H404">
        <v>200.99</v>
      </c>
      <c r="I404">
        <v>401</v>
      </c>
      <c r="J404">
        <v>301.5</v>
      </c>
      <c r="K404">
        <v>200.99</v>
      </c>
      <c r="L404">
        <v>110400</v>
      </c>
      <c r="M404">
        <v>803</v>
      </c>
      <c r="N404">
        <v>300900</v>
      </c>
      <c r="O404">
        <v>100500</v>
      </c>
      <c r="P404">
        <v>1206</v>
      </c>
      <c r="Q404">
        <v>200.99</v>
      </c>
      <c r="R404">
        <v>4019</v>
      </c>
      <c r="S404">
        <v>1150</v>
      </c>
      <c r="T404">
        <v>1281.5</v>
      </c>
      <c r="U404">
        <v>200.99</v>
      </c>
      <c r="V404">
        <v>200.99</v>
      </c>
      <c r="W404">
        <v>200.99</v>
      </c>
      <c r="X404">
        <v>200.99</v>
      </c>
      <c r="Y404">
        <v>200.99</v>
      </c>
      <c r="Z404">
        <v>2262</v>
      </c>
      <c r="AA404">
        <v>40190</v>
      </c>
      <c r="AB404">
        <v>26129</v>
      </c>
      <c r="AC404">
        <v>5520</v>
      </c>
      <c r="AD404">
        <v>1980000</v>
      </c>
      <c r="AE404">
        <v>200.99</v>
      </c>
      <c r="AF404">
        <v>975</v>
      </c>
      <c r="AG404">
        <v>200.99</v>
      </c>
      <c r="AH404">
        <v>21644</v>
      </c>
      <c r="AI404">
        <v>30049</v>
      </c>
      <c r="AJ404">
        <v>198900</v>
      </c>
      <c r="AK404">
        <v>200.99</v>
      </c>
      <c r="AL404">
        <v>240</v>
      </c>
      <c r="AM404">
        <v>539.70000000000005</v>
      </c>
      <c r="AN404">
        <v>200.99</v>
      </c>
      <c r="AO404">
        <v>613</v>
      </c>
      <c r="AP404">
        <v>200.99</v>
      </c>
      <c r="AQ404">
        <v>60049</v>
      </c>
      <c r="AR404">
        <v>2763</v>
      </c>
      <c r="AS404">
        <v>200.99</v>
      </c>
      <c r="AT404">
        <v>220.95</v>
      </c>
      <c r="AU404">
        <v>1304</v>
      </c>
      <c r="AV404">
        <v>18994</v>
      </c>
      <c r="AW404">
        <v>542.70000000000005</v>
      </c>
      <c r="AX404">
        <v>8239</v>
      </c>
      <c r="AY404">
        <v>501.99</v>
      </c>
      <c r="AZ404">
        <v>200.99</v>
      </c>
      <c r="BA404">
        <v>725.6</v>
      </c>
      <c r="BB404">
        <v>721.6</v>
      </c>
      <c r="BC404">
        <v>8139</v>
      </c>
      <c r="BD404">
        <v>390</v>
      </c>
      <c r="BE404">
        <v>210.9</v>
      </c>
      <c r="BF404">
        <v>200.99</v>
      </c>
      <c r="BG404">
        <v>200.99</v>
      </c>
      <c r="BH404">
        <v>1304</v>
      </c>
      <c r="BI404">
        <v>200.99</v>
      </c>
      <c r="BJ404">
        <v>2109</v>
      </c>
      <c r="BK404">
        <v>240</v>
      </c>
      <c r="BL404">
        <v>8436</v>
      </c>
      <c r="BM404">
        <v>6129</v>
      </c>
      <c r="BN404">
        <v>1286.4000000000001</v>
      </c>
      <c r="BO404">
        <v>638.5</v>
      </c>
      <c r="BP404">
        <v>1683.5</v>
      </c>
      <c r="BQ404">
        <v>200.99</v>
      </c>
      <c r="BR404">
        <v>115.49</v>
      </c>
      <c r="BS404">
        <v>4187384</v>
      </c>
      <c r="BT404">
        <v>43250.2</v>
      </c>
      <c r="BU404" t="str">
        <f>SRP[[#This Row],[Tier]]&amp;" - "&amp;DOLLAR(SRP[[#This Row],[United States]],2)&amp;" USD"</f>
        <v>402 - $200.99 USD</v>
      </c>
      <c r="BV404" t="str">
        <f>WSP[[#This Row],[LOOKUP]]</f>
        <v>402 - $140.69 USD</v>
      </c>
    </row>
    <row r="405" spans="1:74" x14ac:dyDescent="0.25">
      <c r="A405">
        <v>403</v>
      </c>
      <c r="B405">
        <v>201.49</v>
      </c>
      <c r="C405">
        <v>15314</v>
      </c>
      <c r="D405">
        <v>1256.5</v>
      </c>
      <c r="E405">
        <v>292.2</v>
      </c>
      <c r="F405">
        <v>201.49</v>
      </c>
      <c r="G405">
        <v>17735</v>
      </c>
      <c r="H405">
        <v>201.49</v>
      </c>
      <c r="I405">
        <v>402</v>
      </c>
      <c r="J405">
        <v>302.25</v>
      </c>
      <c r="K405">
        <v>201.49</v>
      </c>
      <c r="L405">
        <v>110650</v>
      </c>
      <c r="M405">
        <v>805</v>
      </c>
      <c r="N405">
        <v>301400</v>
      </c>
      <c r="O405">
        <v>100750</v>
      </c>
      <c r="P405">
        <v>1209</v>
      </c>
      <c r="Q405">
        <v>201.49</v>
      </c>
      <c r="R405">
        <v>4029</v>
      </c>
      <c r="S405">
        <v>1152.5</v>
      </c>
      <c r="T405">
        <v>1284.75</v>
      </c>
      <c r="U405">
        <v>201.49</v>
      </c>
      <c r="V405">
        <v>201.49</v>
      </c>
      <c r="W405">
        <v>201.49</v>
      </c>
      <c r="X405">
        <v>201.49</v>
      </c>
      <c r="Y405">
        <v>201.49</v>
      </c>
      <c r="Z405">
        <v>2268.5</v>
      </c>
      <c r="AA405">
        <v>40290</v>
      </c>
      <c r="AB405">
        <v>26194</v>
      </c>
      <c r="AC405">
        <v>5530</v>
      </c>
      <c r="AD405">
        <v>1985000</v>
      </c>
      <c r="AE405">
        <v>201.49</v>
      </c>
      <c r="AF405">
        <v>977.5</v>
      </c>
      <c r="AG405">
        <v>201.49</v>
      </c>
      <c r="AH405">
        <v>21666</v>
      </c>
      <c r="AI405">
        <v>30124</v>
      </c>
      <c r="AJ405">
        <v>199400</v>
      </c>
      <c r="AK405">
        <v>201.49</v>
      </c>
      <c r="AL405">
        <v>240.5</v>
      </c>
      <c r="AM405">
        <v>541.04999999999995</v>
      </c>
      <c r="AN405">
        <v>201.49</v>
      </c>
      <c r="AO405">
        <v>615</v>
      </c>
      <c r="AP405">
        <v>201.49</v>
      </c>
      <c r="AQ405">
        <v>60199</v>
      </c>
      <c r="AR405">
        <v>2770</v>
      </c>
      <c r="AS405">
        <v>201.49</v>
      </c>
      <c r="AT405">
        <v>221.45</v>
      </c>
      <c r="AU405">
        <v>1306.5</v>
      </c>
      <c r="AV405">
        <v>19041.5</v>
      </c>
      <c r="AW405">
        <v>544.04999999999995</v>
      </c>
      <c r="AX405">
        <v>8259</v>
      </c>
      <c r="AY405">
        <v>502.99</v>
      </c>
      <c r="AZ405">
        <v>201.49</v>
      </c>
      <c r="BA405">
        <v>727.4</v>
      </c>
      <c r="BB405">
        <v>723.4</v>
      </c>
      <c r="BC405">
        <v>8159</v>
      </c>
      <c r="BD405">
        <v>390.5</v>
      </c>
      <c r="BE405">
        <v>211.4</v>
      </c>
      <c r="BF405">
        <v>201.49</v>
      </c>
      <c r="BG405">
        <v>201.49</v>
      </c>
      <c r="BH405">
        <v>1306.5</v>
      </c>
      <c r="BI405">
        <v>201.49</v>
      </c>
      <c r="BJ405">
        <v>2114</v>
      </c>
      <c r="BK405">
        <v>240.5</v>
      </c>
      <c r="BL405">
        <v>8459</v>
      </c>
      <c r="BM405">
        <v>6144</v>
      </c>
      <c r="BN405">
        <v>1289.5999999999999</v>
      </c>
      <c r="BO405">
        <v>640.25</v>
      </c>
      <c r="BP405">
        <v>1687.75</v>
      </c>
      <c r="BQ405">
        <v>201.49</v>
      </c>
      <c r="BR405">
        <v>115.74</v>
      </c>
      <c r="BS405">
        <v>4197801</v>
      </c>
      <c r="BT405">
        <v>43357.8</v>
      </c>
      <c r="BU405" t="str">
        <f>SRP[[#This Row],[Tier]]&amp;" - "&amp;DOLLAR(SRP[[#This Row],[United States]],2)&amp;" USD"</f>
        <v>403 - $201.49 USD</v>
      </c>
      <c r="BV405" t="str">
        <f>WSP[[#This Row],[LOOKUP]]</f>
        <v>403 - $141.04 USD</v>
      </c>
    </row>
    <row r="406" spans="1:74" x14ac:dyDescent="0.25">
      <c r="A406">
        <v>404</v>
      </c>
      <c r="B406">
        <v>201.99</v>
      </c>
      <c r="C406">
        <v>15352</v>
      </c>
      <c r="D406">
        <v>1259</v>
      </c>
      <c r="E406">
        <v>292.95</v>
      </c>
      <c r="F406">
        <v>201.99</v>
      </c>
      <c r="G406">
        <v>17780</v>
      </c>
      <c r="H406">
        <v>201.99</v>
      </c>
      <c r="I406">
        <v>403</v>
      </c>
      <c r="J406">
        <v>303</v>
      </c>
      <c r="K406">
        <v>201.99</v>
      </c>
      <c r="L406">
        <v>110900</v>
      </c>
      <c r="M406">
        <v>807</v>
      </c>
      <c r="N406">
        <v>301900</v>
      </c>
      <c r="O406">
        <v>101000</v>
      </c>
      <c r="P406">
        <v>1212</v>
      </c>
      <c r="Q406">
        <v>201.99</v>
      </c>
      <c r="R406">
        <v>4039</v>
      </c>
      <c r="S406">
        <v>1155</v>
      </c>
      <c r="T406">
        <v>1288</v>
      </c>
      <c r="U406">
        <v>201.99</v>
      </c>
      <c r="V406">
        <v>201.99</v>
      </c>
      <c r="W406">
        <v>201.99</v>
      </c>
      <c r="X406">
        <v>201.99</v>
      </c>
      <c r="Y406">
        <v>201.99</v>
      </c>
      <c r="Z406">
        <v>2275</v>
      </c>
      <c r="AA406">
        <v>40390</v>
      </c>
      <c r="AB406">
        <v>26259</v>
      </c>
      <c r="AC406">
        <v>5540</v>
      </c>
      <c r="AD406">
        <v>1990000</v>
      </c>
      <c r="AE406">
        <v>201.99</v>
      </c>
      <c r="AF406">
        <v>980</v>
      </c>
      <c r="AG406">
        <v>201.99</v>
      </c>
      <c r="AH406">
        <v>21688</v>
      </c>
      <c r="AI406">
        <v>30199</v>
      </c>
      <c r="AJ406">
        <v>199900</v>
      </c>
      <c r="AK406">
        <v>201.99</v>
      </c>
      <c r="AL406">
        <v>241</v>
      </c>
      <c r="AM406">
        <v>542.4</v>
      </c>
      <c r="AN406">
        <v>201.99</v>
      </c>
      <c r="AO406">
        <v>616</v>
      </c>
      <c r="AP406">
        <v>201.99</v>
      </c>
      <c r="AQ406">
        <v>60349</v>
      </c>
      <c r="AR406">
        <v>2777</v>
      </c>
      <c r="AS406">
        <v>201.99</v>
      </c>
      <c r="AT406">
        <v>221.95</v>
      </c>
      <c r="AU406">
        <v>1309</v>
      </c>
      <c r="AV406">
        <v>19089</v>
      </c>
      <c r="AW406">
        <v>545.4</v>
      </c>
      <c r="AX406">
        <v>8279</v>
      </c>
      <c r="AY406">
        <v>503.99</v>
      </c>
      <c r="AZ406">
        <v>201.99</v>
      </c>
      <c r="BA406">
        <v>729.2</v>
      </c>
      <c r="BB406">
        <v>725.2</v>
      </c>
      <c r="BC406">
        <v>8179</v>
      </c>
      <c r="BD406">
        <v>391</v>
      </c>
      <c r="BE406">
        <v>211.9</v>
      </c>
      <c r="BF406">
        <v>201.99</v>
      </c>
      <c r="BG406">
        <v>201.99</v>
      </c>
      <c r="BH406">
        <v>1309</v>
      </c>
      <c r="BI406">
        <v>201.99</v>
      </c>
      <c r="BJ406">
        <v>2119</v>
      </c>
      <c r="BK406">
        <v>241</v>
      </c>
      <c r="BL406">
        <v>8482</v>
      </c>
      <c r="BM406">
        <v>6159</v>
      </c>
      <c r="BN406">
        <v>1292.8</v>
      </c>
      <c r="BO406">
        <v>642</v>
      </c>
      <c r="BP406">
        <v>1692</v>
      </c>
      <c r="BQ406">
        <v>201.99</v>
      </c>
      <c r="BR406">
        <v>115.99</v>
      </c>
      <c r="BS406">
        <v>4208218</v>
      </c>
      <c r="BT406">
        <v>43465.4</v>
      </c>
      <c r="BU406" t="str">
        <f>SRP[[#This Row],[Tier]]&amp;" - "&amp;DOLLAR(SRP[[#This Row],[United States]],2)&amp;" USD"</f>
        <v>404 - $201.99 USD</v>
      </c>
      <c r="BV406" t="str">
        <f>WSP[[#This Row],[LOOKUP]]</f>
        <v>404 - $141.39 USD</v>
      </c>
    </row>
    <row r="407" spans="1:74" x14ac:dyDescent="0.25">
      <c r="A407">
        <v>405</v>
      </c>
      <c r="B407">
        <v>202.49</v>
      </c>
      <c r="C407">
        <v>15390</v>
      </c>
      <c r="D407">
        <v>1261.5</v>
      </c>
      <c r="E407">
        <v>293.7</v>
      </c>
      <c r="F407">
        <v>202.49</v>
      </c>
      <c r="G407">
        <v>17825</v>
      </c>
      <c r="H407">
        <v>202.49</v>
      </c>
      <c r="I407">
        <v>404</v>
      </c>
      <c r="J407">
        <v>303.75</v>
      </c>
      <c r="K407">
        <v>202.49</v>
      </c>
      <c r="L407">
        <v>111150</v>
      </c>
      <c r="M407">
        <v>809</v>
      </c>
      <c r="N407">
        <v>302400</v>
      </c>
      <c r="O407">
        <v>101250</v>
      </c>
      <c r="P407">
        <v>1215</v>
      </c>
      <c r="Q407">
        <v>202.49</v>
      </c>
      <c r="R407">
        <v>4049</v>
      </c>
      <c r="S407">
        <v>1157.5</v>
      </c>
      <c r="T407">
        <v>1291.25</v>
      </c>
      <c r="U407">
        <v>202.49</v>
      </c>
      <c r="V407">
        <v>202.49</v>
      </c>
      <c r="W407">
        <v>202.49</v>
      </c>
      <c r="X407">
        <v>202.49</v>
      </c>
      <c r="Y407">
        <v>202.49</v>
      </c>
      <c r="Z407">
        <v>2281.5</v>
      </c>
      <c r="AA407">
        <v>40490</v>
      </c>
      <c r="AB407">
        <v>26324</v>
      </c>
      <c r="AC407">
        <v>5550</v>
      </c>
      <c r="AD407">
        <v>1995000</v>
      </c>
      <c r="AE407">
        <v>202.49</v>
      </c>
      <c r="AF407">
        <v>982.5</v>
      </c>
      <c r="AG407">
        <v>202.49</v>
      </c>
      <c r="AH407">
        <v>21710</v>
      </c>
      <c r="AI407">
        <v>30274</v>
      </c>
      <c r="AJ407">
        <v>200400</v>
      </c>
      <c r="AK407">
        <v>202.49</v>
      </c>
      <c r="AL407">
        <v>241.5</v>
      </c>
      <c r="AM407">
        <v>543.75</v>
      </c>
      <c r="AN407">
        <v>202.49</v>
      </c>
      <c r="AO407">
        <v>618</v>
      </c>
      <c r="AP407">
        <v>202.49</v>
      </c>
      <c r="AQ407">
        <v>60499</v>
      </c>
      <c r="AR407">
        <v>2784</v>
      </c>
      <c r="AS407">
        <v>202.49</v>
      </c>
      <c r="AT407">
        <v>222.45</v>
      </c>
      <c r="AU407">
        <v>1311.5</v>
      </c>
      <c r="AV407">
        <v>19136.5</v>
      </c>
      <c r="AW407">
        <v>546.75</v>
      </c>
      <c r="AX407">
        <v>8299</v>
      </c>
      <c r="AY407">
        <v>504.99</v>
      </c>
      <c r="AZ407">
        <v>202.49</v>
      </c>
      <c r="BA407">
        <v>731</v>
      </c>
      <c r="BB407">
        <v>727</v>
      </c>
      <c r="BC407">
        <v>8199</v>
      </c>
      <c r="BD407">
        <v>391.5</v>
      </c>
      <c r="BE407">
        <v>212.4</v>
      </c>
      <c r="BF407">
        <v>202.49</v>
      </c>
      <c r="BG407">
        <v>202.49</v>
      </c>
      <c r="BH407">
        <v>1311.5</v>
      </c>
      <c r="BI407">
        <v>202.49</v>
      </c>
      <c r="BJ407">
        <v>2124</v>
      </c>
      <c r="BK407">
        <v>241.5</v>
      </c>
      <c r="BL407">
        <v>8505</v>
      </c>
      <c r="BM407">
        <v>6174</v>
      </c>
      <c r="BN407">
        <v>1296</v>
      </c>
      <c r="BO407">
        <v>643.75</v>
      </c>
      <c r="BP407">
        <v>1696.25</v>
      </c>
      <c r="BQ407">
        <v>202.49</v>
      </c>
      <c r="BR407">
        <v>116.24</v>
      </c>
      <c r="BS407">
        <v>4218635</v>
      </c>
      <c r="BT407">
        <v>43573</v>
      </c>
      <c r="BU407" t="str">
        <f>SRP[[#This Row],[Tier]]&amp;" - "&amp;DOLLAR(SRP[[#This Row],[United States]],2)&amp;" USD"</f>
        <v>405 - $202.49 USD</v>
      </c>
      <c r="BV407" t="str">
        <f>WSP[[#This Row],[LOOKUP]]</f>
        <v>405 - $141.74 USD</v>
      </c>
    </row>
    <row r="408" spans="1:74" x14ac:dyDescent="0.25">
      <c r="A408">
        <v>406</v>
      </c>
      <c r="B408">
        <v>202.99</v>
      </c>
      <c r="C408">
        <v>15428</v>
      </c>
      <c r="D408">
        <v>1264</v>
      </c>
      <c r="E408">
        <v>294.45</v>
      </c>
      <c r="F408">
        <v>202.99</v>
      </c>
      <c r="G408">
        <v>17870</v>
      </c>
      <c r="H408">
        <v>202.99</v>
      </c>
      <c r="I408">
        <v>405</v>
      </c>
      <c r="J408">
        <v>304.5</v>
      </c>
      <c r="K408">
        <v>202.99</v>
      </c>
      <c r="L408">
        <v>111400</v>
      </c>
      <c r="M408">
        <v>811</v>
      </c>
      <c r="N408">
        <v>302900</v>
      </c>
      <c r="O408">
        <v>101500</v>
      </c>
      <c r="P408">
        <v>1218</v>
      </c>
      <c r="Q408">
        <v>202.99</v>
      </c>
      <c r="R408">
        <v>4059</v>
      </c>
      <c r="S408">
        <v>1160</v>
      </c>
      <c r="T408">
        <v>1294.5</v>
      </c>
      <c r="U408">
        <v>202.99</v>
      </c>
      <c r="V408">
        <v>202.99</v>
      </c>
      <c r="W408">
        <v>202.99</v>
      </c>
      <c r="X408">
        <v>202.99</v>
      </c>
      <c r="Y408">
        <v>202.99</v>
      </c>
      <c r="Z408">
        <v>2288</v>
      </c>
      <c r="AA408">
        <v>40590</v>
      </c>
      <c r="AB408">
        <v>26389</v>
      </c>
      <c r="AC408">
        <v>5560</v>
      </c>
      <c r="AD408">
        <v>2000000</v>
      </c>
      <c r="AE408">
        <v>202.99</v>
      </c>
      <c r="AF408">
        <v>985</v>
      </c>
      <c r="AG408">
        <v>202.99</v>
      </c>
      <c r="AH408">
        <v>21732</v>
      </c>
      <c r="AI408">
        <v>30349</v>
      </c>
      <c r="AJ408">
        <v>200900</v>
      </c>
      <c r="AK408">
        <v>202.99</v>
      </c>
      <c r="AL408">
        <v>242</v>
      </c>
      <c r="AM408">
        <v>545.1</v>
      </c>
      <c r="AN408">
        <v>202.99</v>
      </c>
      <c r="AO408">
        <v>619</v>
      </c>
      <c r="AP408">
        <v>202.99</v>
      </c>
      <c r="AQ408">
        <v>60649</v>
      </c>
      <c r="AR408">
        <v>2791</v>
      </c>
      <c r="AS408">
        <v>202.99</v>
      </c>
      <c r="AT408">
        <v>222.95</v>
      </c>
      <c r="AU408">
        <v>1314</v>
      </c>
      <c r="AV408">
        <v>19184</v>
      </c>
      <c r="AW408">
        <v>548.1</v>
      </c>
      <c r="AX408">
        <v>8319</v>
      </c>
      <c r="AY408">
        <v>505.99</v>
      </c>
      <c r="AZ408">
        <v>202.99</v>
      </c>
      <c r="BA408">
        <v>732.8</v>
      </c>
      <c r="BB408">
        <v>728.8</v>
      </c>
      <c r="BC408">
        <v>8219</v>
      </c>
      <c r="BD408">
        <v>392</v>
      </c>
      <c r="BE408">
        <v>212.9</v>
      </c>
      <c r="BF408">
        <v>202.99</v>
      </c>
      <c r="BG408">
        <v>202.99</v>
      </c>
      <c r="BH408">
        <v>1314</v>
      </c>
      <c r="BI408">
        <v>202.99</v>
      </c>
      <c r="BJ408">
        <v>2129</v>
      </c>
      <c r="BK408">
        <v>242</v>
      </c>
      <c r="BL408">
        <v>8528</v>
      </c>
      <c r="BM408">
        <v>6189</v>
      </c>
      <c r="BN408">
        <v>1299.2</v>
      </c>
      <c r="BO408">
        <v>645.5</v>
      </c>
      <c r="BP408">
        <v>1700.5</v>
      </c>
      <c r="BQ408">
        <v>202.99</v>
      </c>
      <c r="BR408">
        <v>116.49</v>
      </c>
      <c r="BS408">
        <v>4229052</v>
      </c>
      <c r="BT408">
        <v>43680.6</v>
      </c>
      <c r="BU408" t="str">
        <f>SRP[[#This Row],[Tier]]&amp;" - "&amp;DOLLAR(SRP[[#This Row],[United States]],2)&amp;" USD"</f>
        <v>406 - $202.99 USD</v>
      </c>
      <c r="BV408" t="str">
        <f>WSP[[#This Row],[LOOKUP]]</f>
        <v>406 - $142.09 USD</v>
      </c>
    </row>
    <row r="409" spans="1:74" x14ac:dyDescent="0.25">
      <c r="A409">
        <v>407</v>
      </c>
      <c r="B409">
        <v>203.49</v>
      </c>
      <c r="C409">
        <v>15466</v>
      </c>
      <c r="D409">
        <v>1266.5</v>
      </c>
      <c r="E409">
        <v>295.2</v>
      </c>
      <c r="F409">
        <v>203.49</v>
      </c>
      <c r="G409">
        <v>17915</v>
      </c>
      <c r="H409">
        <v>203.49</v>
      </c>
      <c r="I409">
        <v>406</v>
      </c>
      <c r="J409">
        <v>305.25</v>
      </c>
      <c r="K409">
        <v>203.49</v>
      </c>
      <c r="L409">
        <v>111650</v>
      </c>
      <c r="M409">
        <v>813</v>
      </c>
      <c r="N409">
        <v>303400</v>
      </c>
      <c r="O409">
        <v>101750</v>
      </c>
      <c r="P409">
        <v>1221</v>
      </c>
      <c r="Q409">
        <v>203.49</v>
      </c>
      <c r="R409">
        <v>4069</v>
      </c>
      <c r="S409">
        <v>1162.5</v>
      </c>
      <c r="T409">
        <v>1297.75</v>
      </c>
      <c r="U409">
        <v>203.49</v>
      </c>
      <c r="V409">
        <v>203.49</v>
      </c>
      <c r="W409">
        <v>203.49</v>
      </c>
      <c r="X409">
        <v>203.49</v>
      </c>
      <c r="Y409">
        <v>203.49</v>
      </c>
      <c r="Z409">
        <v>2294.5</v>
      </c>
      <c r="AA409">
        <v>40690</v>
      </c>
      <c r="AB409">
        <v>26454</v>
      </c>
      <c r="AC409">
        <v>5570</v>
      </c>
      <c r="AD409">
        <v>2005000</v>
      </c>
      <c r="AE409">
        <v>203.49</v>
      </c>
      <c r="AF409">
        <v>987.5</v>
      </c>
      <c r="AG409">
        <v>203.49</v>
      </c>
      <c r="AH409">
        <v>21754</v>
      </c>
      <c r="AI409">
        <v>30424</v>
      </c>
      <c r="AJ409">
        <v>201400</v>
      </c>
      <c r="AK409">
        <v>203.49</v>
      </c>
      <c r="AL409">
        <v>242.5</v>
      </c>
      <c r="AM409">
        <v>546.45000000000005</v>
      </c>
      <c r="AN409">
        <v>203.49</v>
      </c>
      <c r="AO409">
        <v>621</v>
      </c>
      <c r="AP409">
        <v>203.49</v>
      </c>
      <c r="AQ409">
        <v>60799</v>
      </c>
      <c r="AR409">
        <v>2798</v>
      </c>
      <c r="AS409">
        <v>203.49</v>
      </c>
      <c r="AT409">
        <v>223.45</v>
      </c>
      <c r="AU409">
        <v>1316.5</v>
      </c>
      <c r="AV409">
        <v>19231.5</v>
      </c>
      <c r="AW409">
        <v>549.45000000000005</v>
      </c>
      <c r="AX409">
        <v>8339</v>
      </c>
      <c r="AY409">
        <v>506.99</v>
      </c>
      <c r="AZ409">
        <v>203.49</v>
      </c>
      <c r="BA409">
        <v>734.6</v>
      </c>
      <c r="BB409">
        <v>730.6</v>
      </c>
      <c r="BC409">
        <v>8239</v>
      </c>
      <c r="BD409">
        <v>392.5</v>
      </c>
      <c r="BE409">
        <v>213.4</v>
      </c>
      <c r="BF409">
        <v>203.49</v>
      </c>
      <c r="BG409">
        <v>203.49</v>
      </c>
      <c r="BH409">
        <v>1316.5</v>
      </c>
      <c r="BI409">
        <v>203.49</v>
      </c>
      <c r="BJ409">
        <v>2134</v>
      </c>
      <c r="BK409">
        <v>242.5</v>
      </c>
      <c r="BL409">
        <v>8551</v>
      </c>
      <c r="BM409">
        <v>6204</v>
      </c>
      <c r="BN409">
        <v>1302.4000000000001</v>
      </c>
      <c r="BO409">
        <v>647.25</v>
      </c>
      <c r="BP409">
        <v>1704.75</v>
      </c>
      <c r="BQ409">
        <v>203.49</v>
      </c>
      <c r="BR409">
        <v>116.74</v>
      </c>
      <c r="BS409">
        <v>4239469</v>
      </c>
      <c r="BT409">
        <v>43788.2</v>
      </c>
      <c r="BU409" t="str">
        <f>SRP[[#This Row],[Tier]]&amp;" - "&amp;DOLLAR(SRP[[#This Row],[United States]],2)&amp;" USD"</f>
        <v>407 - $203.49 USD</v>
      </c>
      <c r="BV409" t="str">
        <f>WSP[[#This Row],[LOOKUP]]</f>
        <v>407 - $142.44 USD</v>
      </c>
    </row>
    <row r="410" spans="1:74" x14ac:dyDescent="0.25">
      <c r="A410">
        <v>408</v>
      </c>
      <c r="B410">
        <v>203.99</v>
      </c>
      <c r="C410">
        <v>15504</v>
      </c>
      <c r="D410">
        <v>1269</v>
      </c>
      <c r="E410">
        <v>295.95</v>
      </c>
      <c r="F410">
        <v>203.99</v>
      </c>
      <c r="G410">
        <v>17960</v>
      </c>
      <c r="H410">
        <v>203.99</v>
      </c>
      <c r="I410">
        <v>407</v>
      </c>
      <c r="J410">
        <v>306</v>
      </c>
      <c r="K410">
        <v>203.99</v>
      </c>
      <c r="L410">
        <v>111900</v>
      </c>
      <c r="M410">
        <v>815</v>
      </c>
      <c r="N410">
        <v>303900</v>
      </c>
      <c r="O410">
        <v>102000</v>
      </c>
      <c r="P410">
        <v>1224</v>
      </c>
      <c r="Q410">
        <v>203.99</v>
      </c>
      <c r="R410">
        <v>4079</v>
      </c>
      <c r="S410">
        <v>1165</v>
      </c>
      <c r="T410">
        <v>1301</v>
      </c>
      <c r="U410">
        <v>203.99</v>
      </c>
      <c r="V410">
        <v>203.99</v>
      </c>
      <c r="W410">
        <v>203.99</v>
      </c>
      <c r="X410">
        <v>203.99</v>
      </c>
      <c r="Y410">
        <v>203.99</v>
      </c>
      <c r="Z410">
        <v>2301</v>
      </c>
      <c r="AA410">
        <v>40790</v>
      </c>
      <c r="AB410">
        <v>26519</v>
      </c>
      <c r="AC410">
        <v>5580</v>
      </c>
      <c r="AD410">
        <v>2010000</v>
      </c>
      <c r="AE410">
        <v>203.99</v>
      </c>
      <c r="AF410">
        <v>990</v>
      </c>
      <c r="AG410">
        <v>203.99</v>
      </c>
      <c r="AH410">
        <v>21776</v>
      </c>
      <c r="AI410">
        <v>30499</v>
      </c>
      <c r="AJ410">
        <v>201900</v>
      </c>
      <c r="AK410">
        <v>203.99</v>
      </c>
      <c r="AL410">
        <v>243</v>
      </c>
      <c r="AM410">
        <v>547.79999999999995</v>
      </c>
      <c r="AN410">
        <v>203.99</v>
      </c>
      <c r="AO410">
        <v>622</v>
      </c>
      <c r="AP410">
        <v>203.99</v>
      </c>
      <c r="AQ410">
        <v>60949</v>
      </c>
      <c r="AR410">
        <v>2805</v>
      </c>
      <c r="AS410">
        <v>203.99</v>
      </c>
      <c r="AT410">
        <v>223.95</v>
      </c>
      <c r="AU410">
        <v>1319</v>
      </c>
      <c r="AV410">
        <v>19279</v>
      </c>
      <c r="AW410">
        <v>550.79999999999995</v>
      </c>
      <c r="AX410">
        <v>8359</v>
      </c>
      <c r="AY410">
        <v>507.99</v>
      </c>
      <c r="AZ410">
        <v>203.99</v>
      </c>
      <c r="BA410">
        <v>736.4</v>
      </c>
      <c r="BB410">
        <v>732.4</v>
      </c>
      <c r="BC410">
        <v>8259</v>
      </c>
      <c r="BD410">
        <v>393</v>
      </c>
      <c r="BE410">
        <v>213.9</v>
      </c>
      <c r="BF410">
        <v>203.99</v>
      </c>
      <c r="BG410">
        <v>203.99</v>
      </c>
      <c r="BH410">
        <v>1319</v>
      </c>
      <c r="BI410">
        <v>203.99</v>
      </c>
      <c r="BJ410">
        <v>2139</v>
      </c>
      <c r="BK410">
        <v>243</v>
      </c>
      <c r="BL410">
        <v>8574</v>
      </c>
      <c r="BM410">
        <v>6219</v>
      </c>
      <c r="BN410">
        <v>1305.5999999999999</v>
      </c>
      <c r="BO410">
        <v>649</v>
      </c>
      <c r="BP410">
        <v>1709</v>
      </c>
      <c r="BQ410">
        <v>203.99</v>
      </c>
      <c r="BR410">
        <v>116.99</v>
      </c>
      <c r="BS410">
        <v>4249886</v>
      </c>
      <c r="BT410">
        <v>43895.8</v>
      </c>
      <c r="BU410" t="str">
        <f>SRP[[#This Row],[Tier]]&amp;" - "&amp;DOLLAR(SRP[[#This Row],[United States]],2)&amp;" USD"</f>
        <v>408 - $203.99 USD</v>
      </c>
      <c r="BV410" t="str">
        <f>WSP[[#This Row],[LOOKUP]]</f>
        <v>408 - $142.79 USD</v>
      </c>
    </row>
    <row r="411" spans="1:74" x14ac:dyDescent="0.25">
      <c r="A411">
        <v>409</v>
      </c>
      <c r="B411">
        <v>204.49</v>
      </c>
      <c r="C411">
        <v>15542</v>
      </c>
      <c r="D411">
        <v>1271.5</v>
      </c>
      <c r="E411">
        <v>296.7</v>
      </c>
      <c r="F411">
        <v>204.49</v>
      </c>
      <c r="G411">
        <v>18005</v>
      </c>
      <c r="H411">
        <v>204.49</v>
      </c>
      <c r="I411">
        <v>408</v>
      </c>
      <c r="J411">
        <v>306.75</v>
      </c>
      <c r="K411">
        <v>204.49</v>
      </c>
      <c r="L411">
        <v>112150</v>
      </c>
      <c r="M411">
        <v>817</v>
      </c>
      <c r="N411">
        <v>304400</v>
      </c>
      <c r="O411">
        <v>102250</v>
      </c>
      <c r="P411">
        <v>1227</v>
      </c>
      <c r="Q411">
        <v>204.49</v>
      </c>
      <c r="R411">
        <v>4089</v>
      </c>
      <c r="S411">
        <v>1167.5</v>
      </c>
      <c r="T411">
        <v>1304.25</v>
      </c>
      <c r="U411">
        <v>204.49</v>
      </c>
      <c r="V411">
        <v>204.49</v>
      </c>
      <c r="W411">
        <v>204.49</v>
      </c>
      <c r="X411">
        <v>204.49</v>
      </c>
      <c r="Y411">
        <v>204.49</v>
      </c>
      <c r="Z411">
        <v>2307.5</v>
      </c>
      <c r="AA411">
        <v>40890</v>
      </c>
      <c r="AB411">
        <v>26584</v>
      </c>
      <c r="AC411">
        <v>5590</v>
      </c>
      <c r="AD411">
        <v>2015000</v>
      </c>
      <c r="AE411">
        <v>204.49</v>
      </c>
      <c r="AF411">
        <v>992.5</v>
      </c>
      <c r="AG411">
        <v>204.49</v>
      </c>
      <c r="AH411">
        <v>21798</v>
      </c>
      <c r="AI411">
        <v>30574</v>
      </c>
      <c r="AJ411">
        <v>202400</v>
      </c>
      <c r="AK411">
        <v>204.49</v>
      </c>
      <c r="AL411">
        <v>243.5</v>
      </c>
      <c r="AM411">
        <v>549.15</v>
      </c>
      <c r="AN411">
        <v>204.49</v>
      </c>
      <c r="AO411">
        <v>624</v>
      </c>
      <c r="AP411">
        <v>204.49</v>
      </c>
      <c r="AQ411">
        <v>61099</v>
      </c>
      <c r="AR411">
        <v>2812</v>
      </c>
      <c r="AS411">
        <v>204.49</v>
      </c>
      <c r="AT411">
        <v>224.45</v>
      </c>
      <c r="AU411">
        <v>1321.5</v>
      </c>
      <c r="AV411">
        <v>19326.5</v>
      </c>
      <c r="AW411">
        <v>552.15</v>
      </c>
      <c r="AX411">
        <v>8379</v>
      </c>
      <c r="AY411">
        <v>508.99</v>
      </c>
      <c r="AZ411">
        <v>204.49</v>
      </c>
      <c r="BA411">
        <v>738.2</v>
      </c>
      <c r="BB411">
        <v>734.2</v>
      </c>
      <c r="BC411">
        <v>8279</v>
      </c>
      <c r="BD411">
        <v>393.5</v>
      </c>
      <c r="BE411">
        <v>214.4</v>
      </c>
      <c r="BF411">
        <v>204.49</v>
      </c>
      <c r="BG411">
        <v>204.49</v>
      </c>
      <c r="BH411">
        <v>1321.5</v>
      </c>
      <c r="BI411">
        <v>204.49</v>
      </c>
      <c r="BJ411">
        <v>2144</v>
      </c>
      <c r="BK411">
        <v>243.5</v>
      </c>
      <c r="BL411">
        <v>8597</v>
      </c>
      <c r="BM411">
        <v>6234</v>
      </c>
      <c r="BN411">
        <v>1308.8</v>
      </c>
      <c r="BO411">
        <v>650.75</v>
      </c>
      <c r="BP411">
        <v>1713.25</v>
      </c>
      <c r="BQ411">
        <v>204.49</v>
      </c>
      <c r="BR411">
        <v>117.24</v>
      </c>
      <c r="BS411">
        <v>4260303</v>
      </c>
      <c r="BT411">
        <v>44003.4</v>
      </c>
      <c r="BU411" t="str">
        <f>SRP[[#This Row],[Tier]]&amp;" - "&amp;DOLLAR(SRP[[#This Row],[United States]],2)&amp;" USD"</f>
        <v>409 - $204.49 USD</v>
      </c>
      <c r="BV411" t="str">
        <f>WSP[[#This Row],[LOOKUP]]</f>
        <v>409 - $143.14 USD</v>
      </c>
    </row>
    <row r="412" spans="1:74" x14ac:dyDescent="0.25">
      <c r="A412">
        <v>410</v>
      </c>
      <c r="B412">
        <v>204.99</v>
      </c>
      <c r="C412">
        <v>15580</v>
      </c>
      <c r="D412">
        <v>1274</v>
      </c>
      <c r="E412">
        <v>297.45</v>
      </c>
      <c r="F412">
        <v>204.99</v>
      </c>
      <c r="G412">
        <v>18050</v>
      </c>
      <c r="H412">
        <v>204.99</v>
      </c>
      <c r="I412">
        <v>409</v>
      </c>
      <c r="J412">
        <v>307.5</v>
      </c>
      <c r="K412">
        <v>204.99</v>
      </c>
      <c r="L412">
        <v>112400</v>
      </c>
      <c r="M412">
        <v>819</v>
      </c>
      <c r="N412">
        <v>304900</v>
      </c>
      <c r="O412">
        <v>102500</v>
      </c>
      <c r="P412">
        <v>1230</v>
      </c>
      <c r="Q412">
        <v>204.99</v>
      </c>
      <c r="R412">
        <v>4099</v>
      </c>
      <c r="S412">
        <v>1170</v>
      </c>
      <c r="T412">
        <v>1307.5</v>
      </c>
      <c r="U412">
        <v>204.99</v>
      </c>
      <c r="V412">
        <v>204.99</v>
      </c>
      <c r="W412">
        <v>204.99</v>
      </c>
      <c r="X412">
        <v>204.99</v>
      </c>
      <c r="Y412">
        <v>204.99</v>
      </c>
      <c r="Z412">
        <v>2314</v>
      </c>
      <c r="AA412">
        <v>40990</v>
      </c>
      <c r="AB412">
        <v>26649</v>
      </c>
      <c r="AC412">
        <v>5600</v>
      </c>
      <c r="AD412">
        <v>2020000</v>
      </c>
      <c r="AE412">
        <v>204.99</v>
      </c>
      <c r="AF412">
        <v>995</v>
      </c>
      <c r="AG412">
        <v>204.99</v>
      </c>
      <c r="AH412">
        <v>21820</v>
      </c>
      <c r="AI412">
        <v>30649</v>
      </c>
      <c r="AJ412">
        <v>202900</v>
      </c>
      <c r="AK412">
        <v>204.99</v>
      </c>
      <c r="AL412">
        <v>244</v>
      </c>
      <c r="AM412">
        <v>550.5</v>
      </c>
      <c r="AN412">
        <v>204.99</v>
      </c>
      <c r="AO412">
        <v>625</v>
      </c>
      <c r="AP412">
        <v>204.99</v>
      </c>
      <c r="AQ412">
        <v>61249</v>
      </c>
      <c r="AR412">
        <v>2819</v>
      </c>
      <c r="AS412">
        <v>204.99</v>
      </c>
      <c r="AT412">
        <v>224.95</v>
      </c>
      <c r="AU412">
        <v>1324</v>
      </c>
      <c r="AV412">
        <v>19374</v>
      </c>
      <c r="AW412">
        <v>553.5</v>
      </c>
      <c r="AX412">
        <v>8399</v>
      </c>
      <c r="AY412">
        <v>509.99</v>
      </c>
      <c r="AZ412">
        <v>204.99</v>
      </c>
      <c r="BA412">
        <v>740</v>
      </c>
      <c r="BB412">
        <v>736</v>
      </c>
      <c r="BC412">
        <v>8299</v>
      </c>
      <c r="BD412">
        <v>394</v>
      </c>
      <c r="BE412">
        <v>214.9</v>
      </c>
      <c r="BF412">
        <v>204.99</v>
      </c>
      <c r="BG412">
        <v>204.99</v>
      </c>
      <c r="BH412">
        <v>1324</v>
      </c>
      <c r="BI412">
        <v>204.99</v>
      </c>
      <c r="BJ412">
        <v>2149</v>
      </c>
      <c r="BK412">
        <v>244</v>
      </c>
      <c r="BL412">
        <v>8620</v>
      </c>
      <c r="BM412">
        <v>6249</v>
      </c>
      <c r="BN412">
        <v>1312</v>
      </c>
      <c r="BO412">
        <v>652.5</v>
      </c>
      <c r="BP412">
        <v>1717.5</v>
      </c>
      <c r="BQ412">
        <v>204.99</v>
      </c>
      <c r="BR412">
        <v>117.49</v>
      </c>
      <c r="BS412">
        <v>4270720</v>
      </c>
      <c r="BT412">
        <v>44111</v>
      </c>
      <c r="BU412" t="str">
        <f>SRP[[#This Row],[Tier]]&amp;" - "&amp;DOLLAR(SRP[[#This Row],[United States]],2)&amp;" USD"</f>
        <v>410 - $204.99 USD</v>
      </c>
      <c r="BV412" t="str">
        <f>WSP[[#This Row],[LOOKUP]]</f>
        <v>410 - $143.49 USD</v>
      </c>
    </row>
    <row r="413" spans="1:74" x14ac:dyDescent="0.25">
      <c r="A413">
        <v>411</v>
      </c>
      <c r="B413">
        <v>205.49</v>
      </c>
      <c r="C413">
        <v>15618</v>
      </c>
      <c r="D413">
        <v>1276.5</v>
      </c>
      <c r="E413">
        <v>298.2</v>
      </c>
      <c r="F413">
        <v>205.49</v>
      </c>
      <c r="G413">
        <v>18095</v>
      </c>
      <c r="H413">
        <v>205.49</v>
      </c>
      <c r="I413">
        <v>410</v>
      </c>
      <c r="J413">
        <v>308.25</v>
      </c>
      <c r="K413">
        <v>205.49</v>
      </c>
      <c r="L413">
        <v>112650</v>
      </c>
      <c r="M413">
        <v>821</v>
      </c>
      <c r="N413">
        <v>305400</v>
      </c>
      <c r="O413">
        <v>102750</v>
      </c>
      <c r="P413">
        <v>1233</v>
      </c>
      <c r="Q413">
        <v>205.49</v>
      </c>
      <c r="R413">
        <v>4109</v>
      </c>
      <c r="S413">
        <v>1172.5</v>
      </c>
      <c r="T413">
        <v>1310.75</v>
      </c>
      <c r="U413">
        <v>205.49</v>
      </c>
      <c r="V413">
        <v>205.49</v>
      </c>
      <c r="W413">
        <v>205.49</v>
      </c>
      <c r="X413">
        <v>205.49</v>
      </c>
      <c r="Y413">
        <v>205.49</v>
      </c>
      <c r="Z413">
        <v>2320.5</v>
      </c>
      <c r="AA413">
        <v>41090</v>
      </c>
      <c r="AB413">
        <v>26714</v>
      </c>
      <c r="AC413">
        <v>5610</v>
      </c>
      <c r="AD413">
        <v>2025000</v>
      </c>
      <c r="AE413">
        <v>205.49</v>
      </c>
      <c r="AF413">
        <v>997.5</v>
      </c>
      <c r="AG413">
        <v>205.49</v>
      </c>
      <c r="AH413">
        <v>21842</v>
      </c>
      <c r="AI413">
        <v>30724</v>
      </c>
      <c r="AJ413">
        <v>203400</v>
      </c>
      <c r="AK413">
        <v>205.49</v>
      </c>
      <c r="AL413">
        <v>244.5</v>
      </c>
      <c r="AM413">
        <v>551.85</v>
      </c>
      <c r="AN413">
        <v>205.49</v>
      </c>
      <c r="AO413">
        <v>627</v>
      </c>
      <c r="AP413">
        <v>205.49</v>
      </c>
      <c r="AQ413">
        <v>61399</v>
      </c>
      <c r="AR413">
        <v>2826</v>
      </c>
      <c r="AS413">
        <v>205.49</v>
      </c>
      <c r="AT413">
        <v>225.45</v>
      </c>
      <c r="AU413">
        <v>1326.5</v>
      </c>
      <c r="AV413">
        <v>19421.5</v>
      </c>
      <c r="AW413">
        <v>554.85</v>
      </c>
      <c r="AX413">
        <v>8419</v>
      </c>
      <c r="AY413">
        <v>510.99</v>
      </c>
      <c r="AZ413">
        <v>205.49</v>
      </c>
      <c r="BA413">
        <v>741.8</v>
      </c>
      <c r="BB413">
        <v>737.8</v>
      </c>
      <c r="BC413">
        <v>8319</v>
      </c>
      <c r="BD413">
        <v>394.5</v>
      </c>
      <c r="BE413">
        <v>215.4</v>
      </c>
      <c r="BF413">
        <v>205.49</v>
      </c>
      <c r="BG413">
        <v>205.49</v>
      </c>
      <c r="BH413">
        <v>1326.5</v>
      </c>
      <c r="BI413">
        <v>205.49</v>
      </c>
      <c r="BJ413">
        <v>2154</v>
      </c>
      <c r="BK413">
        <v>244.5</v>
      </c>
      <c r="BL413">
        <v>8643</v>
      </c>
      <c r="BM413">
        <v>6264</v>
      </c>
      <c r="BN413">
        <v>1315.2</v>
      </c>
      <c r="BO413">
        <v>654.25</v>
      </c>
      <c r="BP413">
        <v>1721.75</v>
      </c>
      <c r="BQ413">
        <v>205.49</v>
      </c>
      <c r="BR413">
        <v>117.74</v>
      </c>
      <c r="BS413">
        <v>4281137</v>
      </c>
      <c r="BT413">
        <v>44218.6</v>
      </c>
      <c r="BU413" t="str">
        <f>SRP[[#This Row],[Tier]]&amp;" - "&amp;DOLLAR(SRP[[#This Row],[United States]],2)&amp;" USD"</f>
        <v>411 - $205.49 USD</v>
      </c>
      <c r="BV413" t="str">
        <f>WSP[[#This Row],[LOOKUP]]</f>
        <v>411 - $143.84 USD</v>
      </c>
    </row>
    <row r="414" spans="1:74" x14ac:dyDescent="0.25">
      <c r="A414">
        <v>412</v>
      </c>
      <c r="B414">
        <v>205.99</v>
      </c>
      <c r="C414">
        <v>15656</v>
      </c>
      <c r="D414">
        <v>1279</v>
      </c>
      <c r="E414">
        <v>298.95</v>
      </c>
      <c r="F414">
        <v>205.99</v>
      </c>
      <c r="G414">
        <v>18140</v>
      </c>
      <c r="H414">
        <v>205.99</v>
      </c>
      <c r="I414">
        <v>411</v>
      </c>
      <c r="J414">
        <v>309</v>
      </c>
      <c r="K414">
        <v>205.99</v>
      </c>
      <c r="L414">
        <v>112900</v>
      </c>
      <c r="M414">
        <v>823</v>
      </c>
      <c r="N414">
        <v>305900</v>
      </c>
      <c r="O414">
        <v>103000</v>
      </c>
      <c r="P414">
        <v>1236</v>
      </c>
      <c r="Q414">
        <v>205.99</v>
      </c>
      <c r="R414">
        <v>4119</v>
      </c>
      <c r="S414">
        <v>1175</v>
      </c>
      <c r="T414">
        <v>1314</v>
      </c>
      <c r="U414">
        <v>205.99</v>
      </c>
      <c r="V414">
        <v>205.99</v>
      </c>
      <c r="W414">
        <v>205.99</v>
      </c>
      <c r="X414">
        <v>205.99</v>
      </c>
      <c r="Y414">
        <v>205.99</v>
      </c>
      <c r="Z414">
        <v>2327</v>
      </c>
      <c r="AA414">
        <v>41190</v>
      </c>
      <c r="AB414">
        <v>26779</v>
      </c>
      <c r="AC414">
        <v>5620</v>
      </c>
      <c r="AD414">
        <v>2030000</v>
      </c>
      <c r="AE414">
        <v>205.99</v>
      </c>
      <c r="AF414">
        <v>1000</v>
      </c>
      <c r="AG414">
        <v>205.99</v>
      </c>
      <c r="AH414">
        <v>21864</v>
      </c>
      <c r="AI414">
        <v>30799</v>
      </c>
      <c r="AJ414">
        <v>203900</v>
      </c>
      <c r="AK414">
        <v>205.99</v>
      </c>
      <c r="AL414">
        <v>245</v>
      </c>
      <c r="AM414">
        <v>553.20000000000005</v>
      </c>
      <c r="AN414">
        <v>205.99</v>
      </c>
      <c r="AO414">
        <v>628</v>
      </c>
      <c r="AP414">
        <v>205.99</v>
      </c>
      <c r="AQ414">
        <v>61549</v>
      </c>
      <c r="AR414">
        <v>2833</v>
      </c>
      <c r="AS414">
        <v>205.99</v>
      </c>
      <c r="AT414">
        <v>225.95</v>
      </c>
      <c r="AU414">
        <v>1329</v>
      </c>
      <c r="AV414">
        <v>19469</v>
      </c>
      <c r="AW414">
        <v>556.20000000000005</v>
      </c>
      <c r="AX414">
        <v>8439</v>
      </c>
      <c r="AY414">
        <v>511.99</v>
      </c>
      <c r="AZ414">
        <v>205.99</v>
      </c>
      <c r="BA414">
        <v>743.6</v>
      </c>
      <c r="BB414">
        <v>739.6</v>
      </c>
      <c r="BC414">
        <v>8339</v>
      </c>
      <c r="BD414">
        <v>395</v>
      </c>
      <c r="BE414">
        <v>215.9</v>
      </c>
      <c r="BF414">
        <v>205.99</v>
      </c>
      <c r="BG414">
        <v>205.99</v>
      </c>
      <c r="BH414">
        <v>1329</v>
      </c>
      <c r="BI414">
        <v>205.99</v>
      </c>
      <c r="BJ414">
        <v>2159</v>
      </c>
      <c r="BK414">
        <v>245</v>
      </c>
      <c r="BL414">
        <v>8666</v>
      </c>
      <c r="BM414">
        <v>6279</v>
      </c>
      <c r="BN414">
        <v>1318.4</v>
      </c>
      <c r="BO414">
        <v>656</v>
      </c>
      <c r="BP414">
        <v>1726</v>
      </c>
      <c r="BQ414">
        <v>205.99</v>
      </c>
      <c r="BR414">
        <v>117.99</v>
      </c>
      <c r="BS414">
        <v>4291554</v>
      </c>
      <c r="BT414">
        <v>44326.2</v>
      </c>
      <c r="BU414" t="str">
        <f>SRP[[#This Row],[Tier]]&amp;" - "&amp;DOLLAR(SRP[[#This Row],[United States]],2)&amp;" USD"</f>
        <v>412 - $205.99 USD</v>
      </c>
      <c r="BV414" t="str">
        <f>WSP[[#This Row],[LOOKUP]]</f>
        <v>412 - $144.19 USD</v>
      </c>
    </row>
    <row r="415" spans="1:74" x14ac:dyDescent="0.25">
      <c r="A415">
        <v>413</v>
      </c>
      <c r="B415">
        <v>206.49</v>
      </c>
      <c r="C415">
        <v>15694</v>
      </c>
      <c r="D415">
        <v>1281.5</v>
      </c>
      <c r="E415">
        <v>299.7</v>
      </c>
      <c r="F415">
        <v>206.49</v>
      </c>
      <c r="G415">
        <v>18185</v>
      </c>
      <c r="H415">
        <v>206.49</v>
      </c>
      <c r="I415">
        <v>412</v>
      </c>
      <c r="J415">
        <v>309.75</v>
      </c>
      <c r="K415">
        <v>206.49</v>
      </c>
      <c r="L415">
        <v>113150</v>
      </c>
      <c r="M415">
        <v>825</v>
      </c>
      <c r="N415">
        <v>306400</v>
      </c>
      <c r="O415">
        <v>103250</v>
      </c>
      <c r="P415">
        <v>1239</v>
      </c>
      <c r="Q415">
        <v>206.49</v>
      </c>
      <c r="R415">
        <v>4129</v>
      </c>
      <c r="S415">
        <v>1177.5</v>
      </c>
      <c r="T415">
        <v>1317.25</v>
      </c>
      <c r="U415">
        <v>206.49</v>
      </c>
      <c r="V415">
        <v>206.49</v>
      </c>
      <c r="W415">
        <v>206.49</v>
      </c>
      <c r="X415">
        <v>206.49</v>
      </c>
      <c r="Y415">
        <v>206.49</v>
      </c>
      <c r="Z415">
        <v>2333.5</v>
      </c>
      <c r="AA415">
        <v>41290</v>
      </c>
      <c r="AB415">
        <v>26844</v>
      </c>
      <c r="AC415">
        <v>5630</v>
      </c>
      <c r="AD415">
        <v>2035000</v>
      </c>
      <c r="AE415">
        <v>206.49</v>
      </c>
      <c r="AF415">
        <v>1002.5</v>
      </c>
      <c r="AG415">
        <v>206.49</v>
      </c>
      <c r="AH415">
        <v>21886</v>
      </c>
      <c r="AI415">
        <v>30874</v>
      </c>
      <c r="AJ415">
        <v>204400</v>
      </c>
      <c r="AK415">
        <v>206.49</v>
      </c>
      <c r="AL415">
        <v>245.5</v>
      </c>
      <c r="AM415">
        <v>554.54999999999995</v>
      </c>
      <c r="AN415">
        <v>206.49</v>
      </c>
      <c r="AO415">
        <v>630</v>
      </c>
      <c r="AP415">
        <v>206.49</v>
      </c>
      <c r="AQ415">
        <v>61699</v>
      </c>
      <c r="AR415">
        <v>2840</v>
      </c>
      <c r="AS415">
        <v>206.49</v>
      </c>
      <c r="AT415">
        <v>226.45</v>
      </c>
      <c r="AU415">
        <v>1331.5</v>
      </c>
      <c r="AV415">
        <v>19516.5</v>
      </c>
      <c r="AW415">
        <v>557.54999999999995</v>
      </c>
      <c r="AX415">
        <v>8459</v>
      </c>
      <c r="AY415">
        <v>512.99</v>
      </c>
      <c r="AZ415">
        <v>206.49</v>
      </c>
      <c r="BA415">
        <v>745.4</v>
      </c>
      <c r="BB415">
        <v>741.4</v>
      </c>
      <c r="BC415">
        <v>8359</v>
      </c>
      <c r="BD415">
        <v>395.5</v>
      </c>
      <c r="BE415">
        <v>216.4</v>
      </c>
      <c r="BF415">
        <v>206.49</v>
      </c>
      <c r="BG415">
        <v>206.49</v>
      </c>
      <c r="BH415">
        <v>1331.5</v>
      </c>
      <c r="BI415">
        <v>206.49</v>
      </c>
      <c r="BJ415">
        <v>2164</v>
      </c>
      <c r="BK415">
        <v>245.5</v>
      </c>
      <c r="BL415">
        <v>8689</v>
      </c>
      <c r="BM415">
        <v>6294</v>
      </c>
      <c r="BN415">
        <v>1321.6</v>
      </c>
      <c r="BO415">
        <v>657.75</v>
      </c>
      <c r="BP415">
        <v>1730.25</v>
      </c>
      <c r="BQ415">
        <v>206.49</v>
      </c>
      <c r="BR415">
        <v>118.24</v>
      </c>
      <c r="BS415">
        <v>4301971</v>
      </c>
      <c r="BT415">
        <v>44433.8</v>
      </c>
      <c r="BU415" t="str">
        <f>SRP[[#This Row],[Tier]]&amp;" - "&amp;DOLLAR(SRP[[#This Row],[United States]],2)&amp;" USD"</f>
        <v>413 - $206.49 USD</v>
      </c>
      <c r="BV415" t="str">
        <f>WSP[[#This Row],[LOOKUP]]</f>
        <v>413 - $144.54 USD</v>
      </c>
    </row>
    <row r="416" spans="1:74" x14ac:dyDescent="0.25">
      <c r="A416">
        <v>414</v>
      </c>
      <c r="B416">
        <v>206.99</v>
      </c>
      <c r="C416">
        <v>15732</v>
      </c>
      <c r="D416">
        <v>1284</v>
      </c>
      <c r="E416">
        <v>300.45</v>
      </c>
      <c r="F416">
        <v>206.99</v>
      </c>
      <c r="G416">
        <v>18230</v>
      </c>
      <c r="H416">
        <v>206.99</v>
      </c>
      <c r="I416">
        <v>413</v>
      </c>
      <c r="J416">
        <v>310.5</v>
      </c>
      <c r="K416">
        <v>206.99</v>
      </c>
      <c r="L416">
        <v>113400</v>
      </c>
      <c r="M416">
        <v>827</v>
      </c>
      <c r="N416">
        <v>306900</v>
      </c>
      <c r="O416">
        <v>103500</v>
      </c>
      <c r="P416">
        <v>1242</v>
      </c>
      <c r="Q416">
        <v>206.99</v>
      </c>
      <c r="R416">
        <v>4139</v>
      </c>
      <c r="S416">
        <v>1180</v>
      </c>
      <c r="T416">
        <v>1320.5</v>
      </c>
      <c r="U416">
        <v>206.99</v>
      </c>
      <c r="V416">
        <v>206.99</v>
      </c>
      <c r="W416">
        <v>206.99</v>
      </c>
      <c r="X416">
        <v>206.99</v>
      </c>
      <c r="Y416">
        <v>206.99</v>
      </c>
      <c r="Z416">
        <v>2340</v>
      </c>
      <c r="AA416">
        <v>41390</v>
      </c>
      <c r="AB416">
        <v>26909</v>
      </c>
      <c r="AC416">
        <v>5640</v>
      </c>
      <c r="AD416">
        <v>2040000</v>
      </c>
      <c r="AE416">
        <v>206.99</v>
      </c>
      <c r="AF416">
        <v>1005</v>
      </c>
      <c r="AG416">
        <v>206.99</v>
      </c>
      <c r="AH416">
        <v>21908</v>
      </c>
      <c r="AI416">
        <v>30949</v>
      </c>
      <c r="AJ416">
        <v>204900</v>
      </c>
      <c r="AK416">
        <v>206.99</v>
      </c>
      <c r="AL416">
        <v>246</v>
      </c>
      <c r="AM416">
        <v>555.9</v>
      </c>
      <c r="AN416">
        <v>206.99</v>
      </c>
      <c r="AO416">
        <v>631</v>
      </c>
      <c r="AP416">
        <v>206.99</v>
      </c>
      <c r="AQ416">
        <v>61849</v>
      </c>
      <c r="AR416">
        <v>2847</v>
      </c>
      <c r="AS416">
        <v>206.99</v>
      </c>
      <c r="AT416">
        <v>226.95</v>
      </c>
      <c r="AU416">
        <v>1334</v>
      </c>
      <c r="AV416">
        <v>19564</v>
      </c>
      <c r="AW416">
        <v>558.9</v>
      </c>
      <c r="AX416">
        <v>8479</v>
      </c>
      <c r="AY416">
        <v>513.99</v>
      </c>
      <c r="AZ416">
        <v>206.99</v>
      </c>
      <c r="BA416">
        <v>747.2</v>
      </c>
      <c r="BB416">
        <v>743.2</v>
      </c>
      <c r="BC416">
        <v>8379</v>
      </c>
      <c r="BD416">
        <v>396</v>
      </c>
      <c r="BE416">
        <v>216.9</v>
      </c>
      <c r="BF416">
        <v>206.99</v>
      </c>
      <c r="BG416">
        <v>206.99</v>
      </c>
      <c r="BH416">
        <v>1334</v>
      </c>
      <c r="BI416">
        <v>206.99</v>
      </c>
      <c r="BJ416">
        <v>2169</v>
      </c>
      <c r="BK416">
        <v>246</v>
      </c>
      <c r="BL416">
        <v>8712</v>
      </c>
      <c r="BM416">
        <v>6309</v>
      </c>
      <c r="BN416">
        <v>1324.8</v>
      </c>
      <c r="BO416">
        <v>659.5</v>
      </c>
      <c r="BP416">
        <v>1734.5</v>
      </c>
      <c r="BQ416">
        <v>206.99</v>
      </c>
      <c r="BR416">
        <v>118.49</v>
      </c>
      <c r="BS416">
        <v>4312388</v>
      </c>
      <c r="BT416">
        <v>44541.4</v>
      </c>
      <c r="BU416" t="str">
        <f>SRP[[#This Row],[Tier]]&amp;" - "&amp;DOLLAR(SRP[[#This Row],[United States]],2)&amp;" USD"</f>
        <v>414 - $206.99 USD</v>
      </c>
      <c r="BV416" t="str">
        <f>WSP[[#This Row],[LOOKUP]]</f>
        <v>414 - $144.89 USD</v>
      </c>
    </row>
    <row r="417" spans="1:74" x14ac:dyDescent="0.25">
      <c r="A417">
        <v>415</v>
      </c>
      <c r="B417">
        <v>207.49</v>
      </c>
      <c r="C417">
        <v>15770</v>
      </c>
      <c r="D417">
        <v>1286.5</v>
      </c>
      <c r="E417">
        <v>301.2</v>
      </c>
      <c r="F417">
        <v>207.49</v>
      </c>
      <c r="G417">
        <v>18275</v>
      </c>
      <c r="H417">
        <v>207.49</v>
      </c>
      <c r="I417">
        <v>414</v>
      </c>
      <c r="J417">
        <v>311.25</v>
      </c>
      <c r="K417">
        <v>207.49</v>
      </c>
      <c r="L417">
        <v>113650</v>
      </c>
      <c r="M417">
        <v>829</v>
      </c>
      <c r="N417">
        <v>307400</v>
      </c>
      <c r="O417">
        <v>103750</v>
      </c>
      <c r="P417">
        <v>1245</v>
      </c>
      <c r="Q417">
        <v>207.49</v>
      </c>
      <c r="R417">
        <v>4149</v>
      </c>
      <c r="S417">
        <v>1182.5</v>
      </c>
      <c r="T417">
        <v>1323.75</v>
      </c>
      <c r="U417">
        <v>207.49</v>
      </c>
      <c r="V417">
        <v>207.49</v>
      </c>
      <c r="W417">
        <v>207.49</v>
      </c>
      <c r="X417">
        <v>207.49</v>
      </c>
      <c r="Y417">
        <v>207.49</v>
      </c>
      <c r="Z417">
        <v>2346.5</v>
      </c>
      <c r="AA417">
        <v>41490</v>
      </c>
      <c r="AB417">
        <v>26974</v>
      </c>
      <c r="AC417">
        <v>5650</v>
      </c>
      <c r="AD417">
        <v>2045000</v>
      </c>
      <c r="AE417">
        <v>207.49</v>
      </c>
      <c r="AF417">
        <v>1007.5</v>
      </c>
      <c r="AG417">
        <v>207.49</v>
      </c>
      <c r="AH417">
        <v>21930</v>
      </c>
      <c r="AI417">
        <v>31024</v>
      </c>
      <c r="AJ417">
        <v>205400</v>
      </c>
      <c r="AK417">
        <v>207.49</v>
      </c>
      <c r="AL417">
        <v>246.5</v>
      </c>
      <c r="AM417">
        <v>557.25</v>
      </c>
      <c r="AN417">
        <v>207.49</v>
      </c>
      <c r="AO417">
        <v>633</v>
      </c>
      <c r="AP417">
        <v>207.49</v>
      </c>
      <c r="AQ417">
        <v>61999</v>
      </c>
      <c r="AR417">
        <v>2854</v>
      </c>
      <c r="AS417">
        <v>207.49</v>
      </c>
      <c r="AT417">
        <v>227.45</v>
      </c>
      <c r="AU417">
        <v>1336.5</v>
      </c>
      <c r="AV417">
        <v>19611.5</v>
      </c>
      <c r="AW417">
        <v>560.25</v>
      </c>
      <c r="AX417">
        <v>8499</v>
      </c>
      <c r="AY417">
        <v>514.99</v>
      </c>
      <c r="AZ417">
        <v>207.49</v>
      </c>
      <c r="BA417">
        <v>749</v>
      </c>
      <c r="BB417">
        <v>745</v>
      </c>
      <c r="BC417">
        <v>8399</v>
      </c>
      <c r="BD417">
        <v>396.5</v>
      </c>
      <c r="BE417">
        <v>217.4</v>
      </c>
      <c r="BF417">
        <v>207.49</v>
      </c>
      <c r="BG417">
        <v>207.49</v>
      </c>
      <c r="BH417">
        <v>1336.5</v>
      </c>
      <c r="BI417">
        <v>207.49</v>
      </c>
      <c r="BJ417">
        <v>2174</v>
      </c>
      <c r="BK417">
        <v>246.5</v>
      </c>
      <c r="BL417">
        <v>8735</v>
      </c>
      <c r="BM417">
        <v>6324</v>
      </c>
      <c r="BN417">
        <v>1328</v>
      </c>
      <c r="BO417">
        <v>661.25</v>
      </c>
      <c r="BP417">
        <v>1738.75</v>
      </c>
      <c r="BQ417">
        <v>207.49</v>
      </c>
      <c r="BR417">
        <v>118.74</v>
      </c>
      <c r="BS417">
        <v>4322805</v>
      </c>
      <c r="BT417">
        <v>44649</v>
      </c>
      <c r="BU417" t="str">
        <f>SRP[[#This Row],[Tier]]&amp;" - "&amp;DOLLAR(SRP[[#This Row],[United States]],2)&amp;" USD"</f>
        <v>415 - $207.49 USD</v>
      </c>
      <c r="BV417" t="str">
        <f>WSP[[#This Row],[LOOKUP]]</f>
        <v>415 - $145.24 USD</v>
      </c>
    </row>
    <row r="418" spans="1:74" x14ac:dyDescent="0.25">
      <c r="A418">
        <v>416</v>
      </c>
      <c r="B418">
        <v>207.99</v>
      </c>
      <c r="C418">
        <v>15808</v>
      </c>
      <c r="D418">
        <v>1289</v>
      </c>
      <c r="E418">
        <v>301.95</v>
      </c>
      <c r="F418">
        <v>207.99</v>
      </c>
      <c r="G418">
        <v>18320</v>
      </c>
      <c r="H418">
        <v>207.99</v>
      </c>
      <c r="I418">
        <v>415</v>
      </c>
      <c r="J418">
        <v>312</v>
      </c>
      <c r="K418">
        <v>207.99</v>
      </c>
      <c r="L418">
        <v>113900</v>
      </c>
      <c r="M418">
        <v>831</v>
      </c>
      <c r="N418">
        <v>307900</v>
      </c>
      <c r="O418">
        <v>104000</v>
      </c>
      <c r="P418">
        <v>1248</v>
      </c>
      <c r="Q418">
        <v>207.99</v>
      </c>
      <c r="R418">
        <v>4159</v>
      </c>
      <c r="S418">
        <v>1185</v>
      </c>
      <c r="T418">
        <v>1327</v>
      </c>
      <c r="U418">
        <v>207.99</v>
      </c>
      <c r="V418">
        <v>207.99</v>
      </c>
      <c r="W418">
        <v>207.99</v>
      </c>
      <c r="X418">
        <v>207.99</v>
      </c>
      <c r="Y418">
        <v>207.99</v>
      </c>
      <c r="Z418">
        <v>2353</v>
      </c>
      <c r="AA418">
        <v>41590</v>
      </c>
      <c r="AB418">
        <v>27039</v>
      </c>
      <c r="AC418">
        <v>5660</v>
      </c>
      <c r="AD418">
        <v>2050000</v>
      </c>
      <c r="AE418">
        <v>207.99</v>
      </c>
      <c r="AF418">
        <v>1010</v>
      </c>
      <c r="AG418">
        <v>207.99</v>
      </c>
      <c r="AH418">
        <v>21952</v>
      </c>
      <c r="AI418">
        <v>31099</v>
      </c>
      <c r="AJ418">
        <v>205900</v>
      </c>
      <c r="AK418">
        <v>207.99</v>
      </c>
      <c r="AL418">
        <v>247</v>
      </c>
      <c r="AM418">
        <v>558.6</v>
      </c>
      <c r="AN418">
        <v>207.99</v>
      </c>
      <c r="AO418">
        <v>634</v>
      </c>
      <c r="AP418">
        <v>207.99</v>
      </c>
      <c r="AQ418">
        <v>62149</v>
      </c>
      <c r="AR418">
        <v>2861</v>
      </c>
      <c r="AS418">
        <v>207.99</v>
      </c>
      <c r="AT418">
        <v>227.95</v>
      </c>
      <c r="AU418">
        <v>1339</v>
      </c>
      <c r="AV418">
        <v>19659</v>
      </c>
      <c r="AW418">
        <v>561.6</v>
      </c>
      <c r="AX418">
        <v>8519</v>
      </c>
      <c r="AY418">
        <v>515.99</v>
      </c>
      <c r="AZ418">
        <v>207.99</v>
      </c>
      <c r="BA418">
        <v>750.8</v>
      </c>
      <c r="BB418">
        <v>746.8</v>
      </c>
      <c r="BC418">
        <v>8419</v>
      </c>
      <c r="BD418">
        <v>397</v>
      </c>
      <c r="BE418">
        <v>217.9</v>
      </c>
      <c r="BF418">
        <v>207.99</v>
      </c>
      <c r="BG418">
        <v>207.99</v>
      </c>
      <c r="BH418">
        <v>1339</v>
      </c>
      <c r="BI418">
        <v>207.99</v>
      </c>
      <c r="BJ418">
        <v>2179</v>
      </c>
      <c r="BK418">
        <v>247</v>
      </c>
      <c r="BL418">
        <v>8758</v>
      </c>
      <c r="BM418">
        <v>6339</v>
      </c>
      <c r="BN418">
        <v>1331.2</v>
      </c>
      <c r="BO418">
        <v>663</v>
      </c>
      <c r="BP418">
        <v>1743</v>
      </c>
      <c r="BQ418">
        <v>207.99</v>
      </c>
      <c r="BR418">
        <v>118.99</v>
      </c>
      <c r="BS418">
        <v>4333222</v>
      </c>
      <c r="BT418">
        <v>44756.6</v>
      </c>
      <c r="BU418" t="str">
        <f>SRP[[#This Row],[Tier]]&amp;" - "&amp;DOLLAR(SRP[[#This Row],[United States]],2)&amp;" USD"</f>
        <v>416 - $207.99 USD</v>
      </c>
      <c r="BV418" t="str">
        <f>WSP[[#This Row],[LOOKUP]]</f>
        <v>416 - $145.59 USD</v>
      </c>
    </row>
    <row r="419" spans="1:74" x14ac:dyDescent="0.25">
      <c r="A419">
        <v>417</v>
      </c>
      <c r="B419">
        <v>208.49</v>
      </c>
      <c r="C419">
        <v>15846</v>
      </c>
      <c r="D419">
        <v>1291.5</v>
      </c>
      <c r="E419">
        <v>302.7</v>
      </c>
      <c r="F419">
        <v>208.49</v>
      </c>
      <c r="G419">
        <v>18365</v>
      </c>
      <c r="H419">
        <v>208.49</v>
      </c>
      <c r="I419">
        <v>416</v>
      </c>
      <c r="J419">
        <v>312.75</v>
      </c>
      <c r="K419">
        <v>208.49</v>
      </c>
      <c r="L419">
        <v>114150</v>
      </c>
      <c r="M419">
        <v>833</v>
      </c>
      <c r="N419">
        <v>308400</v>
      </c>
      <c r="O419">
        <v>104250</v>
      </c>
      <c r="P419">
        <v>1251</v>
      </c>
      <c r="Q419">
        <v>208.49</v>
      </c>
      <c r="R419">
        <v>4169</v>
      </c>
      <c r="S419">
        <v>1187.5</v>
      </c>
      <c r="T419">
        <v>1330.25</v>
      </c>
      <c r="U419">
        <v>208.49</v>
      </c>
      <c r="V419">
        <v>208.49</v>
      </c>
      <c r="W419">
        <v>208.49</v>
      </c>
      <c r="X419">
        <v>208.49</v>
      </c>
      <c r="Y419">
        <v>208.49</v>
      </c>
      <c r="Z419">
        <v>2359.5</v>
      </c>
      <c r="AA419">
        <v>41690</v>
      </c>
      <c r="AB419">
        <v>27104</v>
      </c>
      <c r="AC419">
        <v>5670</v>
      </c>
      <c r="AD419">
        <v>2055000</v>
      </c>
      <c r="AE419">
        <v>208.49</v>
      </c>
      <c r="AF419">
        <v>1012.5</v>
      </c>
      <c r="AG419">
        <v>208.49</v>
      </c>
      <c r="AH419">
        <v>21974</v>
      </c>
      <c r="AI419">
        <v>31174</v>
      </c>
      <c r="AJ419">
        <v>206400</v>
      </c>
      <c r="AK419">
        <v>208.49</v>
      </c>
      <c r="AL419">
        <v>247.5</v>
      </c>
      <c r="AM419">
        <v>559.95000000000005</v>
      </c>
      <c r="AN419">
        <v>208.49</v>
      </c>
      <c r="AO419">
        <v>636</v>
      </c>
      <c r="AP419">
        <v>208.49</v>
      </c>
      <c r="AQ419">
        <v>62299</v>
      </c>
      <c r="AR419">
        <v>2868</v>
      </c>
      <c r="AS419">
        <v>208.49</v>
      </c>
      <c r="AT419">
        <v>228.45</v>
      </c>
      <c r="AU419">
        <v>1341.5</v>
      </c>
      <c r="AV419">
        <v>19706.5</v>
      </c>
      <c r="AW419">
        <v>562.95000000000005</v>
      </c>
      <c r="AX419">
        <v>8539</v>
      </c>
      <c r="AY419">
        <v>516.99</v>
      </c>
      <c r="AZ419">
        <v>208.49</v>
      </c>
      <c r="BA419">
        <v>752.6</v>
      </c>
      <c r="BB419">
        <v>748.6</v>
      </c>
      <c r="BC419">
        <v>8439</v>
      </c>
      <c r="BD419">
        <v>397.5</v>
      </c>
      <c r="BE419">
        <v>218.4</v>
      </c>
      <c r="BF419">
        <v>208.49</v>
      </c>
      <c r="BG419">
        <v>208.49</v>
      </c>
      <c r="BH419">
        <v>1341.5</v>
      </c>
      <c r="BI419">
        <v>208.49</v>
      </c>
      <c r="BJ419">
        <v>2184</v>
      </c>
      <c r="BK419">
        <v>247.5</v>
      </c>
      <c r="BL419">
        <v>8781</v>
      </c>
      <c r="BM419">
        <v>6354</v>
      </c>
      <c r="BN419">
        <v>1334.4</v>
      </c>
      <c r="BO419">
        <v>664.75</v>
      </c>
      <c r="BP419">
        <v>1747.25</v>
      </c>
      <c r="BQ419">
        <v>208.49</v>
      </c>
      <c r="BR419">
        <v>119.24</v>
      </c>
      <c r="BS419">
        <v>4343639</v>
      </c>
      <c r="BT419">
        <v>44864.2</v>
      </c>
      <c r="BU419" t="str">
        <f>SRP[[#This Row],[Tier]]&amp;" - "&amp;DOLLAR(SRP[[#This Row],[United States]],2)&amp;" USD"</f>
        <v>417 - $208.49 USD</v>
      </c>
      <c r="BV419" t="str">
        <f>WSP[[#This Row],[LOOKUP]]</f>
        <v>417 - $145.94 USD</v>
      </c>
    </row>
    <row r="420" spans="1:74" x14ac:dyDescent="0.25">
      <c r="A420">
        <v>418</v>
      </c>
      <c r="B420">
        <v>208.99</v>
      </c>
      <c r="C420">
        <v>15884</v>
      </c>
      <c r="D420">
        <v>1294</v>
      </c>
      <c r="E420">
        <v>303.45</v>
      </c>
      <c r="F420">
        <v>208.99</v>
      </c>
      <c r="G420">
        <v>18410</v>
      </c>
      <c r="H420">
        <v>208.99</v>
      </c>
      <c r="I420">
        <v>417</v>
      </c>
      <c r="J420">
        <v>313.5</v>
      </c>
      <c r="K420">
        <v>208.99</v>
      </c>
      <c r="L420">
        <v>114400</v>
      </c>
      <c r="M420">
        <v>835</v>
      </c>
      <c r="N420">
        <v>308900</v>
      </c>
      <c r="O420">
        <v>104500</v>
      </c>
      <c r="P420">
        <v>1254</v>
      </c>
      <c r="Q420">
        <v>208.99</v>
      </c>
      <c r="R420">
        <v>4179</v>
      </c>
      <c r="S420">
        <v>1190</v>
      </c>
      <c r="T420">
        <v>1333.5</v>
      </c>
      <c r="U420">
        <v>208.99</v>
      </c>
      <c r="V420">
        <v>208.99</v>
      </c>
      <c r="W420">
        <v>208.99</v>
      </c>
      <c r="X420">
        <v>208.99</v>
      </c>
      <c r="Y420">
        <v>208.99</v>
      </c>
      <c r="Z420">
        <v>2366</v>
      </c>
      <c r="AA420">
        <v>41790</v>
      </c>
      <c r="AB420">
        <v>27169</v>
      </c>
      <c r="AC420">
        <v>5680</v>
      </c>
      <c r="AD420">
        <v>2060000</v>
      </c>
      <c r="AE420">
        <v>208.99</v>
      </c>
      <c r="AF420">
        <v>1015</v>
      </c>
      <c r="AG420">
        <v>208.99</v>
      </c>
      <c r="AH420">
        <v>21996</v>
      </c>
      <c r="AI420">
        <v>31249</v>
      </c>
      <c r="AJ420">
        <v>206900</v>
      </c>
      <c r="AK420">
        <v>208.99</v>
      </c>
      <c r="AL420">
        <v>248</v>
      </c>
      <c r="AM420">
        <v>561.29999999999995</v>
      </c>
      <c r="AN420">
        <v>208.99</v>
      </c>
      <c r="AO420">
        <v>637</v>
      </c>
      <c r="AP420">
        <v>208.99</v>
      </c>
      <c r="AQ420">
        <v>62449</v>
      </c>
      <c r="AR420">
        <v>2875</v>
      </c>
      <c r="AS420">
        <v>208.99</v>
      </c>
      <c r="AT420">
        <v>228.95</v>
      </c>
      <c r="AU420">
        <v>1344</v>
      </c>
      <c r="AV420">
        <v>19754</v>
      </c>
      <c r="AW420">
        <v>564.29999999999995</v>
      </c>
      <c r="AX420">
        <v>8559</v>
      </c>
      <c r="AY420">
        <v>517.99</v>
      </c>
      <c r="AZ420">
        <v>208.99</v>
      </c>
      <c r="BA420">
        <v>754.4</v>
      </c>
      <c r="BB420">
        <v>750.4</v>
      </c>
      <c r="BC420">
        <v>8459</v>
      </c>
      <c r="BD420">
        <v>398</v>
      </c>
      <c r="BE420">
        <v>218.9</v>
      </c>
      <c r="BF420">
        <v>208.99</v>
      </c>
      <c r="BG420">
        <v>208.99</v>
      </c>
      <c r="BH420">
        <v>1344</v>
      </c>
      <c r="BI420">
        <v>208.99</v>
      </c>
      <c r="BJ420">
        <v>2189</v>
      </c>
      <c r="BK420">
        <v>248</v>
      </c>
      <c r="BL420">
        <v>8804</v>
      </c>
      <c r="BM420">
        <v>6369</v>
      </c>
      <c r="BN420">
        <v>1337.6</v>
      </c>
      <c r="BO420">
        <v>666.5</v>
      </c>
      <c r="BP420">
        <v>1751.5</v>
      </c>
      <c r="BQ420">
        <v>208.99</v>
      </c>
      <c r="BR420">
        <v>119.49</v>
      </c>
      <c r="BS420">
        <v>4354056</v>
      </c>
      <c r="BT420">
        <v>44971.8</v>
      </c>
      <c r="BU420" t="str">
        <f>SRP[[#This Row],[Tier]]&amp;" - "&amp;DOLLAR(SRP[[#This Row],[United States]],2)&amp;" USD"</f>
        <v>418 - $208.99 USD</v>
      </c>
      <c r="BV420" t="str">
        <f>WSP[[#This Row],[LOOKUP]]</f>
        <v>418 - $146.29 USD</v>
      </c>
    </row>
    <row r="421" spans="1:74" x14ac:dyDescent="0.25">
      <c r="A421">
        <v>419</v>
      </c>
      <c r="B421">
        <v>209.49</v>
      </c>
      <c r="C421">
        <v>15922</v>
      </c>
      <c r="D421">
        <v>1296.5</v>
      </c>
      <c r="E421">
        <v>304.2</v>
      </c>
      <c r="F421">
        <v>209.49</v>
      </c>
      <c r="G421">
        <v>18455</v>
      </c>
      <c r="H421">
        <v>209.49</v>
      </c>
      <c r="I421">
        <v>418</v>
      </c>
      <c r="J421">
        <v>314.25</v>
      </c>
      <c r="K421">
        <v>209.49</v>
      </c>
      <c r="L421">
        <v>114650</v>
      </c>
      <c r="M421">
        <v>837</v>
      </c>
      <c r="N421">
        <v>309400</v>
      </c>
      <c r="O421">
        <v>104750</v>
      </c>
      <c r="P421">
        <v>1257</v>
      </c>
      <c r="Q421">
        <v>209.49</v>
      </c>
      <c r="R421">
        <v>4189</v>
      </c>
      <c r="S421">
        <v>1192.5</v>
      </c>
      <c r="T421">
        <v>1336.75</v>
      </c>
      <c r="U421">
        <v>209.49</v>
      </c>
      <c r="V421">
        <v>209.49</v>
      </c>
      <c r="W421">
        <v>209.49</v>
      </c>
      <c r="X421">
        <v>209.49</v>
      </c>
      <c r="Y421">
        <v>209.49</v>
      </c>
      <c r="Z421">
        <v>2372.5</v>
      </c>
      <c r="AA421">
        <v>41890</v>
      </c>
      <c r="AB421">
        <v>27234</v>
      </c>
      <c r="AC421">
        <v>5690</v>
      </c>
      <c r="AD421">
        <v>2065000</v>
      </c>
      <c r="AE421">
        <v>209.49</v>
      </c>
      <c r="AF421">
        <v>1017.5</v>
      </c>
      <c r="AG421">
        <v>209.49</v>
      </c>
      <c r="AH421">
        <v>22018</v>
      </c>
      <c r="AI421">
        <v>31324</v>
      </c>
      <c r="AJ421">
        <v>207400</v>
      </c>
      <c r="AK421">
        <v>209.49</v>
      </c>
      <c r="AL421">
        <v>248.5</v>
      </c>
      <c r="AM421">
        <v>562.65</v>
      </c>
      <c r="AN421">
        <v>209.49</v>
      </c>
      <c r="AO421">
        <v>639</v>
      </c>
      <c r="AP421">
        <v>209.49</v>
      </c>
      <c r="AQ421">
        <v>62599</v>
      </c>
      <c r="AR421">
        <v>2882</v>
      </c>
      <c r="AS421">
        <v>209.49</v>
      </c>
      <c r="AT421">
        <v>229.45</v>
      </c>
      <c r="AU421">
        <v>1346.5</v>
      </c>
      <c r="AV421">
        <v>19801.5</v>
      </c>
      <c r="AW421">
        <v>565.65</v>
      </c>
      <c r="AX421">
        <v>8579</v>
      </c>
      <c r="AY421">
        <v>518.99</v>
      </c>
      <c r="AZ421">
        <v>209.49</v>
      </c>
      <c r="BA421">
        <v>756.2</v>
      </c>
      <c r="BB421">
        <v>752.2</v>
      </c>
      <c r="BC421">
        <v>8479</v>
      </c>
      <c r="BD421">
        <v>398.5</v>
      </c>
      <c r="BE421">
        <v>219.4</v>
      </c>
      <c r="BF421">
        <v>209.49</v>
      </c>
      <c r="BG421">
        <v>209.49</v>
      </c>
      <c r="BH421">
        <v>1346.5</v>
      </c>
      <c r="BI421">
        <v>209.49</v>
      </c>
      <c r="BJ421">
        <v>2194</v>
      </c>
      <c r="BK421">
        <v>248.5</v>
      </c>
      <c r="BL421">
        <v>8827</v>
      </c>
      <c r="BM421">
        <v>6384</v>
      </c>
      <c r="BN421">
        <v>1340.8</v>
      </c>
      <c r="BO421">
        <v>668.25</v>
      </c>
      <c r="BP421">
        <v>1755.75</v>
      </c>
      <c r="BQ421">
        <v>209.49</v>
      </c>
      <c r="BR421">
        <v>119.74</v>
      </c>
      <c r="BS421">
        <v>4364473</v>
      </c>
      <c r="BT421">
        <v>45079.4</v>
      </c>
      <c r="BU421" t="str">
        <f>SRP[[#This Row],[Tier]]&amp;" - "&amp;DOLLAR(SRP[[#This Row],[United States]],2)&amp;" USD"</f>
        <v>419 - $209.49 USD</v>
      </c>
      <c r="BV421" t="str">
        <f>WSP[[#This Row],[LOOKUP]]</f>
        <v>419 - $146.64 USD</v>
      </c>
    </row>
    <row r="422" spans="1:74" x14ac:dyDescent="0.25">
      <c r="A422">
        <v>420</v>
      </c>
      <c r="B422">
        <v>209.99</v>
      </c>
      <c r="C422">
        <v>15960</v>
      </c>
      <c r="D422">
        <v>1299</v>
      </c>
      <c r="E422">
        <v>304.95</v>
      </c>
      <c r="F422">
        <v>209.99</v>
      </c>
      <c r="G422">
        <v>18500</v>
      </c>
      <c r="H422">
        <v>209.99</v>
      </c>
      <c r="I422">
        <v>419</v>
      </c>
      <c r="J422">
        <v>315</v>
      </c>
      <c r="K422">
        <v>209.99</v>
      </c>
      <c r="L422">
        <v>114900</v>
      </c>
      <c r="M422">
        <v>839</v>
      </c>
      <c r="N422">
        <v>309900</v>
      </c>
      <c r="O422">
        <v>105000</v>
      </c>
      <c r="P422">
        <v>1260</v>
      </c>
      <c r="Q422">
        <v>209.99</v>
      </c>
      <c r="R422">
        <v>4199</v>
      </c>
      <c r="S422">
        <v>1195</v>
      </c>
      <c r="T422">
        <v>1340</v>
      </c>
      <c r="U422">
        <v>209.99</v>
      </c>
      <c r="V422">
        <v>209.99</v>
      </c>
      <c r="W422">
        <v>209.99</v>
      </c>
      <c r="X422">
        <v>209.99</v>
      </c>
      <c r="Y422">
        <v>209.99</v>
      </c>
      <c r="Z422">
        <v>2379</v>
      </c>
      <c r="AA422">
        <v>41990</v>
      </c>
      <c r="AB422">
        <v>27299</v>
      </c>
      <c r="AC422">
        <v>5700</v>
      </c>
      <c r="AD422">
        <v>2070000</v>
      </c>
      <c r="AE422">
        <v>209.99</v>
      </c>
      <c r="AF422">
        <v>1020</v>
      </c>
      <c r="AG422">
        <v>209.99</v>
      </c>
      <c r="AH422">
        <v>22040</v>
      </c>
      <c r="AI422">
        <v>31399</v>
      </c>
      <c r="AJ422">
        <v>207900</v>
      </c>
      <c r="AK422">
        <v>209.99</v>
      </c>
      <c r="AL422">
        <v>249</v>
      </c>
      <c r="AM422">
        <v>564</v>
      </c>
      <c r="AN422">
        <v>209.99</v>
      </c>
      <c r="AO422">
        <v>640</v>
      </c>
      <c r="AP422">
        <v>209.99</v>
      </c>
      <c r="AQ422">
        <v>62749</v>
      </c>
      <c r="AR422">
        <v>2889</v>
      </c>
      <c r="AS422">
        <v>209.99</v>
      </c>
      <c r="AT422">
        <v>229.95</v>
      </c>
      <c r="AU422">
        <v>1349</v>
      </c>
      <c r="AV422">
        <v>19849</v>
      </c>
      <c r="AW422">
        <v>567</v>
      </c>
      <c r="AX422">
        <v>8599</v>
      </c>
      <c r="AY422">
        <v>519.99</v>
      </c>
      <c r="AZ422">
        <v>209.99</v>
      </c>
      <c r="BA422">
        <v>758</v>
      </c>
      <c r="BB422">
        <v>754</v>
      </c>
      <c r="BC422">
        <v>8499</v>
      </c>
      <c r="BD422">
        <v>399</v>
      </c>
      <c r="BE422">
        <v>219.9</v>
      </c>
      <c r="BF422">
        <v>209.99</v>
      </c>
      <c r="BG422">
        <v>209.99</v>
      </c>
      <c r="BH422">
        <v>1349</v>
      </c>
      <c r="BI422">
        <v>209.99</v>
      </c>
      <c r="BJ422">
        <v>2199</v>
      </c>
      <c r="BK422">
        <v>249</v>
      </c>
      <c r="BL422">
        <v>8850</v>
      </c>
      <c r="BM422">
        <v>6399</v>
      </c>
      <c r="BN422">
        <v>1344</v>
      </c>
      <c r="BO422">
        <v>670</v>
      </c>
      <c r="BP422">
        <v>1760</v>
      </c>
      <c r="BQ422">
        <v>209.99</v>
      </c>
      <c r="BR422">
        <v>119.99</v>
      </c>
      <c r="BS422">
        <v>4374890</v>
      </c>
      <c r="BT422">
        <v>45187</v>
      </c>
      <c r="BU422" t="str">
        <f>SRP[[#This Row],[Tier]]&amp;" - "&amp;DOLLAR(SRP[[#This Row],[United States]],2)&amp;" USD"</f>
        <v>420 - $209.99 USD</v>
      </c>
      <c r="BV422" t="str">
        <f>WSP[[#This Row],[LOOKUP]]</f>
        <v>420 - $146.99 USD</v>
      </c>
    </row>
    <row r="423" spans="1:74" x14ac:dyDescent="0.25">
      <c r="A423">
        <v>421</v>
      </c>
      <c r="B423">
        <v>210.49</v>
      </c>
      <c r="C423">
        <v>15998</v>
      </c>
      <c r="D423">
        <v>1301.5</v>
      </c>
      <c r="E423">
        <v>305.7</v>
      </c>
      <c r="F423">
        <v>210.49</v>
      </c>
      <c r="G423">
        <v>18545</v>
      </c>
      <c r="H423">
        <v>210.49</v>
      </c>
      <c r="I423">
        <v>420</v>
      </c>
      <c r="J423">
        <v>315.75</v>
      </c>
      <c r="K423">
        <v>210.49</v>
      </c>
      <c r="L423">
        <v>115150</v>
      </c>
      <c r="M423">
        <v>841</v>
      </c>
      <c r="N423">
        <v>310400</v>
      </c>
      <c r="O423">
        <v>105250</v>
      </c>
      <c r="P423">
        <v>1263</v>
      </c>
      <c r="Q423">
        <v>210.49</v>
      </c>
      <c r="R423">
        <v>4209</v>
      </c>
      <c r="S423">
        <v>1197.5</v>
      </c>
      <c r="T423">
        <v>1343.25</v>
      </c>
      <c r="U423">
        <v>210.49</v>
      </c>
      <c r="V423">
        <v>210.49</v>
      </c>
      <c r="W423">
        <v>210.49</v>
      </c>
      <c r="X423">
        <v>210.49</v>
      </c>
      <c r="Y423">
        <v>210.49</v>
      </c>
      <c r="Z423">
        <v>2385.5</v>
      </c>
      <c r="AA423">
        <v>42090</v>
      </c>
      <c r="AB423">
        <v>27364</v>
      </c>
      <c r="AC423">
        <v>5710</v>
      </c>
      <c r="AD423">
        <v>2075000</v>
      </c>
      <c r="AE423">
        <v>210.49</v>
      </c>
      <c r="AF423">
        <v>1022.5</v>
      </c>
      <c r="AG423">
        <v>210.49</v>
      </c>
      <c r="AH423">
        <v>22062</v>
      </c>
      <c r="AI423">
        <v>31474</v>
      </c>
      <c r="AJ423">
        <v>208400</v>
      </c>
      <c r="AK423">
        <v>210.49</v>
      </c>
      <c r="AL423">
        <v>249.5</v>
      </c>
      <c r="AM423">
        <v>565.35</v>
      </c>
      <c r="AN423">
        <v>210.49</v>
      </c>
      <c r="AO423">
        <v>642</v>
      </c>
      <c r="AP423">
        <v>210.49</v>
      </c>
      <c r="AQ423">
        <v>62899</v>
      </c>
      <c r="AR423">
        <v>2896</v>
      </c>
      <c r="AS423">
        <v>210.49</v>
      </c>
      <c r="AT423">
        <v>230.45</v>
      </c>
      <c r="AU423">
        <v>1351.5</v>
      </c>
      <c r="AV423">
        <v>19896.5</v>
      </c>
      <c r="AW423">
        <v>568.35</v>
      </c>
      <c r="AX423">
        <v>8619</v>
      </c>
      <c r="AY423">
        <v>520.99</v>
      </c>
      <c r="AZ423">
        <v>210.49</v>
      </c>
      <c r="BA423">
        <v>759.8</v>
      </c>
      <c r="BB423">
        <v>755.8</v>
      </c>
      <c r="BC423">
        <v>8519</v>
      </c>
      <c r="BD423">
        <v>399.5</v>
      </c>
      <c r="BE423">
        <v>220.4</v>
      </c>
      <c r="BF423">
        <v>210.49</v>
      </c>
      <c r="BG423">
        <v>210.49</v>
      </c>
      <c r="BH423">
        <v>1351.5</v>
      </c>
      <c r="BI423">
        <v>210.49</v>
      </c>
      <c r="BJ423">
        <v>2204</v>
      </c>
      <c r="BK423">
        <v>249.5</v>
      </c>
      <c r="BL423">
        <v>8873</v>
      </c>
      <c r="BM423">
        <v>6414</v>
      </c>
      <c r="BN423">
        <v>1347.2</v>
      </c>
      <c r="BO423">
        <v>671.75</v>
      </c>
      <c r="BP423">
        <v>1764.25</v>
      </c>
      <c r="BQ423">
        <v>210.49</v>
      </c>
      <c r="BR423">
        <v>120.24</v>
      </c>
      <c r="BS423">
        <v>4385307</v>
      </c>
      <c r="BT423">
        <v>45294.6</v>
      </c>
      <c r="BU423" t="str">
        <f>SRP[[#This Row],[Tier]]&amp;" - "&amp;DOLLAR(SRP[[#This Row],[United States]],2)&amp;" USD"</f>
        <v>421 - $210.49 USD</v>
      </c>
      <c r="BV423" t="str">
        <f>WSP[[#This Row],[LOOKUP]]</f>
        <v>421 - $147.34 USD</v>
      </c>
    </row>
    <row r="424" spans="1:74" x14ac:dyDescent="0.25">
      <c r="A424">
        <v>422</v>
      </c>
      <c r="B424">
        <v>210.99</v>
      </c>
      <c r="C424">
        <v>16036</v>
      </c>
      <c r="D424">
        <v>1304</v>
      </c>
      <c r="E424">
        <v>306.45</v>
      </c>
      <c r="F424">
        <v>210.99</v>
      </c>
      <c r="G424">
        <v>18590</v>
      </c>
      <c r="H424">
        <v>210.99</v>
      </c>
      <c r="I424">
        <v>421</v>
      </c>
      <c r="J424">
        <v>316.5</v>
      </c>
      <c r="K424">
        <v>210.99</v>
      </c>
      <c r="L424">
        <v>115400</v>
      </c>
      <c r="M424">
        <v>843</v>
      </c>
      <c r="N424">
        <v>310900</v>
      </c>
      <c r="O424">
        <v>105500</v>
      </c>
      <c r="P424">
        <v>1266</v>
      </c>
      <c r="Q424">
        <v>210.99</v>
      </c>
      <c r="R424">
        <v>4219</v>
      </c>
      <c r="S424">
        <v>1200</v>
      </c>
      <c r="T424">
        <v>1346.5</v>
      </c>
      <c r="U424">
        <v>210.99</v>
      </c>
      <c r="V424">
        <v>210.99</v>
      </c>
      <c r="W424">
        <v>210.99</v>
      </c>
      <c r="X424">
        <v>210.99</v>
      </c>
      <c r="Y424">
        <v>210.99</v>
      </c>
      <c r="Z424">
        <v>2392</v>
      </c>
      <c r="AA424">
        <v>42190</v>
      </c>
      <c r="AB424">
        <v>27429</v>
      </c>
      <c r="AC424">
        <v>5720</v>
      </c>
      <c r="AD424">
        <v>2080000</v>
      </c>
      <c r="AE424">
        <v>210.99</v>
      </c>
      <c r="AF424">
        <v>1025</v>
      </c>
      <c r="AG424">
        <v>210.99</v>
      </c>
      <c r="AH424">
        <v>22084</v>
      </c>
      <c r="AI424">
        <v>31549</v>
      </c>
      <c r="AJ424">
        <v>208900</v>
      </c>
      <c r="AK424">
        <v>210.99</v>
      </c>
      <c r="AL424">
        <v>250</v>
      </c>
      <c r="AM424">
        <v>566.70000000000005</v>
      </c>
      <c r="AN424">
        <v>210.99</v>
      </c>
      <c r="AO424">
        <v>643</v>
      </c>
      <c r="AP424">
        <v>210.99</v>
      </c>
      <c r="AQ424">
        <v>63049</v>
      </c>
      <c r="AR424">
        <v>2903</v>
      </c>
      <c r="AS424">
        <v>210.99</v>
      </c>
      <c r="AT424">
        <v>230.95</v>
      </c>
      <c r="AU424">
        <v>1354</v>
      </c>
      <c r="AV424">
        <v>19944</v>
      </c>
      <c r="AW424">
        <v>569.70000000000005</v>
      </c>
      <c r="AX424">
        <v>8639</v>
      </c>
      <c r="AY424">
        <v>521.99</v>
      </c>
      <c r="AZ424">
        <v>210.99</v>
      </c>
      <c r="BA424">
        <v>761.6</v>
      </c>
      <c r="BB424">
        <v>757.6</v>
      </c>
      <c r="BC424">
        <v>8539</v>
      </c>
      <c r="BD424">
        <v>400</v>
      </c>
      <c r="BE424">
        <v>220.9</v>
      </c>
      <c r="BF424">
        <v>210.99</v>
      </c>
      <c r="BG424">
        <v>210.99</v>
      </c>
      <c r="BH424">
        <v>1354</v>
      </c>
      <c r="BI424">
        <v>210.99</v>
      </c>
      <c r="BJ424">
        <v>2209</v>
      </c>
      <c r="BK424">
        <v>250</v>
      </c>
      <c r="BL424">
        <v>8896</v>
      </c>
      <c r="BM424">
        <v>6429</v>
      </c>
      <c r="BN424">
        <v>1350.4</v>
      </c>
      <c r="BO424">
        <v>673.5</v>
      </c>
      <c r="BP424">
        <v>1768.5</v>
      </c>
      <c r="BQ424">
        <v>210.99</v>
      </c>
      <c r="BR424">
        <v>120.49</v>
      </c>
      <c r="BS424">
        <v>4395724</v>
      </c>
      <c r="BT424">
        <v>45402.2</v>
      </c>
      <c r="BU424" t="str">
        <f>SRP[[#This Row],[Tier]]&amp;" - "&amp;DOLLAR(SRP[[#This Row],[United States]],2)&amp;" USD"</f>
        <v>422 - $210.99 USD</v>
      </c>
      <c r="BV424" t="str">
        <f>WSP[[#This Row],[LOOKUP]]</f>
        <v>422 - $147.69 USD</v>
      </c>
    </row>
    <row r="425" spans="1:74" x14ac:dyDescent="0.25">
      <c r="A425">
        <v>423</v>
      </c>
      <c r="B425">
        <v>211.49</v>
      </c>
      <c r="C425">
        <v>16074</v>
      </c>
      <c r="D425">
        <v>1306.5</v>
      </c>
      <c r="E425">
        <v>307.2</v>
      </c>
      <c r="F425">
        <v>211.49</v>
      </c>
      <c r="G425">
        <v>18635</v>
      </c>
      <c r="H425">
        <v>211.49</v>
      </c>
      <c r="I425">
        <v>422</v>
      </c>
      <c r="J425">
        <v>317.25</v>
      </c>
      <c r="K425">
        <v>211.49</v>
      </c>
      <c r="L425">
        <v>115650</v>
      </c>
      <c r="M425">
        <v>845</v>
      </c>
      <c r="N425">
        <v>311400</v>
      </c>
      <c r="O425">
        <v>105750</v>
      </c>
      <c r="P425">
        <v>1269</v>
      </c>
      <c r="Q425">
        <v>211.49</v>
      </c>
      <c r="R425">
        <v>4229</v>
      </c>
      <c r="S425">
        <v>1202.5</v>
      </c>
      <c r="T425">
        <v>1349.75</v>
      </c>
      <c r="U425">
        <v>211.49</v>
      </c>
      <c r="V425">
        <v>211.49</v>
      </c>
      <c r="W425">
        <v>211.49</v>
      </c>
      <c r="X425">
        <v>211.49</v>
      </c>
      <c r="Y425">
        <v>211.49</v>
      </c>
      <c r="Z425">
        <v>2398.5</v>
      </c>
      <c r="AA425">
        <v>42290</v>
      </c>
      <c r="AB425">
        <v>27494</v>
      </c>
      <c r="AC425">
        <v>5730</v>
      </c>
      <c r="AD425">
        <v>2085000</v>
      </c>
      <c r="AE425">
        <v>211.49</v>
      </c>
      <c r="AF425">
        <v>1027.5</v>
      </c>
      <c r="AG425">
        <v>211.49</v>
      </c>
      <c r="AH425">
        <v>22106</v>
      </c>
      <c r="AI425">
        <v>31624</v>
      </c>
      <c r="AJ425">
        <v>209400</v>
      </c>
      <c r="AK425">
        <v>211.49</v>
      </c>
      <c r="AL425">
        <v>250.5</v>
      </c>
      <c r="AM425">
        <v>568.04999999999995</v>
      </c>
      <c r="AN425">
        <v>211.49</v>
      </c>
      <c r="AO425">
        <v>645</v>
      </c>
      <c r="AP425">
        <v>211.49</v>
      </c>
      <c r="AQ425">
        <v>63199</v>
      </c>
      <c r="AR425">
        <v>2910</v>
      </c>
      <c r="AS425">
        <v>211.49</v>
      </c>
      <c r="AT425">
        <v>231.45</v>
      </c>
      <c r="AU425">
        <v>1356.5</v>
      </c>
      <c r="AV425">
        <v>19991.5</v>
      </c>
      <c r="AW425">
        <v>571.04999999999995</v>
      </c>
      <c r="AX425">
        <v>8659</v>
      </c>
      <c r="AY425">
        <v>522.99</v>
      </c>
      <c r="AZ425">
        <v>211.49</v>
      </c>
      <c r="BA425">
        <v>763.4</v>
      </c>
      <c r="BB425">
        <v>759.4</v>
      </c>
      <c r="BC425">
        <v>8559</v>
      </c>
      <c r="BD425">
        <v>400.5</v>
      </c>
      <c r="BE425">
        <v>221.4</v>
      </c>
      <c r="BF425">
        <v>211.49</v>
      </c>
      <c r="BG425">
        <v>211.49</v>
      </c>
      <c r="BH425">
        <v>1356.5</v>
      </c>
      <c r="BI425">
        <v>211.49</v>
      </c>
      <c r="BJ425">
        <v>2214</v>
      </c>
      <c r="BK425">
        <v>250.5</v>
      </c>
      <c r="BL425">
        <v>8919</v>
      </c>
      <c r="BM425">
        <v>6444</v>
      </c>
      <c r="BN425">
        <v>1353.6</v>
      </c>
      <c r="BO425">
        <v>675.25</v>
      </c>
      <c r="BP425">
        <v>1772.75</v>
      </c>
      <c r="BQ425">
        <v>211.49</v>
      </c>
      <c r="BR425">
        <v>120.74</v>
      </c>
      <c r="BS425">
        <v>4406141</v>
      </c>
      <c r="BT425">
        <v>45509.8</v>
      </c>
      <c r="BU425" t="str">
        <f>SRP[[#This Row],[Tier]]&amp;" - "&amp;DOLLAR(SRP[[#This Row],[United States]],2)&amp;" USD"</f>
        <v>423 - $211.49 USD</v>
      </c>
      <c r="BV425" t="str">
        <f>WSP[[#This Row],[LOOKUP]]</f>
        <v>423 - $148.04 USD</v>
      </c>
    </row>
    <row r="426" spans="1:74" x14ac:dyDescent="0.25">
      <c r="A426">
        <v>424</v>
      </c>
      <c r="B426">
        <v>211.99</v>
      </c>
      <c r="C426">
        <v>16112</v>
      </c>
      <c r="D426">
        <v>1309</v>
      </c>
      <c r="E426">
        <v>307.95</v>
      </c>
      <c r="F426">
        <v>211.99</v>
      </c>
      <c r="G426">
        <v>18680</v>
      </c>
      <c r="H426">
        <v>211.99</v>
      </c>
      <c r="I426">
        <v>423</v>
      </c>
      <c r="J426">
        <v>318</v>
      </c>
      <c r="K426">
        <v>211.99</v>
      </c>
      <c r="L426">
        <v>115900</v>
      </c>
      <c r="M426">
        <v>847</v>
      </c>
      <c r="N426">
        <v>311900</v>
      </c>
      <c r="O426">
        <v>106000</v>
      </c>
      <c r="P426">
        <v>1272</v>
      </c>
      <c r="Q426">
        <v>211.99</v>
      </c>
      <c r="R426">
        <v>4239</v>
      </c>
      <c r="S426">
        <v>1205</v>
      </c>
      <c r="T426">
        <v>1353</v>
      </c>
      <c r="U426">
        <v>211.99</v>
      </c>
      <c r="V426">
        <v>211.99</v>
      </c>
      <c r="W426">
        <v>211.99</v>
      </c>
      <c r="X426">
        <v>211.99</v>
      </c>
      <c r="Y426">
        <v>211.99</v>
      </c>
      <c r="Z426">
        <v>2405</v>
      </c>
      <c r="AA426">
        <v>42390</v>
      </c>
      <c r="AB426">
        <v>27559</v>
      </c>
      <c r="AC426">
        <v>5740</v>
      </c>
      <c r="AD426">
        <v>2090000</v>
      </c>
      <c r="AE426">
        <v>211.99</v>
      </c>
      <c r="AF426">
        <v>1030</v>
      </c>
      <c r="AG426">
        <v>211.99</v>
      </c>
      <c r="AH426">
        <v>22128</v>
      </c>
      <c r="AI426">
        <v>31699</v>
      </c>
      <c r="AJ426">
        <v>209900</v>
      </c>
      <c r="AK426">
        <v>211.99</v>
      </c>
      <c r="AL426">
        <v>251</v>
      </c>
      <c r="AM426">
        <v>569.4</v>
      </c>
      <c r="AN426">
        <v>211.99</v>
      </c>
      <c r="AO426">
        <v>646</v>
      </c>
      <c r="AP426">
        <v>211.99</v>
      </c>
      <c r="AQ426">
        <v>63349</v>
      </c>
      <c r="AR426">
        <v>2917</v>
      </c>
      <c r="AS426">
        <v>211.99</v>
      </c>
      <c r="AT426">
        <v>231.95</v>
      </c>
      <c r="AU426">
        <v>1359</v>
      </c>
      <c r="AV426">
        <v>20039</v>
      </c>
      <c r="AW426">
        <v>572.4</v>
      </c>
      <c r="AX426">
        <v>8679</v>
      </c>
      <c r="AY426">
        <v>523.99</v>
      </c>
      <c r="AZ426">
        <v>211.99</v>
      </c>
      <c r="BA426">
        <v>765.2</v>
      </c>
      <c r="BB426">
        <v>761.2</v>
      </c>
      <c r="BC426">
        <v>8579</v>
      </c>
      <c r="BD426">
        <v>401</v>
      </c>
      <c r="BE426">
        <v>221.9</v>
      </c>
      <c r="BF426">
        <v>211.99</v>
      </c>
      <c r="BG426">
        <v>211.99</v>
      </c>
      <c r="BH426">
        <v>1359</v>
      </c>
      <c r="BI426">
        <v>211.99</v>
      </c>
      <c r="BJ426">
        <v>2219</v>
      </c>
      <c r="BK426">
        <v>251</v>
      </c>
      <c r="BL426">
        <v>8942</v>
      </c>
      <c r="BM426">
        <v>6459</v>
      </c>
      <c r="BN426">
        <v>1356.8</v>
      </c>
      <c r="BO426">
        <v>677</v>
      </c>
      <c r="BP426">
        <v>1777</v>
      </c>
      <c r="BQ426">
        <v>211.99</v>
      </c>
      <c r="BR426">
        <v>120.99</v>
      </c>
      <c r="BS426">
        <v>4416558</v>
      </c>
      <c r="BT426">
        <v>45617.4</v>
      </c>
      <c r="BU426" t="str">
        <f>SRP[[#This Row],[Tier]]&amp;" - "&amp;DOLLAR(SRP[[#This Row],[United States]],2)&amp;" USD"</f>
        <v>424 - $211.99 USD</v>
      </c>
      <c r="BV426" t="str">
        <f>WSP[[#This Row],[LOOKUP]]</f>
        <v>424 - $148.39 USD</v>
      </c>
    </row>
    <row r="427" spans="1:74" x14ac:dyDescent="0.25">
      <c r="A427">
        <v>425</v>
      </c>
      <c r="B427">
        <v>212.49</v>
      </c>
      <c r="C427">
        <v>16150</v>
      </c>
      <c r="D427">
        <v>1311.5</v>
      </c>
      <c r="E427">
        <v>308.7</v>
      </c>
      <c r="F427">
        <v>212.49</v>
      </c>
      <c r="G427">
        <v>18725</v>
      </c>
      <c r="H427">
        <v>212.49</v>
      </c>
      <c r="I427">
        <v>424</v>
      </c>
      <c r="J427">
        <v>318.75</v>
      </c>
      <c r="K427">
        <v>212.49</v>
      </c>
      <c r="L427">
        <v>116150</v>
      </c>
      <c r="M427">
        <v>849</v>
      </c>
      <c r="N427">
        <v>312400</v>
      </c>
      <c r="O427">
        <v>106250</v>
      </c>
      <c r="P427">
        <v>1275</v>
      </c>
      <c r="Q427">
        <v>212.49</v>
      </c>
      <c r="R427">
        <v>4249</v>
      </c>
      <c r="S427">
        <v>1207.5</v>
      </c>
      <c r="T427">
        <v>1356.25</v>
      </c>
      <c r="U427">
        <v>212.49</v>
      </c>
      <c r="V427">
        <v>212.49</v>
      </c>
      <c r="W427">
        <v>212.49</v>
      </c>
      <c r="X427">
        <v>212.49</v>
      </c>
      <c r="Y427">
        <v>212.49</v>
      </c>
      <c r="Z427">
        <v>2411.5</v>
      </c>
      <c r="AA427">
        <v>42490</v>
      </c>
      <c r="AB427">
        <v>27624</v>
      </c>
      <c r="AC427">
        <v>5750</v>
      </c>
      <c r="AD427">
        <v>2095000</v>
      </c>
      <c r="AE427">
        <v>212.49</v>
      </c>
      <c r="AF427">
        <v>1032.5</v>
      </c>
      <c r="AG427">
        <v>212.49</v>
      </c>
      <c r="AH427">
        <v>22150</v>
      </c>
      <c r="AI427">
        <v>31774</v>
      </c>
      <c r="AJ427">
        <v>210400</v>
      </c>
      <c r="AK427">
        <v>212.49</v>
      </c>
      <c r="AL427">
        <v>251.5</v>
      </c>
      <c r="AM427">
        <v>570.75</v>
      </c>
      <c r="AN427">
        <v>212.49</v>
      </c>
      <c r="AO427">
        <v>648</v>
      </c>
      <c r="AP427">
        <v>212.49</v>
      </c>
      <c r="AQ427">
        <v>63499</v>
      </c>
      <c r="AR427">
        <v>2924</v>
      </c>
      <c r="AS427">
        <v>212.49</v>
      </c>
      <c r="AT427">
        <v>232.45</v>
      </c>
      <c r="AU427">
        <v>1361.5</v>
      </c>
      <c r="AV427">
        <v>20086.5</v>
      </c>
      <c r="AW427">
        <v>573.75</v>
      </c>
      <c r="AX427">
        <v>8699</v>
      </c>
      <c r="AY427">
        <v>524.99</v>
      </c>
      <c r="AZ427">
        <v>212.49</v>
      </c>
      <c r="BA427">
        <v>767</v>
      </c>
      <c r="BB427">
        <v>763</v>
      </c>
      <c r="BC427">
        <v>8599</v>
      </c>
      <c r="BD427">
        <v>401.5</v>
      </c>
      <c r="BE427">
        <v>222.4</v>
      </c>
      <c r="BF427">
        <v>212.49</v>
      </c>
      <c r="BG427">
        <v>212.49</v>
      </c>
      <c r="BH427">
        <v>1361.5</v>
      </c>
      <c r="BI427">
        <v>212.49</v>
      </c>
      <c r="BJ427">
        <v>2224</v>
      </c>
      <c r="BK427">
        <v>251.5</v>
      </c>
      <c r="BL427">
        <v>8965</v>
      </c>
      <c r="BM427">
        <v>6474</v>
      </c>
      <c r="BN427">
        <v>1360</v>
      </c>
      <c r="BO427">
        <v>678.75</v>
      </c>
      <c r="BP427">
        <v>1781.25</v>
      </c>
      <c r="BQ427">
        <v>212.49</v>
      </c>
      <c r="BR427">
        <v>121.24</v>
      </c>
      <c r="BS427">
        <v>4426975</v>
      </c>
      <c r="BT427">
        <v>45725</v>
      </c>
      <c r="BU427" t="str">
        <f>SRP[[#This Row],[Tier]]&amp;" - "&amp;DOLLAR(SRP[[#This Row],[United States]],2)&amp;" USD"</f>
        <v>425 - $212.49 USD</v>
      </c>
      <c r="BV427" t="str">
        <f>WSP[[#This Row],[LOOKUP]]</f>
        <v>425 - $148.74 USD</v>
      </c>
    </row>
    <row r="428" spans="1:74" x14ac:dyDescent="0.25">
      <c r="A428">
        <v>426</v>
      </c>
      <c r="B428">
        <v>212.99</v>
      </c>
      <c r="C428">
        <v>16188</v>
      </c>
      <c r="D428">
        <v>1314</v>
      </c>
      <c r="E428">
        <v>309.45</v>
      </c>
      <c r="F428">
        <v>212.99</v>
      </c>
      <c r="G428">
        <v>18770</v>
      </c>
      <c r="H428">
        <v>212.99</v>
      </c>
      <c r="I428">
        <v>425</v>
      </c>
      <c r="J428">
        <v>319.5</v>
      </c>
      <c r="K428">
        <v>212.99</v>
      </c>
      <c r="L428">
        <v>116400</v>
      </c>
      <c r="M428">
        <v>851</v>
      </c>
      <c r="N428">
        <v>312900</v>
      </c>
      <c r="O428">
        <v>106500</v>
      </c>
      <c r="P428">
        <v>1278</v>
      </c>
      <c r="Q428">
        <v>212.99</v>
      </c>
      <c r="R428">
        <v>4259</v>
      </c>
      <c r="S428">
        <v>1210</v>
      </c>
      <c r="T428">
        <v>1359.5</v>
      </c>
      <c r="U428">
        <v>212.99</v>
      </c>
      <c r="V428">
        <v>212.99</v>
      </c>
      <c r="W428">
        <v>212.99</v>
      </c>
      <c r="X428">
        <v>212.99</v>
      </c>
      <c r="Y428">
        <v>212.99</v>
      </c>
      <c r="Z428">
        <v>2418</v>
      </c>
      <c r="AA428">
        <v>42590</v>
      </c>
      <c r="AB428">
        <v>27689</v>
      </c>
      <c r="AC428">
        <v>5760</v>
      </c>
      <c r="AD428">
        <v>2100000</v>
      </c>
      <c r="AE428">
        <v>212.99</v>
      </c>
      <c r="AF428">
        <v>1035</v>
      </c>
      <c r="AG428">
        <v>212.99</v>
      </c>
      <c r="AH428">
        <v>22172</v>
      </c>
      <c r="AI428">
        <v>31849</v>
      </c>
      <c r="AJ428">
        <v>210900</v>
      </c>
      <c r="AK428">
        <v>212.99</v>
      </c>
      <c r="AL428">
        <v>252</v>
      </c>
      <c r="AM428">
        <v>572.1</v>
      </c>
      <c r="AN428">
        <v>212.99</v>
      </c>
      <c r="AO428">
        <v>649</v>
      </c>
      <c r="AP428">
        <v>212.99</v>
      </c>
      <c r="AQ428">
        <v>63649</v>
      </c>
      <c r="AR428">
        <v>2931</v>
      </c>
      <c r="AS428">
        <v>212.99</v>
      </c>
      <c r="AT428">
        <v>232.95</v>
      </c>
      <c r="AU428">
        <v>1364</v>
      </c>
      <c r="AV428">
        <v>20134</v>
      </c>
      <c r="AW428">
        <v>575.1</v>
      </c>
      <c r="AX428">
        <v>8719</v>
      </c>
      <c r="AY428">
        <v>525.99</v>
      </c>
      <c r="AZ428">
        <v>212.99</v>
      </c>
      <c r="BA428">
        <v>768.8</v>
      </c>
      <c r="BB428">
        <v>764.8</v>
      </c>
      <c r="BC428">
        <v>8619</v>
      </c>
      <c r="BD428">
        <v>402</v>
      </c>
      <c r="BE428">
        <v>222.9</v>
      </c>
      <c r="BF428">
        <v>212.99</v>
      </c>
      <c r="BG428">
        <v>212.99</v>
      </c>
      <c r="BH428">
        <v>1364</v>
      </c>
      <c r="BI428">
        <v>212.99</v>
      </c>
      <c r="BJ428">
        <v>2229</v>
      </c>
      <c r="BK428">
        <v>252</v>
      </c>
      <c r="BL428">
        <v>8988</v>
      </c>
      <c r="BM428">
        <v>6489</v>
      </c>
      <c r="BN428">
        <v>1363.2</v>
      </c>
      <c r="BO428">
        <v>680.5</v>
      </c>
      <c r="BP428">
        <v>1785.5</v>
      </c>
      <c r="BQ428">
        <v>212.99</v>
      </c>
      <c r="BR428">
        <v>121.49</v>
      </c>
      <c r="BS428">
        <v>4437392</v>
      </c>
      <c r="BT428">
        <v>45832.6</v>
      </c>
      <c r="BU428" t="str">
        <f>SRP[[#This Row],[Tier]]&amp;" - "&amp;DOLLAR(SRP[[#This Row],[United States]],2)&amp;" USD"</f>
        <v>426 - $212.99 USD</v>
      </c>
      <c r="BV428" t="str">
        <f>WSP[[#This Row],[LOOKUP]]</f>
        <v>426 - $149.09 USD</v>
      </c>
    </row>
    <row r="429" spans="1:74" x14ac:dyDescent="0.25">
      <c r="A429">
        <v>427</v>
      </c>
      <c r="B429">
        <v>213.49</v>
      </c>
      <c r="C429">
        <v>16226</v>
      </c>
      <c r="D429">
        <v>1316.5</v>
      </c>
      <c r="E429">
        <v>310.2</v>
      </c>
      <c r="F429">
        <v>213.49</v>
      </c>
      <c r="G429">
        <v>18815</v>
      </c>
      <c r="H429">
        <v>213.49</v>
      </c>
      <c r="I429">
        <v>426</v>
      </c>
      <c r="J429">
        <v>320.25</v>
      </c>
      <c r="K429">
        <v>213.49</v>
      </c>
      <c r="L429">
        <v>116650</v>
      </c>
      <c r="M429">
        <v>853</v>
      </c>
      <c r="N429">
        <v>313400</v>
      </c>
      <c r="O429">
        <v>106750</v>
      </c>
      <c r="P429">
        <v>1281</v>
      </c>
      <c r="Q429">
        <v>213.49</v>
      </c>
      <c r="R429">
        <v>4269</v>
      </c>
      <c r="S429">
        <v>1212.5</v>
      </c>
      <c r="T429">
        <v>1362.75</v>
      </c>
      <c r="U429">
        <v>213.49</v>
      </c>
      <c r="V429">
        <v>213.49</v>
      </c>
      <c r="W429">
        <v>213.49</v>
      </c>
      <c r="X429">
        <v>213.49</v>
      </c>
      <c r="Y429">
        <v>213.49</v>
      </c>
      <c r="Z429">
        <v>2424.5</v>
      </c>
      <c r="AA429">
        <v>42690</v>
      </c>
      <c r="AB429">
        <v>27754</v>
      </c>
      <c r="AC429">
        <v>5770</v>
      </c>
      <c r="AD429">
        <v>2105000</v>
      </c>
      <c r="AE429">
        <v>213.49</v>
      </c>
      <c r="AF429">
        <v>1037.5</v>
      </c>
      <c r="AG429">
        <v>213.49</v>
      </c>
      <c r="AH429">
        <v>22194</v>
      </c>
      <c r="AI429">
        <v>31924</v>
      </c>
      <c r="AJ429">
        <v>211400</v>
      </c>
      <c r="AK429">
        <v>213.49</v>
      </c>
      <c r="AL429">
        <v>252.5</v>
      </c>
      <c r="AM429">
        <v>573.45000000000005</v>
      </c>
      <c r="AN429">
        <v>213.49</v>
      </c>
      <c r="AO429">
        <v>651</v>
      </c>
      <c r="AP429">
        <v>213.49</v>
      </c>
      <c r="AQ429">
        <v>63799</v>
      </c>
      <c r="AR429">
        <v>2938</v>
      </c>
      <c r="AS429">
        <v>213.49</v>
      </c>
      <c r="AT429">
        <v>233.45</v>
      </c>
      <c r="AU429">
        <v>1366.5</v>
      </c>
      <c r="AV429">
        <v>20181.5</v>
      </c>
      <c r="AW429">
        <v>576.45000000000005</v>
      </c>
      <c r="AX429">
        <v>8739</v>
      </c>
      <c r="AY429">
        <v>526.99</v>
      </c>
      <c r="AZ429">
        <v>213.49</v>
      </c>
      <c r="BA429">
        <v>770.6</v>
      </c>
      <c r="BB429">
        <v>766.6</v>
      </c>
      <c r="BC429">
        <v>8639</v>
      </c>
      <c r="BD429">
        <v>402.5</v>
      </c>
      <c r="BE429">
        <v>223.4</v>
      </c>
      <c r="BF429">
        <v>213.49</v>
      </c>
      <c r="BG429">
        <v>213.49</v>
      </c>
      <c r="BH429">
        <v>1366.5</v>
      </c>
      <c r="BI429">
        <v>213.49</v>
      </c>
      <c r="BJ429">
        <v>2234</v>
      </c>
      <c r="BK429">
        <v>252.5</v>
      </c>
      <c r="BL429">
        <v>9011</v>
      </c>
      <c r="BM429">
        <v>6504</v>
      </c>
      <c r="BN429">
        <v>1366.4</v>
      </c>
      <c r="BO429">
        <v>682.25</v>
      </c>
      <c r="BP429">
        <v>1789.75</v>
      </c>
      <c r="BQ429">
        <v>213.49</v>
      </c>
      <c r="BR429">
        <v>121.74</v>
      </c>
      <c r="BS429">
        <v>4447809</v>
      </c>
      <c r="BT429">
        <v>45940.2</v>
      </c>
      <c r="BU429" t="str">
        <f>SRP[[#This Row],[Tier]]&amp;" - "&amp;DOLLAR(SRP[[#This Row],[United States]],2)&amp;" USD"</f>
        <v>427 - $213.49 USD</v>
      </c>
      <c r="BV429" t="str">
        <f>WSP[[#This Row],[LOOKUP]]</f>
        <v>427 - $149.44 USD</v>
      </c>
    </row>
    <row r="430" spans="1:74" x14ac:dyDescent="0.25">
      <c r="A430">
        <v>428</v>
      </c>
      <c r="B430">
        <v>213.99</v>
      </c>
      <c r="C430">
        <v>16264</v>
      </c>
      <c r="D430">
        <v>1319</v>
      </c>
      <c r="E430">
        <v>310.95</v>
      </c>
      <c r="F430">
        <v>213.99</v>
      </c>
      <c r="G430">
        <v>18860</v>
      </c>
      <c r="H430">
        <v>213.99</v>
      </c>
      <c r="I430">
        <v>427</v>
      </c>
      <c r="J430">
        <v>321</v>
      </c>
      <c r="K430">
        <v>213.99</v>
      </c>
      <c r="L430">
        <v>116900</v>
      </c>
      <c r="M430">
        <v>855</v>
      </c>
      <c r="N430">
        <v>313900</v>
      </c>
      <c r="O430">
        <v>107000</v>
      </c>
      <c r="P430">
        <v>1284</v>
      </c>
      <c r="Q430">
        <v>213.99</v>
      </c>
      <c r="R430">
        <v>4279</v>
      </c>
      <c r="S430">
        <v>1215</v>
      </c>
      <c r="T430">
        <v>1366</v>
      </c>
      <c r="U430">
        <v>213.99</v>
      </c>
      <c r="V430">
        <v>213.99</v>
      </c>
      <c r="W430">
        <v>213.99</v>
      </c>
      <c r="X430">
        <v>213.99</v>
      </c>
      <c r="Y430">
        <v>213.99</v>
      </c>
      <c r="Z430">
        <v>2431</v>
      </c>
      <c r="AA430">
        <v>42790</v>
      </c>
      <c r="AB430">
        <v>27819</v>
      </c>
      <c r="AC430">
        <v>5780</v>
      </c>
      <c r="AD430">
        <v>2110000</v>
      </c>
      <c r="AE430">
        <v>213.99</v>
      </c>
      <c r="AF430">
        <v>1040</v>
      </c>
      <c r="AG430">
        <v>213.99</v>
      </c>
      <c r="AH430">
        <v>22216</v>
      </c>
      <c r="AI430">
        <v>31999</v>
      </c>
      <c r="AJ430">
        <v>211900</v>
      </c>
      <c r="AK430">
        <v>213.99</v>
      </c>
      <c r="AL430">
        <v>253</v>
      </c>
      <c r="AM430">
        <v>574.79999999999995</v>
      </c>
      <c r="AN430">
        <v>213.99</v>
      </c>
      <c r="AO430">
        <v>652</v>
      </c>
      <c r="AP430">
        <v>213.99</v>
      </c>
      <c r="AQ430">
        <v>63949</v>
      </c>
      <c r="AR430">
        <v>2945</v>
      </c>
      <c r="AS430">
        <v>213.99</v>
      </c>
      <c r="AT430">
        <v>233.95</v>
      </c>
      <c r="AU430">
        <v>1369</v>
      </c>
      <c r="AV430">
        <v>20229</v>
      </c>
      <c r="AW430">
        <v>577.79999999999995</v>
      </c>
      <c r="AX430">
        <v>8759</v>
      </c>
      <c r="AY430">
        <v>527.99</v>
      </c>
      <c r="AZ430">
        <v>213.99</v>
      </c>
      <c r="BA430">
        <v>772.4</v>
      </c>
      <c r="BB430">
        <v>768.4</v>
      </c>
      <c r="BC430">
        <v>8659</v>
      </c>
      <c r="BD430">
        <v>403</v>
      </c>
      <c r="BE430">
        <v>223.9</v>
      </c>
      <c r="BF430">
        <v>213.99</v>
      </c>
      <c r="BG430">
        <v>213.99</v>
      </c>
      <c r="BH430">
        <v>1369</v>
      </c>
      <c r="BI430">
        <v>213.99</v>
      </c>
      <c r="BJ430">
        <v>2239</v>
      </c>
      <c r="BK430">
        <v>253</v>
      </c>
      <c r="BL430">
        <v>9034</v>
      </c>
      <c r="BM430">
        <v>6519</v>
      </c>
      <c r="BN430">
        <v>1369.6</v>
      </c>
      <c r="BO430">
        <v>684</v>
      </c>
      <c r="BP430">
        <v>1794</v>
      </c>
      <c r="BQ430">
        <v>213.99</v>
      </c>
      <c r="BR430">
        <v>121.99</v>
      </c>
      <c r="BS430">
        <v>4458226</v>
      </c>
      <c r="BT430">
        <v>46047.8</v>
      </c>
      <c r="BU430" t="str">
        <f>SRP[[#This Row],[Tier]]&amp;" - "&amp;DOLLAR(SRP[[#This Row],[United States]],2)&amp;" USD"</f>
        <v>428 - $213.99 USD</v>
      </c>
      <c r="BV430" t="str">
        <f>WSP[[#This Row],[LOOKUP]]</f>
        <v>428 - $149.79 USD</v>
      </c>
    </row>
    <row r="431" spans="1:74" x14ac:dyDescent="0.25">
      <c r="A431">
        <v>429</v>
      </c>
      <c r="B431">
        <v>214.49</v>
      </c>
      <c r="C431">
        <v>16302</v>
      </c>
      <c r="D431">
        <v>1321.5</v>
      </c>
      <c r="E431">
        <v>311.7</v>
      </c>
      <c r="F431">
        <v>214.49</v>
      </c>
      <c r="G431">
        <v>18905</v>
      </c>
      <c r="H431">
        <v>214.49</v>
      </c>
      <c r="I431">
        <v>428</v>
      </c>
      <c r="J431">
        <v>321.75</v>
      </c>
      <c r="K431">
        <v>214.49</v>
      </c>
      <c r="L431">
        <v>117150</v>
      </c>
      <c r="M431">
        <v>857</v>
      </c>
      <c r="N431">
        <v>314400</v>
      </c>
      <c r="O431">
        <v>107250</v>
      </c>
      <c r="P431">
        <v>1287</v>
      </c>
      <c r="Q431">
        <v>214.49</v>
      </c>
      <c r="R431">
        <v>4289</v>
      </c>
      <c r="S431">
        <v>1217.5</v>
      </c>
      <c r="T431">
        <v>1369.25</v>
      </c>
      <c r="U431">
        <v>214.49</v>
      </c>
      <c r="V431">
        <v>214.49</v>
      </c>
      <c r="W431">
        <v>214.49</v>
      </c>
      <c r="X431">
        <v>214.49</v>
      </c>
      <c r="Y431">
        <v>214.49</v>
      </c>
      <c r="Z431">
        <v>2437.5</v>
      </c>
      <c r="AA431">
        <v>42890</v>
      </c>
      <c r="AB431">
        <v>27884</v>
      </c>
      <c r="AC431">
        <v>5790</v>
      </c>
      <c r="AD431">
        <v>2115000</v>
      </c>
      <c r="AE431">
        <v>214.49</v>
      </c>
      <c r="AF431">
        <v>1042.5</v>
      </c>
      <c r="AG431">
        <v>214.49</v>
      </c>
      <c r="AH431">
        <v>22238</v>
      </c>
      <c r="AI431">
        <v>32074</v>
      </c>
      <c r="AJ431">
        <v>212400</v>
      </c>
      <c r="AK431">
        <v>214.49</v>
      </c>
      <c r="AL431">
        <v>253.5</v>
      </c>
      <c r="AM431">
        <v>576.15</v>
      </c>
      <c r="AN431">
        <v>214.49</v>
      </c>
      <c r="AO431">
        <v>654</v>
      </c>
      <c r="AP431">
        <v>214.49</v>
      </c>
      <c r="AQ431">
        <v>64099</v>
      </c>
      <c r="AR431">
        <v>2952</v>
      </c>
      <c r="AS431">
        <v>214.49</v>
      </c>
      <c r="AT431">
        <v>234.45</v>
      </c>
      <c r="AU431">
        <v>1371.5</v>
      </c>
      <c r="AV431">
        <v>20276.5</v>
      </c>
      <c r="AW431">
        <v>579.15</v>
      </c>
      <c r="AX431">
        <v>8779</v>
      </c>
      <c r="AY431">
        <v>528.99</v>
      </c>
      <c r="AZ431">
        <v>214.49</v>
      </c>
      <c r="BA431">
        <v>774.2</v>
      </c>
      <c r="BB431">
        <v>770.2</v>
      </c>
      <c r="BC431">
        <v>8679</v>
      </c>
      <c r="BD431">
        <v>403.5</v>
      </c>
      <c r="BE431">
        <v>224.4</v>
      </c>
      <c r="BF431">
        <v>214.49</v>
      </c>
      <c r="BG431">
        <v>214.49</v>
      </c>
      <c r="BH431">
        <v>1371.5</v>
      </c>
      <c r="BI431">
        <v>214.49</v>
      </c>
      <c r="BJ431">
        <v>2244</v>
      </c>
      <c r="BK431">
        <v>253.5</v>
      </c>
      <c r="BL431">
        <v>9057</v>
      </c>
      <c r="BM431">
        <v>6534</v>
      </c>
      <c r="BN431">
        <v>1372.8</v>
      </c>
      <c r="BO431">
        <v>685.75</v>
      </c>
      <c r="BP431">
        <v>1798.25</v>
      </c>
      <c r="BQ431">
        <v>214.49</v>
      </c>
      <c r="BR431">
        <v>122.24</v>
      </c>
      <c r="BS431">
        <v>4468643</v>
      </c>
      <c r="BT431">
        <v>46155.4</v>
      </c>
      <c r="BU431" t="str">
        <f>SRP[[#This Row],[Tier]]&amp;" - "&amp;DOLLAR(SRP[[#This Row],[United States]],2)&amp;" USD"</f>
        <v>429 - $214.49 USD</v>
      </c>
      <c r="BV431" t="str">
        <f>WSP[[#This Row],[LOOKUP]]</f>
        <v>429 - $150.14 USD</v>
      </c>
    </row>
    <row r="432" spans="1:74" x14ac:dyDescent="0.25">
      <c r="A432">
        <v>430</v>
      </c>
      <c r="B432">
        <v>214.99</v>
      </c>
      <c r="C432">
        <v>16340</v>
      </c>
      <c r="D432">
        <v>1324</v>
      </c>
      <c r="E432">
        <v>312.45</v>
      </c>
      <c r="F432">
        <v>214.99</v>
      </c>
      <c r="G432">
        <v>18950</v>
      </c>
      <c r="H432">
        <v>214.99</v>
      </c>
      <c r="I432">
        <v>429</v>
      </c>
      <c r="J432">
        <v>322.5</v>
      </c>
      <c r="K432">
        <v>214.99</v>
      </c>
      <c r="L432">
        <v>117400</v>
      </c>
      <c r="M432">
        <v>859</v>
      </c>
      <c r="N432">
        <v>314900</v>
      </c>
      <c r="O432">
        <v>107500</v>
      </c>
      <c r="P432">
        <v>1290</v>
      </c>
      <c r="Q432">
        <v>214.99</v>
      </c>
      <c r="R432">
        <v>4299</v>
      </c>
      <c r="S432">
        <v>1220</v>
      </c>
      <c r="T432">
        <v>1372.5</v>
      </c>
      <c r="U432">
        <v>214.99</v>
      </c>
      <c r="V432">
        <v>214.99</v>
      </c>
      <c r="W432">
        <v>214.99</v>
      </c>
      <c r="X432">
        <v>214.99</v>
      </c>
      <c r="Y432">
        <v>214.99</v>
      </c>
      <c r="Z432">
        <v>2444</v>
      </c>
      <c r="AA432">
        <v>42990</v>
      </c>
      <c r="AB432">
        <v>27949</v>
      </c>
      <c r="AC432">
        <v>5800</v>
      </c>
      <c r="AD432">
        <v>2120000</v>
      </c>
      <c r="AE432">
        <v>214.99</v>
      </c>
      <c r="AF432">
        <v>1045</v>
      </c>
      <c r="AG432">
        <v>214.99</v>
      </c>
      <c r="AH432">
        <v>22260</v>
      </c>
      <c r="AI432">
        <v>32149</v>
      </c>
      <c r="AJ432">
        <v>212900</v>
      </c>
      <c r="AK432">
        <v>214.99</v>
      </c>
      <c r="AL432">
        <v>254</v>
      </c>
      <c r="AM432">
        <v>577.5</v>
      </c>
      <c r="AN432">
        <v>214.99</v>
      </c>
      <c r="AO432">
        <v>655</v>
      </c>
      <c r="AP432">
        <v>214.99</v>
      </c>
      <c r="AQ432">
        <v>64249</v>
      </c>
      <c r="AR432">
        <v>2959</v>
      </c>
      <c r="AS432">
        <v>214.99</v>
      </c>
      <c r="AT432">
        <v>234.95</v>
      </c>
      <c r="AU432">
        <v>1374</v>
      </c>
      <c r="AV432">
        <v>20324</v>
      </c>
      <c r="AW432">
        <v>580.5</v>
      </c>
      <c r="AX432">
        <v>8799</v>
      </c>
      <c r="AY432">
        <v>529.99</v>
      </c>
      <c r="AZ432">
        <v>214.99</v>
      </c>
      <c r="BA432">
        <v>776</v>
      </c>
      <c r="BB432">
        <v>772</v>
      </c>
      <c r="BC432">
        <v>8699</v>
      </c>
      <c r="BD432">
        <v>404</v>
      </c>
      <c r="BE432">
        <v>224.9</v>
      </c>
      <c r="BF432">
        <v>214.99</v>
      </c>
      <c r="BG432">
        <v>214.99</v>
      </c>
      <c r="BH432">
        <v>1374</v>
      </c>
      <c r="BI432">
        <v>214.99</v>
      </c>
      <c r="BJ432">
        <v>2249</v>
      </c>
      <c r="BK432">
        <v>254</v>
      </c>
      <c r="BL432">
        <v>9080</v>
      </c>
      <c r="BM432">
        <v>6549</v>
      </c>
      <c r="BN432">
        <v>1376</v>
      </c>
      <c r="BO432">
        <v>687.5</v>
      </c>
      <c r="BP432">
        <v>1802.5</v>
      </c>
      <c r="BQ432">
        <v>214.99</v>
      </c>
      <c r="BR432">
        <v>122.49</v>
      </c>
      <c r="BS432">
        <v>4479060</v>
      </c>
      <c r="BT432">
        <v>46263</v>
      </c>
      <c r="BU432" t="str">
        <f>SRP[[#This Row],[Tier]]&amp;" - "&amp;DOLLAR(SRP[[#This Row],[United States]],2)&amp;" USD"</f>
        <v>430 - $214.99 USD</v>
      </c>
      <c r="BV432" t="str">
        <f>WSP[[#This Row],[LOOKUP]]</f>
        <v>430 - $150.49 USD</v>
      </c>
    </row>
    <row r="433" spans="1:74" x14ac:dyDescent="0.25">
      <c r="A433">
        <v>431</v>
      </c>
      <c r="B433">
        <v>215.49</v>
      </c>
      <c r="C433">
        <v>16378</v>
      </c>
      <c r="D433">
        <v>1326.5</v>
      </c>
      <c r="E433">
        <v>313.2</v>
      </c>
      <c r="F433">
        <v>215.49</v>
      </c>
      <c r="G433">
        <v>18995</v>
      </c>
      <c r="H433">
        <v>215.49</v>
      </c>
      <c r="I433">
        <v>430</v>
      </c>
      <c r="J433">
        <v>323.25</v>
      </c>
      <c r="K433">
        <v>215.49</v>
      </c>
      <c r="L433">
        <v>117650</v>
      </c>
      <c r="M433">
        <v>861</v>
      </c>
      <c r="N433">
        <v>315400</v>
      </c>
      <c r="O433">
        <v>107750</v>
      </c>
      <c r="P433">
        <v>1293</v>
      </c>
      <c r="Q433">
        <v>215.49</v>
      </c>
      <c r="R433">
        <v>4309</v>
      </c>
      <c r="S433">
        <v>1222.5</v>
      </c>
      <c r="T433">
        <v>1375.75</v>
      </c>
      <c r="U433">
        <v>215.49</v>
      </c>
      <c r="V433">
        <v>215.49</v>
      </c>
      <c r="W433">
        <v>215.49</v>
      </c>
      <c r="X433">
        <v>215.49</v>
      </c>
      <c r="Y433">
        <v>215.49</v>
      </c>
      <c r="Z433">
        <v>2450.5</v>
      </c>
      <c r="AA433">
        <v>43090</v>
      </c>
      <c r="AB433">
        <v>28014</v>
      </c>
      <c r="AC433">
        <v>5810</v>
      </c>
      <c r="AD433">
        <v>2125000</v>
      </c>
      <c r="AE433">
        <v>215.49</v>
      </c>
      <c r="AF433">
        <v>1047.5</v>
      </c>
      <c r="AG433">
        <v>215.49</v>
      </c>
      <c r="AH433">
        <v>22282</v>
      </c>
      <c r="AI433">
        <v>32224</v>
      </c>
      <c r="AJ433">
        <v>213400</v>
      </c>
      <c r="AK433">
        <v>215.49</v>
      </c>
      <c r="AL433">
        <v>254.5</v>
      </c>
      <c r="AM433">
        <v>578.85</v>
      </c>
      <c r="AN433">
        <v>215.49</v>
      </c>
      <c r="AO433">
        <v>657</v>
      </c>
      <c r="AP433">
        <v>215.49</v>
      </c>
      <c r="AQ433">
        <v>64399</v>
      </c>
      <c r="AR433">
        <v>2966</v>
      </c>
      <c r="AS433">
        <v>215.49</v>
      </c>
      <c r="AT433">
        <v>235.45</v>
      </c>
      <c r="AU433">
        <v>1376.5</v>
      </c>
      <c r="AV433">
        <v>20371.5</v>
      </c>
      <c r="AW433">
        <v>581.85</v>
      </c>
      <c r="AX433">
        <v>8819</v>
      </c>
      <c r="AY433">
        <v>530.99</v>
      </c>
      <c r="AZ433">
        <v>215.49</v>
      </c>
      <c r="BA433">
        <v>777.8</v>
      </c>
      <c r="BB433">
        <v>773.8</v>
      </c>
      <c r="BC433">
        <v>8719</v>
      </c>
      <c r="BD433">
        <v>404.5</v>
      </c>
      <c r="BE433">
        <v>225.4</v>
      </c>
      <c r="BF433">
        <v>215.49</v>
      </c>
      <c r="BG433">
        <v>215.49</v>
      </c>
      <c r="BH433">
        <v>1376.5</v>
      </c>
      <c r="BI433">
        <v>215.49</v>
      </c>
      <c r="BJ433">
        <v>2254</v>
      </c>
      <c r="BK433">
        <v>254.5</v>
      </c>
      <c r="BL433">
        <v>9103</v>
      </c>
      <c r="BM433">
        <v>6564</v>
      </c>
      <c r="BN433">
        <v>1379.2</v>
      </c>
      <c r="BO433">
        <v>689.25</v>
      </c>
      <c r="BP433">
        <v>1806.75</v>
      </c>
      <c r="BQ433">
        <v>215.49</v>
      </c>
      <c r="BR433">
        <v>122.74</v>
      </c>
      <c r="BS433">
        <v>4489477</v>
      </c>
      <c r="BT433">
        <v>46370.6</v>
      </c>
      <c r="BU433" t="str">
        <f>SRP[[#This Row],[Tier]]&amp;" - "&amp;DOLLAR(SRP[[#This Row],[United States]],2)&amp;" USD"</f>
        <v>431 - $215.49 USD</v>
      </c>
      <c r="BV433" t="str">
        <f>WSP[[#This Row],[LOOKUP]]</f>
        <v>431 - $150.84 USD</v>
      </c>
    </row>
    <row r="434" spans="1:74" x14ac:dyDescent="0.25">
      <c r="A434">
        <v>432</v>
      </c>
      <c r="B434">
        <v>215.99</v>
      </c>
      <c r="C434">
        <v>16416</v>
      </c>
      <c r="D434">
        <v>1329</v>
      </c>
      <c r="E434">
        <v>313.95</v>
      </c>
      <c r="F434">
        <v>215.99</v>
      </c>
      <c r="G434">
        <v>19040</v>
      </c>
      <c r="H434">
        <v>215.99</v>
      </c>
      <c r="I434">
        <v>431</v>
      </c>
      <c r="J434">
        <v>324</v>
      </c>
      <c r="K434">
        <v>215.99</v>
      </c>
      <c r="L434">
        <v>117900</v>
      </c>
      <c r="M434">
        <v>863</v>
      </c>
      <c r="N434">
        <v>315900</v>
      </c>
      <c r="O434">
        <v>108000</v>
      </c>
      <c r="P434">
        <v>1296</v>
      </c>
      <c r="Q434">
        <v>215.99</v>
      </c>
      <c r="R434">
        <v>4319</v>
      </c>
      <c r="S434">
        <v>1225</v>
      </c>
      <c r="T434">
        <v>1379</v>
      </c>
      <c r="U434">
        <v>215.99</v>
      </c>
      <c r="V434">
        <v>215.99</v>
      </c>
      <c r="W434">
        <v>215.99</v>
      </c>
      <c r="X434">
        <v>215.99</v>
      </c>
      <c r="Y434">
        <v>215.99</v>
      </c>
      <c r="Z434">
        <v>2457</v>
      </c>
      <c r="AA434">
        <v>43190</v>
      </c>
      <c r="AB434">
        <v>28079</v>
      </c>
      <c r="AC434">
        <v>5820</v>
      </c>
      <c r="AD434">
        <v>2130000</v>
      </c>
      <c r="AE434">
        <v>215.99</v>
      </c>
      <c r="AF434">
        <v>1050</v>
      </c>
      <c r="AG434">
        <v>215.99</v>
      </c>
      <c r="AH434">
        <v>22304</v>
      </c>
      <c r="AI434">
        <v>32299</v>
      </c>
      <c r="AJ434">
        <v>213900</v>
      </c>
      <c r="AK434">
        <v>215.99</v>
      </c>
      <c r="AL434">
        <v>255</v>
      </c>
      <c r="AM434">
        <v>580.20000000000005</v>
      </c>
      <c r="AN434">
        <v>215.99</v>
      </c>
      <c r="AO434">
        <v>658</v>
      </c>
      <c r="AP434">
        <v>215.99</v>
      </c>
      <c r="AQ434">
        <v>64549</v>
      </c>
      <c r="AR434">
        <v>2973</v>
      </c>
      <c r="AS434">
        <v>215.99</v>
      </c>
      <c r="AT434">
        <v>235.95</v>
      </c>
      <c r="AU434">
        <v>1379</v>
      </c>
      <c r="AV434">
        <v>20419</v>
      </c>
      <c r="AW434">
        <v>583.20000000000005</v>
      </c>
      <c r="AX434">
        <v>8839</v>
      </c>
      <c r="AY434">
        <v>531.99</v>
      </c>
      <c r="AZ434">
        <v>215.99</v>
      </c>
      <c r="BA434">
        <v>779.6</v>
      </c>
      <c r="BB434">
        <v>775.6</v>
      </c>
      <c r="BC434">
        <v>8739</v>
      </c>
      <c r="BD434">
        <v>405</v>
      </c>
      <c r="BE434">
        <v>225.9</v>
      </c>
      <c r="BF434">
        <v>215.99</v>
      </c>
      <c r="BG434">
        <v>215.99</v>
      </c>
      <c r="BH434">
        <v>1379</v>
      </c>
      <c r="BI434">
        <v>215.99</v>
      </c>
      <c r="BJ434">
        <v>2259</v>
      </c>
      <c r="BK434">
        <v>255</v>
      </c>
      <c r="BL434">
        <v>9126</v>
      </c>
      <c r="BM434">
        <v>6579</v>
      </c>
      <c r="BN434">
        <v>1382.4</v>
      </c>
      <c r="BO434">
        <v>691</v>
      </c>
      <c r="BP434">
        <v>1811</v>
      </c>
      <c r="BQ434">
        <v>215.99</v>
      </c>
      <c r="BR434">
        <v>122.99</v>
      </c>
      <c r="BS434">
        <v>4499894</v>
      </c>
      <c r="BT434">
        <v>46478.2</v>
      </c>
      <c r="BU434" t="str">
        <f>SRP[[#This Row],[Tier]]&amp;" - "&amp;DOLLAR(SRP[[#This Row],[United States]],2)&amp;" USD"</f>
        <v>432 - $215.99 USD</v>
      </c>
      <c r="BV434" t="str">
        <f>WSP[[#This Row],[LOOKUP]]</f>
        <v>432 - $151.19 USD</v>
      </c>
    </row>
    <row r="435" spans="1:74" x14ac:dyDescent="0.25">
      <c r="A435">
        <v>433</v>
      </c>
      <c r="B435">
        <v>216.49</v>
      </c>
      <c r="C435">
        <v>16454</v>
      </c>
      <c r="D435">
        <v>1331.5</v>
      </c>
      <c r="E435">
        <v>314.7</v>
      </c>
      <c r="F435">
        <v>216.49</v>
      </c>
      <c r="G435">
        <v>19085</v>
      </c>
      <c r="H435">
        <v>216.49</v>
      </c>
      <c r="I435">
        <v>432</v>
      </c>
      <c r="J435">
        <v>324.75</v>
      </c>
      <c r="K435">
        <v>216.49</v>
      </c>
      <c r="L435">
        <v>118150</v>
      </c>
      <c r="M435">
        <v>865</v>
      </c>
      <c r="N435">
        <v>316400</v>
      </c>
      <c r="O435">
        <v>108250</v>
      </c>
      <c r="P435">
        <v>1299</v>
      </c>
      <c r="Q435">
        <v>216.49</v>
      </c>
      <c r="R435">
        <v>4329</v>
      </c>
      <c r="S435">
        <v>1227.5</v>
      </c>
      <c r="T435">
        <v>1382.25</v>
      </c>
      <c r="U435">
        <v>216.49</v>
      </c>
      <c r="V435">
        <v>216.49</v>
      </c>
      <c r="W435">
        <v>216.49</v>
      </c>
      <c r="X435">
        <v>216.49</v>
      </c>
      <c r="Y435">
        <v>216.49</v>
      </c>
      <c r="Z435">
        <v>2463.5</v>
      </c>
      <c r="AA435">
        <v>43290</v>
      </c>
      <c r="AB435">
        <v>28144</v>
      </c>
      <c r="AC435">
        <v>5830</v>
      </c>
      <c r="AD435">
        <v>2135000</v>
      </c>
      <c r="AE435">
        <v>216.49</v>
      </c>
      <c r="AF435">
        <v>1052.5</v>
      </c>
      <c r="AG435">
        <v>216.49</v>
      </c>
      <c r="AH435">
        <v>22326</v>
      </c>
      <c r="AI435">
        <v>32374</v>
      </c>
      <c r="AJ435">
        <v>214400</v>
      </c>
      <c r="AK435">
        <v>216.49</v>
      </c>
      <c r="AL435">
        <v>255.5</v>
      </c>
      <c r="AM435">
        <v>581.54999999999995</v>
      </c>
      <c r="AN435">
        <v>216.49</v>
      </c>
      <c r="AO435">
        <v>660</v>
      </c>
      <c r="AP435">
        <v>216.49</v>
      </c>
      <c r="AQ435">
        <v>64699</v>
      </c>
      <c r="AR435">
        <v>2980</v>
      </c>
      <c r="AS435">
        <v>216.49</v>
      </c>
      <c r="AT435">
        <v>236.45</v>
      </c>
      <c r="AU435">
        <v>1381.5</v>
      </c>
      <c r="AV435">
        <v>20466.5</v>
      </c>
      <c r="AW435">
        <v>584.54999999999995</v>
      </c>
      <c r="AX435">
        <v>8859</v>
      </c>
      <c r="AY435">
        <v>532.99</v>
      </c>
      <c r="AZ435">
        <v>216.49</v>
      </c>
      <c r="BA435">
        <v>781.4</v>
      </c>
      <c r="BB435">
        <v>777.4</v>
      </c>
      <c r="BC435">
        <v>8759</v>
      </c>
      <c r="BD435">
        <v>405.5</v>
      </c>
      <c r="BE435">
        <v>226.4</v>
      </c>
      <c r="BF435">
        <v>216.49</v>
      </c>
      <c r="BG435">
        <v>216.49</v>
      </c>
      <c r="BH435">
        <v>1381.5</v>
      </c>
      <c r="BI435">
        <v>216.49</v>
      </c>
      <c r="BJ435">
        <v>2264</v>
      </c>
      <c r="BK435">
        <v>255.5</v>
      </c>
      <c r="BL435">
        <v>9149</v>
      </c>
      <c r="BM435">
        <v>6594</v>
      </c>
      <c r="BN435">
        <v>1385.6</v>
      </c>
      <c r="BO435">
        <v>692.75</v>
      </c>
      <c r="BP435">
        <v>1815.25</v>
      </c>
      <c r="BQ435">
        <v>216.49</v>
      </c>
      <c r="BR435">
        <v>123.24</v>
      </c>
      <c r="BS435">
        <v>4510311</v>
      </c>
      <c r="BT435">
        <v>46585.8</v>
      </c>
      <c r="BU435" t="str">
        <f>SRP[[#This Row],[Tier]]&amp;" - "&amp;DOLLAR(SRP[[#This Row],[United States]],2)&amp;" USD"</f>
        <v>433 - $216.49 USD</v>
      </c>
      <c r="BV435" t="str">
        <f>WSP[[#This Row],[LOOKUP]]</f>
        <v>433 - $151.54 USD</v>
      </c>
    </row>
    <row r="436" spans="1:74" x14ac:dyDescent="0.25">
      <c r="A436">
        <v>434</v>
      </c>
      <c r="B436">
        <v>216.99</v>
      </c>
      <c r="C436">
        <v>16492</v>
      </c>
      <c r="D436">
        <v>1334</v>
      </c>
      <c r="E436">
        <v>315.45</v>
      </c>
      <c r="F436">
        <v>216.99</v>
      </c>
      <c r="G436">
        <v>19130</v>
      </c>
      <c r="H436">
        <v>216.99</v>
      </c>
      <c r="I436">
        <v>433</v>
      </c>
      <c r="J436">
        <v>325.5</v>
      </c>
      <c r="K436">
        <v>216.99</v>
      </c>
      <c r="L436">
        <v>118400</v>
      </c>
      <c r="M436">
        <v>867</v>
      </c>
      <c r="N436">
        <v>316900</v>
      </c>
      <c r="O436">
        <v>108500</v>
      </c>
      <c r="P436">
        <v>1302</v>
      </c>
      <c r="Q436">
        <v>216.99</v>
      </c>
      <c r="R436">
        <v>4339</v>
      </c>
      <c r="S436">
        <v>1230</v>
      </c>
      <c r="T436">
        <v>1385.5</v>
      </c>
      <c r="U436">
        <v>216.99</v>
      </c>
      <c r="V436">
        <v>216.99</v>
      </c>
      <c r="W436">
        <v>216.99</v>
      </c>
      <c r="X436">
        <v>216.99</v>
      </c>
      <c r="Y436">
        <v>216.99</v>
      </c>
      <c r="Z436">
        <v>2470</v>
      </c>
      <c r="AA436">
        <v>43390</v>
      </c>
      <c r="AB436">
        <v>28209</v>
      </c>
      <c r="AC436">
        <v>5840</v>
      </c>
      <c r="AD436">
        <v>2140000</v>
      </c>
      <c r="AE436">
        <v>216.99</v>
      </c>
      <c r="AF436">
        <v>1055</v>
      </c>
      <c r="AG436">
        <v>216.99</v>
      </c>
      <c r="AH436">
        <v>22348</v>
      </c>
      <c r="AI436">
        <v>32449</v>
      </c>
      <c r="AJ436">
        <v>214900</v>
      </c>
      <c r="AK436">
        <v>216.99</v>
      </c>
      <c r="AL436">
        <v>256</v>
      </c>
      <c r="AM436">
        <v>582.9</v>
      </c>
      <c r="AN436">
        <v>216.99</v>
      </c>
      <c r="AO436">
        <v>661</v>
      </c>
      <c r="AP436">
        <v>216.99</v>
      </c>
      <c r="AQ436">
        <v>64849</v>
      </c>
      <c r="AR436">
        <v>2987</v>
      </c>
      <c r="AS436">
        <v>216.99</v>
      </c>
      <c r="AT436">
        <v>236.95</v>
      </c>
      <c r="AU436">
        <v>1384</v>
      </c>
      <c r="AV436">
        <v>20514</v>
      </c>
      <c r="AW436">
        <v>585.9</v>
      </c>
      <c r="AX436">
        <v>8879</v>
      </c>
      <c r="AY436">
        <v>533.99</v>
      </c>
      <c r="AZ436">
        <v>216.99</v>
      </c>
      <c r="BA436">
        <v>783.2</v>
      </c>
      <c r="BB436">
        <v>779.2</v>
      </c>
      <c r="BC436">
        <v>8779</v>
      </c>
      <c r="BD436">
        <v>406</v>
      </c>
      <c r="BE436">
        <v>226.9</v>
      </c>
      <c r="BF436">
        <v>216.99</v>
      </c>
      <c r="BG436">
        <v>216.99</v>
      </c>
      <c r="BH436">
        <v>1384</v>
      </c>
      <c r="BI436">
        <v>216.99</v>
      </c>
      <c r="BJ436">
        <v>2269</v>
      </c>
      <c r="BK436">
        <v>256</v>
      </c>
      <c r="BL436">
        <v>9172</v>
      </c>
      <c r="BM436">
        <v>6609</v>
      </c>
      <c r="BN436">
        <v>1388.8</v>
      </c>
      <c r="BO436">
        <v>694.5</v>
      </c>
      <c r="BP436">
        <v>1819.5</v>
      </c>
      <c r="BQ436">
        <v>216.99</v>
      </c>
      <c r="BR436">
        <v>123.49</v>
      </c>
      <c r="BS436">
        <v>4520728</v>
      </c>
      <c r="BT436">
        <v>46693.4</v>
      </c>
      <c r="BU436" t="str">
        <f>SRP[[#This Row],[Tier]]&amp;" - "&amp;DOLLAR(SRP[[#This Row],[United States]],2)&amp;" USD"</f>
        <v>434 - $216.99 USD</v>
      </c>
      <c r="BV436" t="str">
        <f>WSP[[#This Row],[LOOKUP]]</f>
        <v>434 - $151.89 USD</v>
      </c>
    </row>
    <row r="437" spans="1:74" x14ac:dyDescent="0.25">
      <c r="A437">
        <v>435</v>
      </c>
      <c r="B437">
        <v>217.49</v>
      </c>
      <c r="C437">
        <v>16530</v>
      </c>
      <c r="D437">
        <v>1336.5</v>
      </c>
      <c r="E437">
        <v>316.2</v>
      </c>
      <c r="F437">
        <v>217.49</v>
      </c>
      <c r="G437">
        <v>19175</v>
      </c>
      <c r="H437">
        <v>217.49</v>
      </c>
      <c r="I437">
        <v>434</v>
      </c>
      <c r="J437">
        <v>326.25</v>
      </c>
      <c r="K437">
        <v>217.49</v>
      </c>
      <c r="L437">
        <v>118650</v>
      </c>
      <c r="M437">
        <v>869</v>
      </c>
      <c r="N437">
        <v>317400</v>
      </c>
      <c r="O437">
        <v>108750</v>
      </c>
      <c r="P437">
        <v>1305</v>
      </c>
      <c r="Q437">
        <v>217.49</v>
      </c>
      <c r="R437">
        <v>4349</v>
      </c>
      <c r="S437">
        <v>1232.5</v>
      </c>
      <c r="T437">
        <v>1388.75</v>
      </c>
      <c r="U437">
        <v>217.49</v>
      </c>
      <c r="V437">
        <v>217.49</v>
      </c>
      <c r="W437">
        <v>217.49</v>
      </c>
      <c r="X437">
        <v>217.49</v>
      </c>
      <c r="Y437">
        <v>217.49</v>
      </c>
      <c r="Z437">
        <v>2476.5</v>
      </c>
      <c r="AA437">
        <v>43490</v>
      </c>
      <c r="AB437">
        <v>28274</v>
      </c>
      <c r="AC437">
        <v>5850</v>
      </c>
      <c r="AD437">
        <v>2145000</v>
      </c>
      <c r="AE437">
        <v>217.49</v>
      </c>
      <c r="AF437">
        <v>1057.5</v>
      </c>
      <c r="AG437">
        <v>217.49</v>
      </c>
      <c r="AH437">
        <v>22370</v>
      </c>
      <c r="AI437">
        <v>32524</v>
      </c>
      <c r="AJ437">
        <v>215400</v>
      </c>
      <c r="AK437">
        <v>217.49</v>
      </c>
      <c r="AL437">
        <v>256.5</v>
      </c>
      <c r="AM437">
        <v>584.25</v>
      </c>
      <c r="AN437">
        <v>217.49</v>
      </c>
      <c r="AO437">
        <v>663</v>
      </c>
      <c r="AP437">
        <v>217.49</v>
      </c>
      <c r="AQ437">
        <v>64999</v>
      </c>
      <c r="AR437">
        <v>2994</v>
      </c>
      <c r="AS437">
        <v>217.49</v>
      </c>
      <c r="AT437">
        <v>237.45</v>
      </c>
      <c r="AU437">
        <v>1386.5</v>
      </c>
      <c r="AV437">
        <v>20561.5</v>
      </c>
      <c r="AW437">
        <v>587.25</v>
      </c>
      <c r="AX437">
        <v>8899</v>
      </c>
      <c r="AY437">
        <v>534.99</v>
      </c>
      <c r="AZ437">
        <v>217.49</v>
      </c>
      <c r="BA437">
        <v>785</v>
      </c>
      <c r="BB437">
        <v>781</v>
      </c>
      <c r="BC437">
        <v>8799</v>
      </c>
      <c r="BD437">
        <v>406.5</v>
      </c>
      <c r="BE437">
        <v>227.4</v>
      </c>
      <c r="BF437">
        <v>217.49</v>
      </c>
      <c r="BG437">
        <v>217.49</v>
      </c>
      <c r="BH437">
        <v>1386.5</v>
      </c>
      <c r="BI437">
        <v>217.49</v>
      </c>
      <c r="BJ437">
        <v>2274</v>
      </c>
      <c r="BK437">
        <v>256.5</v>
      </c>
      <c r="BL437">
        <v>9195</v>
      </c>
      <c r="BM437">
        <v>6624</v>
      </c>
      <c r="BN437">
        <v>1392</v>
      </c>
      <c r="BO437">
        <v>696.25</v>
      </c>
      <c r="BP437">
        <v>1823.75</v>
      </c>
      <c r="BQ437">
        <v>217.49</v>
      </c>
      <c r="BR437">
        <v>123.74</v>
      </c>
      <c r="BS437">
        <v>4531145</v>
      </c>
      <c r="BT437">
        <v>46801</v>
      </c>
      <c r="BU437" t="str">
        <f>SRP[[#This Row],[Tier]]&amp;" - "&amp;DOLLAR(SRP[[#This Row],[United States]],2)&amp;" USD"</f>
        <v>435 - $217.49 USD</v>
      </c>
      <c r="BV437" t="str">
        <f>WSP[[#This Row],[LOOKUP]]</f>
        <v>435 - $152.24 USD</v>
      </c>
    </row>
    <row r="438" spans="1:74" x14ac:dyDescent="0.25">
      <c r="A438">
        <v>436</v>
      </c>
      <c r="B438">
        <v>217.99</v>
      </c>
      <c r="C438">
        <v>16568</v>
      </c>
      <c r="D438">
        <v>1339</v>
      </c>
      <c r="E438">
        <v>316.95</v>
      </c>
      <c r="F438">
        <v>217.99</v>
      </c>
      <c r="G438">
        <v>19220</v>
      </c>
      <c r="H438">
        <v>217.99</v>
      </c>
      <c r="I438">
        <v>435</v>
      </c>
      <c r="J438">
        <v>327</v>
      </c>
      <c r="K438">
        <v>217.99</v>
      </c>
      <c r="L438">
        <v>118900</v>
      </c>
      <c r="M438">
        <v>871</v>
      </c>
      <c r="N438">
        <v>317900</v>
      </c>
      <c r="O438">
        <v>109000</v>
      </c>
      <c r="P438">
        <v>1308</v>
      </c>
      <c r="Q438">
        <v>217.99</v>
      </c>
      <c r="R438">
        <v>4359</v>
      </c>
      <c r="S438">
        <v>1235</v>
      </c>
      <c r="T438">
        <v>1392</v>
      </c>
      <c r="U438">
        <v>217.99</v>
      </c>
      <c r="V438">
        <v>217.99</v>
      </c>
      <c r="W438">
        <v>217.99</v>
      </c>
      <c r="X438">
        <v>217.99</v>
      </c>
      <c r="Y438">
        <v>217.99</v>
      </c>
      <c r="Z438">
        <v>2483</v>
      </c>
      <c r="AA438">
        <v>43590</v>
      </c>
      <c r="AB438">
        <v>28339</v>
      </c>
      <c r="AC438">
        <v>5860</v>
      </c>
      <c r="AD438">
        <v>2150000</v>
      </c>
      <c r="AE438">
        <v>217.99</v>
      </c>
      <c r="AF438">
        <v>1060</v>
      </c>
      <c r="AG438">
        <v>217.99</v>
      </c>
      <c r="AH438">
        <v>22392</v>
      </c>
      <c r="AI438">
        <v>32599</v>
      </c>
      <c r="AJ438">
        <v>215900</v>
      </c>
      <c r="AK438">
        <v>217.99</v>
      </c>
      <c r="AL438">
        <v>257</v>
      </c>
      <c r="AM438">
        <v>585.6</v>
      </c>
      <c r="AN438">
        <v>217.99</v>
      </c>
      <c r="AO438">
        <v>664</v>
      </c>
      <c r="AP438">
        <v>217.99</v>
      </c>
      <c r="AQ438">
        <v>65149</v>
      </c>
      <c r="AR438">
        <v>3001</v>
      </c>
      <c r="AS438">
        <v>217.99</v>
      </c>
      <c r="AT438">
        <v>237.95</v>
      </c>
      <c r="AU438">
        <v>1389</v>
      </c>
      <c r="AV438">
        <v>20609</v>
      </c>
      <c r="AW438">
        <v>588.6</v>
      </c>
      <c r="AX438">
        <v>8919</v>
      </c>
      <c r="AY438">
        <v>535.99</v>
      </c>
      <c r="AZ438">
        <v>217.99</v>
      </c>
      <c r="BA438">
        <v>786.8</v>
      </c>
      <c r="BB438">
        <v>782.8</v>
      </c>
      <c r="BC438">
        <v>8819</v>
      </c>
      <c r="BD438">
        <v>407</v>
      </c>
      <c r="BE438">
        <v>227.9</v>
      </c>
      <c r="BF438">
        <v>217.99</v>
      </c>
      <c r="BG438">
        <v>217.99</v>
      </c>
      <c r="BH438">
        <v>1389</v>
      </c>
      <c r="BI438">
        <v>217.99</v>
      </c>
      <c r="BJ438">
        <v>2279</v>
      </c>
      <c r="BK438">
        <v>257</v>
      </c>
      <c r="BL438">
        <v>9218</v>
      </c>
      <c r="BM438">
        <v>6639</v>
      </c>
      <c r="BN438">
        <v>1395.2</v>
      </c>
      <c r="BO438">
        <v>698</v>
      </c>
      <c r="BP438">
        <v>1828</v>
      </c>
      <c r="BQ438">
        <v>217.99</v>
      </c>
      <c r="BR438">
        <v>123.99</v>
      </c>
      <c r="BS438">
        <v>4541562</v>
      </c>
      <c r="BT438">
        <v>46908.6</v>
      </c>
      <c r="BU438" t="str">
        <f>SRP[[#This Row],[Tier]]&amp;" - "&amp;DOLLAR(SRP[[#This Row],[United States]],2)&amp;" USD"</f>
        <v>436 - $217.99 USD</v>
      </c>
      <c r="BV438" t="str">
        <f>WSP[[#This Row],[LOOKUP]]</f>
        <v>436 - $152.59 USD</v>
      </c>
    </row>
    <row r="439" spans="1:74" x14ac:dyDescent="0.25">
      <c r="A439">
        <v>437</v>
      </c>
      <c r="B439">
        <v>218.49</v>
      </c>
      <c r="C439">
        <v>16606</v>
      </c>
      <c r="D439">
        <v>1341.5</v>
      </c>
      <c r="E439">
        <v>317.7</v>
      </c>
      <c r="F439">
        <v>218.49</v>
      </c>
      <c r="G439">
        <v>19265</v>
      </c>
      <c r="H439">
        <v>218.49</v>
      </c>
      <c r="I439">
        <v>436</v>
      </c>
      <c r="J439">
        <v>327.75</v>
      </c>
      <c r="K439">
        <v>218.49</v>
      </c>
      <c r="L439">
        <v>119150</v>
      </c>
      <c r="M439">
        <v>873</v>
      </c>
      <c r="N439">
        <v>318400</v>
      </c>
      <c r="O439">
        <v>109250</v>
      </c>
      <c r="P439">
        <v>1311</v>
      </c>
      <c r="Q439">
        <v>218.49</v>
      </c>
      <c r="R439">
        <v>4369</v>
      </c>
      <c r="S439">
        <v>1237.5</v>
      </c>
      <c r="T439">
        <v>1395.25</v>
      </c>
      <c r="U439">
        <v>218.49</v>
      </c>
      <c r="V439">
        <v>218.49</v>
      </c>
      <c r="W439">
        <v>218.49</v>
      </c>
      <c r="X439">
        <v>218.49</v>
      </c>
      <c r="Y439">
        <v>218.49</v>
      </c>
      <c r="Z439">
        <v>2489.5</v>
      </c>
      <c r="AA439">
        <v>43690</v>
      </c>
      <c r="AB439">
        <v>28404</v>
      </c>
      <c r="AC439">
        <v>5870</v>
      </c>
      <c r="AD439">
        <v>2155000</v>
      </c>
      <c r="AE439">
        <v>218.49</v>
      </c>
      <c r="AF439">
        <v>1062.5</v>
      </c>
      <c r="AG439">
        <v>218.49</v>
      </c>
      <c r="AH439">
        <v>22414</v>
      </c>
      <c r="AI439">
        <v>32674</v>
      </c>
      <c r="AJ439">
        <v>216400</v>
      </c>
      <c r="AK439">
        <v>218.49</v>
      </c>
      <c r="AL439">
        <v>257.5</v>
      </c>
      <c r="AM439">
        <v>586.95000000000005</v>
      </c>
      <c r="AN439">
        <v>218.49</v>
      </c>
      <c r="AO439">
        <v>666</v>
      </c>
      <c r="AP439">
        <v>218.49</v>
      </c>
      <c r="AQ439">
        <v>65299</v>
      </c>
      <c r="AR439">
        <v>3008</v>
      </c>
      <c r="AS439">
        <v>218.49</v>
      </c>
      <c r="AT439">
        <v>238.45</v>
      </c>
      <c r="AU439">
        <v>1391.5</v>
      </c>
      <c r="AV439">
        <v>20656.5</v>
      </c>
      <c r="AW439">
        <v>589.95000000000005</v>
      </c>
      <c r="AX439">
        <v>8939</v>
      </c>
      <c r="AY439">
        <v>536.99</v>
      </c>
      <c r="AZ439">
        <v>218.49</v>
      </c>
      <c r="BA439">
        <v>788.6</v>
      </c>
      <c r="BB439">
        <v>784.6</v>
      </c>
      <c r="BC439">
        <v>8839</v>
      </c>
      <c r="BD439">
        <v>407.5</v>
      </c>
      <c r="BE439">
        <v>228.4</v>
      </c>
      <c r="BF439">
        <v>218.49</v>
      </c>
      <c r="BG439">
        <v>218.49</v>
      </c>
      <c r="BH439">
        <v>1391.5</v>
      </c>
      <c r="BI439">
        <v>218.49</v>
      </c>
      <c r="BJ439">
        <v>2284</v>
      </c>
      <c r="BK439">
        <v>257.5</v>
      </c>
      <c r="BL439">
        <v>9241</v>
      </c>
      <c r="BM439">
        <v>6654</v>
      </c>
      <c r="BN439">
        <v>1398.4</v>
      </c>
      <c r="BO439">
        <v>699.75</v>
      </c>
      <c r="BP439">
        <v>1832.25</v>
      </c>
      <c r="BQ439">
        <v>218.49</v>
      </c>
      <c r="BR439">
        <v>124.24</v>
      </c>
      <c r="BS439">
        <v>4551979</v>
      </c>
      <c r="BT439">
        <v>47016.2</v>
      </c>
      <c r="BU439" t="str">
        <f>SRP[[#This Row],[Tier]]&amp;" - "&amp;DOLLAR(SRP[[#This Row],[United States]],2)&amp;" USD"</f>
        <v>437 - $218.49 USD</v>
      </c>
      <c r="BV439" t="str">
        <f>WSP[[#This Row],[LOOKUP]]</f>
        <v>437 - $152.94 USD</v>
      </c>
    </row>
    <row r="440" spans="1:74" x14ac:dyDescent="0.25">
      <c r="A440">
        <v>438</v>
      </c>
      <c r="B440">
        <v>218.99</v>
      </c>
      <c r="C440">
        <v>16644</v>
      </c>
      <c r="D440">
        <v>1344</v>
      </c>
      <c r="E440">
        <v>318.45</v>
      </c>
      <c r="F440">
        <v>218.99</v>
      </c>
      <c r="G440">
        <v>19310</v>
      </c>
      <c r="H440">
        <v>218.99</v>
      </c>
      <c r="I440">
        <v>437</v>
      </c>
      <c r="J440">
        <v>328.5</v>
      </c>
      <c r="K440">
        <v>218.99</v>
      </c>
      <c r="L440">
        <v>119400</v>
      </c>
      <c r="M440">
        <v>875</v>
      </c>
      <c r="N440">
        <v>318900</v>
      </c>
      <c r="O440">
        <v>109500</v>
      </c>
      <c r="P440">
        <v>1314</v>
      </c>
      <c r="Q440">
        <v>218.99</v>
      </c>
      <c r="R440">
        <v>4379</v>
      </c>
      <c r="S440">
        <v>1240</v>
      </c>
      <c r="T440">
        <v>1398.5</v>
      </c>
      <c r="U440">
        <v>218.99</v>
      </c>
      <c r="V440">
        <v>218.99</v>
      </c>
      <c r="W440">
        <v>218.99</v>
      </c>
      <c r="X440">
        <v>218.99</v>
      </c>
      <c r="Y440">
        <v>218.99</v>
      </c>
      <c r="Z440">
        <v>2496</v>
      </c>
      <c r="AA440">
        <v>43790</v>
      </c>
      <c r="AB440">
        <v>28469</v>
      </c>
      <c r="AC440">
        <v>5880</v>
      </c>
      <c r="AD440">
        <v>2160000</v>
      </c>
      <c r="AE440">
        <v>218.99</v>
      </c>
      <c r="AF440">
        <v>1065</v>
      </c>
      <c r="AG440">
        <v>218.99</v>
      </c>
      <c r="AH440">
        <v>22436</v>
      </c>
      <c r="AI440">
        <v>32749</v>
      </c>
      <c r="AJ440">
        <v>216900</v>
      </c>
      <c r="AK440">
        <v>218.99</v>
      </c>
      <c r="AL440">
        <v>258</v>
      </c>
      <c r="AM440">
        <v>588.29999999999995</v>
      </c>
      <c r="AN440">
        <v>218.99</v>
      </c>
      <c r="AO440">
        <v>667</v>
      </c>
      <c r="AP440">
        <v>218.99</v>
      </c>
      <c r="AQ440">
        <v>65449</v>
      </c>
      <c r="AR440">
        <v>3015</v>
      </c>
      <c r="AS440">
        <v>218.99</v>
      </c>
      <c r="AT440">
        <v>238.95</v>
      </c>
      <c r="AU440">
        <v>1394</v>
      </c>
      <c r="AV440">
        <v>20704</v>
      </c>
      <c r="AW440">
        <v>591.29999999999995</v>
      </c>
      <c r="AX440">
        <v>8959</v>
      </c>
      <c r="AY440">
        <v>537.99</v>
      </c>
      <c r="AZ440">
        <v>218.99</v>
      </c>
      <c r="BA440">
        <v>790.4</v>
      </c>
      <c r="BB440">
        <v>786.4</v>
      </c>
      <c r="BC440">
        <v>8859</v>
      </c>
      <c r="BD440">
        <v>408</v>
      </c>
      <c r="BE440">
        <v>228.9</v>
      </c>
      <c r="BF440">
        <v>218.99</v>
      </c>
      <c r="BG440">
        <v>218.99</v>
      </c>
      <c r="BH440">
        <v>1394</v>
      </c>
      <c r="BI440">
        <v>218.99</v>
      </c>
      <c r="BJ440">
        <v>2289</v>
      </c>
      <c r="BK440">
        <v>258</v>
      </c>
      <c r="BL440">
        <v>9264</v>
      </c>
      <c r="BM440">
        <v>6669</v>
      </c>
      <c r="BN440">
        <v>1401.6</v>
      </c>
      <c r="BO440">
        <v>701.5</v>
      </c>
      <c r="BP440">
        <v>1836.5</v>
      </c>
      <c r="BQ440">
        <v>218.99</v>
      </c>
      <c r="BR440">
        <v>124.49</v>
      </c>
      <c r="BS440">
        <v>4562396</v>
      </c>
      <c r="BT440">
        <v>47123.8</v>
      </c>
      <c r="BU440" t="str">
        <f>SRP[[#This Row],[Tier]]&amp;" - "&amp;DOLLAR(SRP[[#This Row],[United States]],2)&amp;" USD"</f>
        <v>438 - $218.99 USD</v>
      </c>
      <c r="BV440" t="str">
        <f>WSP[[#This Row],[LOOKUP]]</f>
        <v>438 - $153.29 USD</v>
      </c>
    </row>
    <row r="441" spans="1:74" x14ac:dyDescent="0.25">
      <c r="A441">
        <v>439</v>
      </c>
      <c r="B441">
        <v>219.49</v>
      </c>
      <c r="C441">
        <v>16682</v>
      </c>
      <c r="D441">
        <v>1346.5</v>
      </c>
      <c r="E441">
        <v>319.2</v>
      </c>
      <c r="F441">
        <v>219.49</v>
      </c>
      <c r="G441">
        <v>19355</v>
      </c>
      <c r="H441">
        <v>219.49</v>
      </c>
      <c r="I441">
        <v>438</v>
      </c>
      <c r="J441">
        <v>329.25</v>
      </c>
      <c r="K441">
        <v>219.49</v>
      </c>
      <c r="L441">
        <v>119650</v>
      </c>
      <c r="M441">
        <v>877</v>
      </c>
      <c r="N441">
        <v>319400</v>
      </c>
      <c r="O441">
        <v>109750</v>
      </c>
      <c r="P441">
        <v>1317</v>
      </c>
      <c r="Q441">
        <v>219.49</v>
      </c>
      <c r="R441">
        <v>4389</v>
      </c>
      <c r="S441">
        <v>1242.5</v>
      </c>
      <c r="T441">
        <v>1401.75</v>
      </c>
      <c r="U441">
        <v>219.49</v>
      </c>
      <c r="V441">
        <v>219.49</v>
      </c>
      <c r="W441">
        <v>219.49</v>
      </c>
      <c r="X441">
        <v>219.49</v>
      </c>
      <c r="Y441">
        <v>219.49</v>
      </c>
      <c r="Z441">
        <v>2502.5</v>
      </c>
      <c r="AA441">
        <v>43890</v>
      </c>
      <c r="AB441">
        <v>28534</v>
      </c>
      <c r="AC441">
        <v>5890</v>
      </c>
      <c r="AD441">
        <v>2165000</v>
      </c>
      <c r="AE441">
        <v>219.49</v>
      </c>
      <c r="AF441">
        <v>1067.5</v>
      </c>
      <c r="AG441">
        <v>219.49</v>
      </c>
      <c r="AH441">
        <v>22458</v>
      </c>
      <c r="AI441">
        <v>32824</v>
      </c>
      <c r="AJ441">
        <v>217400</v>
      </c>
      <c r="AK441">
        <v>219.49</v>
      </c>
      <c r="AL441">
        <v>258.5</v>
      </c>
      <c r="AM441">
        <v>589.65</v>
      </c>
      <c r="AN441">
        <v>219.49</v>
      </c>
      <c r="AO441">
        <v>669</v>
      </c>
      <c r="AP441">
        <v>219.49</v>
      </c>
      <c r="AQ441">
        <v>65599</v>
      </c>
      <c r="AR441">
        <v>3022</v>
      </c>
      <c r="AS441">
        <v>219.49</v>
      </c>
      <c r="AT441">
        <v>239.45</v>
      </c>
      <c r="AU441">
        <v>1396.5</v>
      </c>
      <c r="AV441">
        <v>20751.5</v>
      </c>
      <c r="AW441">
        <v>592.65</v>
      </c>
      <c r="AX441">
        <v>8979</v>
      </c>
      <c r="AY441">
        <v>538.99</v>
      </c>
      <c r="AZ441">
        <v>219.49</v>
      </c>
      <c r="BA441">
        <v>792.2</v>
      </c>
      <c r="BB441">
        <v>788.2</v>
      </c>
      <c r="BC441">
        <v>8879</v>
      </c>
      <c r="BD441">
        <v>408.5</v>
      </c>
      <c r="BE441">
        <v>229.4</v>
      </c>
      <c r="BF441">
        <v>219.49</v>
      </c>
      <c r="BG441">
        <v>219.49</v>
      </c>
      <c r="BH441">
        <v>1396.5</v>
      </c>
      <c r="BI441">
        <v>219.49</v>
      </c>
      <c r="BJ441">
        <v>2294</v>
      </c>
      <c r="BK441">
        <v>258.5</v>
      </c>
      <c r="BL441">
        <v>9287</v>
      </c>
      <c r="BM441">
        <v>6684</v>
      </c>
      <c r="BN441">
        <v>1404.8</v>
      </c>
      <c r="BO441">
        <v>703.25</v>
      </c>
      <c r="BP441">
        <v>1840.75</v>
      </c>
      <c r="BQ441">
        <v>219.49</v>
      </c>
      <c r="BR441">
        <v>124.74</v>
      </c>
      <c r="BS441">
        <v>4572813</v>
      </c>
      <c r="BT441">
        <v>47231.4</v>
      </c>
      <c r="BU441" t="str">
        <f>SRP[[#This Row],[Tier]]&amp;" - "&amp;DOLLAR(SRP[[#This Row],[United States]],2)&amp;" USD"</f>
        <v>439 - $219.49 USD</v>
      </c>
      <c r="BV441" t="str">
        <f>WSP[[#This Row],[LOOKUP]]</f>
        <v>439 - $153.64 USD</v>
      </c>
    </row>
    <row r="442" spans="1:74" x14ac:dyDescent="0.25">
      <c r="A442">
        <v>440</v>
      </c>
      <c r="B442">
        <v>219.99</v>
      </c>
      <c r="C442">
        <v>16720</v>
      </c>
      <c r="D442">
        <v>1349</v>
      </c>
      <c r="E442">
        <v>319.95</v>
      </c>
      <c r="F442">
        <v>219.99</v>
      </c>
      <c r="G442">
        <v>19400</v>
      </c>
      <c r="H442">
        <v>219.99</v>
      </c>
      <c r="I442">
        <v>439</v>
      </c>
      <c r="J442">
        <v>330</v>
      </c>
      <c r="K442">
        <v>219.99</v>
      </c>
      <c r="L442">
        <v>119900</v>
      </c>
      <c r="M442">
        <v>879</v>
      </c>
      <c r="N442">
        <v>319900</v>
      </c>
      <c r="O442">
        <v>110000</v>
      </c>
      <c r="P442">
        <v>1320</v>
      </c>
      <c r="Q442">
        <v>219.99</v>
      </c>
      <c r="R442">
        <v>4399</v>
      </c>
      <c r="S442">
        <v>1245</v>
      </c>
      <c r="T442">
        <v>1405</v>
      </c>
      <c r="U442">
        <v>219.99</v>
      </c>
      <c r="V442">
        <v>219.99</v>
      </c>
      <c r="W442">
        <v>219.99</v>
      </c>
      <c r="X442">
        <v>219.99</v>
      </c>
      <c r="Y442">
        <v>219.99</v>
      </c>
      <c r="Z442">
        <v>2509</v>
      </c>
      <c r="AA442">
        <v>43990</v>
      </c>
      <c r="AB442">
        <v>28599</v>
      </c>
      <c r="AC442">
        <v>5900</v>
      </c>
      <c r="AD442">
        <v>2170000</v>
      </c>
      <c r="AE442">
        <v>219.99</v>
      </c>
      <c r="AF442">
        <v>1070</v>
      </c>
      <c r="AG442">
        <v>219.99</v>
      </c>
      <c r="AH442">
        <v>22480</v>
      </c>
      <c r="AI442">
        <v>32899</v>
      </c>
      <c r="AJ442">
        <v>217900</v>
      </c>
      <c r="AK442">
        <v>219.99</v>
      </c>
      <c r="AL442">
        <v>259</v>
      </c>
      <c r="AM442">
        <v>591</v>
      </c>
      <c r="AN442">
        <v>219.99</v>
      </c>
      <c r="AO442">
        <v>670</v>
      </c>
      <c r="AP442">
        <v>219.99</v>
      </c>
      <c r="AQ442">
        <v>65749</v>
      </c>
      <c r="AR442">
        <v>3029</v>
      </c>
      <c r="AS442">
        <v>219.99</v>
      </c>
      <c r="AT442">
        <v>239.95</v>
      </c>
      <c r="AU442">
        <v>1399</v>
      </c>
      <c r="AV442">
        <v>20799</v>
      </c>
      <c r="AW442">
        <v>594</v>
      </c>
      <c r="AX442">
        <v>8999</v>
      </c>
      <c r="AY442">
        <v>539.99</v>
      </c>
      <c r="AZ442">
        <v>219.99</v>
      </c>
      <c r="BA442">
        <v>794</v>
      </c>
      <c r="BB442">
        <v>790</v>
      </c>
      <c r="BC442">
        <v>8899</v>
      </c>
      <c r="BD442">
        <v>409</v>
      </c>
      <c r="BE442">
        <v>229.9</v>
      </c>
      <c r="BF442">
        <v>219.99</v>
      </c>
      <c r="BG442">
        <v>219.99</v>
      </c>
      <c r="BH442">
        <v>1399</v>
      </c>
      <c r="BI442">
        <v>219.99</v>
      </c>
      <c r="BJ442">
        <v>2299</v>
      </c>
      <c r="BK442">
        <v>259</v>
      </c>
      <c r="BL442">
        <v>9310</v>
      </c>
      <c r="BM442">
        <v>6699</v>
      </c>
      <c r="BN442">
        <v>1408</v>
      </c>
      <c r="BO442">
        <v>705</v>
      </c>
      <c r="BP442">
        <v>1845</v>
      </c>
      <c r="BQ442">
        <v>219.99</v>
      </c>
      <c r="BR442">
        <v>124.99</v>
      </c>
      <c r="BS442">
        <v>4583230</v>
      </c>
      <c r="BT442">
        <v>47339</v>
      </c>
      <c r="BU442" t="str">
        <f>SRP[[#This Row],[Tier]]&amp;" - "&amp;DOLLAR(SRP[[#This Row],[United States]],2)&amp;" USD"</f>
        <v>440 - $219.99 USD</v>
      </c>
      <c r="BV442" t="str">
        <f>WSP[[#This Row],[LOOKUP]]</f>
        <v>440 - $153.99 USD</v>
      </c>
    </row>
    <row r="443" spans="1:74" x14ac:dyDescent="0.25">
      <c r="A443">
        <v>441</v>
      </c>
      <c r="B443">
        <v>220.49</v>
      </c>
      <c r="C443">
        <v>16758</v>
      </c>
      <c r="D443">
        <v>1351.5</v>
      </c>
      <c r="E443">
        <v>320.7</v>
      </c>
      <c r="F443">
        <v>220.49</v>
      </c>
      <c r="G443">
        <v>19445</v>
      </c>
      <c r="H443">
        <v>220.49</v>
      </c>
      <c r="I443">
        <v>440</v>
      </c>
      <c r="J443">
        <v>330.75</v>
      </c>
      <c r="K443">
        <v>220.49</v>
      </c>
      <c r="L443">
        <v>120150</v>
      </c>
      <c r="M443">
        <v>881</v>
      </c>
      <c r="N443">
        <v>320400</v>
      </c>
      <c r="O443">
        <v>110250</v>
      </c>
      <c r="P443">
        <v>1323</v>
      </c>
      <c r="Q443">
        <v>220.49</v>
      </c>
      <c r="R443">
        <v>4409</v>
      </c>
      <c r="S443">
        <v>1247.5</v>
      </c>
      <c r="T443">
        <v>1408.25</v>
      </c>
      <c r="U443">
        <v>220.49</v>
      </c>
      <c r="V443">
        <v>220.49</v>
      </c>
      <c r="W443">
        <v>220.49</v>
      </c>
      <c r="X443">
        <v>220.49</v>
      </c>
      <c r="Y443">
        <v>220.49</v>
      </c>
      <c r="Z443">
        <v>2515.5</v>
      </c>
      <c r="AA443">
        <v>44090</v>
      </c>
      <c r="AB443">
        <v>28664</v>
      </c>
      <c r="AC443">
        <v>5910</v>
      </c>
      <c r="AD443">
        <v>2175000</v>
      </c>
      <c r="AE443">
        <v>220.49</v>
      </c>
      <c r="AF443">
        <v>1072.5</v>
      </c>
      <c r="AG443">
        <v>220.49</v>
      </c>
      <c r="AH443">
        <v>22502</v>
      </c>
      <c r="AI443">
        <v>32974</v>
      </c>
      <c r="AJ443">
        <v>218400</v>
      </c>
      <c r="AK443">
        <v>220.49</v>
      </c>
      <c r="AL443">
        <v>259.5</v>
      </c>
      <c r="AM443">
        <v>592.35</v>
      </c>
      <c r="AN443">
        <v>220.49</v>
      </c>
      <c r="AO443">
        <v>672</v>
      </c>
      <c r="AP443">
        <v>220.49</v>
      </c>
      <c r="AQ443">
        <v>65899</v>
      </c>
      <c r="AR443">
        <v>3036</v>
      </c>
      <c r="AS443">
        <v>220.49</v>
      </c>
      <c r="AT443">
        <v>240.45</v>
      </c>
      <c r="AU443">
        <v>1401.5</v>
      </c>
      <c r="AV443">
        <v>20846.5</v>
      </c>
      <c r="AW443">
        <v>595.35</v>
      </c>
      <c r="AX443">
        <v>9019</v>
      </c>
      <c r="AY443">
        <v>540.99</v>
      </c>
      <c r="AZ443">
        <v>220.49</v>
      </c>
      <c r="BA443">
        <v>795.8</v>
      </c>
      <c r="BB443">
        <v>791.8</v>
      </c>
      <c r="BC443">
        <v>8919</v>
      </c>
      <c r="BD443">
        <v>409.5</v>
      </c>
      <c r="BE443">
        <v>230.4</v>
      </c>
      <c r="BF443">
        <v>220.49</v>
      </c>
      <c r="BG443">
        <v>220.49</v>
      </c>
      <c r="BH443">
        <v>1401.5</v>
      </c>
      <c r="BI443">
        <v>220.49</v>
      </c>
      <c r="BJ443">
        <v>2304</v>
      </c>
      <c r="BK443">
        <v>259.5</v>
      </c>
      <c r="BL443">
        <v>9333</v>
      </c>
      <c r="BM443">
        <v>6714</v>
      </c>
      <c r="BN443">
        <v>1411.2</v>
      </c>
      <c r="BO443">
        <v>706.75</v>
      </c>
      <c r="BP443">
        <v>1849.25</v>
      </c>
      <c r="BQ443">
        <v>220.49</v>
      </c>
      <c r="BR443">
        <v>125.24</v>
      </c>
      <c r="BS443">
        <v>4593647</v>
      </c>
      <c r="BT443">
        <v>47446.6</v>
      </c>
      <c r="BU443" t="str">
        <f>SRP[[#This Row],[Tier]]&amp;" - "&amp;DOLLAR(SRP[[#This Row],[United States]],2)&amp;" USD"</f>
        <v>441 - $220.49 USD</v>
      </c>
      <c r="BV443" t="str">
        <f>WSP[[#This Row],[LOOKUP]]</f>
        <v>441 - $154.34 USD</v>
      </c>
    </row>
    <row r="444" spans="1:74" x14ac:dyDescent="0.25">
      <c r="A444">
        <v>442</v>
      </c>
      <c r="B444">
        <v>220.99</v>
      </c>
      <c r="C444">
        <v>16796</v>
      </c>
      <c r="D444">
        <v>1354</v>
      </c>
      <c r="E444">
        <v>321.45</v>
      </c>
      <c r="F444">
        <v>220.99</v>
      </c>
      <c r="G444">
        <v>19490</v>
      </c>
      <c r="H444">
        <v>220.99</v>
      </c>
      <c r="I444">
        <v>441</v>
      </c>
      <c r="J444">
        <v>331.5</v>
      </c>
      <c r="K444">
        <v>220.99</v>
      </c>
      <c r="L444">
        <v>120400</v>
      </c>
      <c r="M444">
        <v>883</v>
      </c>
      <c r="N444">
        <v>320900</v>
      </c>
      <c r="O444">
        <v>110500</v>
      </c>
      <c r="P444">
        <v>1326</v>
      </c>
      <c r="Q444">
        <v>220.99</v>
      </c>
      <c r="R444">
        <v>4419</v>
      </c>
      <c r="S444">
        <v>1250</v>
      </c>
      <c r="T444">
        <v>1411.5</v>
      </c>
      <c r="U444">
        <v>220.99</v>
      </c>
      <c r="V444">
        <v>220.99</v>
      </c>
      <c r="W444">
        <v>220.99</v>
      </c>
      <c r="X444">
        <v>220.99</v>
      </c>
      <c r="Y444">
        <v>220.99</v>
      </c>
      <c r="Z444">
        <v>2522</v>
      </c>
      <c r="AA444">
        <v>44190</v>
      </c>
      <c r="AB444">
        <v>28729</v>
      </c>
      <c r="AC444">
        <v>5920</v>
      </c>
      <c r="AD444">
        <v>2180000</v>
      </c>
      <c r="AE444">
        <v>220.99</v>
      </c>
      <c r="AF444">
        <v>1075</v>
      </c>
      <c r="AG444">
        <v>220.99</v>
      </c>
      <c r="AH444">
        <v>22524</v>
      </c>
      <c r="AI444">
        <v>33049</v>
      </c>
      <c r="AJ444">
        <v>218900</v>
      </c>
      <c r="AK444">
        <v>220.99</v>
      </c>
      <c r="AL444">
        <v>260</v>
      </c>
      <c r="AM444">
        <v>593.70000000000005</v>
      </c>
      <c r="AN444">
        <v>220.99</v>
      </c>
      <c r="AO444">
        <v>673</v>
      </c>
      <c r="AP444">
        <v>220.99</v>
      </c>
      <c r="AQ444">
        <v>66049</v>
      </c>
      <c r="AR444">
        <v>3043</v>
      </c>
      <c r="AS444">
        <v>220.99</v>
      </c>
      <c r="AT444">
        <v>240.95</v>
      </c>
      <c r="AU444">
        <v>1404</v>
      </c>
      <c r="AV444">
        <v>20894</v>
      </c>
      <c r="AW444">
        <v>596.70000000000005</v>
      </c>
      <c r="AX444">
        <v>9039</v>
      </c>
      <c r="AY444">
        <v>541.99</v>
      </c>
      <c r="AZ444">
        <v>220.99</v>
      </c>
      <c r="BA444">
        <v>797.6</v>
      </c>
      <c r="BB444">
        <v>793.6</v>
      </c>
      <c r="BC444">
        <v>8939</v>
      </c>
      <c r="BD444">
        <v>410</v>
      </c>
      <c r="BE444">
        <v>230.9</v>
      </c>
      <c r="BF444">
        <v>220.99</v>
      </c>
      <c r="BG444">
        <v>220.99</v>
      </c>
      <c r="BH444">
        <v>1404</v>
      </c>
      <c r="BI444">
        <v>220.99</v>
      </c>
      <c r="BJ444">
        <v>2309</v>
      </c>
      <c r="BK444">
        <v>260</v>
      </c>
      <c r="BL444">
        <v>9356</v>
      </c>
      <c r="BM444">
        <v>6729</v>
      </c>
      <c r="BN444">
        <v>1414.4</v>
      </c>
      <c r="BO444">
        <v>708.5</v>
      </c>
      <c r="BP444">
        <v>1853.5</v>
      </c>
      <c r="BQ444">
        <v>220.99</v>
      </c>
      <c r="BR444">
        <v>125.49</v>
      </c>
      <c r="BS444">
        <v>4604064</v>
      </c>
      <c r="BT444">
        <v>47554.2</v>
      </c>
      <c r="BU444" t="str">
        <f>SRP[[#This Row],[Tier]]&amp;" - "&amp;DOLLAR(SRP[[#This Row],[United States]],2)&amp;" USD"</f>
        <v>442 - $220.99 USD</v>
      </c>
      <c r="BV444" t="str">
        <f>WSP[[#This Row],[LOOKUP]]</f>
        <v>442 - $154.69 USD</v>
      </c>
    </row>
    <row r="445" spans="1:74" x14ac:dyDescent="0.25">
      <c r="A445">
        <v>443</v>
      </c>
      <c r="B445">
        <v>221.49</v>
      </c>
      <c r="C445">
        <v>16834</v>
      </c>
      <c r="D445">
        <v>1356.5</v>
      </c>
      <c r="E445">
        <v>322.2</v>
      </c>
      <c r="F445">
        <v>221.49</v>
      </c>
      <c r="G445">
        <v>19535</v>
      </c>
      <c r="H445">
        <v>221.49</v>
      </c>
      <c r="I445">
        <v>442</v>
      </c>
      <c r="J445">
        <v>332.25</v>
      </c>
      <c r="K445">
        <v>221.49</v>
      </c>
      <c r="L445">
        <v>120650</v>
      </c>
      <c r="M445">
        <v>885</v>
      </c>
      <c r="N445">
        <v>321400</v>
      </c>
      <c r="O445">
        <v>110750</v>
      </c>
      <c r="P445">
        <v>1329</v>
      </c>
      <c r="Q445">
        <v>221.49</v>
      </c>
      <c r="R445">
        <v>4429</v>
      </c>
      <c r="S445">
        <v>1252.5</v>
      </c>
      <c r="T445">
        <v>1414.75</v>
      </c>
      <c r="U445">
        <v>221.49</v>
      </c>
      <c r="V445">
        <v>221.49</v>
      </c>
      <c r="W445">
        <v>221.49</v>
      </c>
      <c r="X445">
        <v>221.49</v>
      </c>
      <c r="Y445">
        <v>221.49</v>
      </c>
      <c r="Z445">
        <v>2528.5</v>
      </c>
      <c r="AA445">
        <v>44290</v>
      </c>
      <c r="AB445">
        <v>28794</v>
      </c>
      <c r="AC445">
        <v>5930</v>
      </c>
      <c r="AD445">
        <v>2185000</v>
      </c>
      <c r="AE445">
        <v>221.49</v>
      </c>
      <c r="AF445">
        <v>1077.5</v>
      </c>
      <c r="AG445">
        <v>221.49</v>
      </c>
      <c r="AH445">
        <v>22546</v>
      </c>
      <c r="AI445">
        <v>33124</v>
      </c>
      <c r="AJ445">
        <v>219400</v>
      </c>
      <c r="AK445">
        <v>221.49</v>
      </c>
      <c r="AL445">
        <v>260.5</v>
      </c>
      <c r="AM445">
        <v>595.04999999999995</v>
      </c>
      <c r="AN445">
        <v>221.49</v>
      </c>
      <c r="AO445">
        <v>675</v>
      </c>
      <c r="AP445">
        <v>221.49</v>
      </c>
      <c r="AQ445">
        <v>66199</v>
      </c>
      <c r="AR445">
        <v>3050</v>
      </c>
      <c r="AS445">
        <v>221.49</v>
      </c>
      <c r="AT445">
        <v>241.45</v>
      </c>
      <c r="AU445">
        <v>1406.5</v>
      </c>
      <c r="AV445">
        <v>20941.5</v>
      </c>
      <c r="AW445">
        <v>598.04999999999995</v>
      </c>
      <c r="AX445">
        <v>9059</v>
      </c>
      <c r="AY445">
        <v>542.99</v>
      </c>
      <c r="AZ445">
        <v>221.49</v>
      </c>
      <c r="BA445">
        <v>799.4</v>
      </c>
      <c r="BB445">
        <v>795.4</v>
      </c>
      <c r="BC445">
        <v>8959</v>
      </c>
      <c r="BD445">
        <v>410.5</v>
      </c>
      <c r="BE445">
        <v>231.4</v>
      </c>
      <c r="BF445">
        <v>221.49</v>
      </c>
      <c r="BG445">
        <v>221.49</v>
      </c>
      <c r="BH445">
        <v>1406.5</v>
      </c>
      <c r="BI445">
        <v>221.49</v>
      </c>
      <c r="BJ445">
        <v>2314</v>
      </c>
      <c r="BK445">
        <v>260.5</v>
      </c>
      <c r="BL445">
        <v>9379</v>
      </c>
      <c r="BM445">
        <v>6744</v>
      </c>
      <c r="BN445">
        <v>1417.6</v>
      </c>
      <c r="BO445">
        <v>710.25</v>
      </c>
      <c r="BP445">
        <v>1857.75</v>
      </c>
      <c r="BQ445">
        <v>221.49</v>
      </c>
      <c r="BR445">
        <v>125.74</v>
      </c>
      <c r="BS445">
        <v>4614481</v>
      </c>
      <c r="BT445">
        <v>47661.8</v>
      </c>
      <c r="BU445" t="str">
        <f>SRP[[#This Row],[Tier]]&amp;" - "&amp;DOLLAR(SRP[[#This Row],[United States]],2)&amp;" USD"</f>
        <v>443 - $221.49 USD</v>
      </c>
      <c r="BV445" t="str">
        <f>WSP[[#This Row],[LOOKUP]]</f>
        <v>443 - $155.04 USD</v>
      </c>
    </row>
    <row r="446" spans="1:74" x14ac:dyDescent="0.25">
      <c r="A446">
        <v>444</v>
      </c>
      <c r="B446">
        <v>221.99</v>
      </c>
      <c r="C446">
        <v>16872</v>
      </c>
      <c r="D446">
        <v>1359</v>
      </c>
      <c r="E446">
        <v>322.95</v>
      </c>
      <c r="F446">
        <v>221.99</v>
      </c>
      <c r="G446">
        <v>19580</v>
      </c>
      <c r="H446">
        <v>221.99</v>
      </c>
      <c r="I446">
        <v>443</v>
      </c>
      <c r="J446">
        <v>333</v>
      </c>
      <c r="K446">
        <v>221.99</v>
      </c>
      <c r="L446">
        <v>120900</v>
      </c>
      <c r="M446">
        <v>887</v>
      </c>
      <c r="N446">
        <v>321900</v>
      </c>
      <c r="O446">
        <v>111000</v>
      </c>
      <c r="P446">
        <v>1332</v>
      </c>
      <c r="Q446">
        <v>221.99</v>
      </c>
      <c r="R446">
        <v>4439</v>
      </c>
      <c r="S446">
        <v>1255</v>
      </c>
      <c r="T446">
        <v>1418</v>
      </c>
      <c r="U446">
        <v>221.99</v>
      </c>
      <c r="V446">
        <v>221.99</v>
      </c>
      <c r="W446">
        <v>221.99</v>
      </c>
      <c r="X446">
        <v>221.99</v>
      </c>
      <c r="Y446">
        <v>221.99</v>
      </c>
      <c r="Z446">
        <v>2535</v>
      </c>
      <c r="AA446">
        <v>44390</v>
      </c>
      <c r="AB446">
        <v>28859</v>
      </c>
      <c r="AC446">
        <v>5940</v>
      </c>
      <c r="AD446">
        <v>2190000</v>
      </c>
      <c r="AE446">
        <v>221.99</v>
      </c>
      <c r="AF446">
        <v>1080</v>
      </c>
      <c r="AG446">
        <v>221.99</v>
      </c>
      <c r="AH446">
        <v>22568</v>
      </c>
      <c r="AI446">
        <v>33199</v>
      </c>
      <c r="AJ446">
        <v>219900</v>
      </c>
      <c r="AK446">
        <v>221.99</v>
      </c>
      <c r="AL446">
        <v>261</v>
      </c>
      <c r="AM446">
        <v>596.4</v>
      </c>
      <c r="AN446">
        <v>221.99</v>
      </c>
      <c r="AO446">
        <v>676</v>
      </c>
      <c r="AP446">
        <v>221.99</v>
      </c>
      <c r="AQ446">
        <v>66349</v>
      </c>
      <c r="AR446">
        <v>3057</v>
      </c>
      <c r="AS446">
        <v>221.99</v>
      </c>
      <c r="AT446">
        <v>241.95</v>
      </c>
      <c r="AU446">
        <v>1409</v>
      </c>
      <c r="AV446">
        <v>20989</v>
      </c>
      <c r="AW446">
        <v>599.4</v>
      </c>
      <c r="AX446">
        <v>9079</v>
      </c>
      <c r="AY446">
        <v>543.99</v>
      </c>
      <c r="AZ446">
        <v>221.99</v>
      </c>
      <c r="BA446">
        <v>801.2</v>
      </c>
      <c r="BB446">
        <v>797.2</v>
      </c>
      <c r="BC446">
        <v>8979</v>
      </c>
      <c r="BD446">
        <v>411</v>
      </c>
      <c r="BE446">
        <v>231.9</v>
      </c>
      <c r="BF446">
        <v>221.99</v>
      </c>
      <c r="BG446">
        <v>221.99</v>
      </c>
      <c r="BH446">
        <v>1409</v>
      </c>
      <c r="BI446">
        <v>221.99</v>
      </c>
      <c r="BJ446">
        <v>2319</v>
      </c>
      <c r="BK446">
        <v>261</v>
      </c>
      <c r="BL446">
        <v>9402</v>
      </c>
      <c r="BM446">
        <v>6759</v>
      </c>
      <c r="BN446">
        <v>1420.8</v>
      </c>
      <c r="BO446">
        <v>712</v>
      </c>
      <c r="BP446">
        <v>1862</v>
      </c>
      <c r="BQ446">
        <v>221.99</v>
      </c>
      <c r="BR446">
        <v>125.99</v>
      </c>
      <c r="BS446">
        <v>4624898</v>
      </c>
      <c r="BT446">
        <v>47769.4</v>
      </c>
      <c r="BU446" t="str">
        <f>SRP[[#This Row],[Tier]]&amp;" - "&amp;DOLLAR(SRP[[#This Row],[United States]],2)&amp;" USD"</f>
        <v>444 - $221.99 USD</v>
      </c>
      <c r="BV446" t="str">
        <f>WSP[[#This Row],[LOOKUP]]</f>
        <v>444 - $155.39 USD</v>
      </c>
    </row>
    <row r="447" spans="1:74" x14ac:dyDescent="0.25">
      <c r="A447">
        <v>445</v>
      </c>
      <c r="B447">
        <v>222.49</v>
      </c>
      <c r="C447">
        <v>16910</v>
      </c>
      <c r="D447">
        <v>1361.5</v>
      </c>
      <c r="E447">
        <v>323.7</v>
      </c>
      <c r="F447">
        <v>222.49</v>
      </c>
      <c r="G447">
        <v>19625</v>
      </c>
      <c r="H447">
        <v>222.49</v>
      </c>
      <c r="I447">
        <v>444</v>
      </c>
      <c r="J447">
        <v>333.75</v>
      </c>
      <c r="K447">
        <v>222.49</v>
      </c>
      <c r="L447">
        <v>121150</v>
      </c>
      <c r="M447">
        <v>889</v>
      </c>
      <c r="N447">
        <v>322400</v>
      </c>
      <c r="O447">
        <v>111250</v>
      </c>
      <c r="P447">
        <v>1335</v>
      </c>
      <c r="Q447">
        <v>222.49</v>
      </c>
      <c r="R447">
        <v>4449</v>
      </c>
      <c r="S447">
        <v>1257.5</v>
      </c>
      <c r="T447">
        <v>1421.25</v>
      </c>
      <c r="U447">
        <v>222.49</v>
      </c>
      <c r="V447">
        <v>222.49</v>
      </c>
      <c r="W447">
        <v>222.49</v>
      </c>
      <c r="X447">
        <v>222.49</v>
      </c>
      <c r="Y447">
        <v>222.49</v>
      </c>
      <c r="Z447">
        <v>2541.5</v>
      </c>
      <c r="AA447">
        <v>44490</v>
      </c>
      <c r="AB447">
        <v>28924</v>
      </c>
      <c r="AC447">
        <v>5950</v>
      </c>
      <c r="AD447">
        <v>2195000</v>
      </c>
      <c r="AE447">
        <v>222.49</v>
      </c>
      <c r="AF447">
        <v>1082.5</v>
      </c>
      <c r="AG447">
        <v>222.49</v>
      </c>
      <c r="AH447">
        <v>22590</v>
      </c>
      <c r="AI447">
        <v>33274</v>
      </c>
      <c r="AJ447">
        <v>220400</v>
      </c>
      <c r="AK447">
        <v>222.49</v>
      </c>
      <c r="AL447">
        <v>261.5</v>
      </c>
      <c r="AM447">
        <v>597.75</v>
      </c>
      <c r="AN447">
        <v>222.49</v>
      </c>
      <c r="AO447">
        <v>678</v>
      </c>
      <c r="AP447">
        <v>222.49</v>
      </c>
      <c r="AQ447">
        <v>66499</v>
      </c>
      <c r="AR447">
        <v>3064</v>
      </c>
      <c r="AS447">
        <v>222.49</v>
      </c>
      <c r="AT447">
        <v>242.45</v>
      </c>
      <c r="AU447">
        <v>1411.5</v>
      </c>
      <c r="AV447">
        <v>21036.5</v>
      </c>
      <c r="AW447">
        <v>600.75</v>
      </c>
      <c r="AX447">
        <v>9099</v>
      </c>
      <c r="AY447">
        <v>544.99</v>
      </c>
      <c r="AZ447">
        <v>222.49</v>
      </c>
      <c r="BA447">
        <v>803</v>
      </c>
      <c r="BB447">
        <v>799</v>
      </c>
      <c r="BC447">
        <v>8999</v>
      </c>
      <c r="BD447">
        <v>411.5</v>
      </c>
      <c r="BE447">
        <v>232.4</v>
      </c>
      <c r="BF447">
        <v>222.49</v>
      </c>
      <c r="BG447">
        <v>222.49</v>
      </c>
      <c r="BH447">
        <v>1411.5</v>
      </c>
      <c r="BI447">
        <v>222.49</v>
      </c>
      <c r="BJ447">
        <v>2324</v>
      </c>
      <c r="BK447">
        <v>261.5</v>
      </c>
      <c r="BL447">
        <v>9425</v>
      </c>
      <c r="BM447">
        <v>6774</v>
      </c>
      <c r="BN447">
        <v>1424</v>
      </c>
      <c r="BO447">
        <v>713.75</v>
      </c>
      <c r="BP447">
        <v>1866.25</v>
      </c>
      <c r="BQ447">
        <v>222.49</v>
      </c>
      <c r="BR447">
        <v>126.24</v>
      </c>
      <c r="BS447">
        <v>4635315</v>
      </c>
      <c r="BT447">
        <v>47877</v>
      </c>
      <c r="BU447" t="str">
        <f>SRP[[#This Row],[Tier]]&amp;" - "&amp;DOLLAR(SRP[[#This Row],[United States]],2)&amp;" USD"</f>
        <v>445 - $222.49 USD</v>
      </c>
      <c r="BV447" t="str">
        <f>WSP[[#This Row],[LOOKUP]]</f>
        <v>445 - $155.74 USD</v>
      </c>
    </row>
    <row r="448" spans="1:74" x14ac:dyDescent="0.25">
      <c r="A448">
        <v>446</v>
      </c>
      <c r="B448">
        <v>222.99</v>
      </c>
      <c r="C448">
        <v>16948</v>
      </c>
      <c r="D448">
        <v>1364</v>
      </c>
      <c r="E448">
        <v>324.45</v>
      </c>
      <c r="F448">
        <v>222.99</v>
      </c>
      <c r="G448">
        <v>19670</v>
      </c>
      <c r="H448">
        <v>222.99</v>
      </c>
      <c r="I448">
        <v>445</v>
      </c>
      <c r="J448">
        <v>334.5</v>
      </c>
      <c r="K448">
        <v>222.99</v>
      </c>
      <c r="L448">
        <v>121400</v>
      </c>
      <c r="M448">
        <v>891</v>
      </c>
      <c r="N448">
        <v>322900</v>
      </c>
      <c r="O448">
        <v>111500</v>
      </c>
      <c r="P448">
        <v>1338</v>
      </c>
      <c r="Q448">
        <v>222.99</v>
      </c>
      <c r="R448">
        <v>4459</v>
      </c>
      <c r="S448">
        <v>1260</v>
      </c>
      <c r="T448">
        <v>1424.5</v>
      </c>
      <c r="U448">
        <v>222.99</v>
      </c>
      <c r="V448">
        <v>222.99</v>
      </c>
      <c r="W448">
        <v>222.99</v>
      </c>
      <c r="X448">
        <v>222.99</v>
      </c>
      <c r="Y448">
        <v>222.99</v>
      </c>
      <c r="Z448">
        <v>2548</v>
      </c>
      <c r="AA448">
        <v>44590</v>
      </c>
      <c r="AB448">
        <v>28989</v>
      </c>
      <c r="AC448">
        <v>5960</v>
      </c>
      <c r="AD448">
        <v>2200000</v>
      </c>
      <c r="AE448">
        <v>222.99</v>
      </c>
      <c r="AF448">
        <v>1085</v>
      </c>
      <c r="AG448">
        <v>222.99</v>
      </c>
      <c r="AH448">
        <v>22612</v>
      </c>
      <c r="AI448">
        <v>33349</v>
      </c>
      <c r="AJ448">
        <v>220900</v>
      </c>
      <c r="AK448">
        <v>222.99</v>
      </c>
      <c r="AL448">
        <v>262</v>
      </c>
      <c r="AM448">
        <v>599.1</v>
      </c>
      <c r="AN448">
        <v>222.99</v>
      </c>
      <c r="AO448">
        <v>679</v>
      </c>
      <c r="AP448">
        <v>222.99</v>
      </c>
      <c r="AQ448">
        <v>66649</v>
      </c>
      <c r="AR448">
        <v>3071</v>
      </c>
      <c r="AS448">
        <v>222.99</v>
      </c>
      <c r="AT448">
        <v>242.95</v>
      </c>
      <c r="AU448">
        <v>1414</v>
      </c>
      <c r="AV448">
        <v>21084</v>
      </c>
      <c r="AW448">
        <v>602.1</v>
      </c>
      <c r="AX448">
        <v>9119</v>
      </c>
      <c r="AY448">
        <v>545.99</v>
      </c>
      <c r="AZ448">
        <v>222.99</v>
      </c>
      <c r="BA448">
        <v>804.8</v>
      </c>
      <c r="BB448">
        <v>800.8</v>
      </c>
      <c r="BC448">
        <v>9019</v>
      </c>
      <c r="BD448">
        <v>412</v>
      </c>
      <c r="BE448">
        <v>232.9</v>
      </c>
      <c r="BF448">
        <v>222.99</v>
      </c>
      <c r="BG448">
        <v>222.99</v>
      </c>
      <c r="BH448">
        <v>1414</v>
      </c>
      <c r="BI448">
        <v>222.99</v>
      </c>
      <c r="BJ448">
        <v>2329</v>
      </c>
      <c r="BK448">
        <v>262</v>
      </c>
      <c r="BL448">
        <v>9448</v>
      </c>
      <c r="BM448">
        <v>6789</v>
      </c>
      <c r="BN448">
        <v>1427.2</v>
      </c>
      <c r="BO448">
        <v>715.5</v>
      </c>
      <c r="BP448">
        <v>1870.5</v>
      </c>
      <c r="BQ448">
        <v>222.99</v>
      </c>
      <c r="BR448">
        <v>126.49</v>
      </c>
      <c r="BS448">
        <v>4645732</v>
      </c>
      <c r="BT448">
        <v>47984.6</v>
      </c>
      <c r="BU448" t="str">
        <f>SRP[[#This Row],[Tier]]&amp;" - "&amp;DOLLAR(SRP[[#This Row],[United States]],2)&amp;" USD"</f>
        <v>446 - $222.99 USD</v>
      </c>
      <c r="BV448" t="str">
        <f>WSP[[#This Row],[LOOKUP]]</f>
        <v>446 - $156.09 USD</v>
      </c>
    </row>
    <row r="449" spans="1:74" x14ac:dyDescent="0.25">
      <c r="A449">
        <v>447</v>
      </c>
      <c r="B449">
        <v>223.49</v>
      </c>
      <c r="C449">
        <v>16986</v>
      </c>
      <c r="D449">
        <v>1366.5</v>
      </c>
      <c r="E449">
        <v>325.2</v>
      </c>
      <c r="F449">
        <v>223.49</v>
      </c>
      <c r="G449">
        <v>19715</v>
      </c>
      <c r="H449">
        <v>223.49</v>
      </c>
      <c r="I449">
        <v>446</v>
      </c>
      <c r="J449">
        <v>335.25</v>
      </c>
      <c r="K449">
        <v>223.49</v>
      </c>
      <c r="L449">
        <v>121650</v>
      </c>
      <c r="M449">
        <v>893</v>
      </c>
      <c r="N449">
        <v>323400</v>
      </c>
      <c r="O449">
        <v>111750</v>
      </c>
      <c r="P449">
        <v>1341</v>
      </c>
      <c r="Q449">
        <v>223.49</v>
      </c>
      <c r="R449">
        <v>4469</v>
      </c>
      <c r="S449">
        <v>1262.5</v>
      </c>
      <c r="T449">
        <v>1427.75</v>
      </c>
      <c r="U449">
        <v>223.49</v>
      </c>
      <c r="V449">
        <v>223.49</v>
      </c>
      <c r="W449">
        <v>223.49</v>
      </c>
      <c r="X449">
        <v>223.49</v>
      </c>
      <c r="Y449">
        <v>223.49</v>
      </c>
      <c r="Z449">
        <v>2554.5</v>
      </c>
      <c r="AA449">
        <v>44690</v>
      </c>
      <c r="AB449">
        <v>29054</v>
      </c>
      <c r="AC449">
        <v>5970</v>
      </c>
      <c r="AD449">
        <v>2205000</v>
      </c>
      <c r="AE449">
        <v>223.49</v>
      </c>
      <c r="AF449">
        <v>1087.5</v>
      </c>
      <c r="AG449">
        <v>223.49</v>
      </c>
      <c r="AH449">
        <v>22634</v>
      </c>
      <c r="AI449">
        <v>33424</v>
      </c>
      <c r="AJ449">
        <v>221400</v>
      </c>
      <c r="AK449">
        <v>223.49</v>
      </c>
      <c r="AL449">
        <v>262.5</v>
      </c>
      <c r="AM449">
        <v>600.45000000000005</v>
      </c>
      <c r="AN449">
        <v>223.49</v>
      </c>
      <c r="AO449">
        <v>681</v>
      </c>
      <c r="AP449">
        <v>223.49</v>
      </c>
      <c r="AQ449">
        <v>66799</v>
      </c>
      <c r="AR449">
        <v>3078</v>
      </c>
      <c r="AS449">
        <v>223.49</v>
      </c>
      <c r="AT449">
        <v>243.45</v>
      </c>
      <c r="AU449">
        <v>1416.5</v>
      </c>
      <c r="AV449">
        <v>21131.5</v>
      </c>
      <c r="AW449">
        <v>603.45000000000005</v>
      </c>
      <c r="AX449">
        <v>9139</v>
      </c>
      <c r="AY449">
        <v>546.99</v>
      </c>
      <c r="AZ449">
        <v>223.49</v>
      </c>
      <c r="BA449">
        <v>806.6</v>
      </c>
      <c r="BB449">
        <v>802.6</v>
      </c>
      <c r="BC449">
        <v>9039</v>
      </c>
      <c r="BD449">
        <v>412.5</v>
      </c>
      <c r="BE449">
        <v>233.4</v>
      </c>
      <c r="BF449">
        <v>223.49</v>
      </c>
      <c r="BG449">
        <v>223.49</v>
      </c>
      <c r="BH449">
        <v>1416.5</v>
      </c>
      <c r="BI449">
        <v>223.49</v>
      </c>
      <c r="BJ449">
        <v>2334</v>
      </c>
      <c r="BK449">
        <v>262.5</v>
      </c>
      <c r="BL449">
        <v>9471</v>
      </c>
      <c r="BM449">
        <v>6804</v>
      </c>
      <c r="BN449">
        <v>1430.4</v>
      </c>
      <c r="BO449">
        <v>717.25</v>
      </c>
      <c r="BP449">
        <v>1874.75</v>
      </c>
      <c r="BQ449">
        <v>223.49</v>
      </c>
      <c r="BR449">
        <v>126.74</v>
      </c>
      <c r="BS449">
        <v>4656149</v>
      </c>
      <c r="BT449">
        <v>48092.2</v>
      </c>
      <c r="BU449" t="str">
        <f>SRP[[#This Row],[Tier]]&amp;" - "&amp;DOLLAR(SRP[[#This Row],[United States]],2)&amp;" USD"</f>
        <v>447 - $223.49 USD</v>
      </c>
      <c r="BV449" t="str">
        <f>WSP[[#This Row],[LOOKUP]]</f>
        <v>447 - $156.44 USD</v>
      </c>
    </row>
    <row r="450" spans="1:74" x14ac:dyDescent="0.25">
      <c r="A450">
        <v>448</v>
      </c>
      <c r="B450">
        <v>223.99</v>
      </c>
      <c r="C450">
        <v>17024</v>
      </c>
      <c r="D450">
        <v>1369</v>
      </c>
      <c r="E450">
        <v>325.95</v>
      </c>
      <c r="F450">
        <v>223.99</v>
      </c>
      <c r="G450">
        <v>19760</v>
      </c>
      <c r="H450">
        <v>223.99</v>
      </c>
      <c r="I450">
        <v>447</v>
      </c>
      <c r="J450">
        <v>336</v>
      </c>
      <c r="K450">
        <v>223.99</v>
      </c>
      <c r="L450">
        <v>121900</v>
      </c>
      <c r="M450">
        <v>895</v>
      </c>
      <c r="N450">
        <v>323900</v>
      </c>
      <c r="O450">
        <v>112000</v>
      </c>
      <c r="P450">
        <v>1344</v>
      </c>
      <c r="Q450">
        <v>223.99</v>
      </c>
      <c r="R450">
        <v>4479</v>
      </c>
      <c r="S450">
        <v>1265</v>
      </c>
      <c r="T450">
        <v>1431</v>
      </c>
      <c r="U450">
        <v>223.99</v>
      </c>
      <c r="V450">
        <v>223.99</v>
      </c>
      <c r="W450">
        <v>223.99</v>
      </c>
      <c r="X450">
        <v>223.99</v>
      </c>
      <c r="Y450">
        <v>223.99</v>
      </c>
      <c r="Z450">
        <v>2561</v>
      </c>
      <c r="AA450">
        <v>44790</v>
      </c>
      <c r="AB450">
        <v>29119</v>
      </c>
      <c r="AC450">
        <v>5980</v>
      </c>
      <c r="AD450">
        <v>2210000</v>
      </c>
      <c r="AE450">
        <v>223.99</v>
      </c>
      <c r="AF450">
        <v>1090</v>
      </c>
      <c r="AG450">
        <v>223.99</v>
      </c>
      <c r="AH450">
        <v>22656</v>
      </c>
      <c r="AI450">
        <v>33499</v>
      </c>
      <c r="AJ450">
        <v>221900</v>
      </c>
      <c r="AK450">
        <v>223.99</v>
      </c>
      <c r="AL450">
        <v>263</v>
      </c>
      <c r="AM450">
        <v>601.79999999999995</v>
      </c>
      <c r="AN450">
        <v>223.99</v>
      </c>
      <c r="AO450">
        <v>682</v>
      </c>
      <c r="AP450">
        <v>223.99</v>
      </c>
      <c r="AQ450">
        <v>66949</v>
      </c>
      <c r="AR450">
        <v>3085</v>
      </c>
      <c r="AS450">
        <v>223.99</v>
      </c>
      <c r="AT450">
        <v>243.95</v>
      </c>
      <c r="AU450">
        <v>1419</v>
      </c>
      <c r="AV450">
        <v>21179</v>
      </c>
      <c r="AW450">
        <v>604.79999999999995</v>
      </c>
      <c r="AX450">
        <v>9159</v>
      </c>
      <c r="AY450">
        <v>547.99</v>
      </c>
      <c r="AZ450">
        <v>223.99</v>
      </c>
      <c r="BA450">
        <v>808.4</v>
      </c>
      <c r="BB450">
        <v>804.4</v>
      </c>
      <c r="BC450">
        <v>9059</v>
      </c>
      <c r="BD450">
        <v>413</v>
      </c>
      <c r="BE450">
        <v>233.9</v>
      </c>
      <c r="BF450">
        <v>223.99</v>
      </c>
      <c r="BG450">
        <v>223.99</v>
      </c>
      <c r="BH450">
        <v>1419</v>
      </c>
      <c r="BI450">
        <v>223.99</v>
      </c>
      <c r="BJ450">
        <v>2339</v>
      </c>
      <c r="BK450">
        <v>263</v>
      </c>
      <c r="BL450">
        <v>9494</v>
      </c>
      <c r="BM450">
        <v>6819</v>
      </c>
      <c r="BN450">
        <v>1433.6</v>
      </c>
      <c r="BO450">
        <v>719</v>
      </c>
      <c r="BP450">
        <v>1879</v>
      </c>
      <c r="BQ450">
        <v>223.99</v>
      </c>
      <c r="BR450">
        <v>126.99</v>
      </c>
      <c r="BS450">
        <v>4666566</v>
      </c>
      <c r="BT450">
        <v>48199.8</v>
      </c>
      <c r="BU450" t="str">
        <f>SRP[[#This Row],[Tier]]&amp;" - "&amp;DOLLAR(SRP[[#This Row],[United States]],2)&amp;" USD"</f>
        <v>448 - $223.99 USD</v>
      </c>
      <c r="BV450" t="str">
        <f>WSP[[#This Row],[LOOKUP]]</f>
        <v>448 - $156.79 USD</v>
      </c>
    </row>
    <row r="451" spans="1:74" x14ac:dyDescent="0.25">
      <c r="A451">
        <v>449</v>
      </c>
      <c r="B451">
        <v>224.49</v>
      </c>
      <c r="C451">
        <v>17062</v>
      </c>
      <c r="D451">
        <v>1371.5</v>
      </c>
      <c r="E451">
        <v>326.7</v>
      </c>
      <c r="F451">
        <v>224.49</v>
      </c>
      <c r="G451">
        <v>19805</v>
      </c>
      <c r="H451">
        <v>224.49</v>
      </c>
      <c r="I451">
        <v>448</v>
      </c>
      <c r="J451">
        <v>336.75</v>
      </c>
      <c r="K451">
        <v>224.49</v>
      </c>
      <c r="L451">
        <v>122150</v>
      </c>
      <c r="M451">
        <v>897</v>
      </c>
      <c r="N451">
        <v>324400</v>
      </c>
      <c r="O451">
        <v>112250</v>
      </c>
      <c r="P451">
        <v>1347</v>
      </c>
      <c r="Q451">
        <v>224.49</v>
      </c>
      <c r="R451">
        <v>4489</v>
      </c>
      <c r="S451">
        <v>1267.5</v>
      </c>
      <c r="T451">
        <v>1434.25</v>
      </c>
      <c r="U451">
        <v>224.49</v>
      </c>
      <c r="V451">
        <v>224.49</v>
      </c>
      <c r="W451">
        <v>224.49</v>
      </c>
      <c r="X451">
        <v>224.49</v>
      </c>
      <c r="Y451">
        <v>224.49</v>
      </c>
      <c r="Z451">
        <v>2567.5</v>
      </c>
      <c r="AA451">
        <v>44890</v>
      </c>
      <c r="AB451">
        <v>29184</v>
      </c>
      <c r="AC451">
        <v>5990</v>
      </c>
      <c r="AD451">
        <v>2215000</v>
      </c>
      <c r="AE451">
        <v>224.49</v>
      </c>
      <c r="AF451">
        <v>1092.5</v>
      </c>
      <c r="AG451">
        <v>224.49</v>
      </c>
      <c r="AH451">
        <v>22678</v>
      </c>
      <c r="AI451">
        <v>33574</v>
      </c>
      <c r="AJ451">
        <v>222400</v>
      </c>
      <c r="AK451">
        <v>224.49</v>
      </c>
      <c r="AL451">
        <v>263.5</v>
      </c>
      <c r="AM451">
        <v>603.15</v>
      </c>
      <c r="AN451">
        <v>224.49</v>
      </c>
      <c r="AO451">
        <v>684</v>
      </c>
      <c r="AP451">
        <v>224.49</v>
      </c>
      <c r="AQ451">
        <v>67099</v>
      </c>
      <c r="AR451">
        <v>3092</v>
      </c>
      <c r="AS451">
        <v>224.49</v>
      </c>
      <c r="AT451">
        <v>244.45</v>
      </c>
      <c r="AU451">
        <v>1421.5</v>
      </c>
      <c r="AV451">
        <v>21226.5</v>
      </c>
      <c r="AW451">
        <v>606.15</v>
      </c>
      <c r="AX451">
        <v>9179</v>
      </c>
      <c r="AY451">
        <v>548.99</v>
      </c>
      <c r="AZ451">
        <v>224.49</v>
      </c>
      <c r="BA451">
        <v>810.2</v>
      </c>
      <c r="BB451">
        <v>806.2</v>
      </c>
      <c r="BC451">
        <v>9079</v>
      </c>
      <c r="BD451">
        <v>413.5</v>
      </c>
      <c r="BE451">
        <v>234.4</v>
      </c>
      <c r="BF451">
        <v>224.49</v>
      </c>
      <c r="BG451">
        <v>224.49</v>
      </c>
      <c r="BH451">
        <v>1421.5</v>
      </c>
      <c r="BI451">
        <v>224.49</v>
      </c>
      <c r="BJ451">
        <v>2344</v>
      </c>
      <c r="BK451">
        <v>263.5</v>
      </c>
      <c r="BL451">
        <v>9517</v>
      </c>
      <c r="BM451">
        <v>6834</v>
      </c>
      <c r="BN451">
        <v>1436.8</v>
      </c>
      <c r="BO451">
        <v>720.75</v>
      </c>
      <c r="BP451">
        <v>1883.25</v>
      </c>
      <c r="BQ451">
        <v>224.49</v>
      </c>
      <c r="BR451">
        <v>127.24</v>
      </c>
      <c r="BS451">
        <v>4676983</v>
      </c>
      <c r="BT451">
        <v>48307.4</v>
      </c>
      <c r="BU451" t="str">
        <f>SRP[[#This Row],[Tier]]&amp;" - "&amp;DOLLAR(SRP[[#This Row],[United States]],2)&amp;" USD"</f>
        <v>449 - $224.49 USD</v>
      </c>
      <c r="BV451" t="str">
        <f>WSP[[#This Row],[LOOKUP]]</f>
        <v>449 - $157.14 USD</v>
      </c>
    </row>
    <row r="452" spans="1:74" x14ac:dyDescent="0.25">
      <c r="A452">
        <v>450</v>
      </c>
      <c r="B452">
        <v>224.99</v>
      </c>
      <c r="C452">
        <v>17100</v>
      </c>
      <c r="D452">
        <v>1374</v>
      </c>
      <c r="E452">
        <v>327.45</v>
      </c>
      <c r="F452">
        <v>224.99</v>
      </c>
      <c r="G452">
        <v>19850</v>
      </c>
      <c r="H452">
        <v>224.99</v>
      </c>
      <c r="I452">
        <v>449</v>
      </c>
      <c r="J452">
        <v>337.5</v>
      </c>
      <c r="K452">
        <v>224.99</v>
      </c>
      <c r="L452">
        <v>122400</v>
      </c>
      <c r="M452">
        <v>899</v>
      </c>
      <c r="N452">
        <v>324900</v>
      </c>
      <c r="O452">
        <v>112500</v>
      </c>
      <c r="P452">
        <v>1350</v>
      </c>
      <c r="Q452">
        <v>224.99</v>
      </c>
      <c r="R452">
        <v>4499</v>
      </c>
      <c r="S452">
        <v>1270</v>
      </c>
      <c r="T452">
        <v>1437.5</v>
      </c>
      <c r="U452">
        <v>224.99</v>
      </c>
      <c r="V452">
        <v>224.99</v>
      </c>
      <c r="W452">
        <v>224.99</v>
      </c>
      <c r="X452">
        <v>224.99</v>
      </c>
      <c r="Y452">
        <v>224.99</v>
      </c>
      <c r="Z452">
        <v>2574</v>
      </c>
      <c r="AA452">
        <v>44990</v>
      </c>
      <c r="AB452">
        <v>29249</v>
      </c>
      <c r="AC452">
        <v>6000</v>
      </c>
      <c r="AD452">
        <v>2220000</v>
      </c>
      <c r="AE452">
        <v>224.99</v>
      </c>
      <c r="AF452">
        <v>1095</v>
      </c>
      <c r="AG452">
        <v>224.99</v>
      </c>
      <c r="AH452">
        <v>22700</v>
      </c>
      <c r="AI452">
        <v>33649</v>
      </c>
      <c r="AJ452">
        <v>222900</v>
      </c>
      <c r="AK452">
        <v>224.99</v>
      </c>
      <c r="AL452">
        <v>264</v>
      </c>
      <c r="AM452">
        <v>604.5</v>
      </c>
      <c r="AN452">
        <v>224.99</v>
      </c>
      <c r="AO452">
        <v>685</v>
      </c>
      <c r="AP452">
        <v>224.99</v>
      </c>
      <c r="AQ452">
        <v>67249</v>
      </c>
      <c r="AR452">
        <v>3099</v>
      </c>
      <c r="AS452">
        <v>224.99</v>
      </c>
      <c r="AT452">
        <v>244.95</v>
      </c>
      <c r="AU452">
        <v>1424</v>
      </c>
      <c r="AV452">
        <v>21274</v>
      </c>
      <c r="AW452">
        <v>607.5</v>
      </c>
      <c r="AX452">
        <v>9199</v>
      </c>
      <c r="AY452">
        <v>549.99</v>
      </c>
      <c r="AZ452">
        <v>224.99</v>
      </c>
      <c r="BA452">
        <v>812</v>
      </c>
      <c r="BB452">
        <v>808</v>
      </c>
      <c r="BC452">
        <v>9099</v>
      </c>
      <c r="BD452">
        <v>414</v>
      </c>
      <c r="BE452">
        <v>234.9</v>
      </c>
      <c r="BF452">
        <v>224.99</v>
      </c>
      <c r="BG452">
        <v>224.99</v>
      </c>
      <c r="BH452">
        <v>1424</v>
      </c>
      <c r="BI452">
        <v>224.99</v>
      </c>
      <c r="BJ452">
        <v>2349</v>
      </c>
      <c r="BK452">
        <v>264</v>
      </c>
      <c r="BL452">
        <v>9540</v>
      </c>
      <c r="BM452">
        <v>6849</v>
      </c>
      <c r="BN452">
        <v>1440</v>
      </c>
      <c r="BO452">
        <v>722.5</v>
      </c>
      <c r="BP452">
        <v>1887.5</v>
      </c>
      <c r="BQ452">
        <v>224.99</v>
      </c>
      <c r="BR452">
        <v>127.49</v>
      </c>
      <c r="BS452">
        <v>4687400</v>
      </c>
      <c r="BT452">
        <v>48415</v>
      </c>
      <c r="BU452" t="str">
        <f>SRP[[#This Row],[Tier]]&amp;" - "&amp;DOLLAR(SRP[[#This Row],[United States]],2)&amp;" USD"</f>
        <v>450 - $224.99 USD</v>
      </c>
      <c r="BV452" t="str">
        <f>WSP[[#This Row],[LOOKUP]]</f>
        <v>450 - $157.49 USD</v>
      </c>
    </row>
    <row r="453" spans="1:74" x14ac:dyDescent="0.25">
      <c r="A453">
        <v>451</v>
      </c>
      <c r="B453">
        <v>225.49</v>
      </c>
      <c r="C453">
        <v>17138</v>
      </c>
      <c r="D453">
        <v>1376.5</v>
      </c>
      <c r="E453">
        <v>328.2</v>
      </c>
      <c r="F453">
        <v>225.49</v>
      </c>
      <c r="G453">
        <v>19895</v>
      </c>
      <c r="H453">
        <v>225.49</v>
      </c>
      <c r="I453">
        <v>450</v>
      </c>
      <c r="J453">
        <v>338.25</v>
      </c>
      <c r="K453">
        <v>225.49</v>
      </c>
      <c r="L453">
        <v>122650</v>
      </c>
      <c r="M453">
        <v>901</v>
      </c>
      <c r="N453">
        <v>325400</v>
      </c>
      <c r="O453">
        <v>112750</v>
      </c>
      <c r="P453">
        <v>1353</v>
      </c>
      <c r="Q453">
        <v>225.49</v>
      </c>
      <c r="R453">
        <v>4509</v>
      </c>
      <c r="S453">
        <v>1272.5</v>
      </c>
      <c r="T453">
        <v>1440.75</v>
      </c>
      <c r="U453">
        <v>225.49</v>
      </c>
      <c r="V453">
        <v>225.49</v>
      </c>
      <c r="W453">
        <v>225.49</v>
      </c>
      <c r="X453">
        <v>225.49</v>
      </c>
      <c r="Y453">
        <v>225.49</v>
      </c>
      <c r="Z453">
        <v>2580.5</v>
      </c>
      <c r="AA453">
        <v>45090</v>
      </c>
      <c r="AB453">
        <v>29314</v>
      </c>
      <c r="AC453">
        <v>6010</v>
      </c>
      <c r="AD453">
        <v>2225000</v>
      </c>
      <c r="AE453">
        <v>225.49</v>
      </c>
      <c r="AF453">
        <v>1097.5</v>
      </c>
      <c r="AG453">
        <v>225.49</v>
      </c>
      <c r="AH453">
        <v>22722</v>
      </c>
      <c r="AI453">
        <v>33724</v>
      </c>
      <c r="AJ453">
        <v>223400</v>
      </c>
      <c r="AK453">
        <v>225.49</v>
      </c>
      <c r="AL453">
        <v>264.5</v>
      </c>
      <c r="AM453">
        <v>605.85</v>
      </c>
      <c r="AN453">
        <v>225.49</v>
      </c>
      <c r="AO453">
        <v>687</v>
      </c>
      <c r="AP453">
        <v>225.49</v>
      </c>
      <c r="AQ453">
        <v>67399</v>
      </c>
      <c r="AR453">
        <v>3106</v>
      </c>
      <c r="AS453">
        <v>225.49</v>
      </c>
      <c r="AT453">
        <v>245.45</v>
      </c>
      <c r="AU453">
        <v>1426.5</v>
      </c>
      <c r="AV453">
        <v>21321.5</v>
      </c>
      <c r="AW453">
        <v>608.85</v>
      </c>
      <c r="AX453">
        <v>9219</v>
      </c>
      <c r="AY453">
        <v>550.99</v>
      </c>
      <c r="AZ453">
        <v>225.49</v>
      </c>
      <c r="BA453">
        <v>813.8</v>
      </c>
      <c r="BB453">
        <v>809.8</v>
      </c>
      <c r="BC453">
        <v>9119</v>
      </c>
      <c r="BD453">
        <v>414.5</v>
      </c>
      <c r="BE453">
        <v>235.4</v>
      </c>
      <c r="BF453">
        <v>225.49</v>
      </c>
      <c r="BG453">
        <v>225.49</v>
      </c>
      <c r="BH453">
        <v>1426.5</v>
      </c>
      <c r="BI453">
        <v>225.49</v>
      </c>
      <c r="BJ453">
        <v>2354</v>
      </c>
      <c r="BK453">
        <v>264.5</v>
      </c>
      <c r="BL453">
        <v>9563</v>
      </c>
      <c r="BM453">
        <v>6864</v>
      </c>
      <c r="BN453">
        <v>1443.2</v>
      </c>
      <c r="BO453">
        <v>724.25</v>
      </c>
      <c r="BP453">
        <v>1891.75</v>
      </c>
      <c r="BQ453">
        <v>225.49</v>
      </c>
      <c r="BR453">
        <v>127.74</v>
      </c>
      <c r="BS453">
        <v>4697817</v>
      </c>
      <c r="BT453">
        <v>48522.6</v>
      </c>
      <c r="BU453" t="str">
        <f>SRP[[#This Row],[Tier]]&amp;" - "&amp;DOLLAR(SRP[[#This Row],[United States]],2)&amp;" USD"</f>
        <v>451 - $225.49 USD</v>
      </c>
      <c r="BV453" t="str">
        <f>WSP[[#This Row],[LOOKUP]]</f>
        <v>451 - $157.84 USD</v>
      </c>
    </row>
    <row r="454" spans="1:74" x14ac:dyDescent="0.25">
      <c r="A454">
        <v>452</v>
      </c>
      <c r="B454">
        <v>225.99</v>
      </c>
      <c r="C454">
        <v>17176</v>
      </c>
      <c r="D454">
        <v>1379</v>
      </c>
      <c r="E454">
        <v>328.95</v>
      </c>
      <c r="F454">
        <v>225.99</v>
      </c>
      <c r="G454">
        <v>19940</v>
      </c>
      <c r="H454">
        <v>225.99</v>
      </c>
      <c r="I454">
        <v>451</v>
      </c>
      <c r="J454">
        <v>339</v>
      </c>
      <c r="K454">
        <v>225.99</v>
      </c>
      <c r="L454">
        <v>122900</v>
      </c>
      <c r="M454">
        <v>903</v>
      </c>
      <c r="N454">
        <v>325900</v>
      </c>
      <c r="O454">
        <v>113000</v>
      </c>
      <c r="P454">
        <v>1356</v>
      </c>
      <c r="Q454">
        <v>225.99</v>
      </c>
      <c r="R454">
        <v>4519</v>
      </c>
      <c r="S454">
        <v>1275</v>
      </c>
      <c r="T454">
        <v>1444</v>
      </c>
      <c r="U454">
        <v>225.99</v>
      </c>
      <c r="V454">
        <v>225.99</v>
      </c>
      <c r="W454">
        <v>225.99</v>
      </c>
      <c r="X454">
        <v>225.99</v>
      </c>
      <c r="Y454">
        <v>225.99</v>
      </c>
      <c r="Z454">
        <v>2587</v>
      </c>
      <c r="AA454">
        <v>45190</v>
      </c>
      <c r="AB454">
        <v>29379</v>
      </c>
      <c r="AC454">
        <v>6020</v>
      </c>
      <c r="AD454">
        <v>2230000</v>
      </c>
      <c r="AE454">
        <v>225.99</v>
      </c>
      <c r="AF454">
        <v>1100</v>
      </c>
      <c r="AG454">
        <v>225.99</v>
      </c>
      <c r="AH454">
        <v>22744</v>
      </c>
      <c r="AI454">
        <v>33799</v>
      </c>
      <c r="AJ454">
        <v>223900</v>
      </c>
      <c r="AK454">
        <v>225.99</v>
      </c>
      <c r="AL454">
        <v>265</v>
      </c>
      <c r="AM454">
        <v>607.20000000000005</v>
      </c>
      <c r="AN454">
        <v>225.99</v>
      </c>
      <c r="AO454">
        <v>688</v>
      </c>
      <c r="AP454">
        <v>225.99</v>
      </c>
      <c r="AQ454">
        <v>67549</v>
      </c>
      <c r="AR454">
        <v>3113</v>
      </c>
      <c r="AS454">
        <v>225.99</v>
      </c>
      <c r="AT454">
        <v>245.95</v>
      </c>
      <c r="AU454">
        <v>1429</v>
      </c>
      <c r="AV454">
        <v>21369</v>
      </c>
      <c r="AW454">
        <v>610.20000000000005</v>
      </c>
      <c r="AX454">
        <v>9239</v>
      </c>
      <c r="AY454">
        <v>551.99</v>
      </c>
      <c r="AZ454">
        <v>225.99</v>
      </c>
      <c r="BA454">
        <v>815.6</v>
      </c>
      <c r="BB454">
        <v>811.6</v>
      </c>
      <c r="BC454">
        <v>9139</v>
      </c>
      <c r="BD454">
        <v>415</v>
      </c>
      <c r="BE454">
        <v>235.9</v>
      </c>
      <c r="BF454">
        <v>225.99</v>
      </c>
      <c r="BG454">
        <v>225.99</v>
      </c>
      <c r="BH454">
        <v>1429</v>
      </c>
      <c r="BI454">
        <v>225.99</v>
      </c>
      <c r="BJ454">
        <v>2359</v>
      </c>
      <c r="BK454">
        <v>265</v>
      </c>
      <c r="BL454">
        <v>9586</v>
      </c>
      <c r="BM454">
        <v>6879</v>
      </c>
      <c r="BN454">
        <v>1446.4</v>
      </c>
      <c r="BO454">
        <v>726</v>
      </c>
      <c r="BP454">
        <v>1896</v>
      </c>
      <c r="BQ454">
        <v>225.99</v>
      </c>
      <c r="BR454">
        <v>127.99</v>
      </c>
      <c r="BS454">
        <v>4708234</v>
      </c>
      <c r="BT454">
        <v>48630.2</v>
      </c>
      <c r="BU454" t="str">
        <f>SRP[[#This Row],[Tier]]&amp;" - "&amp;DOLLAR(SRP[[#This Row],[United States]],2)&amp;" USD"</f>
        <v>452 - $225.99 USD</v>
      </c>
      <c r="BV454" t="str">
        <f>WSP[[#This Row],[LOOKUP]]</f>
        <v>452 - $158.19 USD</v>
      </c>
    </row>
    <row r="455" spans="1:74" x14ac:dyDescent="0.25">
      <c r="A455">
        <v>453</v>
      </c>
      <c r="B455">
        <v>226.49</v>
      </c>
      <c r="C455">
        <v>17214</v>
      </c>
      <c r="D455">
        <v>1381.5</v>
      </c>
      <c r="E455">
        <v>329.7</v>
      </c>
      <c r="F455">
        <v>226.49</v>
      </c>
      <c r="G455">
        <v>19985</v>
      </c>
      <c r="H455">
        <v>226.49</v>
      </c>
      <c r="I455">
        <v>452</v>
      </c>
      <c r="J455">
        <v>339.75</v>
      </c>
      <c r="K455">
        <v>226.49</v>
      </c>
      <c r="L455">
        <v>123150</v>
      </c>
      <c r="M455">
        <v>905</v>
      </c>
      <c r="N455">
        <v>326400</v>
      </c>
      <c r="O455">
        <v>113250</v>
      </c>
      <c r="P455">
        <v>1359</v>
      </c>
      <c r="Q455">
        <v>226.49</v>
      </c>
      <c r="R455">
        <v>4529</v>
      </c>
      <c r="S455">
        <v>1277.5</v>
      </c>
      <c r="T455">
        <v>1447.25</v>
      </c>
      <c r="U455">
        <v>226.49</v>
      </c>
      <c r="V455">
        <v>226.49</v>
      </c>
      <c r="W455">
        <v>226.49</v>
      </c>
      <c r="X455">
        <v>226.49</v>
      </c>
      <c r="Y455">
        <v>226.49</v>
      </c>
      <c r="Z455">
        <v>2593.5</v>
      </c>
      <c r="AA455">
        <v>45290</v>
      </c>
      <c r="AB455">
        <v>29444</v>
      </c>
      <c r="AC455">
        <v>6030</v>
      </c>
      <c r="AD455">
        <v>2235000</v>
      </c>
      <c r="AE455">
        <v>226.49</v>
      </c>
      <c r="AF455">
        <v>1102.5</v>
      </c>
      <c r="AG455">
        <v>226.49</v>
      </c>
      <c r="AH455">
        <v>22766</v>
      </c>
      <c r="AI455">
        <v>33874</v>
      </c>
      <c r="AJ455">
        <v>224400</v>
      </c>
      <c r="AK455">
        <v>226.49</v>
      </c>
      <c r="AL455">
        <v>265.5</v>
      </c>
      <c r="AM455">
        <v>608.54999999999995</v>
      </c>
      <c r="AN455">
        <v>226.49</v>
      </c>
      <c r="AO455">
        <v>690</v>
      </c>
      <c r="AP455">
        <v>226.49</v>
      </c>
      <c r="AQ455">
        <v>67699</v>
      </c>
      <c r="AR455">
        <v>3120</v>
      </c>
      <c r="AS455">
        <v>226.49</v>
      </c>
      <c r="AT455">
        <v>246.45</v>
      </c>
      <c r="AU455">
        <v>1431.5</v>
      </c>
      <c r="AV455">
        <v>21416.5</v>
      </c>
      <c r="AW455">
        <v>611.54999999999995</v>
      </c>
      <c r="AX455">
        <v>9259</v>
      </c>
      <c r="AY455">
        <v>552.99</v>
      </c>
      <c r="AZ455">
        <v>226.49</v>
      </c>
      <c r="BA455">
        <v>817.4</v>
      </c>
      <c r="BB455">
        <v>813.4</v>
      </c>
      <c r="BC455">
        <v>9159</v>
      </c>
      <c r="BD455">
        <v>415.5</v>
      </c>
      <c r="BE455">
        <v>236.4</v>
      </c>
      <c r="BF455">
        <v>226.49</v>
      </c>
      <c r="BG455">
        <v>226.49</v>
      </c>
      <c r="BH455">
        <v>1431.5</v>
      </c>
      <c r="BI455">
        <v>226.49</v>
      </c>
      <c r="BJ455">
        <v>2364</v>
      </c>
      <c r="BK455">
        <v>265.5</v>
      </c>
      <c r="BL455">
        <v>9609</v>
      </c>
      <c r="BM455">
        <v>6894</v>
      </c>
      <c r="BN455">
        <v>1449.6</v>
      </c>
      <c r="BO455">
        <v>727.75</v>
      </c>
      <c r="BP455">
        <v>1900.25</v>
      </c>
      <c r="BQ455">
        <v>226.49</v>
      </c>
      <c r="BR455">
        <v>128.24</v>
      </c>
      <c r="BS455">
        <v>4718651</v>
      </c>
      <c r="BT455">
        <v>48737.8</v>
      </c>
      <c r="BU455" t="str">
        <f>SRP[[#This Row],[Tier]]&amp;" - "&amp;DOLLAR(SRP[[#This Row],[United States]],2)&amp;" USD"</f>
        <v>453 - $226.49 USD</v>
      </c>
      <c r="BV455" t="str">
        <f>WSP[[#This Row],[LOOKUP]]</f>
        <v>453 - $158.54 USD</v>
      </c>
    </row>
    <row r="456" spans="1:74" x14ac:dyDescent="0.25">
      <c r="A456">
        <v>454</v>
      </c>
      <c r="B456">
        <v>226.99</v>
      </c>
      <c r="C456">
        <v>17252</v>
      </c>
      <c r="D456">
        <v>1384</v>
      </c>
      <c r="E456">
        <v>330.45</v>
      </c>
      <c r="F456">
        <v>226.99</v>
      </c>
      <c r="G456">
        <v>20030</v>
      </c>
      <c r="H456">
        <v>226.99</v>
      </c>
      <c r="I456">
        <v>453</v>
      </c>
      <c r="J456">
        <v>340.5</v>
      </c>
      <c r="K456">
        <v>226.99</v>
      </c>
      <c r="L456">
        <v>123400</v>
      </c>
      <c r="M456">
        <v>907</v>
      </c>
      <c r="N456">
        <v>326900</v>
      </c>
      <c r="O456">
        <v>113500</v>
      </c>
      <c r="P456">
        <v>1362</v>
      </c>
      <c r="Q456">
        <v>226.99</v>
      </c>
      <c r="R456">
        <v>4539</v>
      </c>
      <c r="S456">
        <v>1280</v>
      </c>
      <c r="T456">
        <v>1450.5</v>
      </c>
      <c r="U456">
        <v>226.99</v>
      </c>
      <c r="V456">
        <v>226.99</v>
      </c>
      <c r="W456">
        <v>226.99</v>
      </c>
      <c r="X456">
        <v>226.99</v>
      </c>
      <c r="Y456">
        <v>226.99</v>
      </c>
      <c r="Z456">
        <v>2600</v>
      </c>
      <c r="AA456">
        <v>45390</v>
      </c>
      <c r="AB456">
        <v>29509</v>
      </c>
      <c r="AC456">
        <v>6040</v>
      </c>
      <c r="AD456">
        <v>2240000</v>
      </c>
      <c r="AE456">
        <v>226.99</v>
      </c>
      <c r="AF456">
        <v>1105</v>
      </c>
      <c r="AG456">
        <v>226.99</v>
      </c>
      <c r="AH456">
        <v>22788</v>
      </c>
      <c r="AI456">
        <v>33949</v>
      </c>
      <c r="AJ456">
        <v>224900</v>
      </c>
      <c r="AK456">
        <v>226.99</v>
      </c>
      <c r="AL456">
        <v>266</v>
      </c>
      <c r="AM456">
        <v>609.9</v>
      </c>
      <c r="AN456">
        <v>226.99</v>
      </c>
      <c r="AO456">
        <v>691</v>
      </c>
      <c r="AP456">
        <v>226.99</v>
      </c>
      <c r="AQ456">
        <v>67849</v>
      </c>
      <c r="AR456">
        <v>3127</v>
      </c>
      <c r="AS456">
        <v>226.99</v>
      </c>
      <c r="AT456">
        <v>246.95</v>
      </c>
      <c r="AU456">
        <v>1434</v>
      </c>
      <c r="AV456">
        <v>21464</v>
      </c>
      <c r="AW456">
        <v>612.9</v>
      </c>
      <c r="AX456">
        <v>9279</v>
      </c>
      <c r="AY456">
        <v>553.99</v>
      </c>
      <c r="AZ456">
        <v>226.99</v>
      </c>
      <c r="BA456">
        <v>819.2</v>
      </c>
      <c r="BB456">
        <v>815.2</v>
      </c>
      <c r="BC456">
        <v>9179</v>
      </c>
      <c r="BD456">
        <v>416</v>
      </c>
      <c r="BE456">
        <v>236.9</v>
      </c>
      <c r="BF456">
        <v>226.99</v>
      </c>
      <c r="BG456">
        <v>226.99</v>
      </c>
      <c r="BH456">
        <v>1434</v>
      </c>
      <c r="BI456">
        <v>226.99</v>
      </c>
      <c r="BJ456">
        <v>2369</v>
      </c>
      <c r="BK456">
        <v>266</v>
      </c>
      <c r="BL456">
        <v>9632</v>
      </c>
      <c r="BM456">
        <v>6909</v>
      </c>
      <c r="BN456">
        <v>1452.8</v>
      </c>
      <c r="BO456">
        <v>729.5</v>
      </c>
      <c r="BP456">
        <v>1904.5</v>
      </c>
      <c r="BQ456">
        <v>226.99</v>
      </c>
      <c r="BR456">
        <v>128.49</v>
      </c>
      <c r="BS456">
        <v>4729068</v>
      </c>
      <c r="BT456">
        <v>48845.4</v>
      </c>
      <c r="BU456" t="str">
        <f>SRP[[#This Row],[Tier]]&amp;" - "&amp;DOLLAR(SRP[[#This Row],[United States]],2)&amp;" USD"</f>
        <v>454 - $226.99 USD</v>
      </c>
      <c r="BV456" t="str">
        <f>WSP[[#This Row],[LOOKUP]]</f>
        <v>454 - $158.89 USD</v>
      </c>
    </row>
    <row r="457" spans="1:74" x14ac:dyDescent="0.25">
      <c r="A457">
        <v>455</v>
      </c>
      <c r="B457">
        <v>227.49</v>
      </c>
      <c r="C457">
        <v>17290</v>
      </c>
      <c r="D457">
        <v>1386.5</v>
      </c>
      <c r="E457">
        <v>331.2</v>
      </c>
      <c r="F457">
        <v>227.49</v>
      </c>
      <c r="G457">
        <v>20075</v>
      </c>
      <c r="H457">
        <v>227.49</v>
      </c>
      <c r="I457">
        <v>454</v>
      </c>
      <c r="J457">
        <v>341.25</v>
      </c>
      <c r="K457">
        <v>227.49</v>
      </c>
      <c r="L457">
        <v>123650</v>
      </c>
      <c r="M457">
        <v>909</v>
      </c>
      <c r="N457">
        <v>327400</v>
      </c>
      <c r="O457">
        <v>113750</v>
      </c>
      <c r="P457">
        <v>1365</v>
      </c>
      <c r="Q457">
        <v>227.49</v>
      </c>
      <c r="R457">
        <v>4549</v>
      </c>
      <c r="S457">
        <v>1282.5</v>
      </c>
      <c r="T457">
        <v>1453.75</v>
      </c>
      <c r="U457">
        <v>227.49</v>
      </c>
      <c r="V457">
        <v>227.49</v>
      </c>
      <c r="W457">
        <v>227.49</v>
      </c>
      <c r="X457">
        <v>227.49</v>
      </c>
      <c r="Y457">
        <v>227.49</v>
      </c>
      <c r="Z457">
        <v>2606.5</v>
      </c>
      <c r="AA457">
        <v>45490</v>
      </c>
      <c r="AB457">
        <v>29574</v>
      </c>
      <c r="AC457">
        <v>6050</v>
      </c>
      <c r="AD457">
        <v>2245000</v>
      </c>
      <c r="AE457">
        <v>227.49</v>
      </c>
      <c r="AF457">
        <v>1107.5</v>
      </c>
      <c r="AG457">
        <v>227.49</v>
      </c>
      <c r="AH457">
        <v>22810</v>
      </c>
      <c r="AI457">
        <v>34024</v>
      </c>
      <c r="AJ457">
        <v>225400</v>
      </c>
      <c r="AK457">
        <v>227.49</v>
      </c>
      <c r="AL457">
        <v>266.5</v>
      </c>
      <c r="AM457">
        <v>611.25</v>
      </c>
      <c r="AN457">
        <v>227.49</v>
      </c>
      <c r="AO457">
        <v>693</v>
      </c>
      <c r="AP457">
        <v>227.49</v>
      </c>
      <c r="AQ457">
        <v>67999</v>
      </c>
      <c r="AR457">
        <v>3134</v>
      </c>
      <c r="AS457">
        <v>227.49</v>
      </c>
      <c r="AT457">
        <v>247.45</v>
      </c>
      <c r="AU457">
        <v>1436.5</v>
      </c>
      <c r="AV457">
        <v>21511.5</v>
      </c>
      <c r="AW457">
        <v>614.25</v>
      </c>
      <c r="AX457">
        <v>9299</v>
      </c>
      <c r="AY457">
        <v>554.99</v>
      </c>
      <c r="AZ457">
        <v>227.49</v>
      </c>
      <c r="BA457">
        <v>821</v>
      </c>
      <c r="BB457">
        <v>817</v>
      </c>
      <c r="BC457">
        <v>9199</v>
      </c>
      <c r="BD457">
        <v>416.5</v>
      </c>
      <c r="BE457">
        <v>237.4</v>
      </c>
      <c r="BF457">
        <v>227.49</v>
      </c>
      <c r="BG457">
        <v>227.49</v>
      </c>
      <c r="BH457">
        <v>1436.5</v>
      </c>
      <c r="BI457">
        <v>227.49</v>
      </c>
      <c r="BJ457">
        <v>2374</v>
      </c>
      <c r="BK457">
        <v>266.5</v>
      </c>
      <c r="BL457">
        <v>9655</v>
      </c>
      <c r="BM457">
        <v>6924</v>
      </c>
      <c r="BN457">
        <v>1456</v>
      </c>
      <c r="BO457">
        <v>731.25</v>
      </c>
      <c r="BP457">
        <v>1908.75</v>
      </c>
      <c r="BQ457">
        <v>227.49</v>
      </c>
      <c r="BR457">
        <v>128.74</v>
      </c>
      <c r="BS457">
        <v>4739485</v>
      </c>
      <c r="BT457">
        <v>48953</v>
      </c>
      <c r="BU457" t="str">
        <f>SRP[[#This Row],[Tier]]&amp;" - "&amp;DOLLAR(SRP[[#This Row],[United States]],2)&amp;" USD"</f>
        <v>455 - $227.49 USD</v>
      </c>
      <c r="BV457" t="str">
        <f>WSP[[#This Row],[LOOKUP]]</f>
        <v>455 - $159.24 USD</v>
      </c>
    </row>
    <row r="458" spans="1:74" x14ac:dyDescent="0.25">
      <c r="A458">
        <v>456</v>
      </c>
      <c r="B458">
        <v>227.99</v>
      </c>
      <c r="C458">
        <v>17328</v>
      </c>
      <c r="D458">
        <v>1389</v>
      </c>
      <c r="E458">
        <v>331.95</v>
      </c>
      <c r="F458">
        <v>227.99</v>
      </c>
      <c r="G458">
        <v>20120</v>
      </c>
      <c r="H458">
        <v>227.99</v>
      </c>
      <c r="I458">
        <v>455</v>
      </c>
      <c r="J458">
        <v>342</v>
      </c>
      <c r="K458">
        <v>227.99</v>
      </c>
      <c r="L458">
        <v>123900</v>
      </c>
      <c r="M458">
        <v>911</v>
      </c>
      <c r="N458">
        <v>327900</v>
      </c>
      <c r="O458">
        <v>114000</v>
      </c>
      <c r="P458">
        <v>1368</v>
      </c>
      <c r="Q458">
        <v>227.99</v>
      </c>
      <c r="R458">
        <v>4559</v>
      </c>
      <c r="S458">
        <v>1285</v>
      </c>
      <c r="T458">
        <v>1457</v>
      </c>
      <c r="U458">
        <v>227.99</v>
      </c>
      <c r="V458">
        <v>227.99</v>
      </c>
      <c r="W458">
        <v>227.99</v>
      </c>
      <c r="X458">
        <v>227.99</v>
      </c>
      <c r="Y458">
        <v>227.99</v>
      </c>
      <c r="Z458">
        <v>2613</v>
      </c>
      <c r="AA458">
        <v>45590</v>
      </c>
      <c r="AB458">
        <v>29639</v>
      </c>
      <c r="AC458">
        <v>6060</v>
      </c>
      <c r="AD458">
        <v>2250000</v>
      </c>
      <c r="AE458">
        <v>227.99</v>
      </c>
      <c r="AF458">
        <v>1110</v>
      </c>
      <c r="AG458">
        <v>227.99</v>
      </c>
      <c r="AH458">
        <v>22832</v>
      </c>
      <c r="AI458">
        <v>34099</v>
      </c>
      <c r="AJ458">
        <v>225900</v>
      </c>
      <c r="AK458">
        <v>227.99</v>
      </c>
      <c r="AL458">
        <v>267</v>
      </c>
      <c r="AM458">
        <v>612.6</v>
      </c>
      <c r="AN458">
        <v>227.99</v>
      </c>
      <c r="AO458">
        <v>694</v>
      </c>
      <c r="AP458">
        <v>227.99</v>
      </c>
      <c r="AQ458">
        <v>68149</v>
      </c>
      <c r="AR458">
        <v>3141</v>
      </c>
      <c r="AS458">
        <v>227.99</v>
      </c>
      <c r="AT458">
        <v>247.95</v>
      </c>
      <c r="AU458">
        <v>1439</v>
      </c>
      <c r="AV458">
        <v>21559</v>
      </c>
      <c r="AW458">
        <v>615.6</v>
      </c>
      <c r="AX458">
        <v>9319</v>
      </c>
      <c r="AY458">
        <v>555.99</v>
      </c>
      <c r="AZ458">
        <v>227.99</v>
      </c>
      <c r="BA458">
        <v>822.8</v>
      </c>
      <c r="BB458">
        <v>818.8</v>
      </c>
      <c r="BC458">
        <v>9219</v>
      </c>
      <c r="BD458">
        <v>417</v>
      </c>
      <c r="BE458">
        <v>237.9</v>
      </c>
      <c r="BF458">
        <v>227.99</v>
      </c>
      <c r="BG458">
        <v>227.99</v>
      </c>
      <c r="BH458">
        <v>1439</v>
      </c>
      <c r="BI458">
        <v>227.99</v>
      </c>
      <c r="BJ458">
        <v>2379</v>
      </c>
      <c r="BK458">
        <v>267</v>
      </c>
      <c r="BL458">
        <v>9678</v>
      </c>
      <c r="BM458">
        <v>6939</v>
      </c>
      <c r="BN458">
        <v>1459.2</v>
      </c>
      <c r="BO458">
        <v>733</v>
      </c>
      <c r="BP458">
        <v>1913</v>
      </c>
      <c r="BQ458">
        <v>227.99</v>
      </c>
      <c r="BR458">
        <v>128.99</v>
      </c>
      <c r="BS458">
        <v>4749902</v>
      </c>
      <c r="BT458">
        <v>49060.6</v>
      </c>
      <c r="BU458" t="str">
        <f>SRP[[#This Row],[Tier]]&amp;" - "&amp;DOLLAR(SRP[[#This Row],[United States]],2)&amp;" USD"</f>
        <v>456 - $227.99 USD</v>
      </c>
      <c r="BV458" t="str">
        <f>WSP[[#This Row],[LOOKUP]]</f>
        <v>456 - $159.59 USD</v>
      </c>
    </row>
    <row r="459" spans="1:74" x14ac:dyDescent="0.25">
      <c r="A459">
        <v>457</v>
      </c>
      <c r="B459">
        <v>228.49</v>
      </c>
      <c r="C459">
        <v>17366</v>
      </c>
      <c r="D459">
        <v>1391.5</v>
      </c>
      <c r="E459">
        <v>332.7</v>
      </c>
      <c r="F459">
        <v>228.49</v>
      </c>
      <c r="G459">
        <v>20165</v>
      </c>
      <c r="H459">
        <v>228.49</v>
      </c>
      <c r="I459">
        <v>456</v>
      </c>
      <c r="J459">
        <v>342.75</v>
      </c>
      <c r="K459">
        <v>228.49</v>
      </c>
      <c r="L459">
        <v>124150</v>
      </c>
      <c r="M459">
        <v>913</v>
      </c>
      <c r="N459">
        <v>328400</v>
      </c>
      <c r="O459">
        <v>114250</v>
      </c>
      <c r="P459">
        <v>1371</v>
      </c>
      <c r="Q459">
        <v>228.49</v>
      </c>
      <c r="R459">
        <v>4569</v>
      </c>
      <c r="S459">
        <v>1287.5</v>
      </c>
      <c r="T459">
        <v>1460.25</v>
      </c>
      <c r="U459">
        <v>228.49</v>
      </c>
      <c r="V459">
        <v>228.49</v>
      </c>
      <c r="W459">
        <v>228.49</v>
      </c>
      <c r="X459">
        <v>228.49</v>
      </c>
      <c r="Y459">
        <v>228.49</v>
      </c>
      <c r="Z459">
        <v>2619.5</v>
      </c>
      <c r="AA459">
        <v>45690</v>
      </c>
      <c r="AB459">
        <v>29704</v>
      </c>
      <c r="AC459">
        <v>6070</v>
      </c>
      <c r="AD459">
        <v>2255000</v>
      </c>
      <c r="AE459">
        <v>228.49</v>
      </c>
      <c r="AF459">
        <v>1112.5</v>
      </c>
      <c r="AG459">
        <v>228.49</v>
      </c>
      <c r="AH459">
        <v>22854</v>
      </c>
      <c r="AI459">
        <v>34174</v>
      </c>
      <c r="AJ459">
        <v>226400</v>
      </c>
      <c r="AK459">
        <v>228.49</v>
      </c>
      <c r="AL459">
        <v>267.5</v>
      </c>
      <c r="AM459">
        <v>613.95000000000005</v>
      </c>
      <c r="AN459">
        <v>228.49</v>
      </c>
      <c r="AO459">
        <v>696</v>
      </c>
      <c r="AP459">
        <v>228.49</v>
      </c>
      <c r="AQ459">
        <v>68299</v>
      </c>
      <c r="AR459">
        <v>3148</v>
      </c>
      <c r="AS459">
        <v>228.49</v>
      </c>
      <c r="AT459">
        <v>248.45</v>
      </c>
      <c r="AU459">
        <v>1441.5</v>
      </c>
      <c r="AV459">
        <v>21606.5</v>
      </c>
      <c r="AW459">
        <v>616.95000000000005</v>
      </c>
      <c r="AX459">
        <v>9339</v>
      </c>
      <c r="AY459">
        <v>556.99</v>
      </c>
      <c r="AZ459">
        <v>228.49</v>
      </c>
      <c r="BA459">
        <v>824.6</v>
      </c>
      <c r="BB459">
        <v>820.6</v>
      </c>
      <c r="BC459">
        <v>9239</v>
      </c>
      <c r="BD459">
        <v>417.5</v>
      </c>
      <c r="BE459">
        <v>238.4</v>
      </c>
      <c r="BF459">
        <v>228.49</v>
      </c>
      <c r="BG459">
        <v>228.49</v>
      </c>
      <c r="BH459">
        <v>1441.5</v>
      </c>
      <c r="BI459">
        <v>228.49</v>
      </c>
      <c r="BJ459">
        <v>2384</v>
      </c>
      <c r="BK459">
        <v>267.5</v>
      </c>
      <c r="BL459">
        <v>9701</v>
      </c>
      <c r="BM459">
        <v>6954</v>
      </c>
      <c r="BN459">
        <v>1462.4</v>
      </c>
      <c r="BO459">
        <v>734.75</v>
      </c>
      <c r="BP459">
        <v>1917.25</v>
      </c>
      <c r="BQ459">
        <v>228.49</v>
      </c>
      <c r="BR459">
        <v>129.24</v>
      </c>
      <c r="BS459">
        <v>4760319</v>
      </c>
      <c r="BT459">
        <v>49168.2</v>
      </c>
      <c r="BU459" t="str">
        <f>SRP[[#This Row],[Tier]]&amp;" - "&amp;DOLLAR(SRP[[#This Row],[United States]],2)&amp;" USD"</f>
        <v>457 - $228.49 USD</v>
      </c>
      <c r="BV459" t="str">
        <f>WSP[[#This Row],[LOOKUP]]</f>
        <v>457 - $159.94 USD</v>
      </c>
    </row>
    <row r="460" spans="1:74" x14ac:dyDescent="0.25">
      <c r="A460">
        <v>458</v>
      </c>
      <c r="B460">
        <v>228.99</v>
      </c>
      <c r="C460">
        <v>17404</v>
      </c>
      <c r="D460">
        <v>1394</v>
      </c>
      <c r="E460">
        <v>333.45</v>
      </c>
      <c r="F460">
        <v>228.99</v>
      </c>
      <c r="G460">
        <v>20210</v>
      </c>
      <c r="H460">
        <v>228.99</v>
      </c>
      <c r="I460">
        <v>457</v>
      </c>
      <c r="J460">
        <v>343.5</v>
      </c>
      <c r="K460">
        <v>228.99</v>
      </c>
      <c r="L460">
        <v>124400</v>
      </c>
      <c r="M460">
        <v>915</v>
      </c>
      <c r="N460">
        <v>328900</v>
      </c>
      <c r="O460">
        <v>114500</v>
      </c>
      <c r="P460">
        <v>1374</v>
      </c>
      <c r="Q460">
        <v>228.99</v>
      </c>
      <c r="R460">
        <v>4579</v>
      </c>
      <c r="S460">
        <v>1290</v>
      </c>
      <c r="T460">
        <v>1463.5</v>
      </c>
      <c r="U460">
        <v>228.99</v>
      </c>
      <c r="V460">
        <v>228.99</v>
      </c>
      <c r="W460">
        <v>228.99</v>
      </c>
      <c r="X460">
        <v>228.99</v>
      </c>
      <c r="Y460">
        <v>228.99</v>
      </c>
      <c r="Z460">
        <v>2626</v>
      </c>
      <c r="AA460">
        <v>45790</v>
      </c>
      <c r="AB460">
        <v>29769</v>
      </c>
      <c r="AC460">
        <v>6080</v>
      </c>
      <c r="AD460">
        <v>2260000</v>
      </c>
      <c r="AE460">
        <v>228.99</v>
      </c>
      <c r="AF460">
        <v>1115</v>
      </c>
      <c r="AG460">
        <v>228.99</v>
      </c>
      <c r="AH460">
        <v>22876</v>
      </c>
      <c r="AI460">
        <v>34249</v>
      </c>
      <c r="AJ460">
        <v>226900</v>
      </c>
      <c r="AK460">
        <v>228.99</v>
      </c>
      <c r="AL460">
        <v>268</v>
      </c>
      <c r="AM460">
        <v>615.29999999999995</v>
      </c>
      <c r="AN460">
        <v>228.99</v>
      </c>
      <c r="AO460">
        <v>697</v>
      </c>
      <c r="AP460">
        <v>228.99</v>
      </c>
      <c r="AQ460">
        <v>68449</v>
      </c>
      <c r="AR460">
        <v>3155</v>
      </c>
      <c r="AS460">
        <v>228.99</v>
      </c>
      <c r="AT460">
        <v>248.95</v>
      </c>
      <c r="AU460">
        <v>1444</v>
      </c>
      <c r="AV460">
        <v>21654</v>
      </c>
      <c r="AW460">
        <v>618.29999999999995</v>
      </c>
      <c r="AX460">
        <v>9359</v>
      </c>
      <c r="AY460">
        <v>557.99</v>
      </c>
      <c r="AZ460">
        <v>228.99</v>
      </c>
      <c r="BA460">
        <v>826.4</v>
      </c>
      <c r="BB460">
        <v>822.4</v>
      </c>
      <c r="BC460">
        <v>9259</v>
      </c>
      <c r="BD460">
        <v>418</v>
      </c>
      <c r="BE460">
        <v>238.9</v>
      </c>
      <c r="BF460">
        <v>228.99</v>
      </c>
      <c r="BG460">
        <v>228.99</v>
      </c>
      <c r="BH460">
        <v>1444</v>
      </c>
      <c r="BI460">
        <v>228.99</v>
      </c>
      <c r="BJ460">
        <v>2389</v>
      </c>
      <c r="BK460">
        <v>268</v>
      </c>
      <c r="BL460">
        <v>9724</v>
      </c>
      <c r="BM460">
        <v>6969</v>
      </c>
      <c r="BN460">
        <v>1465.6</v>
      </c>
      <c r="BO460">
        <v>736.5</v>
      </c>
      <c r="BP460">
        <v>1921.5</v>
      </c>
      <c r="BQ460">
        <v>228.99</v>
      </c>
      <c r="BR460">
        <v>129.49</v>
      </c>
      <c r="BS460">
        <v>4770736</v>
      </c>
      <c r="BT460">
        <v>49275.8</v>
      </c>
      <c r="BU460" t="str">
        <f>SRP[[#This Row],[Tier]]&amp;" - "&amp;DOLLAR(SRP[[#This Row],[United States]],2)&amp;" USD"</f>
        <v>458 - $228.99 USD</v>
      </c>
      <c r="BV460" t="str">
        <f>WSP[[#This Row],[LOOKUP]]</f>
        <v>458 - $160.29 USD</v>
      </c>
    </row>
    <row r="461" spans="1:74" x14ac:dyDescent="0.25">
      <c r="A461">
        <v>459</v>
      </c>
      <c r="B461">
        <v>229.49</v>
      </c>
      <c r="C461">
        <v>17442</v>
      </c>
      <c r="D461">
        <v>1396.5</v>
      </c>
      <c r="E461">
        <v>334.2</v>
      </c>
      <c r="F461">
        <v>229.49</v>
      </c>
      <c r="G461">
        <v>20255</v>
      </c>
      <c r="H461">
        <v>229.49</v>
      </c>
      <c r="I461">
        <v>458</v>
      </c>
      <c r="J461">
        <v>344.25</v>
      </c>
      <c r="K461">
        <v>229.49</v>
      </c>
      <c r="L461">
        <v>124650</v>
      </c>
      <c r="M461">
        <v>917</v>
      </c>
      <c r="N461">
        <v>329400</v>
      </c>
      <c r="O461">
        <v>114750</v>
      </c>
      <c r="P461">
        <v>1377</v>
      </c>
      <c r="Q461">
        <v>229.49</v>
      </c>
      <c r="R461">
        <v>4589</v>
      </c>
      <c r="S461">
        <v>1292.5</v>
      </c>
      <c r="T461">
        <v>1466.75</v>
      </c>
      <c r="U461">
        <v>229.49</v>
      </c>
      <c r="V461">
        <v>229.49</v>
      </c>
      <c r="W461">
        <v>229.49</v>
      </c>
      <c r="X461">
        <v>229.49</v>
      </c>
      <c r="Y461">
        <v>229.49</v>
      </c>
      <c r="Z461">
        <v>2632.5</v>
      </c>
      <c r="AA461">
        <v>45890</v>
      </c>
      <c r="AB461">
        <v>29834</v>
      </c>
      <c r="AC461">
        <v>6090</v>
      </c>
      <c r="AD461">
        <v>2265000</v>
      </c>
      <c r="AE461">
        <v>229.49</v>
      </c>
      <c r="AF461">
        <v>1117.5</v>
      </c>
      <c r="AG461">
        <v>229.49</v>
      </c>
      <c r="AH461">
        <v>22898</v>
      </c>
      <c r="AI461">
        <v>34324</v>
      </c>
      <c r="AJ461">
        <v>227400</v>
      </c>
      <c r="AK461">
        <v>229.49</v>
      </c>
      <c r="AL461">
        <v>268.5</v>
      </c>
      <c r="AM461">
        <v>616.65</v>
      </c>
      <c r="AN461">
        <v>229.49</v>
      </c>
      <c r="AO461">
        <v>699</v>
      </c>
      <c r="AP461">
        <v>229.49</v>
      </c>
      <c r="AQ461">
        <v>68599</v>
      </c>
      <c r="AR461">
        <v>3162</v>
      </c>
      <c r="AS461">
        <v>229.49</v>
      </c>
      <c r="AT461">
        <v>249.45</v>
      </c>
      <c r="AU461">
        <v>1446.5</v>
      </c>
      <c r="AV461">
        <v>21701.5</v>
      </c>
      <c r="AW461">
        <v>619.65</v>
      </c>
      <c r="AX461">
        <v>9379</v>
      </c>
      <c r="AY461">
        <v>558.99</v>
      </c>
      <c r="AZ461">
        <v>229.49</v>
      </c>
      <c r="BA461">
        <v>828.2</v>
      </c>
      <c r="BB461">
        <v>824.2</v>
      </c>
      <c r="BC461">
        <v>9279</v>
      </c>
      <c r="BD461">
        <v>418.5</v>
      </c>
      <c r="BE461">
        <v>239.4</v>
      </c>
      <c r="BF461">
        <v>229.49</v>
      </c>
      <c r="BG461">
        <v>229.49</v>
      </c>
      <c r="BH461">
        <v>1446.5</v>
      </c>
      <c r="BI461">
        <v>229.49</v>
      </c>
      <c r="BJ461">
        <v>2394</v>
      </c>
      <c r="BK461">
        <v>268.5</v>
      </c>
      <c r="BL461">
        <v>9747</v>
      </c>
      <c r="BM461">
        <v>6984</v>
      </c>
      <c r="BN461">
        <v>1468.8</v>
      </c>
      <c r="BO461">
        <v>738.25</v>
      </c>
      <c r="BP461">
        <v>1925.75</v>
      </c>
      <c r="BQ461">
        <v>229.49</v>
      </c>
      <c r="BR461">
        <v>129.74</v>
      </c>
      <c r="BS461">
        <v>4781153</v>
      </c>
      <c r="BT461">
        <v>49383.4</v>
      </c>
      <c r="BU461" t="str">
        <f>SRP[[#This Row],[Tier]]&amp;" - "&amp;DOLLAR(SRP[[#This Row],[United States]],2)&amp;" USD"</f>
        <v>459 - $229.49 USD</v>
      </c>
      <c r="BV461" t="str">
        <f>WSP[[#This Row],[LOOKUP]]</f>
        <v>459 - $160.64 USD</v>
      </c>
    </row>
    <row r="462" spans="1:74" x14ac:dyDescent="0.25">
      <c r="A462">
        <v>460</v>
      </c>
      <c r="B462">
        <v>229.99</v>
      </c>
      <c r="C462">
        <v>17480</v>
      </c>
      <c r="D462">
        <v>1399</v>
      </c>
      <c r="E462">
        <v>334.95</v>
      </c>
      <c r="F462">
        <v>229.99</v>
      </c>
      <c r="G462">
        <v>20300</v>
      </c>
      <c r="H462">
        <v>229.99</v>
      </c>
      <c r="I462">
        <v>459</v>
      </c>
      <c r="J462">
        <v>345</v>
      </c>
      <c r="K462">
        <v>229.99</v>
      </c>
      <c r="L462">
        <v>124900</v>
      </c>
      <c r="M462">
        <v>919</v>
      </c>
      <c r="N462">
        <v>329900</v>
      </c>
      <c r="O462">
        <v>115000</v>
      </c>
      <c r="P462">
        <v>1380</v>
      </c>
      <c r="Q462">
        <v>229.99</v>
      </c>
      <c r="R462">
        <v>4599</v>
      </c>
      <c r="S462">
        <v>1295</v>
      </c>
      <c r="T462">
        <v>1470</v>
      </c>
      <c r="U462">
        <v>229.99</v>
      </c>
      <c r="V462">
        <v>229.99</v>
      </c>
      <c r="W462">
        <v>229.99</v>
      </c>
      <c r="X462">
        <v>229.99</v>
      </c>
      <c r="Y462">
        <v>229.99</v>
      </c>
      <c r="Z462">
        <v>2639</v>
      </c>
      <c r="AA462">
        <v>45990</v>
      </c>
      <c r="AB462">
        <v>29899</v>
      </c>
      <c r="AC462">
        <v>6100</v>
      </c>
      <c r="AD462">
        <v>2270000</v>
      </c>
      <c r="AE462">
        <v>229.99</v>
      </c>
      <c r="AF462">
        <v>1120</v>
      </c>
      <c r="AG462">
        <v>229.99</v>
      </c>
      <c r="AH462">
        <v>22920</v>
      </c>
      <c r="AI462">
        <v>34399</v>
      </c>
      <c r="AJ462">
        <v>227900</v>
      </c>
      <c r="AK462">
        <v>229.99</v>
      </c>
      <c r="AL462">
        <v>269</v>
      </c>
      <c r="AM462">
        <v>618</v>
      </c>
      <c r="AN462">
        <v>229.99</v>
      </c>
      <c r="AO462">
        <v>700</v>
      </c>
      <c r="AP462">
        <v>229.99</v>
      </c>
      <c r="AQ462">
        <v>68749</v>
      </c>
      <c r="AR462">
        <v>3169</v>
      </c>
      <c r="AS462">
        <v>229.99</v>
      </c>
      <c r="AT462">
        <v>249.95</v>
      </c>
      <c r="AU462">
        <v>1449</v>
      </c>
      <c r="AV462">
        <v>21749</v>
      </c>
      <c r="AW462">
        <v>621</v>
      </c>
      <c r="AX462">
        <v>9399</v>
      </c>
      <c r="AY462">
        <v>559.99</v>
      </c>
      <c r="AZ462">
        <v>229.99</v>
      </c>
      <c r="BA462">
        <v>830</v>
      </c>
      <c r="BB462">
        <v>826</v>
      </c>
      <c r="BC462">
        <v>9299</v>
      </c>
      <c r="BD462">
        <v>419</v>
      </c>
      <c r="BE462">
        <v>239.9</v>
      </c>
      <c r="BF462">
        <v>229.99</v>
      </c>
      <c r="BG462">
        <v>229.99</v>
      </c>
      <c r="BH462">
        <v>1449</v>
      </c>
      <c r="BI462">
        <v>229.99</v>
      </c>
      <c r="BJ462">
        <v>2399</v>
      </c>
      <c r="BK462">
        <v>269</v>
      </c>
      <c r="BL462">
        <v>9770</v>
      </c>
      <c r="BM462">
        <v>6999</v>
      </c>
      <c r="BN462">
        <v>1472</v>
      </c>
      <c r="BO462">
        <v>740</v>
      </c>
      <c r="BP462">
        <v>1930</v>
      </c>
      <c r="BQ462">
        <v>229.99</v>
      </c>
      <c r="BR462">
        <v>129.99</v>
      </c>
      <c r="BS462">
        <v>4791570</v>
      </c>
      <c r="BT462">
        <v>49491</v>
      </c>
      <c r="BU462" t="str">
        <f>SRP[[#This Row],[Tier]]&amp;" - "&amp;DOLLAR(SRP[[#This Row],[United States]],2)&amp;" USD"</f>
        <v>460 - $229.99 USD</v>
      </c>
      <c r="BV462" t="str">
        <f>WSP[[#This Row],[LOOKUP]]</f>
        <v>460 - $160.99 USD</v>
      </c>
    </row>
    <row r="463" spans="1:74" x14ac:dyDescent="0.25">
      <c r="A463">
        <v>461</v>
      </c>
      <c r="B463">
        <v>230.49</v>
      </c>
      <c r="C463">
        <v>17518</v>
      </c>
      <c r="D463">
        <v>1401.5</v>
      </c>
      <c r="E463">
        <v>335.7</v>
      </c>
      <c r="F463">
        <v>230.49</v>
      </c>
      <c r="G463">
        <v>20345</v>
      </c>
      <c r="H463">
        <v>230.49</v>
      </c>
      <c r="I463">
        <v>460</v>
      </c>
      <c r="J463">
        <v>345.75</v>
      </c>
      <c r="K463">
        <v>230.49</v>
      </c>
      <c r="L463">
        <v>125150</v>
      </c>
      <c r="M463">
        <v>921</v>
      </c>
      <c r="N463">
        <v>330400</v>
      </c>
      <c r="O463">
        <v>115250</v>
      </c>
      <c r="P463">
        <v>1383</v>
      </c>
      <c r="Q463">
        <v>230.49</v>
      </c>
      <c r="R463">
        <v>4609</v>
      </c>
      <c r="S463">
        <v>1297.5</v>
      </c>
      <c r="T463">
        <v>1473.25</v>
      </c>
      <c r="U463">
        <v>230.49</v>
      </c>
      <c r="V463">
        <v>230.49</v>
      </c>
      <c r="W463">
        <v>230.49</v>
      </c>
      <c r="X463">
        <v>230.49</v>
      </c>
      <c r="Y463">
        <v>230.49</v>
      </c>
      <c r="Z463">
        <v>2645.5</v>
      </c>
      <c r="AA463">
        <v>46090</v>
      </c>
      <c r="AB463">
        <v>29964</v>
      </c>
      <c r="AC463">
        <v>6110</v>
      </c>
      <c r="AD463">
        <v>2275000</v>
      </c>
      <c r="AE463">
        <v>230.49</v>
      </c>
      <c r="AF463">
        <v>1122.5</v>
      </c>
      <c r="AG463">
        <v>230.49</v>
      </c>
      <c r="AH463">
        <v>22942</v>
      </c>
      <c r="AI463">
        <v>34474</v>
      </c>
      <c r="AJ463">
        <v>228400</v>
      </c>
      <c r="AK463">
        <v>230.49</v>
      </c>
      <c r="AL463">
        <v>269.5</v>
      </c>
      <c r="AM463">
        <v>619.35</v>
      </c>
      <c r="AN463">
        <v>230.49</v>
      </c>
      <c r="AO463">
        <v>702</v>
      </c>
      <c r="AP463">
        <v>230.49</v>
      </c>
      <c r="AQ463">
        <v>68899</v>
      </c>
      <c r="AR463">
        <v>3176</v>
      </c>
      <c r="AS463">
        <v>230.49</v>
      </c>
      <c r="AT463">
        <v>250.45</v>
      </c>
      <c r="AU463">
        <v>1451.5</v>
      </c>
      <c r="AV463">
        <v>21796.5</v>
      </c>
      <c r="AW463">
        <v>622.35</v>
      </c>
      <c r="AX463">
        <v>9419</v>
      </c>
      <c r="AY463">
        <v>560.99</v>
      </c>
      <c r="AZ463">
        <v>230.49</v>
      </c>
      <c r="BA463">
        <v>831.8</v>
      </c>
      <c r="BB463">
        <v>827.8</v>
      </c>
      <c r="BC463">
        <v>9319</v>
      </c>
      <c r="BD463">
        <v>419.5</v>
      </c>
      <c r="BE463">
        <v>240.4</v>
      </c>
      <c r="BF463">
        <v>230.49</v>
      </c>
      <c r="BG463">
        <v>230.49</v>
      </c>
      <c r="BH463">
        <v>1451.5</v>
      </c>
      <c r="BI463">
        <v>230.49</v>
      </c>
      <c r="BJ463">
        <v>2404</v>
      </c>
      <c r="BK463">
        <v>269.5</v>
      </c>
      <c r="BL463">
        <v>9793</v>
      </c>
      <c r="BM463">
        <v>7014</v>
      </c>
      <c r="BN463">
        <v>1475.2</v>
      </c>
      <c r="BO463">
        <v>741.75</v>
      </c>
      <c r="BP463">
        <v>1934.25</v>
      </c>
      <c r="BQ463">
        <v>230.49</v>
      </c>
      <c r="BR463">
        <v>130.24</v>
      </c>
      <c r="BS463">
        <v>4801987</v>
      </c>
      <c r="BT463">
        <v>49598.6</v>
      </c>
      <c r="BU463" t="str">
        <f>SRP[[#This Row],[Tier]]&amp;" - "&amp;DOLLAR(SRP[[#This Row],[United States]],2)&amp;" USD"</f>
        <v>461 - $230.49 USD</v>
      </c>
      <c r="BV463" t="str">
        <f>WSP[[#This Row],[LOOKUP]]</f>
        <v>461 - $161.34 USD</v>
      </c>
    </row>
    <row r="464" spans="1:74" x14ac:dyDescent="0.25">
      <c r="A464">
        <v>462</v>
      </c>
      <c r="B464">
        <v>230.99</v>
      </c>
      <c r="C464">
        <v>17556</v>
      </c>
      <c r="D464">
        <v>1404</v>
      </c>
      <c r="E464">
        <v>336.45</v>
      </c>
      <c r="F464">
        <v>230.99</v>
      </c>
      <c r="G464">
        <v>20390</v>
      </c>
      <c r="H464">
        <v>230.99</v>
      </c>
      <c r="I464">
        <v>461</v>
      </c>
      <c r="J464">
        <v>346.5</v>
      </c>
      <c r="K464">
        <v>230.99</v>
      </c>
      <c r="L464">
        <v>125400</v>
      </c>
      <c r="M464">
        <v>923</v>
      </c>
      <c r="N464">
        <v>330900</v>
      </c>
      <c r="O464">
        <v>115500</v>
      </c>
      <c r="P464">
        <v>1386</v>
      </c>
      <c r="Q464">
        <v>230.99</v>
      </c>
      <c r="R464">
        <v>4619</v>
      </c>
      <c r="S464">
        <v>1300</v>
      </c>
      <c r="T464">
        <v>1476.5</v>
      </c>
      <c r="U464">
        <v>230.99</v>
      </c>
      <c r="V464">
        <v>230.99</v>
      </c>
      <c r="W464">
        <v>230.99</v>
      </c>
      <c r="X464">
        <v>230.99</v>
      </c>
      <c r="Y464">
        <v>230.99</v>
      </c>
      <c r="Z464">
        <v>2652</v>
      </c>
      <c r="AA464">
        <v>46190</v>
      </c>
      <c r="AB464">
        <v>30029</v>
      </c>
      <c r="AC464">
        <v>6120</v>
      </c>
      <c r="AD464">
        <v>2280000</v>
      </c>
      <c r="AE464">
        <v>230.99</v>
      </c>
      <c r="AF464">
        <v>1125</v>
      </c>
      <c r="AG464">
        <v>230.99</v>
      </c>
      <c r="AH464">
        <v>22964</v>
      </c>
      <c r="AI464">
        <v>34549</v>
      </c>
      <c r="AJ464">
        <v>228900</v>
      </c>
      <c r="AK464">
        <v>230.99</v>
      </c>
      <c r="AL464">
        <v>270</v>
      </c>
      <c r="AM464">
        <v>620.70000000000005</v>
      </c>
      <c r="AN464">
        <v>230.99</v>
      </c>
      <c r="AO464">
        <v>703</v>
      </c>
      <c r="AP464">
        <v>230.99</v>
      </c>
      <c r="AQ464">
        <v>69049</v>
      </c>
      <c r="AR464">
        <v>3183</v>
      </c>
      <c r="AS464">
        <v>230.99</v>
      </c>
      <c r="AT464">
        <v>250.95</v>
      </c>
      <c r="AU464">
        <v>1454</v>
      </c>
      <c r="AV464">
        <v>21844</v>
      </c>
      <c r="AW464">
        <v>623.70000000000005</v>
      </c>
      <c r="AX464">
        <v>9439</v>
      </c>
      <c r="AY464">
        <v>561.99</v>
      </c>
      <c r="AZ464">
        <v>230.99</v>
      </c>
      <c r="BA464">
        <v>833.6</v>
      </c>
      <c r="BB464">
        <v>829.6</v>
      </c>
      <c r="BC464">
        <v>9339</v>
      </c>
      <c r="BD464">
        <v>420</v>
      </c>
      <c r="BE464">
        <v>240.9</v>
      </c>
      <c r="BF464">
        <v>230.99</v>
      </c>
      <c r="BG464">
        <v>230.99</v>
      </c>
      <c r="BH464">
        <v>1454</v>
      </c>
      <c r="BI464">
        <v>230.99</v>
      </c>
      <c r="BJ464">
        <v>2409</v>
      </c>
      <c r="BK464">
        <v>270</v>
      </c>
      <c r="BL464">
        <v>9816</v>
      </c>
      <c r="BM464">
        <v>7029</v>
      </c>
      <c r="BN464">
        <v>1478.4</v>
      </c>
      <c r="BO464">
        <v>743.5</v>
      </c>
      <c r="BP464">
        <v>1938.5</v>
      </c>
      <c r="BQ464">
        <v>230.99</v>
      </c>
      <c r="BR464">
        <v>130.49</v>
      </c>
      <c r="BS464">
        <v>4812404</v>
      </c>
      <c r="BT464">
        <v>49706.2</v>
      </c>
      <c r="BU464" t="str">
        <f>SRP[[#This Row],[Tier]]&amp;" - "&amp;DOLLAR(SRP[[#This Row],[United States]],2)&amp;" USD"</f>
        <v>462 - $230.99 USD</v>
      </c>
      <c r="BV464" t="str">
        <f>WSP[[#This Row],[LOOKUP]]</f>
        <v>462 - $161.69 USD</v>
      </c>
    </row>
    <row r="465" spans="1:74" x14ac:dyDescent="0.25">
      <c r="A465">
        <v>463</v>
      </c>
      <c r="B465">
        <v>231.49</v>
      </c>
      <c r="C465">
        <v>17594</v>
      </c>
      <c r="D465">
        <v>1406.5</v>
      </c>
      <c r="E465">
        <v>337.2</v>
      </c>
      <c r="F465">
        <v>231.49</v>
      </c>
      <c r="G465">
        <v>20435</v>
      </c>
      <c r="H465">
        <v>231.49</v>
      </c>
      <c r="I465">
        <v>462</v>
      </c>
      <c r="J465">
        <v>347.25</v>
      </c>
      <c r="K465">
        <v>231.49</v>
      </c>
      <c r="L465">
        <v>125650</v>
      </c>
      <c r="M465">
        <v>925</v>
      </c>
      <c r="N465">
        <v>331400</v>
      </c>
      <c r="O465">
        <v>115750</v>
      </c>
      <c r="P465">
        <v>1389</v>
      </c>
      <c r="Q465">
        <v>231.49</v>
      </c>
      <c r="R465">
        <v>4629</v>
      </c>
      <c r="S465">
        <v>1302.5</v>
      </c>
      <c r="T465">
        <v>1479.75</v>
      </c>
      <c r="U465">
        <v>231.49</v>
      </c>
      <c r="V465">
        <v>231.49</v>
      </c>
      <c r="W465">
        <v>231.49</v>
      </c>
      <c r="X465">
        <v>231.49</v>
      </c>
      <c r="Y465">
        <v>231.49</v>
      </c>
      <c r="Z465">
        <v>2658.5</v>
      </c>
      <c r="AA465">
        <v>46290</v>
      </c>
      <c r="AB465">
        <v>30094</v>
      </c>
      <c r="AC465">
        <v>6130</v>
      </c>
      <c r="AD465">
        <v>2285000</v>
      </c>
      <c r="AE465">
        <v>231.49</v>
      </c>
      <c r="AF465">
        <v>1127.5</v>
      </c>
      <c r="AG465">
        <v>231.49</v>
      </c>
      <c r="AH465">
        <v>22986</v>
      </c>
      <c r="AI465">
        <v>34624</v>
      </c>
      <c r="AJ465">
        <v>229400</v>
      </c>
      <c r="AK465">
        <v>231.49</v>
      </c>
      <c r="AL465">
        <v>270.5</v>
      </c>
      <c r="AM465">
        <v>622.04999999999995</v>
      </c>
      <c r="AN465">
        <v>231.49</v>
      </c>
      <c r="AO465">
        <v>705</v>
      </c>
      <c r="AP465">
        <v>231.49</v>
      </c>
      <c r="AQ465">
        <v>69199</v>
      </c>
      <c r="AR465">
        <v>3190</v>
      </c>
      <c r="AS465">
        <v>231.49</v>
      </c>
      <c r="AT465">
        <v>251.45</v>
      </c>
      <c r="AU465">
        <v>1456.5</v>
      </c>
      <c r="AV465">
        <v>21891.5</v>
      </c>
      <c r="AW465">
        <v>625.04999999999995</v>
      </c>
      <c r="AX465">
        <v>9459</v>
      </c>
      <c r="AY465">
        <v>562.99</v>
      </c>
      <c r="AZ465">
        <v>231.49</v>
      </c>
      <c r="BA465">
        <v>835.4</v>
      </c>
      <c r="BB465">
        <v>831.4</v>
      </c>
      <c r="BC465">
        <v>9359</v>
      </c>
      <c r="BD465">
        <v>420.5</v>
      </c>
      <c r="BE465">
        <v>241.4</v>
      </c>
      <c r="BF465">
        <v>231.49</v>
      </c>
      <c r="BG465">
        <v>231.49</v>
      </c>
      <c r="BH465">
        <v>1456.5</v>
      </c>
      <c r="BI465">
        <v>231.49</v>
      </c>
      <c r="BJ465">
        <v>2414</v>
      </c>
      <c r="BK465">
        <v>270.5</v>
      </c>
      <c r="BL465">
        <v>9839</v>
      </c>
      <c r="BM465">
        <v>7044</v>
      </c>
      <c r="BN465">
        <v>1481.6</v>
      </c>
      <c r="BO465">
        <v>745.25</v>
      </c>
      <c r="BP465">
        <v>1942.75</v>
      </c>
      <c r="BQ465">
        <v>231.49</v>
      </c>
      <c r="BR465">
        <v>130.74</v>
      </c>
      <c r="BS465">
        <v>4822821</v>
      </c>
      <c r="BT465">
        <v>49813.8</v>
      </c>
      <c r="BU465" t="str">
        <f>SRP[[#This Row],[Tier]]&amp;" - "&amp;DOLLAR(SRP[[#This Row],[United States]],2)&amp;" USD"</f>
        <v>463 - $231.49 USD</v>
      </c>
      <c r="BV465" t="str">
        <f>WSP[[#This Row],[LOOKUP]]</f>
        <v>463 - $162.04 USD</v>
      </c>
    </row>
    <row r="466" spans="1:74" x14ac:dyDescent="0.25">
      <c r="A466">
        <v>464</v>
      </c>
      <c r="B466">
        <v>231.99</v>
      </c>
      <c r="C466">
        <v>17632</v>
      </c>
      <c r="D466">
        <v>1409</v>
      </c>
      <c r="E466">
        <v>337.95</v>
      </c>
      <c r="F466">
        <v>231.99</v>
      </c>
      <c r="G466">
        <v>20480</v>
      </c>
      <c r="H466">
        <v>231.99</v>
      </c>
      <c r="I466">
        <v>463</v>
      </c>
      <c r="J466">
        <v>348</v>
      </c>
      <c r="K466">
        <v>231.99</v>
      </c>
      <c r="L466">
        <v>125900</v>
      </c>
      <c r="M466">
        <v>927</v>
      </c>
      <c r="N466">
        <v>331900</v>
      </c>
      <c r="O466">
        <v>116000</v>
      </c>
      <c r="P466">
        <v>1392</v>
      </c>
      <c r="Q466">
        <v>231.99</v>
      </c>
      <c r="R466">
        <v>4639</v>
      </c>
      <c r="S466">
        <v>1305</v>
      </c>
      <c r="T466">
        <v>1483</v>
      </c>
      <c r="U466">
        <v>231.99</v>
      </c>
      <c r="V466">
        <v>231.99</v>
      </c>
      <c r="W466">
        <v>231.99</v>
      </c>
      <c r="X466">
        <v>231.99</v>
      </c>
      <c r="Y466">
        <v>231.99</v>
      </c>
      <c r="Z466">
        <v>2665</v>
      </c>
      <c r="AA466">
        <v>46390</v>
      </c>
      <c r="AB466">
        <v>30159</v>
      </c>
      <c r="AC466">
        <v>6140</v>
      </c>
      <c r="AD466">
        <v>2290000</v>
      </c>
      <c r="AE466">
        <v>231.99</v>
      </c>
      <c r="AF466">
        <v>1130</v>
      </c>
      <c r="AG466">
        <v>231.99</v>
      </c>
      <c r="AH466">
        <v>23008</v>
      </c>
      <c r="AI466">
        <v>34699</v>
      </c>
      <c r="AJ466">
        <v>229900</v>
      </c>
      <c r="AK466">
        <v>231.99</v>
      </c>
      <c r="AL466">
        <v>271</v>
      </c>
      <c r="AM466">
        <v>623.4</v>
      </c>
      <c r="AN466">
        <v>231.99</v>
      </c>
      <c r="AO466">
        <v>706</v>
      </c>
      <c r="AP466">
        <v>231.99</v>
      </c>
      <c r="AQ466">
        <v>69349</v>
      </c>
      <c r="AR466">
        <v>3197</v>
      </c>
      <c r="AS466">
        <v>231.99</v>
      </c>
      <c r="AT466">
        <v>251.95</v>
      </c>
      <c r="AU466">
        <v>1459</v>
      </c>
      <c r="AV466">
        <v>21939</v>
      </c>
      <c r="AW466">
        <v>626.4</v>
      </c>
      <c r="AX466">
        <v>9479</v>
      </c>
      <c r="AY466">
        <v>563.99</v>
      </c>
      <c r="AZ466">
        <v>231.99</v>
      </c>
      <c r="BA466">
        <v>837.2</v>
      </c>
      <c r="BB466">
        <v>833.2</v>
      </c>
      <c r="BC466">
        <v>9379</v>
      </c>
      <c r="BD466">
        <v>421</v>
      </c>
      <c r="BE466">
        <v>241.9</v>
      </c>
      <c r="BF466">
        <v>231.99</v>
      </c>
      <c r="BG466">
        <v>231.99</v>
      </c>
      <c r="BH466">
        <v>1459</v>
      </c>
      <c r="BI466">
        <v>231.99</v>
      </c>
      <c r="BJ466">
        <v>2419</v>
      </c>
      <c r="BK466">
        <v>271</v>
      </c>
      <c r="BL466">
        <v>9862</v>
      </c>
      <c r="BM466">
        <v>7059</v>
      </c>
      <c r="BN466">
        <v>1484.8</v>
      </c>
      <c r="BO466">
        <v>747</v>
      </c>
      <c r="BP466">
        <v>1947</v>
      </c>
      <c r="BQ466">
        <v>231.99</v>
      </c>
      <c r="BR466">
        <v>130.99</v>
      </c>
      <c r="BS466">
        <v>4833238</v>
      </c>
      <c r="BT466">
        <v>49921.4</v>
      </c>
      <c r="BU466" t="str">
        <f>SRP[[#This Row],[Tier]]&amp;" - "&amp;DOLLAR(SRP[[#This Row],[United States]],2)&amp;" USD"</f>
        <v>464 - $231.99 USD</v>
      </c>
      <c r="BV466" t="str">
        <f>WSP[[#This Row],[LOOKUP]]</f>
        <v>464 - $162.39 USD</v>
      </c>
    </row>
    <row r="467" spans="1:74" x14ac:dyDescent="0.25">
      <c r="A467">
        <v>465</v>
      </c>
      <c r="B467">
        <v>232.49</v>
      </c>
      <c r="C467">
        <v>17670</v>
      </c>
      <c r="D467">
        <v>1411.5</v>
      </c>
      <c r="E467">
        <v>338.7</v>
      </c>
      <c r="F467">
        <v>232.49</v>
      </c>
      <c r="G467">
        <v>20525</v>
      </c>
      <c r="H467">
        <v>232.49</v>
      </c>
      <c r="I467">
        <v>464</v>
      </c>
      <c r="J467">
        <v>348.75</v>
      </c>
      <c r="K467">
        <v>232.49</v>
      </c>
      <c r="L467">
        <v>126150</v>
      </c>
      <c r="M467">
        <v>929</v>
      </c>
      <c r="N467">
        <v>332400</v>
      </c>
      <c r="O467">
        <v>116250</v>
      </c>
      <c r="P467">
        <v>1395</v>
      </c>
      <c r="Q467">
        <v>232.49</v>
      </c>
      <c r="R467">
        <v>4649</v>
      </c>
      <c r="S467">
        <v>1307.5</v>
      </c>
      <c r="T467">
        <v>1486.25</v>
      </c>
      <c r="U467">
        <v>232.49</v>
      </c>
      <c r="V467">
        <v>232.49</v>
      </c>
      <c r="W467">
        <v>232.49</v>
      </c>
      <c r="X467">
        <v>232.49</v>
      </c>
      <c r="Y467">
        <v>232.49</v>
      </c>
      <c r="Z467">
        <v>2671.5</v>
      </c>
      <c r="AA467">
        <v>46490</v>
      </c>
      <c r="AB467">
        <v>30224</v>
      </c>
      <c r="AC467">
        <v>6150</v>
      </c>
      <c r="AD467">
        <v>2295000</v>
      </c>
      <c r="AE467">
        <v>232.49</v>
      </c>
      <c r="AF467">
        <v>1132.5</v>
      </c>
      <c r="AG467">
        <v>232.49</v>
      </c>
      <c r="AH467">
        <v>23030</v>
      </c>
      <c r="AI467">
        <v>34774</v>
      </c>
      <c r="AJ467">
        <v>230400</v>
      </c>
      <c r="AK467">
        <v>232.49</v>
      </c>
      <c r="AL467">
        <v>271.5</v>
      </c>
      <c r="AM467">
        <v>624.75</v>
      </c>
      <c r="AN467">
        <v>232.49</v>
      </c>
      <c r="AO467">
        <v>708</v>
      </c>
      <c r="AP467">
        <v>232.49</v>
      </c>
      <c r="AQ467">
        <v>69499</v>
      </c>
      <c r="AR467">
        <v>3204</v>
      </c>
      <c r="AS467">
        <v>232.49</v>
      </c>
      <c r="AT467">
        <v>252.45</v>
      </c>
      <c r="AU467">
        <v>1461.5</v>
      </c>
      <c r="AV467">
        <v>21986.5</v>
      </c>
      <c r="AW467">
        <v>627.75</v>
      </c>
      <c r="AX467">
        <v>9499</v>
      </c>
      <c r="AY467">
        <v>564.99</v>
      </c>
      <c r="AZ467">
        <v>232.49</v>
      </c>
      <c r="BA467">
        <v>839</v>
      </c>
      <c r="BB467">
        <v>835</v>
      </c>
      <c r="BC467">
        <v>9399</v>
      </c>
      <c r="BD467">
        <v>421.5</v>
      </c>
      <c r="BE467">
        <v>242.4</v>
      </c>
      <c r="BF467">
        <v>232.49</v>
      </c>
      <c r="BG467">
        <v>232.49</v>
      </c>
      <c r="BH467">
        <v>1461.5</v>
      </c>
      <c r="BI467">
        <v>232.49</v>
      </c>
      <c r="BJ467">
        <v>2424</v>
      </c>
      <c r="BK467">
        <v>271.5</v>
      </c>
      <c r="BL467">
        <v>9885</v>
      </c>
      <c r="BM467">
        <v>7074</v>
      </c>
      <c r="BN467">
        <v>1488</v>
      </c>
      <c r="BO467">
        <v>748.75</v>
      </c>
      <c r="BP467">
        <v>1951.25</v>
      </c>
      <c r="BQ467">
        <v>232.49</v>
      </c>
      <c r="BR467">
        <v>131.24</v>
      </c>
      <c r="BS467">
        <v>4843655</v>
      </c>
      <c r="BT467">
        <v>50029</v>
      </c>
      <c r="BU467" t="str">
        <f>SRP[[#This Row],[Tier]]&amp;" - "&amp;DOLLAR(SRP[[#This Row],[United States]],2)&amp;" USD"</f>
        <v>465 - $232.49 USD</v>
      </c>
      <c r="BV467" t="str">
        <f>WSP[[#This Row],[LOOKUP]]</f>
        <v>465 - $162.74 USD</v>
      </c>
    </row>
    <row r="468" spans="1:74" x14ac:dyDescent="0.25">
      <c r="A468">
        <v>466</v>
      </c>
      <c r="B468">
        <v>232.99</v>
      </c>
      <c r="C468">
        <v>17708</v>
      </c>
      <c r="D468">
        <v>1414</v>
      </c>
      <c r="E468">
        <v>339.45</v>
      </c>
      <c r="F468">
        <v>232.99</v>
      </c>
      <c r="G468">
        <v>20570</v>
      </c>
      <c r="H468">
        <v>232.99</v>
      </c>
      <c r="I468">
        <v>465</v>
      </c>
      <c r="J468">
        <v>349.5</v>
      </c>
      <c r="K468">
        <v>232.99</v>
      </c>
      <c r="L468">
        <v>126400</v>
      </c>
      <c r="M468">
        <v>931</v>
      </c>
      <c r="N468">
        <v>332900</v>
      </c>
      <c r="O468">
        <v>116500</v>
      </c>
      <c r="P468">
        <v>1398</v>
      </c>
      <c r="Q468">
        <v>232.99</v>
      </c>
      <c r="R468">
        <v>4659</v>
      </c>
      <c r="S468">
        <v>1310</v>
      </c>
      <c r="T468">
        <v>1489.5</v>
      </c>
      <c r="U468">
        <v>232.99</v>
      </c>
      <c r="V468">
        <v>232.99</v>
      </c>
      <c r="W468">
        <v>232.99</v>
      </c>
      <c r="X468">
        <v>232.99</v>
      </c>
      <c r="Y468">
        <v>232.99</v>
      </c>
      <c r="Z468">
        <v>2678</v>
      </c>
      <c r="AA468">
        <v>46590</v>
      </c>
      <c r="AB468">
        <v>30289</v>
      </c>
      <c r="AC468">
        <v>6160</v>
      </c>
      <c r="AD468">
        <v>2300000</v>
      </c>
      <c r="AE468">
        <v>232.99</v>
      </c>
      <c r="AF468">
        <v>1135</v>
      </c>
      <c r="AG468">
        <v>232.99</v>
      </c>
      <c r="AH468">
        <v>23052</v>
      </c>
      <c r="AI468">
        <v>34849</v>
      </c>
      <c r="AJ468">
        <v>230900</v>
      </c>
      <c r="AK468">
        <v>232.99</v>
      </c>
      <c r="AL468">
        <v>272</v>
      </c>
      <c r="AM468">
        <v>626.1</v>
      </c>
      <c r="AN468">
        <v>232.99</v>
      </c>
      <c r="AO468">
        <v>709</v>
      </c>
      <c r="AP468">
        <v>232.99</v>
      </c>
      <c r="AQ468">
        <v>69649</v>
      </c>
      <c r="AR468">
        <v>3211</v>
      </c>
      <c r="AS468">
        <v>232.99</v>
      </c>
      <c r="AT468">
        <v>252.95</v>
      </c>
      <c r="AU468">
        <v>1464</v>
      </c>
      <c r="AV468">
        <v>22034</v>
      </c>
      <c r="AW468">
        <v>629.1</v>
      </c>
      <c r="AX468">
        <v>9519</v>
      </c>
      <c r="AY468">
        <v>565.99</v>
      </c>
      <c r="AZ468">
        <v>232.99</v>
      </c>
      <c r="BA468">
        <v>840.8</v>
      </c>
      <c r="BB468">
        <v>836.8</v>
      </c>
      <c r="BC468">
        <v>9419</v>
      </c>
      <c r="BD468">
        <v>422</v>
      </c>
      <c r="BE468">
        <v>242.9</v>
      </c>
      <c r="BF468">
        <v>232.99</v>
      </c>
      <c r="BG468">
        <v>232.99</v>
      </c>
      <c r="BH468">
        <v>1464</v>
      </c>
      <c r="BI468">
        <v>232.99</v>
      </c>
      <c r="BJ468">
        <v>2429</v>
      </c>
      <c r="BK468">
        <v>272</v>
      </c>
      <c r="BL468">
        <v>9908</v>
      </c>
      <c r="BM468">
        <v>7089</v>
      </c>
      <c r="BN468">
        <v>1491.2</v>
      </c>
      <c r="BO468">
        <v>750.5</v>
      </c>
      <c r="BP468">
        <v>1955.5</v>
      </c>
      <c r="BQ468">
        <v>232.99</v>
      </c>
      <c r="BR468">
        <v>131.49</v>
      </c>
      <c r="BS468">
        <v>4854072</v>
      </c>
      <c r="BT468">
        <v>50136.6</v>
      </c>
      <c r="BU468" t="str">
        <f>SRP[[#This Row],[Tier]]&amp;" - "&amp;DOLLAR(SRP[[#This Row],[United States]],2)&amp;" USD"</f>
        <v>466 - $232.99 USD</v>
      </c>
      <c r="BV468" t="str">
        <f>WSP[[#This Row],[LOOKUP]]</f>
        <v>466 - $163.09 USD</v>
      </c>
    </row>
    <row r="469" spans="1:74" x14ac:dyDescent="0.25">
      <c r="A469">
        <v>467</v>
      </c>
      <c r="B469">
        <v>233.49</v>
      </c>
      <c r="C469">
        <v>17746</v>
      </c>
      <c r="D469">
        <v>1416.5</v>
      </c>
      <c r="E469">
        <v>340.2</v>
      </c>
      <c r="F469">
        <v>233.49</v>
      </c>
      <c r="G469">
        <v>20615</v>
      </c>
      <c r="H469">
        <v>233.49</v>
      </c>
      <c r="I469">
        <v>466</v>
      </c>
      <c r="J469">
        <v>350.25</v>
      </c>
      <c r="K469">
        <v>233.49</v>
      </c>
      <c r="L469">
        <v>126650</v>
      </c>
      <c r="M469">
        <v>933</v>
      </c>
      <c r="N469">
        <v>333400</v>
      </c>
      <c r="O469">
        <v>116750</v>
      </c>
      <c r="P469">
        <v>1401</v>
      </c>
      <c r="Q469">
        <v>233.49</v>
      </c>
      <c r="R469">
        <v>4669</v>
      </c>
      <c r="S469">
        <v>1312.5</v>
      </c>
      <c r="T469">
        <v>1492.75</v>
      </c>
      <c r="U469">
        <v>233.49</v>
      </c>
      <c r="V469">
        <v>233.49</v>
      </c>
      <c r="W469">
        <v>233.49</v>
      </c>
      <c r="X469">
        <v>233.49</v>
      </c>
      <c r="Y469">
        <v>233.49</v>
      </c>
      <c r="Z469">
        <v>2684.5</v>
      </c>
      <c r="AA469">
        <v>46690</v>
      </c>
      <c r="AB469">
        <v>30354</v>
      </c>
      <c r="AC469">
        <v>6170</v>
      </c>
      <c r="AD469">
        <v>2305000</v>
      </c>
      <c r="AE469">
        <v>233.49</v>
      </c>
      <c r="AF469">
        <v>1137.5</v>
      </c>
      <c r="AG469">
        <v>233.49</v>
      </c>
      <c r="AH469">
        <v>23074</v>
      </c>
      <c r="AI469">
        <v>34924</v>
      </c>
      <c r="AJ469">
        <v>231400</v>
      </c>
      <c r="AK469">
        <v>233.49</v>
      </c>
      <c r="AL469">
        <v>272.5</v>
      </c>
      <c r="AM469">
        <v>627.45000000000005</v>
      </c>
      <c r="AN469">
        <v>233.49</v>
      </c>
      <c r="AO469">
        <v>711</v>
      </c>
      <c r="AP469">
        <v>233.49</v>
      </c>
      <c r="AQ469">
        <v>69799</v>
      </c>
      <c r="AR469">
        <v>3218</v>
      </c>
      <c r="AS469">
        <v>233.49</v>
      </c>
      <c r="AT469">
        <v>253.45</v>
      </c>
      <c r="AU469">
        <v>1466.5</v>
      </c>
      <c r="AV469">
        <v>22081.5</v>
      </c>
      <c r="AW469">
        <v>630.45000000000005</v>
      </c>
      <c r="AX469">
        <v>9539</v>
      </c>
      <c r="AY469">
        <v>566.99</v>
      </c>
      <c r="AZ469">
        <v>233.49</v>
      </c>
      <c r="BA469">
        <v>842.6</v>
      </c>
      <c r="BB469">
        <v>838.6</v>
      </c>
      <c r="BC469">
        <v>9439</v>
      </c>
      <c r="BD469">
        <v>422.5</v>
      </c>
      <c r="BE469">
        <v>243.4</v>
      </c>
      <c r="BF469">
        <v>233.49</v>
      </c>
      <c r="BG469">
        <v>233.49</v>
      </c>
      <c r="BH469">
        <v>1466.5</v>
      </c>
      <c r="BI469">
        <v>233.49</v>
      </c>
      <c r="BJ469">
        <v>2434</v>
      </c>
      <c r="BK469">
        <v>272.5</v>
      </c>
      <c r="BL469">
        <v>9931</v>
      </c>
      <c r="BM469">
        <v>7104</v>
      </c>
      <c r="BN469">
        <v>1494.4</v>
      </c>
      <c r="BO469">
        <v>752.25</v>
      </c>
      <c r="BP469">
        <v>1959.75</v>
      </c>
      <c r="BQ469">
        <v>233.49</v>
      </c>
      <c r="BR469">
        <v>131.74</v>
      </c>
      <c r="BS469">
        <v>4864489</v>
      </c>
      <c r="BT469">
        <v>50244.2</v>
      </c>
      <c r="BU469" t="str">
        <f>SRP[[#This Row],[Tier]]&amp;" - "&amp;DOLLAR(SRP[[#This Row],[United States]],2)&amp;" USD"</f>
        <v>467 - $233.49 USD</v>
      </c>
      <c r="BV469" t="str">
        <f>WSP[[#This Row],[LOOKUP]]</f>
        <v>467 - $163.44 USD</v>
      </c>
    </row>
    <row r="470" spans="1:74" x14ac:dyDescent="0.25">
      <c r="A470">
        <v>468</v>
      </c>
      <c r="B470">
        <v>233.99</v>
      </c>
      <c r="C470">
        <v>17784</v>
      </c>
      <c r="D470">
        <v>1419</v>
      </c>
      <c r="E470">
        <v>340.95</v>
      </c>
      <c r="F470">
        <v>233.99</v>
      </c>
      <c r="G470">
        <v>20660</v>
      </c>
      <c r="H470">
        <v>233.99</v>
      </c>
      <c r="I470">
        <v>467</v>
      </c>
      <c r="J470">
        <v>351</v>
      </c>
      <c r="K470">
        <v>233.99</v>
      </c>
      <c r="L470">
        <v>126900</v>
      </c>
      <c r="M470">
        <v>935</v>
      </c>
      <c r="N470">
        <v>333900</v>
      </c>
      <c r="O470">
        <v>117000</v>
      </c>
      <c r="P470">
        <v>1404</v>
      </c>
      <c r="Q470">
        <v>233.99</v>
      </c>
      <c r="R470">
        <v>4679</v>
      </c>
      <c r="S470">
        <v>1315</v>
      </c>
      <c r="T470">
        <v>1496</v>
      </c>
      <c r="U470">
        <v>233.99</v>
      </c>
      <c r="V470">
        <v>233.99</v>
      </c>
      <c r="W470">
        <v>233.99</v>
      </c>
      <c r="X470">
        <v>233.99</v>
      </c>
      <c r="Y470">
        <v>233.99</v>
      </c>
      <c r="Z470">
        <v>2691</v>
      </c>
      <c r="AA470">
        <v>46790</v>
      </c>
      <c r="AB470">
        <v>30419</v>
      </c>
      <c r="AC470">
        <v>6180</v>
      </c>
      <c r="AD470">
        <v>2310000</v>
      </c>
      <c r="AE470">
        <v>233.99</v>
      </c>
      <c r="AF470">
        <v>1140</v>
      </c>
      <c r="AG470">
        <v>233.99</v>
      </c>
      <c r="AH470">
        <v>23096</v>
      </c>
      <c r="AI470">
        <v>34999</v>
      </c>
      <c r="AJ470">
        <v>231900</v>
      </c>
      <c r="AK470">
        <v>233.99</v>
      </c>
      <c r="AL470">
        <v>273</v>
      </c>
      <c r="AM470">
        <v>628.79999999999995</v>
      </c>
      <c r="AN470">
        <v>233.99</v>
      </c>
      <c r="AO470">
        <v>712</v>
      </c>
      <c r="AP470">
        <v>233.99</v>
      </c>
      <c r="AQ470">
        <v>69949</v>
      </c>
      <c r="AR470">
        <v>3225</v>
      </c>
      <c r="AS470">
        <v>233.99</v>
      </c>
      <c r="AT470">
        <v>253.95</v>
      </c>
      <c r="AU470">
        <v>1469</v>
      </c>
      <c r="AV470">
        <v>22129</v>
      </c>
      <c r="AW470">
        <v>631.79999999999995</v>
      </c>
      <c r="AX470">
        <v>9559</v>
      </c>
      <c r="AY470">
        <v>567.99</v>
      </c>
      <c r="AZ470">
        <v>233.99</v>
      </c>
      <c r="BA470">
        <v>844.4</v>
      </c>
      <c r="BB470">
        <v>840.4</v>
      </c>
      <c r="BC470">
        <v>9459</v>
      </c>
      <c r="BD470">
        <v>423</v>
      </c>
      <c r="BE470">
        <v>243.9</v>
      </c>
      <c r="BF470">
        <v>233.99</v>
      </c>
      <c r="BG470">
        <v>233.99</v>
      </c>
      <c r="BH470">
        <v>1469</v>
      </c>
      <c r="BI470">
        <v>233.99</v>
      </c>
      <c r="BJ470">
        <v>2439</v>
      </c>
      <c r="BK470">
        <v>273</v>
      </c>
      <c r="BL470">
        <v>9954</v>
      </c>
      <c r="BM470">
        <v>7119</v>
      </c>
      <c r="BN470">
        <v>1497.6</v>
      </c>
      <c r="BO470">
        <v>754</v>
      </c>
      <c r="BP470">
        <v>1964</v>
      </c>
      <c r="BQ470">
        <v>233.99</v>
      </c>
      <c r="BR470">
        <v>131.99</v>
      </c>
      <c r="BS470">
        <v>4874906</v>
      </c>
      <c r="BT470">
        <v>50351.8</v>
      </c>
      <c r="BU470" t="str">
        <f>SRP[[#This Row],[Tier]]&amp;" - "&amp;DOLLAR(SRP[[#This Row],[United States]],2)&amp;" USD"</f>
        <v>468 - $233.99 USD</v>
      </c>
      <c r="BV470" t="str">
        <f>WSP[[#This Row],[LOOKUP]]</f>
        <v>468 - $163.79 USD</v>
      </c>
    </row>
    <row r="471" spans="1:74" x14ac:dyDescent="0.25">
      <c r="A471">
        <v>469</v>
      </c>
      <c r="B471">
        <v>234.49</v>
      </c>
      <c r="C471">
        <v>17822</v>
      </c>
      <c r="D471">
        <v>1421.5</v>
      </c>
      <c r="E471">
        <v>341.7</v>
      </c>
      <c r="F471">
        <v>234.49</v>
      </c>
      <c r="G471">
        <v>20705</v>
      </c>
      <c r="H471">
        <v>234.49</v>
      </c>
      <c r="I471">
        <v>468</v>
      </c>
      <c r="J471">
        <v>351.75</v>
      </c>
      <c r="K471">
        <v>234.49</v>
      </c>
      <c r="L471">
        <v>127150</v>
      </c>
      <c r="M471">
        <v>937</v>
      </c>
      <c r="N471">
        <v>334400</v>
      </c>
      <c r="O471">
        <v>117250</v>
      </c>
      <c r="P471">
        <v>1407</v>
      </c>
      <c r="Q471">
        <v>234.49</v>
      </c>
      <c r="R471">
        <v>4689</v>
      </c>
      <c r="S471">
        <v>1317.5</v>
      </c>
      <c r="T471">
        <v>1499.25</v>
      </c>
      <c r="U471">
        <v>234.49</v>
      </c>
      <c r="V471">
        <v>234.49</v>
      </c>
      <c r="W471">
        <v>234.49</v>
      </c>
      <c r="X471">
        <v>234.49</v>
      </c>
      <c r="Y471">
        <v>234.49</v>
      </c>
      <c r="Z471">
        <v>2697.5</v>
      </c>
      <c r="AA471">
        <v>46890</v>
      </c>
      <c r="AB471">
        <v>30484</v>
      </c>
      <c r="AC471">
        <v>6190</v>
      </c>
      <c r="AD471">
        <v>2315000</v>
      </c>
      <c r="AE471">
        <v>234.49</v>
      </c>
      <c r="AF471">
        <v>1142.5</v>
      </c>
      <c r="AG471">
        <v>234.49</v>
      </c>
      <c r="AH471">
        <v>23118</v>
      </c>
      <c r="AI471">
        <v>35074</v>
      </c>
      <c r="AJ471">
        <v>232400</v>
      </c>
      <c r="AK471">
        <v>234.49</v>
      </c>
      <c r="AL471">
        <v>273.5</v>
      </c>
      <c r="AM471">
        <v>630.15</v>
      </c>
      <c r="AN471">
        <v>234.49</v>
      </c>
      <c r="AO471">
        <v>714</v>
      </c>
      <c r="AP471">
        <v>234.49</v>
      </c>
      <c r="AQ471">
        <v>70099</v>
      </c>
      <c r="AR471">
        <v>3232</v>
      </c>
      <c r="AS471">
        <v>234.49</v>
      </c>
      <c r="AT471">
        <v>254.45</v>
      </c>
      <c r="AU471">
        <v>1471.5</v>
      </c>
      <c r="AV471">
        <v>22176.5</v>
      </c>
      <c r="AW471">
        <v>633.15</v>
      </c>
      <c r="AX471">
        <v>9579</v>
      </c>
      <c r="AY471">
        <v>568.99</v>
      </c>
      <c r="AZ471">
        <v>234.49</v>
      </c>
      <c r="BA471">
        <v>846.2</v>
      </c>
      <c r="BB471">
        <v>842.2</v>
      </c>
      <c r="BC471">
        <v>9479</v>
      </c>
      <c r="BD471">
        <v>423.5</v>
      </c>
      <c r="BE471">
        <v>244.4</v>
      </c>
      <c r="BF471">
        <v>234.49</v>
      </c>
      <c r="BG471">
        <v>234.49</v>
      </c>
      <c r="BH471">
        <v>1471.5</v>
      </c>
      <c r="BI471">
        <v>234.49</v>
      </c>
      <c r="BJ471">
        <v>2444</v>
      </c>
      <c r="BK471">
        <v>273.5</v>
      </c>
      <c r="BL471">
        <v>9977</v>
      </c>
      <c r="BM471">
        <v>7134</v>
      </c>
      <c r="BN471">
        <v>1500.8</v>
      </c>
      <c r="BO471">
        <v>755.75</v>
      </c>
      <c r="BP471">
        <v>1968.25</v>
      </c>
      <c r="BQ471">
        <v>234.49</v>
      </c>
      <c r="BR471">
        <v>132.24</v>
      </c>
      <c r="BS471">
        <v>4885323</v>
      </c>
      <c r="BT471">
        <v>50459.4</v>
      </c>
      <c r="BU471" t="str">
        <f>SRP[[#This Row],[Tier]]&amp;" - "&amp;DOLLAR(SRP[[#This Row],[United States]],2)&amp;" USD"</f>
        <v>469 - $234.49 USD</v>
      </c>
      <c r="BV471" t="str">
        <f>WSP[[#This Row],[LOOKUP]]</f>
        <v>469 - $164.14 USD</v>
      </c>
    </row>
    <row r="472" spans="1:74" x14ac:dyDescent="0.25">
      <c r="A472">
        <v>470</v>
      </c>
      <c r="B472">
        <v>234.99</v>
      </c>
      <c r="C472">
        <v>17860</v>
      </c>
      <c r="D472">
        <v>1424</v>
      </c>
      <c r="E472">
        <v>342.45</v>
      </c>
      <c r="F472">
        <v>234.99</v>
      </c>
      <c r="G472">
        <v>20750</v>
      </c>
      <c r="H472">
        <v>234.99</v>
      </c>
      <c r="I472">
        <v>469</v>
      </c>
      <c r="J472">
        <v>352.5</v>
      </c>
      <c r="K472">
        <v>234.99</v>
      </c>
      <c r="L472">
        <v>127400</v>
      </c>
      <c r="M472">
        <v>939</v>
      </c>
      <c r="N472">
        <v>334900</v>
      </c>
      <c r="O472">
        <v>117500</v>
      </c>
      <c r="P472">
        <v>1410</v>
      </c>
      <c r="Q472">
        <v>234.99</v>
      </c>
      <c r="R472">
        <v>4699</v>
      </c>
      <c r="S472">
        <v>1320</v>
      </c>
      <c r="T472">
        <v>1502.5</v>
      </c>
      <c r="U472">
        <v>234.99</v>
      </c>
      <c r="V472">
        <v>234.99</v>
      </c>
      <c r="W472">
        <v>234.99</v>
      </c>
      <c r="X472">
        <v>234.99</v>
      </c>
      <c r="Y472">
        <v>234.99</v>
      </c>
      <c r="Z472">
        <v>2704</v>
      </c>
      <c r="AA472">
        <v>46990</v>
      </c>
      <c r="AB472">
        <v>30549</v>
      </c>
      <c r="AC472">
        <v>6200</v>
      </c>
      <c r="AD472">
        <v>2320000</v>
      </c>
      <c r="AE472">
        <v>234.99</v>
      </c>
      <c r="AF472">
        <v>1145</v>
      </c>
      <c r="AG472">
        <v>234.99</v>
      </c>
      <c r="AH472">
        <v>23140</v>
      </c>
      <c r="AI472">
        <v>35149</v>
      </c>
      <c r="AJ472">
        <v>232900</v>
      </c>
      <c r="AK472">
        <v>234.99</v>
      </c>
      <c r="AL472">
        <v>274</v>
      </c>
      <c r="AM472">
        <v>631.5</v>
      </c>
      <c r="AN472">
        <v>234.99</v>
      </c>
      <c r="AO472">
        <v>715</v>
      </c>
      <c r="AP472">
        <v>234.99</v>
      </c>
      <c r="AQ472">
        <v>70249</v>
      </c>
      <c r="AR472">
        <v>3239</v>
      </c>
      <c r="AS472">
        <v>234.99</v>
      </c>
      <c r="AT472">
        <v>254.95</v>
      </c>
      <c r="AU472">
        <v>1474</v>
      </c>
      <c r="AV472">
        <v>22224</v>
      </c>
      <c r="AW472">
        <v>634.5</v>
      </c>
      <c r="AX472">
        <v>9599</v>
      </c>
      <c r="AY472">
        <v>569.99</v>
      </c>
      <c r="AZ472">
        <v>234.99</v>
      </c>
      <c r="BA472">
        <v>848</v>
      </c>
      <c r="BB472">
        <v>844</v>
      </c>
      <c r="BC472">
        <v>9499</v>
      </c>
      <c r="BD472">
        <v>424</v>
      </c>
      <c r="BE472">
        <v>244.9</v>
      </c>
      <c r="BF472">
        <v>234.99</v>
      </c>
      <c r="BG472">
        <v>234.99</v>
      </c>
      <c r="BH472">
        <v>1474</v>
      </c>
      <c r="BI472">
        <v>234.99</v>
      </c>
      <c r="BJ472">
        <v>2449</v>
      </c>
      <c r="BK472">
        <v>274</v>
      </c>
      <c r="BL472">
        <v>10000</v>
      </c>
      <c r="BM472">
        <v>7149</v>
      </c>
      <c r="BN472">
        <v>1504</v>
      </c>
      <c r="BO472">
        <v>757.5</v>
      </c>
      <c r="BP472">
        <v>1972.5</v>
      </c>
      <c r="BQ472">
        <v>234.99</v>
      </c>
      <c r="BR472">
        <v>132.49</v>
      </c>
      <c r="BS472">
        <v>4895740</v>
      </c>
      <c r="BT472">
        <v>50567</v>
      </c>
      <c r="BU472" t="str">
        <f>SRP[[#This Row],[Tier]]&amp;" - "&amp;DOLLAR(SRP[[#This Row],[United States]],2)&amp;" USD"</f>
        <v>470 - $234.99 USD</v>
      </c>
      <c r="BV472" t="str">
        <f>WSP[[#This Row],[LOOKUP]]</f>
        <v>470 - $164.49 USD</v>
      </c>
    </row>
    <row r="473" spans="1:74" x14ac:dyDescent="0.25">
      <c r="A473">
        <v>471</v>
      </c>
      <c r="B473">
        <v>235.49</v>
      </c>
      <c r="C473">
        <v>17898</v>
      </c>
      <c r="D473">
        <v>1426.5</v>
      </c>
      <c r="E473">
        <v>343.2</v>
      </c>
      <c r="F473">
        <v>235.49</v>
      </c>
      <c r="G473">
        <v>20795</v>
      </c>
      <c r="H473">
        <v>235.49</v>
      </c>
      <c r="I473">
        <v>470</v>
      </c>
      <c r="J473">
        <v>353.25</v>
      </c>
      <c r="K473">
        <v>235.49</v>
      </c>
      <c r="L473">
        <v>127650</v>
      </c>
      <c r="M473">
        <v>941</v>
      </c>
      <c r="N473">
        <v>335400</v>
      </c>
      <c r="O473">
        <v>117750</v>
      </c>
      <c r="P473">
        <v>1413</v>
      </c>
      <c r="Q473">
        <v>235.49</v>
      </c>
      <c r="R473">
        <v>4709</v>
      </c>
      <c r="S473">
        <v>1322.5</v>
      </c>
      <c r="T473">
        <v>1505.75</v>
      </c>
      <c r="U473">
        <v>235.49</v>
      </c>
      <c r="V473">
        <v>235.49</v>
      </c>
      <c r="W473">
        <v>235.49</v>
      </c>
      <c r="X473">
        <v>235.49</v>
      </c>
      <c r="Y473">
        <v>235.49</v>
      </c>
      <c r="Z473">
        <v>2710.5</v>
      </c>
      <c r="AA473">
        <v>47090</v>
      </c>
      <c r="AB473">
        <v>30614</v>
      </c>
      <c r="AC473">
        <v>6210</v>
      </c>
      <c r="AD473">
        <v>2325000</v>
      </c>
      <c r="AE473">
        <v>235.49</v>
      </c>
      <c r="AF473">
        <v>1147.5</v>
      </c>
      <c r="AG473">
        <v>235.49</v>
      </c>
      <c r="AH473">
        <v>23162</v>
      </c>
      <c r="AI473">
        <v>35224</v>
      </c>
      <c r="AJ473">
        <v>233400</v>
      </c>
      <c r="AK473">
        <v>235.49</v>
      </c>
      <c r="AL473">
        <v>274.5</v>
      </c>
      <c r="AM473">
        <v>632.85</v>
      </c>
      <c r="AN473">
        <v>235.49</v>
      </c>
      <c r="AO473">
        <v>717</v>
      </c>
      <c r="AP473">
        <v>235.49</v>
      </c>
      <c r="AQ473">
        <v>70399</v>
      </c>
      <c r="AR473">
        <v>3246</v>
      </c>
      <c r="AS473">
        <v>235.49</v>
      </c>
      <c r="AT473">
        <v>255.45</v>
      </c>
      <c r="AU473">
        <v>1476.5</v>
      </c>
      <c r="AV473">
        <v>22271.5</v>
      </c>
      <c r="AW473">
        <v>635.85</v>
      </c>
      <c r="AX473">
        <v>9619</v>
      </c>
      <c r="AY473">
        <v>570.99</v>
      </c>
      <c r="AZ473">
        <v>235.49</v>
      </c>
      <c r="BA473">
        <v>849.8</v>
      </c>
      <c r="BB473">
        <v>845.8</v>
      </c>
      <c r="BC473">
        <v>9519</v>
      </c>
      <c r="BD473">
        <v>424.5</v>
      </c>
      <c r="BE473">
        <v>245.4</v>
      </c>
      <c r="BF473">
        <v>235.49</v>
      </c>
      <c r="BG473">
        <v>235.49</v>
      </c>
      <c r="BH473">
        <v>1476.5</v>
      </c>
      <c r="BI473">
        <v>235.49</v>
      </c>
      <c r="BJ473">
        <v>2454</v>
      </c>
      <c r="BK473">
        <v>274.5</v>
      </c>
      <c r="BL473">
        <v>10023</v>
      </c>
      <c r="BM473">
        <v>7164</v>
      </c>
      <c r="BN473">
        <v>1507.2</v>
      </c>
      <c r="BO473">
        <v>759.25</v>
      </c>
      <c r="BP473">
        <v>1976.75</v>
      </c>
      <c r="BQ473">
        <v>235.49</v>
      </c>
      <c r="BR473">
        <v>132.74</v>
      </c>
      <c r="BS473">
        <v>4906157</v>
      </c>
      <c r="BT473">
        <v>50674.6</v>
      </c>
      <c r="BU473" t="str">
        <f>SRP[[#This Row],[Tier]]&amp;" - "&amp;DOLLAR(SRP[[#This Row],[United States]],2)&amp;" USD"</f>
        <v>471 - $235.49 USD</v>
      </c>
      <c r="BV473" t="str">
        <f>WSP[[#This Row],[LOOKUP]]</f>
        <v>471 - $164.84 USD</v>
      </c>
    </row>
    <row r="474" spans="1:74" x14ac:dyDescent="0.25">
      <c r="A474">
        <v>472</v>
      </c>
      <c r="B474">
        <v>235.99</v>
      </c>
      <c r="C474">
        <v>17936</v>
      </c>
      <c r="D474">
        <v>1429</v>
      </c>
      <c r="E474">
        <v>343.95</v>
      </c>
      <c r="F474">
        <v>235.99</v>
      </c>
      <c r="G474">
        <v>20840</v>
      </c>
      <c r="H474">
        <v>235.99</v>
      </c>
      <c r="I474">
        <v>471</v>
      </c>
      <c r="J474">
        <v>354</v>
      </c>
      <c r="K474">
        <v>235.99</v>
      </c>
      <c r="L474">
        <v>127900</v>
      </c>
      <c r="M474">
        <v>943</v>
      </c>
      <c r="N474">
        <v>335900</v>
      </c>
      <c r="O474">
        <v>118000</v>
      </c>
      <c r="P474">
        <v>1416</v>
      </c>
      <c r="Q474">
        <v>235.99</v>
      </c>
      <c r="R474">
        <v>4719</v>
      </c>
      <c r="S474">
        <v>1325</v>
      </c>
      <c r="T474">
        <v>1509</v>
      </c>
      <c r="U474">
        <v>235.99</v>
      </c>
      <c r="V474">
        <v>235.99</v>
      </c>
      <c r="W474">
        <v>235.99</v>
      </c>
      <c r="X474">
        <v>235.99</v>
      </c>
      <c r="Y474">
        <v>235.99</v>
      </c>
      <c r="Z474">
        <v>2717</v>
      </c>
      <c r="AA474">
        <v>47190</v>
      </c>
      <c r="AB474">
        <v>30679</v>
      </c>
      <c r="AC474">
        <v>6220</v>
      </c>
      <c r="AD474">
        <v>2330000</v>
      </c>
      <c r="AE474">
        <v>235.99</v>
      </c>
      <c r="AF474">
        <v>1150</v>
      </c>
      <c r="AG474">
        <v>235.99</v>
      </c>
      <c r="AH474">
        <v>23184</v>
      </c>
      <c r="AI474">
        <v>35299</v>
      </c>
      <c r="AJ474">
        <v>233900</v>
      </c>
      <c r="AK474">
        <v>235.99</v>
      </c>
      <c r="AL474">
        <v>275</v>
      </c>
      <c r="AM474">
        <v>634.20000000000005</v>
      </c>
      <c r="AN474">
        <v>235.99</v>
      </c>
      <c r="AO474">
        <v>718</v>
      </c>
      <c r="AP474">
        <v>235.99</v>
      </c>
      <c r="AQ474">
        <v>70549</v>
      </c>
      <c r="AR474">
        <v>3253</v>
      </c>
      <c r="AS474">
        <v>235.99</v>
      </c>
      <c r="AT474">
        <v>255.95</v>
      </c>
      <c r="AU474">
        <v>1479</v>
      </c>
      <c r="AV474">
        <v>22319</v>
      </c>
      <c r="AW474">
        <v>637.20000000000005</v>
      </c>
      <c r="AX474">
        <v>9639</v>
      </c>
      <c r="AY474">
        <v>571.99</v>
      </c>
      <c r="AZ474">
        <v>235.99</v>
      </c>
      <c r="BA474">
        <v>851.6</v>
      </c>
      <c r="BB474">
        <v>847.6</v>
      </c>
      <c r="BC474">
        <v>9539</v>
      </c>
      <c r="BD474">
        <v>425</v>
      </c>
      <c r="BE474">
        <v>245.9</v>
      </c>
      <c r="BF474">
        <v>235.99</v>
      </c>
      <c r="BG474">
        <v>235.99</v>
      </c>
      <c r="BH474">
        <v>1479</v>
      </c>
      <c r="BI474">
        <v>235.99</v>
      </c>
      <c r="BJ474">
        <v>2459</v>
      </c>
      <c r="BK474">
        <v>275</v>
      </c>
      <c r="BL474">
        <v>10046</v>
      </c>
      <c r="BM474">
        <v>7179</v>
      </c>
      <c r="BN474">
        <v>1510.4</v>
      </c>
      <c r="BO474">
        <v>761</v>
      </c>
      <c r="BP474">
        <v>1981</v>
      </c>
      <c r="BQ474">
        <v>235.99</v>
      </c>
      <c r="BR474">
        <v>132.99</v>
      </c>
      <c r="BS474">
        <v>4916574</v>
      </c>
      <c r="BT474">
        <v>50782.2</v>
      </c>
      <c r="BU474" t="str">
        <f>SRP[[#This Row],[Tier]]&amp;" - "&amp;DOLLAR(SRP[[#This Row],[United States]],2)&amp;" USD"</f>
        <v>472 - $235.99 USD</v>
      </c>
      <c r="BV474" t="str">
        <f>WSP[[#This Row],[LOOKUP]]</f>
        <v>472 - $165.19 USD</v>
      </c>
    </row>
    <row r="475" spans="1:74" x14ac:dyDescent="0.25">
      <c r="A475">
        <v>473</v>
      </c>
      <c r="B475">
        <v>236.49</v>
      </c>
      <c r="C475">
        <v>17974</v>
      </c>
      <c r="D475">
        <v>1431.5</v>
      </c>
      <c r="E475">
        <v>344.7</v>
      </c>
      <c r="F475">
        <v>236.49</v>
      </c>
      <c r="G475">
        <v>20885</v>
      </c>
      <c r="H475">
        <v>236.49</v>
      </c>
      <c r="I475">
        <v>472</v>
      </c>
      <c r="J475">
        <v>354.75</v>
      </c>
      <c r="K475">
        <v>236.49</v>
      </c>
      <c r="L475">
        <v>128150</v>
      </c>
      <c r="M475">
        <v>945</v>
      </c>
      <c r="N475">
        <v>336400</v>
      </c>
      <c r="O475">
        <v>118250</v>
      </c>
      <c r="P475">
        <v>1419</v>
      </c>
      <c r="Q475">
        <v>236.49</v>
      </c>
      <c r="R475">
        <v>4729</v>
      </c>
      <c r="S475">
        <v>1327.5</v>
      </c>
      <c r="T475">
        <v>1512.25</v>
      </c>
      <c r="U475">
        <v>236.49</v>
      </c>
      <c r="V475">
        <v>236.49</v>
      </c>
      <c r="W475">
        <v>236.49</v>
      </c>
      <c r="X475">
        <v>236.49</v>
      </c>
      <c r="Y475">
        <v>236.49</v>
      </c>
      <c r="Z475">
        <v>2723.5</v>
      </c>
      <c r="AA475">
        <v>47290</v>
      </c>
      <c r="AB475">
        <v>30744</v>
      </c>
      <c r="AC475">
        <v>6230</v>
      </c>
      <c r="AD475">
        <v>2335000</v>
      </c>
      <c r="AE475">
        <v>236.49</v>
      </c>
      <c r="AF475">
        <v>1152.5</v>
      </c>
      <c r="AG475">
        <v>236.49</v>
      </c>
      <c r="AH475">
        <v>23206</v>
      </c>
      <c r="AI475">
        <v>35374</v>
      </c>
      <c r="AJ475">
        <v>234400</v>
      </c>
      <c r="AK475">
        <v>236.49</v>
      </c>
      <c r="AL475">
        <v>275.5</v>
      </c>
      <c r="AM475">
        <v>635.54999999999995</v>
      </c>
      <c r="AN475">
        <v>236.49</v>
      </c>
      <c r="AO475">
        <v>720</v>
      </c>
      <c r="AP475">
        <v>236.49</v>
      </c>
      <c r="AQ475">
        <v>70699</v>
      </c>
      <c r="AR475">
        <v>3260</v>
      </c>
      <c r="AS475">
        <v>236.49</v>
      </c>
      <c r="AT475">
        <v>256.45</v>
      </c>
      <c r="AU475">
        <v>1481.5</v>
      </c>
      <c r="AV475">
        <v>22366.5</v>
      </c>
      <c r="AW475">
        <v>638.54999999999995</v>
      </c>
      <c r="AX475">
        <v>9659</v>
      </c>
      <c r="AY475">
        <v>572.99</v>
      </c>
      <c r="AZ475">
        <v>236.49</v>
      </c>
      <c r="BA475">
        <v>853.4</v>
      </c>
      <c r="BB475">
        <v>849.4</v>
      </c>
      <c r="BC475">
        <v>9559</v>
      </c>
      <c r="BD475">
        <v>425.5</v>
      </c>
      <c r="BE475">
        <v>246.4</v>
      </c>
      <c r="BF475">
        <v>236.49</v>
      </c>
      <c r="BG475">
        <v>236.49</v>
      </c>
      <c r="BH475">
        <v>1481.5</v>
      </c>
      <c r="BI475">
        <v>236.49</v>
      </c>
      <c r="BJ475">
        <v>2464</v>
      </c>
      <c r="BK475">
        <v>275.5</v>
      </c>
      <c r="BL475">
        <v>10069</v>
      </c>
      <c r="BM475">
        <v>7194</v>
      </c>
      <c r="BN475">
        <v>1513.6</v>
      </c>
      <c r="BO475">
        <v>762.75</v>
      </c>
      <c r="BP475">
        <v>1985.25</v>
      </c>
      <c r="BQ475">
        <v>236.49</v>
      </c>
      <c r="BR475">
        <v>133.24</v>
      </c>
      <c r="BS475">
        <v>4926991</v>
      </c>
      <c r="BT475">
        <v>50889.8</v>
      </c>
      <c r="BU475" t="str">
        <f>SRP[[#This Row],[Tier]]&amp;" - "&amp;DOLLAR(SRP[[#This Row],[United States]],2)&amp;" USD"</f>
        <v>473 - $236.49 USD</v>
      </c>
      <c r="BV475" t="str">
        <f>WSP[[#This Row],[LOOKUP]]</f>
        <v>473 - $165.54 USD</v>
      </c>
    </row>
    <row r="476" spans="1:74" x14ac:dyDescent="0.25">
      <c r="A476">
        <v>474</v>
      </c>
      <c r="B476">
        <v>236.99</v>
      </c>
      <c r="C476">
        <v>18012</v>
      </c>
      <c r="D476">
        <v>1434</v>
      </c>
      <c r="E476">
        <v>345.45</v>
      </c>
      <c r="F476">
        <v>236.99</v>
      </c>
      <c r="G476">
        <v>20930</v>
      </c>
      <c r="H476">
        <v>236.99</v>
      </c>
      <c r="I476">
        <v>473</v>
      </c>
      <c r="J476">
        <v>355.5</v>
      </c>
      <c r="K476">
        <v>236.99</v>
      </c>
      <c r="L476">
        <v>128400</v>
      </c>
      <c r="M476">
        <v>947</v>
      </c>
      <c r="N476">
        <v>336900</v>
      </c>
      <c r="O476">
        <v>118500</v>
      </c>
      <c r="P476">
        <v>1422</v>
      </c>
      <c r="Q476">
        <v>236.99</v>
      </c>
      <c r="R476">
        <v>4739</v>
      </c>
      <c r="S476">
        <v>1330</v>
      </c>
      <c r="T476">
        <v>1515.5</v>
      </c>
      <c r="U476">
        <v>236.99</v>
      </c>
      <c r="V476">
        <v>236.99</v>
      </c>
      <c r="W476">
        <v>236.99</v>
      </c>
      <c r="X476">
        <v>236.99</v>
      </c>
      <c r="Y476">
        <v>236.99</v>
      </c>
      <c r="Z476">
        <v>2730</v>
      </c>
      <c r="AA476">
        <v>47390</v>
      </c>
      <c r="AB476">
        <v>30809</v>
      </c>
      <c r="AC476">
        <v>6240</v>
      </c>
      <c r="AD476">
        <v>2340000</v>
      </c>
      <c r="AE476">
        <v>236.99</v>
      </c>
      <c r="AF476">
        <v>1155</v>
      </c>
      <c r="AG476">
        <v>236.99</v>
      </c>
      <c r="AH476">
        <v>23228</v>
      </c>
      <c r="AI476">
        <v>35449</v>
      </c>
      <c r="AJ476">
        <v>234900</v>
      </c>
      <c r="AK476">
        <v>236.99</v>
      </c>
      <c r="AL476">
        <v>276</v>
      </c>
      <c r="AM476">
        <v>636.9</v>
      </c>
      <c r="AN476">
        <v>236.99</v>
      </c>
      <c r="AO476">
        <v>721</v>
      </c>
      <c r="AP476">
        <v>236.99</v>
      </c>
      <c r="AQ476">
        <v>70849</v>
      </c>
      <c r="AR476">
        <v>3267</v>
      </c>
      <c r="AS476">
        <v>236.99</v>
      </c>
      <c r="AT476">
        <v>256.95</v>
      </c>
      <c r="AU476">
        <v>1484</v>
      </c>
      <c r="AV476">
        <v>22414</v>
      </c>
      <c r="AW476">
        <v>639.9</v>
      </c>
      <c r="AX476">
        <v>9679</v>
      </c>
      <c r="AY476">
        <v>573.99</v>
      </c>
      <c r="AZ476">
        <v>236.99</v>
      </c>
      <c r="BA476">
        <v>855.2</v>
      </c>
      <c r="BB476">
        <v>851.2</v>
      </c>
      <c r="BC476">
        <v>9579</v>
      </c>
      <c r="BD476">
        <v>426</v>
      </c>
      <c r="BE476">
        <v>246.9</v>
      </c>
      <c r="BF476">
        <v>236.99</v>
      </c>
      <c r="BG476">
        <v>236.99</v>
      </c>
      <c r="BH476">
        <v>1484</v>
      </c>
      <c r="BI476">
        <v>236.99</v>
      </c>
      <c r="BJ476">
        <v>2469</v>
      </c>
      <c r="BK476">
        <v>276</v>
      </c>
      <c r="BL476">
        <v>10092</v>
      </c>
      <c r="BM476">
        <v>7209</v>
      </c>
      <c r="BN476">
        <v>1516.8</v>
      </c>
      <c r="BO476">
        <v>764.5</v>
      </c>
      <c r="BP476">
        <v>1989.5</v>
      </c>
      <c r="BQ476">
        <v>236.99</v>
      </c>
      <c r="BR476">
        <v>133.49</v>
      </c>
      <c r="BS476">
        <v>4937408</v>
      </c>
      <c r="BT476">
        <v>50997.4</v>
      </c>
      <c r="BU476" t="str">
        <f>SRP[[#This Row],[Tier]]&amp;" - "&amp;DOLLAR(SRP[[#This Row],[United States]],2)&amp;" USD"</f>
        <v>474 - $236.99 USD</v>
      </c>
      <c r="BV476" t="str">
        <f>WSP[[#This Row],[LOOKUP]]</f>
        <v>474 - $165.89 USD</v>
      </c>
    </row>
    <row r="477" spans="1:74" x14ac:dyDescent="0.25">
      <c r="A477">
        <v>475</v>
      </c>
      <c r="B477">
        <v>237.49</v>
      </c>
      <c r="C477">
        <v>18050</v>
      </c>
      <c r="D477">
        <v>1436.5</v>
      </c>
      <c r="E477">
        <v>346.2</v>
      </c>
      <c r="F477">
        <v>237.49</v>
      </c>
      <c r="G477">
        <v>20975</v>
      </c>
      <c r="H477">
        <v>237.49</v>
      </c>
      <c r="I477">
        <v>474</v>
      </c>
      <c r="J477">
        <v>356.25</v>
      </c>
      <c r="K477">
        <v>237.49</v>
      </c>
      <c r="L477">
        <v>128650</v>
      </c>
      <c r="M477">
        <v>949</v>
      </c>
      <c r="N477">
        <v>337400</v>
      </c>
      <c r="O477">
        <v>118750</v>
      </c>
      <c r="P477">
        <v>1425</v>
      </c>
      <c r="Q477">
        <v>237.49</v>
      </c>
      <c r="R477">
        <v>4749</v>
      </c>
      <c r="S477">
        <v>1332.5</v>
      </c>
      <c r="T477">
        <v>1518.75</v>
      </c>
      <c r="U477">
        <v>237.49</v>
      </c>
      <c r="V477">
        <v>237.49</v>
      </c>
      <c r="W477">
        <v>237.49</v>
      </c>
      <c r="X477">
        <v>237.49</v>
      </c>
      <c r="Y477">
        <v>237.49</v>
      </c>
      <c r="Z477">
        <v>2736.5</v>
      </c>
      <c r="AA477">
        <v>47490</v>
      </c>
      <c r="AB477">
        <v>30874</v>
      </c>
      <c r="AC477">
        <v>6250</v>
      </c>
      <c r="AD477">
        <v>2345000</v>
      </c>
      <c r="AE477">
        <v>237.49</v>
      </c>
      <c r="AF477">
        <v>1157.5</v>
      </c>
      <c r="AG477">
        <v>237.49</v>
      </c>
      <c r="AH477">
        <v>23250</v>
      </c>
      <c r="AI477">
        <v>35524</v>
      </c>
      <c r="AJ477">
        <v>235400</v>
      </c>
      <c r="AK477">
        <v>237.49</v>
      </c>
      <c r="AL477">
        <v>276.5</v>
      </c>
      <c r="AM477">
        <v>638.25</v>
      </c>
      <c r="AN477">
        <v>237.49</v>
      </c>
      <c r="AO477">
        <v>723</v>
      </c>
      <c r="AP477">
        <v>237.49</v>
      </c>
      <c r="AQ477">
        <v>70999</v>
      </c>
      <c r="AR477">
        <v>3274</v>
      </c>
      <c r="AS477">
        <v>237.49</v>
      </c>
      <c r="AT477">
        <v>257.45</v>
      </c>
      <c r="AU477">
        <v>1486.5</v>
      </c>
      <c r="AV477">
        <v>22461.5</v>
      </c>
      <c r="AW477">
        <v>641.25</v>
      </c>
      <c r="AX477">
        <v>9699</v>
      </c>
      <c r="AY477">
        <v>574.99</v>
      </c>
      <c r="AZ477">
        <v>237.49</v>
      </c>
      <c r="BA477">
        <v>857</v>
      </c>
      <c r="BB477">
        <v>853</v>
      </c>
      <c r="BC477">
        <v>9599</v>
      </c>
      <c r="BD477">
        <v>426.5</v>
      </c>
      <c r="BE477">
        <v>247.4</v>
      </c>
      <c r="BF477">
        <v>237.49</v>
      </c>
      <c r="BG477">
        <v>237.49</v>
      </c>
      <c r="BH477">
        <v>1486.5</v>
      </c>
      <c r="BI477">
        <v>237.49</v>
      </c>
      <c r="BJ477">
        <v>2474</v>
      </c>
      <c r="BK477">
        <v>276.5</v>
      </c>
      <c r="BL477">
        <v>10115</v>
      </c>
      <c r="BM477">
        <v>7224</v>
      </c>
      <c r="BN477">
        <v>1520</v>
      </c>
      <c r="BO477">
        <v>766.25</v>
      </c>
      <c r="BP477">
        <v>1993.75</v>
      </c>
      <c r="BQ477">
        <v>237.49</v>
      </c>
      <c r="BR477">
        <v>133.74</v>
      </c>
      <c r="BS477">
        <v>4947825</v>
      </c>
      <c r="BT477">
        <v>51105</v>
      </c>
      <c r="BU477" t="str">
        <f>SRP[[#This Row],[Tier]]&amp;" - "&amp;DOLLAR(SRP[[#This Row],[United States]],2)&amp;" USD"</f>
        <v>475 - $237.49 USD</v>
      </c>
      <c r="BV477" t="str">
        <f>WSP[[#This Row],[LOOKUP]]</f>
        <v>475 - $166.24 USD</v>
      </c>
    </row>
    <row r="478" spans="1:74" x14ac:dyDescent="0.25">
      <c r="A478">
        <v>476</v>
      </c>
      <c r="B478">
        <v>237.99</v>
      </c>
      <c r="C478">
        <v>18088</v>
      </c>
      <c r="D478">
        <v>1439</v>
      </c>
      <c r="E478">
        <v>346.95</v>
      </c>
      <c r="F478">
        <v>237.99</v>
      </c>
      <c r="G478">
        <v>21020</v>
      </c>
      <c r="H478">
        <v>237.99</v>
      </c>
      <c r="I478">
        <v>475</v>
      </c>
      <c r="J478">
        <v>357</v>
      </c>
      <c r="K478">
        <v>237.99</v>
      </c>
      <c r="L478">
        <v>128900</v>
      </c>
      <c r="M478">
        <v>951</v>
      </c>
      <c r="N478">
        <v>337900</v>
      </c>
      <c r="O478">
        <v>119000</v>
      </c>
      <c r="P478">
        <v>1428</v>
      </c>
      <c r="Q478">
        <v>237.99</v>
      </c>
      <c r="R478">
        <v>4759</v>
      </c>
      <c r="S478">
        <v>1335</v>
      </c>
      <c r="T478">
        <v>1522</v>
      </c>
      <c r="U478">
        <v>237.99</v>
      </c>
      <c r="V478">
        <v>237.99</v>
      </c>
      <c r="W478">
        <v>237.99</v>
      </c>
      <c r="X478">
        <v>237.99</v>
      </c>
      <c r="Y478">
        <v>237.99</v>
      </c>
      <c r="Z478">
        <v>2743</v>
      </c>
      <c r="AA478">
        <v>47590</v>
      </c>
      <c r="AB478">
        <v>30939</v>
      </c>
      <c r="AC478">
        <v>6260</v>
      </c>
      <c r="AD478">
        <v>2350000</v>
      </c>
      <c r="AE478">
        <v>237.99</v>
      </c>
      <c r="AF478">
        <v>1160</v>
      </c>
      <c r="AG478">
        <v>237.99</v>
      </c>
      <c r="AH478">
        <v>23272</v>
      </c>
      <c r="AI478">
        <v>35599</v>
      </c>
      <c r="AJ478">
        <v>235900</v>
      </c>
      <c r="AK478">
        <v>237.99</v>
      </c>
      <c r="AL478">
        <v>277</v>
      </c>
      <c r="AM478">
        <v>639.6</v>
      </c>
      <c r="AN478">
        <v>237.99</v>
      </c>
      <c r="AO478">
        <v>724</v>
      </c>
      <c r="AP478">
        <v>237.99</v>
      </c>
      <c r="AQ478">
        <v>71149</v>
      </c>
      <c r="AR478">
        <v>3281</v>
      </c>
      <c r="AS478">
        <v>237.99</v>
      </c>
      <c r="AT478">
        <v>257.95</v>
      </c>
      <c r="AU478">
        <v>1489</v>
      </c>
      <c r="AV478">
        <v>22509</v>
      </c>
      <c r="AW478">
        <v>642.6</v>
      </c>
      <c r="AX478">
        <v>9719</v>
      </c>
      <c r="AY478">
        <v>575.99</v>
      </c>
      <c r="AZ478">
        <v>237.99</v>
      </c>
      <c r="BA478">
        <v>858.8</v>
      </c>
      <c r="BB478">
        <v>854.8</v>
      </c>
      <c r="BC478">
        <v>9619</v>
      </c>
      <c r="BD478">
        <v>427</v>
      </c>
      <c r="BE478">
        <v>247.9</v>
      </c>
      <c r="BF478">
        <v>237.99</v>
      </c>
      <c r="BG478">
        <v>237.99</v>
      </c>
      <c r="BH478">
        <v>1489</v>
      </c>
      <c r="BI478">
        <v>237.99</v>
      </c>
      <c r="BJ478">
        <v>2479</v>
      </c>
      <c r="BK478">
        <v>277</v>
      </c>
      <c r="BL478">
        <v>10138</v>
      </c>
      <c r="BM478">
        <v>7239</v>
      </c>
      <c r="BN478">
        <v>1523.2</v>
      </c>
      <c r="BO478">
        <v>768</v>
      </c>
      <c r="BP478">
        <v>1998</v>
      </c>
      <c r="BQ478">
        <v>237.99</v>
      </c>
      <c r="BR478">
        <v>133.99</v>
      </c>
      <c r="BS478">
        <v>4958242</v>
      </c>
      <c r="BT478">
        <v>51212.6</v>
      </c>
      <c r="BU478" t="str">
        <f>SRP[[#This Row],[Tier]]&amp;" - "&amp;DOLLAR(SRP[[#This Row],[United States]],2)&amp;" USD"</f>
        <v>476 - $237.99 USD</v>
      </c>
      <c r="BV478" t="str">
        <f>WSP[[#This Row],[LOOKUP]]</f>
        <v>476 - $166.59 USD</v>
      </c>
    </row>
    <row r="479" spans="1:74" x14ac:dyDescent="0.25">
      <c r="A479">
        <v>477</v>
      </c>
      <c r="B479">
        <v>238.49</v>
      </c>
      <c r="C479">
        <v>18126</v>
      </c>
      <c r="D479">
        <v>1441.5</v>
      </c>
      <c r="E479">
        <v>347.7</v>
      </c>
      <c r="F479">
        <v>238.49</v>
      </c>
      <c r="G479">
        <v>21065</v>
      </c>
      <c r="H479">
        <v>238.49</v>
      </c>
      <c r="I479">
        <v>476</v>
      </c>
      <c r="J479">
        <v>357.75</v>
      </c>
      <c r="K479">
        <v>238.49</v>
      </c>
      <c r="L479">
        <v>129150</v>
      </c>
      <c r="M479">
        <v>953</v>
      </c>
      <c r="N479">
        <v>338400</v>
      </c>
      <c r="O479">
        <v>119250</v>
      </c>
      <c r="P479">
        <v>1431</v>
      </c>
      <c r="Q479">
        <v>238.49</v>
      </c>
      <c r="R479">
        <v>4769</v>
      </c>
      <c r="S479">
        <v>1337.5</v>
      </c>
      <c r="T479">
        <v>1525.25</v>
      </c>
      <c r="U479">
        <v>238.49</v>
      </c>
      <c r="V479">
        <v>238.49</v>
      </c>
      <c r="W479">
        <v>238.49</v>
      </c>
      <c r="X479">
        <v>238.49</v>
      </c>
      <c r="Y479">
        <v>238.49</v>
      </c>
      <c r="Z479">
        <v>2749.5</v>
      </c>
      <c r="AA479">
        <v>47690</v>
      </c>
      <c r="AB479">
        <v>31004</v>
      </c>
      <c r="AC479">
        <v>6270</v>
      </c>
      <c r="AD479">
        <v>2355000</v>
      </c>
      <c r="AE479">
        <v>238.49</v>
      </c>
      <c r="AF479">
        <v>1162.5</v>
      </c>
      <c r="AG479">
        <v>238.49</v>
      </c>
      <c r="AH479">
        <v>23294</v>
      </c>
      <c r="AI479">
        <v>35674</v>
      </c>
      <c r="AJ479">
        <v>236400</v>
      </c>
      <c r="AK479">
        <v>238.49</v>
      </c>
      <c r="AL479">
        <v>277.5</v>
      </c>
      <c r="AM479">
        <v>640.95000000000005</v>
      </c>
      <c r="AN479">
        <v>238.49</v>
      </c>
      <c r="AO479">
        <v>726</v>
      </c>
      <c r="AP479">
        <v>238.49</v>
      </c>
      <c r="AQ479">
        <v>71299</v>
      </c>
      <c r="AR479">
        <v>3288</v>
      </c>
      <c r="AS479">
        <v>238.49</v>
      </c>
      <c r="AT479">
        <v>258.45</v>
      </c>
      <c r="AU479">
        <v>1491.5</v>
      </c>
      <c r="AV479">
        <v>22556.5</v>
      </c>
      <c r="AW479">
        <v>643.95000000000005</v>
      </c>
      <c r="AX479">
        <v>9739</v>
      </c>
      <c r="AY479">
        <v>576.99</v>
      </c>
      <c r="AZ479">
        <v>238.49</v>
      </c>
      <c r="BA479">
        <v>860.6</v>
      </c>
      <c r="BB479">
        <v>856.6</v>
      </c>
      <c r="BC479">
        <v>9639</v>
      </c>
      <c r="BD479">
        <v>427.5</v>
      </c>
      <c r="BE479">
        <v>248.4</v>
      </c>
      <c r="BF479">
        <v>238.49</v>
      </c>
      <c r="BG479">
        <v>238.49</v>
      </c>
      <c r="BH479">
        <v>1491.5</v>
      </c>
      <c r="BI479">
        <v>238.49</v>
      </c>
      <c r="BJ479">
        <v>2484</v>
      </c>
      <c r="BK479">
        <v>277.5</v>
      </c>
      <c r="BL479">
        <v>10161</v>
      </c>
      <c r="BM479">
        <v>7254</v>
      </c>
      <c r="BN479">
        <v>1526.4</v>
      </c>
      <c r="BO479">
        <v>769.75</v>
      </c>
      <c r="BP479">
        <v>2002.25</v>
      </c>
      <c r="BQ479">
        <v>238.49</v>
      </c>
      <c r="BR479">
        <v>134.24</v>
      </c>
      <c r="BS479">
        <v>4968659</v>
      </c>
      <c r="BT479">
        <v>51320.2</v>
      </c>
      <c r="BU479" t="str">
        <f>SRP[[#This Row],[Tier]]&amp;" - "&amp;DOLLAR(SRP[[#This Row],[United States]],2)&amp;" USD"</f>
        <v>477 - $238.49 USD</v>
      </c>
      <c r="BV479" t="str">
        <f>WSP[[#This Row],[LOOKUP]]</f>
        <v>477 - $166.94 USD</v>
      </c>
    </row>
    <row r="480" spans="1:74" x14ac:dyDescent="0.25">
      <c r="A480">
        <v>478</v>
      </c>
      <c r="B480">
        <v>238.99</v>
      </c>
      <c r="C480">
        <v>18164</v>
      </c>
      <c r="D480">
        <v>1444</v>
      </c>
      <c r="E480">
        <v>348.45</v>
      </c>
      <c r="F480">
        <v>238.99</v>
      </c>
      <c r="G480">
        <v>21110</v>
      </c>
      <c r="H480">
        <v>238.99</v>
      </c>
      <c r="I480">
        <v>477</v>
      </c>
      <c r="J480">
        <v>358.5</v>
      </c>
      <c r="K480">
        <v>238.99</v>
      </c>
      <c r="L480">
        <v>129400</v>
      </c>
      <c r="M480">
        <v>955</v>
      </c>
      <c r="N480">
        <v>338900</v>
      </c>
      <c r="O480">
        <v>119500</v>
      </c>
      <c r="P480">
        <v>1434</v>
      </c>
      <c r="Q480">
        <v>238.99</v>
      </c>
      <c r="R480">
        <v>4779</v>
      </c>
      <c r="S480">
        <v>1340</v>
      </c>
      <c r="T480">
        <v>1528.5</v>
      </c>
      <c r="U480">
        <v>238.99</v>
      </c>
      <c r="V480">
        <v>238.99</v>
      </c>
      <c r="W480">
        <v>238.99</v>
      </c>
      <c r="X480">
        <v>238.99</v>
      </c>
      <c r="Y480">
        <v>238.99</v>
      </c>
      <c r="Z480">
        <v>2756</v>
      </c>
      <c r="AA480">
        <v>47790</v>
      </c>
      <c r="AB480">
        <v>31069</v>
      </c>
      <c r="AC480">
        <v>6280</v>
      </c>
      <c r="AD480">
        <v>2360000</v>
      </c>
      <c r="AE480">
        <v>238.99</v>
      </c>
      <c r="AF480">
        <v>1165</v>
      </c>
      <c r="AG480">
        <v>238.99</v>
      </c>
      <c r="AH480">
        <v>23316</v>
      </c>
      <c r="AI480">
        <v>35749</v>
      </c>
      <c r="AJ480">
        <v>236900</v>
      </c>
      <c r="AK480">
        <v>238.99</v>
      </c>
      <c r="AL480">
        <v>278</v>
      </c>
      <c r="AM480">
        <v>642.29999999999995</v>
      </c>
      <c r="AN480">
        <v>238.99</v>
      </c>
      <c r="AO480">
        <v>727</v>
      </c>
      <c r="AP480">
        <v>238.99</v>
      </c>
      <c r="AQ480">
        <v>71449</v>
      </c>
      <c r="AR480">
        <v>3295</v>
      </c>
      <c r="AS480">
        <v>238.99</v>
      </c>
      <c r="AT480">
        <v>258.95</v>
      </c>
      <c r="AU480">
        <v>1494</v>
      </c>
      <c r="AV480">
        <v>22604</v>
      </c>
      <c r="AW480">
        <v>645.29999999999995</v>
      </c>
      <c r="AX480">
        <v>9759</v>
      </c>
      <c r="AY480">
        <v>577.99</v>
      </c>
      <c r="AZ480">
        <v>238.99</v>
      </c>
      <c r="BA480">
        <v>862.4</v>
      </c>
      <c r="BB480">
        <v>858.4</v>
      </c>
      <c r="BC480">
        <v>9659</v>
      </c>
      <c r="BD480">
        <v>428</v>
      </c>
      <c r="BE480">
        <v>248.9</v>
      </c>
      <c r="BF480">
        <v>238.99</v>
      </c>
      <c r="BG480">
        <v>238.99</v>
      </c>
      <c r="BH480">
        <v>1494</v>
      </c>
      <c r="BI480">
        <v>238.99</v>
      </c>
      <c r="BJ480">
        <v>2489</v>
      </c>
      <c r="BK480">
        <v>278</v>
      </c>
      <c r="BL480">
        <v>10184</v>
      </c>
      <c r="BM480">
        <v>7269</v>
      </c>
      <c r="BN480">
        <v>1529.6</v>
      </c>
      <c r="BO480">
        <v>771.5</v>
      </c>
      <c r="BP480">
        <v>2006.5</v>
      </c>
      <c r="BQ480">
        <v>238.99</v>
      </c>
      <c r="BR480">
        <v>134.49</v>
      </c>
      <c r="BS480">
        <v>4979076</v>
      </c>
      <c r="BT480">
        <v>51427.8</v>
      </c>
      <c r="BU480" t="str">
        <f>SRP[[#This Row],[Tier]]&amp;" - "&amp;DOLLAR(SRP[[#This Row],[United States]],2)&amp;" USD"</f>
        <v>478 - $238.99 USD</v>
      </c>
      <c r="BV480" t="str">
        <f>WSP[[#This Row],[LOOKUP]]</f>
        <v>478 - $167.29 USD</v>
      </c>
    </row>
    <row r="481" spans="1:74" x14ac:dyDescent="0.25">
      <c r="A481">
        <v>479</v>
      </c>
      <c r="B481">
        <v>239.49</v>
      </c>
      <c r="C481">
        <v>18202</v>
      </c>
      <c r="D481">
        <v>1446.5</v>
      </c>
      <c r="E481">
        <v>349.2</v>
      </c>
      <c r="F481">
        <v>239.49</v>
      </c>
      <c r="G481">
        <v>21155</v>
      </c>
      <c r="H481">
        <v>239.49</v>
      </c>
      <c r="I481">
        <v>478</v>
      </c>
      <c r="J481">
        <v>359.25</v>
      </c>
      <c r="K481">
        <v>239.49</v>
      </c>
      <c r="L481">
        <v>129650</v>
      </c>
      <c r="M481">
        <v>957</v>
      </c>
      <c r="N481">
        <v>339400</v>
      </c>
      <c r="O481">
        <v>119750</v>
      </c>
      <c r="P481">
        <v>1437</v>
      </c>
      <c r="Q481">
        <v>239.49</v>
      </c>
      <c r="R481">
        <v>4789</v>
      </c>
      <c r="S481">
        <v>1342.5</v>
      </c>
      <c r="T481">
        <v>1531.75</v>
      </c>
      <c r="U481">
        <v>239.49</v>
      </c>
      <c r="V481">
        <v>239.49</v>
      </c>
      <c r="W481">
        <v>239.49</v>
      </c>
      <c r="X481">
        <v>239.49</v>
      </c>
      <c r="Y481">
        <v>239.49</v>
      </c>
      <c r="Z481">
        <v>2762.5</v>
      </c>
      <c r="AA481">
        <v>47890</v>
      </c>
      <c r="AB481">
        <v>31134</v>
      </c>
      <c r="AC481">
        <v>6290</v>
      </c>
      <c r="AD481">
        <v>2365000</v>
      </c>
      <c r="AE481">
        <v>239.49</v>
      </c>
      <c r="AF481">
        <v>1167.5</v>
      </c>
      <c r="AG481">
        <v>239.49</v>
      </c>
      <c r="AH481">
        <v>23338</v>
      </c>
      <c r="AI481">
        <v>35824</v>
      </c>
      <c r="AJ481">
        <v>237400</v>
      </c>
      <c r="AK481">
        <v>239.49</v>
      </c>
      <c r="AL481">
        <v>278.5</v>
      </c>
      <c r="AM481">
        <v>643.65</v>
      </c>
      <c r="AN481">
        <v>239.49</v>
      </c>
      <c r="AO481">
        <v>729</v>
      </c>
      <c r="AP481">
        <v>239.49</v>
      </c>
      <c r="AQ481">
        <v>71599</v>
      </c>
      <c r="AR481">
        <v>3302</v>
      </c>
      <c r="AS481">
        <v>239.49</v>
      </c>
      <c r="AT481">
        <v>259.45</v>
      </c>
      <c r="AU481">
        <v>1496.5</v>
      </c>
      <c r="AV481">
        <v>22651.5</v>
      </c>
      <c r="AW481">
        <v>646.65</v>
      </c>
      <c r="AX481">
        <v>9779</v>
      </c>
      <c r="AY481">
        <v>578.99</v>
      </c>
      <c r="AZ481">
        <v>239.49</v>
      </c>
      <c r="BA481">
        <v>864.2</v>
      </c>
      <c r="BB481">
        <v>860.2</v>
      </c>
      <c r="BC481">
        <v>9679</v>
      </c>
      <c r="BD481">
        <v>428.5</v>
      </c>
      <c r="BE481">
        <v>249.4</v>
      </c>
      <c r="BF481">
        <v>239.49</v>
      </c>
      <c r="BG481">
        <v>239.49</v>
      </c>
      <c r="BH481">
        <v>1496.5</v>
      </c>
      <c r="BI481">
        <v>239.49</v>
      </c>
      <c r="BJ481">
        <v>2494</v>
      </c>
      <c r="BK481">
        <v>278.5</v>
      </c>
      <c r="BL481">
        <v>10207</v>
      </c>
      <c r="BM481">
        <v>7284</v>
      </c>
      <c r="BN481">
        <v>1532.8</v>
      </c>
      <c r="BO481">
        <v>773.25</v>
      </c>
      <c r="BP481">
        <v>2010.75</v>
      </c>
      <c r="BQ481">
        <v>239.49</v>
      </c>
      <c r="BR481">
        <v>134.74</v>
      </c>
      <c r="BS481">
        <v>4989493</v>
      </c>
      <c r="BT481">
        <v>51535.4</v>
      </c>
      <c r="BU481" t="str">
        <f>SRP[[#This Row],[Tier]]&amp;" - "&amp;DOLLAR(SRP[[#This Row],[United States]],2)&amp;" USD"</f>
        <v>479 - $239.49 USD</v>
      </c>
      <c r="BV481" t="str">
        <f>WSP[[#This Row],[LOOKUP]]</f>
        <v>479 - $167.64 USD</v>
      </c>
    </row>
    <row r="482" spans="1:74" x14ac:dyDescent="0.25">
      <c r="A482">
        <v>480</v>
      </c>
      <c r="B482">
        <v>239.99</v>
      </c>
      <c r="C482">
        <v>18240</v>
      </c>
      <c r="D482">
        <v>1449</v>
      </c>
      <c r="E482">
        <v>349.95</v>
      </c>
      <c r="F482">
        <v>239.99</v>
      </c>
      <c r="G482">
        <v>21200</v>
      </c>
      <c r="H482">
        <v>239.99</v>
      </c>
      <c r="I482">
        <v>479</v>
      </c>
      <c r="J482">
        <v>360</v>
      </c>
      <c r="K482">
        <v>239.99</v>
      </c>
      <c r="L482">
        <v>129900</v>
      </c>
      <c r="M482">
        <v>959</v>
      </c>
      <c r="N482">
        <v>339900</v>
      </c>
      <c r="O482">
        <v>120000</v>
      </c>
      <c r="P482">
        <v>1440</v>
      </c>
      <c r="Q482">
        <v>239.99</v>
      </c>
      <c r="R482">
        <v>4799</v>
      </c>
      <c r="S482">
        <v>1345</v>
      </c>
      <c r="T482">
        <v>1535</v>
      </c>
      <c r="U482">
        <v>239.99</v>
      </c>
      <c r="V482">
        <v>239.99</v>
      </c>
      <c r="W482">
        <v>239.99</v>
      </c>
      <c r="X482">
        <v>239.99</v>
      </c>
      <c r="Y482">
        <v>239.99</v>
      </c>
      <c r="Z482">
        <v>2769</v>
      </c>
      <c r="AA482">
        <v>47990</v>
      </c>
      <c r="AB482">
        <v>31199</v>
      </c>
      <c r="AC482">
        <v>6300</v>
      </c>
      <c r="AD482">
        <v>2370000</v>
      </c>
      <c r="AE482">
        <v>239.99</v>
      </c>
      <c r="AF482">
        <v>1170</v>
      </c>
      <c r="AG482">
        <v>239.99</v>
      </c>
      <c r="AH482">
        <v>23360</v>
      </c>
      <c r="AI482">
        <v>35899</v>
      </c>
      <c r="AJ482">
        <v>237900</v>
      </c>
      <c r="AK482">
        <v>239.99</v>
      </c>
      <c r="AL482">
        <v>279</v>
      </c>
      <c r="AM482">
        <v>645</v>
      </c>
      <c r="AN482">
        <v>239.99</v>
      </c>
      <c r="AO482">
        <v>730</v>
      </c>
      <c r="AP482">
        <v>239.99</v>
      </c>
      <c r="AQ482">
        <v>71749</v>
      </c>
      <c r="AR482">
        <v>3309</v>
      </c>
      <c r="AS482">
        <v>239.99</v>
      </c>
      <c r="AT482">
        <v>259.95</v>
      </c>
      <c r="AU482">
        <v>1499</v>
      </c>
      <c r="AV482">
        <v>22699</v>
      </c>
      <c r="AW482">
        <v>648</v>
      </c>
      <c r="AX482">
        <v>9799</v>
      </c>
      <c r="AY482">
        <v>579.99</v>
      </c>
      <c r="AZ482">
        <v>239.99</v>
      </c>
      <c r="BA482">
        <v>866</v>
      </c>
      <c r="BB482">
        <v>862</v>
      </c>
      <c r="BC482">
        <v>9699</v>
      </c>
      <c r="BD482">
        <v>429</v>
      </c>
      <c r="BE482">
        <v>249.9</v>
      </c>
      <c r="BF482">
        <v>239.99</v>
      </c>
      <c r="BG482">
        <v>239.99</v>
      </c>
      <c r="BH482">
        <v>1499</v>
      </c>
      <c r="BI482">
        <v>239.99</v>
      </c>
      <c r="BJ482">
        <v>2499</v>
      </c>
      <c r="BK482">
        <v>279</v>
      </c>
      <c r="BL482">
        <v>10230</v>
      </c>
      <c r="BM482">
        <v>7299</v>
      </c>
      <c r="BN482">
        <v>1536</v>
      </c>
      <c r="BO482">
        <v>775</v>
      </c>
      <c r="BP482">
        <v>2015</v>
      </c>
      <c r="BQ482">
        <v>239.99</v>
      </c>
      <c r="BR482">
        <v>134.99</v>
      </c>
      <c r="BS482">
        <v>4999910</v>
      </c>
      <c r="BT482">
        <v>51643</v>
      </c>
      <c r="BU482" t="str">
        <f>SRP[[#This Row],[Tier]]&amp;" - "&amp;DOLLAR(SRP[[#This Row],[United States]],2)&amp;" USD"</f>
        <v>480 - $239.99 USD</v>
      </c>
      <c r="BV482" t="str">
        <f>WSP[[#This Row],[LOOKUP]]</f>
        <v>480 - $167.99 USD</v>
      </c>
    </row>
    <row r="483" spans="1:74" x14ac:dyDescent="0.25">
      <c r="A483">
        <v>481</v>
      </c>
      <c r="B483">
        <v>240.49</v>
      </c>
      <c r="C483">
        <v>18278</v>
      </c>
      <c r="D483">
        <v>1451.5</v>
      </c>
      <c r="E483">
        <v>350.7</v>
      </c>
      <c r="F483">
        <v>240.49</v>
      </c>
      <c r="G483">
        <v>21245</v>
      </c>
      <c r="H483">
        <v>240.49</v>
      </c>
      <c r="I483">
        <v>480</v>
      </c>
      <c r="J483">
        <v>360.75</v>
      </c>
      <c r="K483">
        <v>240.49</v>
      </c>
      <c r="L483">
        <v>130150</v>
      </c>
      <c r="M483">
        <v>961</v>
      </c>
      <c r="N483">
        <v>340400</v>
      </c>
      <c r="O483">
        <v>120250</v>
      </c>
      <c r="P483">
        <v>1443</v>
      </c>
      <c r="Q483">
        <v>240.49</v>
      </c>
      <c r="R483">
        <v>4809</v>
      </c>
      <c r="S483">
        <v>1347.5</v>
      </c>
      <c r="T483">
        <v>1538.25</v>
      </c>
      <c r="U483">
        <v>240.49</v>
      </c>
      <c r="V483">
        <v>240.49</v>
      </c>
      <c r="W483">
        <v>240.49</v>
      </c>
      <c r="X483">
        <v>240.49</v>
      </c>
      <c r="Y483">
        <v>240.49</v>
      </c>
      <c r="Z483">
        <v>2775.5</v>
      </c>
      <c r="AA483">
        <v>48090</v>
      </c>
      <c r="AB483">
        <v>31264</v>
      </c>
      <c r="AC483">
        <v>6310</v>
      </c>
      <c r="AD483">
        <v>2375000</v>
      </c>
      <c r="AE483">
        <v>240.49</v>
      </c>
      <c r="AF483">
        <v>1172.5</v>
      </c>
      <c r="AG483">
        <v>240.49</v>
      </c>
      <c r="AH483">
        <v>23382</v>
      </c>
      <c r="AI483">
        <v>35974</v>
      </c>
      <c r="AJ483">
        <v>238400</v>
      </c>
      <c r="AK483">
        <v>240.49</v>
      </c>
      <c r="AL483">
        <v>279.5</v>
      </c>
      <c r="AM483">
        <v>646.35</v>
      </c>
      <c r="AN483">
        <v>240.49</v>
      </c>
      <c r="AO483">
        <v>732</v>
      </c>
      <c r="AP483">
        <v>240.49</v>
      </c>
      <c r="AQ483">
        <v>71899</v>
      </c>
      <c r="AR483">
        <v>3316</v>
      </c>
      <c r="AS483">
        <v>240.49</v>
      </c>
      <c r="AT483">
        <v>260.45</v>
      </c>
      <c r="AU483">
        <v>1501.5</v>
      </c>
      <c r="AV483">
        <v>22746.5</v>
      </c>
      <c r="AW483">
        <v>649.35</v>
      </c>
      <c r="AX483">
        <v>9819</v>
      </c>
      <c r="AY483">
        <v>580.99</v>
      </c>
      <c r="AZ483">
        <v>240.49</v>
      </c>
      <c r="BA483">
        <v>867.8</v>
      </c>
      <c r="BB483">
        <v>863.8</v>
      </c>
      <c r="BC483">
        <v>9719</v>
      </c>
      <c r="BD483">
        <v>429.5</v>
      </c>
      <c r="BE483">
        <v>250.4</v>
      </c>
      <c r="BF483">
        <v>240.49</v>
      </c>
      <c r="BG483">
        <v>240.49</v>
      </c>
      <c r="BH483">
        <v>1501.5</v>
      </c>
      <c r="BI483">
        <v>240.49</v>
      </c>
      <c r="BJ483">
        <v>2504</v>
      </c>
      <c r="BK483">
        <v>279.5</v>
      </c>
      <c r="BL483">
        <v>10253</v>
      </c>
      <c r="BM483">
        <v>7314</v>
      </c>
      <c r="BN483">
        <v>1539.2</v>
      </c>
      <c r="BO483">
        <v>776.75</v>
      </c>
      <c r="BP483">
        <v>2019.25</v>
      </c>
      <c r="BQ483">
        <v>240.49</v>
      </c>
      <c r="BR483">
        <v>135.24</v>
      </c>
      <c r="BS483">
        <v>5010327</v>
      </c>
      <c r="BT483">
        <v>51750.6</v>
      </c>
      <c r="BU483" t="str">
        <f>SRP[[#This Row],[Tier]]&amp;" - "&amp;DOLLAR(SRP[[#This Row],[United States]],2)&amp;" USD"</f>
        <v>481 - $240.49 USD</v>
      </c>
      <c r="BV483" t="str">
        <f>WSP[[#This Row],[LOOKUP]]</f>
        <v>481 - $168.34 USD</v>
      </c>
    </row>
    <row r="484" spans="1:74" x14ac:dyDescent="0.25">
      <c r="A484">
        <v>482</v>
      </c>
      <c r="B484">
        <v>240.99</v>
      </c>
      <c r="C484">
        <v>18316</v>
      </c>
      <c r="D484">
        <v>1454</v>
      </c>
      <c r="E484">
        <v>351.45</v>
      </c>
      <c r="F484">
        <v>240.99</v>
      </c>
      <c r="G484">
        <v>21290</v>
      </c>
      <c r="H484">
        <v>240.99</v>
      </c>
      <c r="I484">
        <v>481</v>
      </c>
      <c r="J484">
        <v>361.5</v>
      </c>
      <c r="K484">
        <v>240.99</v>
      </c>
      <c r="L484">
        <v>130400</v>
      </c>
      <c r="M484">
        <v>963</v>
      </c>
      <c r="N484">
        <v>340900</v>
      </c>
      <c r="O484">
        <v>120500</v>
      </c>
      <c r="P484">
        <v>1446</v>
      </c>
      <c r="Q484">
        <v>240.99</v>
      </c>
      <c r="R484">
        <v>4819</v>
      </c>
      <c r="S484">
        <v>1350</v>
      </c>
      <c r="T484">
        <v>1541.5</v>
      </c>
      <c r="U484">
        <v>240.99</v>
      </c>
      <c r="V484">
        <v>240.99</v>
      </c>
      <c r="W484">
        <v>240.99</v>
      </c>
      <c r="X484">
        <v>240.99</v>
      </c>
      <c r="Y484">
        <v>240.99</v>
      </c>
      <c r="Z484">
        <v>2782</v>
      </c>
      <c r="AA484">
        <v>48190</v>
      </c>
      <c r="AB484">
        <v>31329</v>
      </c>
      <c r="AC484">
        <v>6320</v>
      </c>
      <c r="AD484">
        <v>2380000</v>
      </c>
      <c r="AE484">
        <v>240.99</v>
      </c>
      <c r="AF484">
        <v>1175</v>
      </c>
      <c r="AG484">
        <v>240.99</v>
      </c>
      <c r="AH484">
        <v>23404</v>
      </c>
      <c r="AI484">
        <v>36049</v>
      </c>
      <c r="AJ484">
        <v>238900</v>
      </c>
      <c r="AK484">
        <v>240.99</v>
      </c>
      <c r="AL484">
        <v>280</v>
      </c>
      <c r="AM484">
        <v>647.70000000000005</v>
      </c>
      <c r="AN484">
        <v>240.99</v>
      </c>
      <c r="AO484">
        <v>733</v>
      </c>
      <c r="AP484">
        <v>240.99</v>
      </c>
      <c r="AQ484">
        <v>72049</v>
      </c>
      <c r="AR484">
        <v>3323</v>
      </c>
      <c r="AS484">
        <v>240.99</v>
      </c>
      <c r="AT484">
        <v>260.95</v>
      </c>
      <c r="AU484">
        <v>1504</v>
      </c>
      <c r="AV484">
        <v>22794</v>
      </c>
      <c r="AW484">
        <v>650.70000000000005</v>
      </c>
      <c r="AX484">
        <v>9839</v>
      </c>
      <c r="AY484">
        <v>581.99</v>
      </c>
      <c r="AZ484">
        <v>240.99</v>
      </c>
      <c r="BA484">
        <v>869.6</v>
      </c>
      <c r="BB484">
        <v>865.6</v>
      </c>
      <c r="BC484">
        <v>9739</v>
      </c>
      <c r="BD484">
        <v>430</v>
      </c>
      <c r="BE484">
        <v>250.9</v>
      </c>
      <c r="BF484">
        <v>240.99</v>
      </c>
      <c r="BG484">
        <v>240.99</v>
      </c>
      <c r="BH484">
        <v>1504</v>
      </c>
      <c r="BI484">
        <v>240.99</v>
      </c>
      <c r="BJ484">
        <v>2509</v>
      </c>
      <c r="BK484">
        <v>280</v>
      </c>
      <c r="BL484">
        <v>10276</v>
      </c>
      <c r="BM484">
        <v>7329</v>
      </c>
      <c r="BN484">
        <v>1542.4</v>
      </c>
      <c r="BO484">
        <v>778.5</v>
      </c>
      <c r="BP484">
        <v>2023.5</v>
      </c>
      <c r="BQ484">
        <v>240.99</v>
      </c>
      <c r="BR484">
        <v>135.49</v>
      </c>
      <c r="BS484">
        <v>5020744</v>
      </c>
      <c r="BT484">
        <v>51858.2</v>
      </c>
      <c r="BU484" t="str">
        <f>SRP[[#This Row],[Tier]]&amp;" - "&amp;DOLLAR(SRP[[#This Row],[United States]],2)&amp;" USD"</f>
        <v>482 - $240.99 USD</v>
      </c>
      <c r="BV484" t="str">
        <f>WSP[[#This Row],[LOOKUP]]</f>
        <v>482 - $168.69 USD</v>
      </c>
    </row>
    <row r="485" spans="1:74" x14ac:dyDescent="0.25">
      <c r="A485">
        <v>483</v>
      </c>
      <c r="B485">
        <v>241.49</v>
      </c>
      <c r="C485">
        <v>18354</v>
      </c>
      <c r="D485">
        <v>1456.5</v>
      </c>
      <c r="E485">
        <v>352.2</v>
      </c>
      <c r="F485">
        <v>241.49</v>
      </c>
      <c r="G485">
        <v>21335</v>
      </c>
      <c r="H485">
        <v>241.49</v>
      </c>
      <c r="I485">
        <v>482</v>
      </c>
      <c r="J485">
        <v>362.25</v>
      </c>
      <c r="K485">
        <v>241.49</v>
      </c>
      <c r="L485">
        <v>130650</v>
      </c>
      <c r="M485">
        <v>965</v>
      </c>
      <c r="N485">
        <v>341400</v>
      </c>
      <c r="O485">
        <v>120750</v>
      </c>
      <c r="P485">
        <v>1449</v>
      </c>
      <c r="Q485">
        <v>241.49</v>
      </c>
      <c r="R485">
        <v>4829</v>
      </c>
      <c r="S485">
        <v>1352.5</v>
      </c>
      <c r="T485">
        <v>1544.75</v>
      </c>
      <c r="U485">
        <v>241.49</v>
      </c>
      <c r="V485">
        <v>241.49</v>
      </c>
      <c r="W485">
        <v>241.49</v>
      </c>
      <c r="X485">
        <v>241.49</v>
      </c>
      <c r="Y485">
        <v>241.49</v>
      </c>
      <c r="Z485">
        <v>2788.5</v>
      </c>
      <c r="AA485">
        <v>48290</v>
      </c>
      <c r="AB485">
        <v>31394</v>
      </c>
      <c r="AC485">
        <v>6330</v>
      </c>
      <c r="AD485">
        <v>2385000</v>
      </c>
      <c r="AE485">
        <v>241.49</v>
      </c>
      <c r="AF485">
        <v>1177.5</v>
      </c>
      <c r="AG485">
        <v>241.49</v>
      </c>
      <c r="AH485">
        <v>23426</v>
      </c>
      <c r="AI485">
        <v>36124</v>
      </c>
      <c r="AJ485">
        <v>239400</v>
      </c>
      <c r="AK485">
        <v>241.49</v>
      </c>
      <c r="AL485">
        <v>280.5</v>
      </c>
      <c r="AM485">
        <v>649.04999999999995</v>
      </c>
      <c r="AN485">
        <v>241.49</v>
      </c>
      <c r="AO485">
        <v>735</v>
      </c>
      <c r="AP485">
        <v>241.49</v>
      </c>
      <c r="AQ485">
        <v>72199</v>
      </c>
      <c r="AR485">
        <v>3330</v>
      </c>
      <c r="AS485">
        <v>241.49</v>
      </c>
      <c r="AT485">
        <v>261.45</v>
      </c>
      <c r="AU485">
        <v>1506.5</v>
      </c>
      <c r="AV485">
        <v>22841.5</v>
      </c>
      <c r="AW485">
        <v>652.04999999999995</v>
      </c>
      <c r="AX485">
        <v>9859</v>
      </c>
      <c r="AY485">
        <v>582.99</v>
      </c>
      <c r="AZ485">
        <v>241.49</v>
      </c>
      <c r="BA485">
        <v>871.4</v>
      </c>
      <c r="BB485">
        <v>867.4</v>
      </c>
      <c r="BC485">
        <v>9759</v>
      </c>
      <c r="BD485">
        <v>430.5</v>
      </c>
      <c r="BE485">
        <v>251.4</v>
      </c>
      <c r="BF485">
        <v>241.49</v>
      </c>
      <c r="BG485">
        <v>241.49</v>
      </c>
      <c r="BH485">
        <v>1506.5</v>
      </c>
      <c r="BI485">
        <v>241.49</v>
      </c>
      <c r="BJ485">
        <v>2514</v>
      </c>
      <c r="BK485">
        <v>280.5</v>
      </c>
      <c r="BL485">
        <v>10299</v>
      </c>
      <c r="BM485">
        <v>7344</v>
      </c>
      <c r="BN485">
        <v>1545.6</v>
      </c>
      <c r="BO485">
        <v>780.25</v>
      </c>
      <c r="BP485">
        <v>2027.75</v>
      </c>
      <c r="BQ485">
        <v>241.49</v>
      </c>
      <c r="BR485">
        <v>135.74</v>
      </c>
      <c r="BS485">
        <v>5031161</v>
      </c>
      <c r="BT485">
        <v>51965.8</v>
      </c>
      <c r="BU485" t="str">
        <f>SRP[[#This Row],[Tier]]&amp;" - "&amp;DOLLAR(SRP[[#This Row],[United States]],2)&amp;" USD"</f>
        <v>483 - $241.49 USD</v>
      </c>
      <c r="BV485" t="str">
        <f>WSP[[#This Row],[LOOKUP]]</f>
        <v>483 - $169.04 USD</v>
      </c>
    </row>
    <row r="486" spans="1:74" x14ac:dyDescent="0.25">
      <c r="A486">
        <v>484</v>
      </c>
      <c r="B486">
        <v>241.99</v>
      </c>
      <c r="C486">
        <v>18392</v>
      </c>
      <c r="D486">
        <v>1459</v>
      </c>
      <c r="E486">
        <v>352.95</v>
      </c>
      <c r="F486">
        <v>241.99</v>
      </c>
      <c r="G486">
        <v>21380</v>
      </c>
      <c r="H486">
        <v>241.99</v>
      </c>
      <c r="I486">
        <v>483</v>
      </c>
      <c r="J486">
        <v>363</v>
      </c>
      <c r="K486">
        <v>241.99</v>
      </c>
      <c r="L486">
        <v>130900</v>
      </c>
      <c r="M486">
        <v>967</v>
      </c>
      <c r="N486">
        <v>341900</v>
      </c>
      <c r="O486">
        <v>121000</v>
      </c>
      <c r="P486">
        <v>1452</v>
      </c>
      <c r="Q486">
        <v>241.99</v>
      </c>
      <c r="R486">
        <v>4839</v>
      </c>
      <c r="S486">
        <v>1355</v>
      </c>
      <c r="T486">
        <v>1548</v>
      </c>
      <c r="U486">
        <v>241.99</v>
      </c>
      <c r="V486">
        <v>241.99</v>
      </c>
      <c r="W486">
        <v>241.99</v>
      </c>
      <c r="X486">
        <v>241.99</v>
      </c>
      <c r="Y486">
        <v>241.99</v>
      </c>
      <c r="Z486">
        <v>2795</v>
      </c>
      <c r="AA486">
        <v>48390</v>
      </c>
      <c r="AB486">
        <v>31459</v>
      </c>
      <c r="AC486">
        <v>6340</v>
      </c>
      <c r="AD486">
        <v>2390000</v>
      </c>
      <c r="AE486">
        <v>241.99</v>
      </c>
      <c r="AF486">
        <v>1180</v>
      </c>
      <c r="AG486">
        <v>241.99</v>
      </c>
      <c r="AH486">
        <v>23448</v>
      </c>
      <c r="AI486">
        <v>36199</v>
      </c>
      <c r="AJ486">
        <v>239900</v>
      </c>
      <c r="AK486">
        <v>241.99</v>
      </c>
      <c r="AL486">
        <v>281</v>
      </c>
      <c r="AM486">
        <v>650.4</v>
      </c>
      <c r="AN486">
        <v>241.99</v>
      </c>
      <c r="AO486">
        <v>736</v>
      </c>
      <c r="AP486">
        <v>241.99</v>
      </c>
      <c r="AQ486">
        <v>72349</v>
      </c>
      <c r="AR486">
        <v>3337</v>
      </c>
      <c r="AS486">
        <v>241.99</v>
      </c>
      <c r="AT486">
        <v>261.95</v>
      </c>
      <c r="AU486">
        <v>1509</v>
      </c>
      <c r="AV486">
        <v>22889</v>
      </c>
      <c r="AW486">
        <v>653.4</v>
      </c>
      <c r="AX486">
        <v>9879</v>
      </c>
      <c r="AY486">
        <v>583.99</v>
      </c>
      <c r="AZ486">
        <v>241.99</v>
      </c>
      <c r="BA486">
        <v>873.2</v>
      </c>
      <c r="BB486">
        <v>869.2</v>
      </c>
      <c r="BC486">
        <v>9779</v>
      </c>
      <c r="BD486">
        <v>431</v>
      </c>
      <c r="BE486">
        <v>251.9</v>
      </c>
      <c r="BF486">
        <v>241.99</v>
      </c>
      <c r="BG486">
        <v>241.99</v>
      </c>
      <c r="BH486">
        <v>1509</v>
      </c>
      <c r="BI486">
        <v>241.99</v>
      </c>
      <c r="BJ486">
        <v>2519</v>
      </c>
      <c r="BK486">
        <v>281</v>
      </c>
      <c r="BL486">
        <v>10322</v>
      </c>
      <c r="BM486">
        <v>7359</v>
      </c>
      <c r="BN486">
        <v>1548.8</v>
      </c>
      <c r="BO486">
        <v>782</v>
      </c>
      <c r="BP486">
        <v>2032</v>
      </c>
      <c r="BQ486">
        <v>241.99</v>
      </c>
      <c r="BR486">
        <v>135.99</v>
      </c>
      <c r="BS486">
        <v>5041578</v>
      </c>
      <c r="BT486">
        <v>52073.4</v>
      </c>
      <c r="BU486" t="str">
        <f>SRP[[#This Row],[Tier]]&amp;" - "&amp;DOLLAR(SRP[[#This Row],[United States]],2)&amp;" USD"</f>
        <v>484 - $241.99 USD</v>
      </c>
      <c r="BV486" t="str">
        <f>WSP[[#This Row],[LOOKUP]]</f>
        <v>484 - $169.39 USD</v>
      </c>
    </row>
    <row r="487" spans="1:74" x14ac:dyDescent="0.25">
      <c r="A487">
        <v>485</v>
      </c>
      <c r="B487">
        <v>242.49</v>
      </c>
      <c r="C487">
        <v>18430</v>
      </c>
      <c r="D487">
        <v>1461.5</v>
      </c>
      <c r="E487">
        <v>353.7</v>
      </c>
      <c r="F487">
        <v>242.49</v>
      </c>
      <c r="G487">
        <v>21425</v>
      </c>
      <c r="H487">
        <v>242.49</v>
      </c>
      <c r="I487">
        <v>484</v>
      </c>
      <c r="J487">
        <v>363.75</v>
      </c>
      <c r="K487">
        <v>242.49</v>
      </c>
      <c r="L487">
        <v>131150</v>
      </c>
      <c r="M487">
        <v>969</v>
      </c>
      <c r="N487">
        <v>342400</v>
      </c>
      <c r="O487">
        <v>121250</v>
      </c>
      <c r="P487">
        <v>1455</v>
      </c>
      <c r="Q487">
        <v>242.49</v>
      </c>
      <c r="R487">
        <v>4849</v>
      </c>
      <c r="S487">
        <v>1357.5</v>
      </c>
      <c r="T487">
        <v>1551.25</v>
      </c>
      <c r="U487">
        <v>242.49</v>
      </c>
      <c r="V487">
        <v>242.49</v>
      </c>
      <c r="W487">
        <v>242.49</v>
      </c>
      <c r="X487">
        <v>242.49</v>
      </c>
      <c r="Y487">
        <v>242.49</v>
      </c>
      <c r="Z487">
        <v>2801.5</v>
      </c>
      <c r="AA487">
        <v>48490</v>
      </c>
      <c r="AB487">
        <v>31524</v>
      </c>
      <c r="AC487">
        <v>6350</v>
      </c>
      <c r="AD487">
        <v>2395000</v>
      </c>
      <c r="AE487">
        <v>242.49</v>
      </c>
      <c r="AF487">
        <v>1182.5</v>
      </c>
      <c r="AG487">
        <v>242.49</v>
      </c>
      <c r="AH487">
        <v>23470</v>
      </c>
      <c r="AI487">
        <v>36274</v>
      </c>
      <c r="AJ487">
        <v>240400</v>
      </c>
      <c r="AK487">
        <v>242.49</v>
      </c>
      <c r="AL487">
        <v>281.5</v>
      </c>
      <c r="AM487">
        <v>651.75</v>
      </c>
      <c r="AN487">
        <v>242.49</v>
      </c>
      <c r="AO487">
        <v>738</v>
      </c>
      <c r="AP487">
        <v>242.49</v>
      </c>
      <c r="AQ487">
        <v>72499</v>
      </c>
      <c r="AR487">
        <v>3344</v>
      </c>
      <c r="AS487">
        <v>242.49</v>
      </c>
      <c r="AT487">
        <v>262.45</v>
      </c>
      <c r="AU487">
        <v>1511.5</v>
      </c>
      <c r="AV487">
        <v>22936.5</v>
      </c>
      <c r="AW487">
        <v>654.75</v>
      </c>
      <c r="AX487">
        <v>9899</v>
      </c>
      <c r="AY487">
        <v>584.99</v>
      </c>
      <c r="AZ487">
        <v>242.49</v>
      </c>
      <c r="BA487">
        <v>875</v>
      </c>
      <c r="BB487">
        <v>871</v>
      </c>
      <c r="BC487">
        <v>9799</v>
      </c>
      <c r="BD487">
        <v>431.5</v>
      </c>
      <c r="BE487">
        <v>252.4</v>
      </c>
      <c r="BF487">
        <v>242.49</v>
      </c>
      <c r="BG487">
        <v>242.49</v>
      </c>
      <c r="BH487">
        <v>1511.5</v>
      </c>
      <c r="BI487">
        <v>242.49</v>
      </c>
      <c r="BJ487">
        <v>2524</v>
      </c>
      <c r="BK487">
        <v>281.5</v>
      </c>
      <c r="BL487">
        <v>10345</v>
      </c>
      <c r="BM487">
        <v>7374</v>
      </c>
      <c r="BN487">
        <v>1552</v>
      </c>
      <c r="BO487">
        <v>783.75</v>
      </c>
      <c r="BP487">
        <v>2036.25</v>
      </c>
      <c r="BQ487">
        <v>242.49</v>
      </c>
      <c r="BR487">
        <v>136.24</v>
      </c>
      <c r="BS487">
        <v>5051995</v>
      </c>
      <c r="BT487">
        <v>52181</v>
      </c>
      <c r="BU487" t="str">
        <f>SRP[[#This Row],[Tier]]&amp;" - "&amp;DOLLAR(SRP[[#This Row],[United States]],2)&amp;" USD"</f>
        <v>485 - $242.49 USD</v>
      </c>
      <c r="BV487" t="str">
        <f>WSP[[#This Row],[LOOKUP]]</f>
        <v>485 - $169.74 USD</v>
      </c>
    </row>
    <row r="488" spans="1:74" x14ac:dyDescent="0.25">
      <c r="A488">
        <v>486</v>
      </c>
      <c r="B488">
        <v>242.99</v>
      </c>
      <c r="C488">
        <v>18468</v>
      </c>
      <c r="D488">
        <v>1464</v>
      </c>
      <c r="E488">
        <v>354.45</v>
      </c>
      <c r="F488">
        <v>242.99</v>
      </c>
      <c r="G488">
        <v>21470</v>
      </c>
      <c r="H488">
        <v>242.99</v>
      </c>
      <c r="I488">
        <v>485</v>
      </c>
      <c r="J488">
        <v>364.5</v>
      </c>
      <c r="K488">
        <v>242.99</v>
      </c>
      <c r="L488">
        <v>131400</v>
      </c>
      <c r="M488">
        <v>971</v>
      </c>
      <c r="N488">
        <v>342900</v>
      </c>
      <c r="O488">
        <v>121500</v>
      </c>
      <c r="P488">
        <v>1458</v>
      </c>
      <c r="Q488">
        <v>242.99</v>
      </c>
      <c r="R488">
        <v>4859</v>
      </c>
      <c r="S488">
        <v>1360</v>
      </c>
      <c r="T488">
        <v>1554.5</v>
      </c>
      <c r="U488">
        <v>242.99</v>
      </c>
      <c r="V488">
        <v>242.99</v>
      </c>
      <c r="W488">
        <v>242.99</v>
      </c>
      <c r="X488">
        <v>242.99</v>
      </c>
      <c r="Y488">
        <v>242.99</v>
      </c>
      <c r="Z488">
        <v>2808</v>
      </c>
      <c r="AA488">
        <v>48590</v>
      </c>
      <c r="AB488">
        <v>31589</v>
      </c>
      <c r="AC488">
        <v>6360</v>
      </c>
      <c r="AD488">
        <v>2400000</v>
      </c>
      <c r="AE488">
        <v>242.99</v>
      </c>
      <c r="AF488">
        <v>1185</v>
      </c>
      <c r="AG488">
        <v>242.99</v>
      </c>
      <c r="AH488">
        <v>23492</v>
      </c>
      <c r="AI488">
        <v>36349</v>
      </c>
      <c r="AJ488">
        <v>240900</v>
      </c>
      <c r="AK488">
        <v>242.99</v>
      </c>
      <c r="AL488">
        <v>282</v>
      </c>
      <c r="AM488">
        <v>653.1</v>
      </c>
      <c r="AN488">
        <v>242.99</v>
      </c>
      <c r="AO488">
        <v>739</v>
      </c>
      <c r="AP488">
        <v>242.99</v>
      </c>
      <c r="AQ488">
        <v>72649</v>
      </c>
      <c r="AR488">
        <v>3351</v>
      </c>
      <c r="AS488">
        <v>242.99</v>
      </c>
      <c r="AT488">
        <v>262.95</v>
      </c>
      <c r="AU488">
        <v>1514</v>
      </c>
      <c r="AV488">
        <v>22984</v>
      </c>
      <c r="AW488">
        <v>656.1</v>
      </c>
      <c r="AX488">
        <v>9919</v>
      </c>
      <c r="AY488">
        <v>585.99</v>
      </c>
      <c r="AZ488">
        <v>242.99</v>
      </c>
      <c r="BA488">
        <v>876.8</v>
      </c>
      <c r="BB488">
        <v>872.8</v>
      </c>
      <c r="BC488">
        <v>9819</v>
      </c>
      <c r="BD488">
        <v>432</v>
      </c>
      <c r="BE488">
        <v>252.9</v>
      </c>
      <c r="BF488">
        <v>242.99</v>
      </c>
      <c r="BG488">
        <v>242.99</v>
      </c>
      <c r="BH488">
        <v>1514</v>
      </c>
      <c r="BI488">
        <v>242.99</v>
      </c>
      <c r="BJ488">
        <v>2529</v>
      </c>
      <c r="BK488">
        <v>282</v>
      </c>
      <c r="BL488">
        <v>10368</v>
      </c>
      <c r="BM488">
        <v>7389</v>
      </c>
      <c r="BN488">
        <v>1555.2</v>
      </c>
      <c r="BO488">
        <v>785.5</v>
      </c>
      <c r="BP488">
        <v>2040.5</v>
      </c>
      <c r="BQ488">
        <v>242.99</v>
      </c>
      <c r="BR488">
        <v>136.49</v>
      </c>
      <c r="BS488">
        <v>5062412</v>
      </c>
      <c r="BT488">
        <v>52288.6</v>
      </c>
      <c r="BU488" t="str">
        <f>SRP[[#This Row],[Tier]]&amp;" - "&amp;DOLLAR(SRP[[#This Row],[United States]],2)&amp;" USD"</f>
        <v>486 - $242.99 USD</v>
      </c>
      <c r="BV488" t="str">
        <f>WSP[[#This Row],[LOOKUP]]</f>
        <v>486 - $170.09 USD</v>
      </c>
    </row>
    <row r="489" spans="1:74" x14ac:dyDescent="0.25">
      <c r="A489">
        <v>487</v>
      </c>
      <c r="B489">
        <v>243.49</v>
      </c>
      <c r="C489">
        <v>18506</v>
      </c>
      <c r="D489">
        <v>1466.5</v>
      </c>
      <c r="E489">
        <v>355.2</v>
      </c>
      <c r="F489">
        <v>243.49</v>
      </c>
      <c r="G489">
        <v>21515</v>
      </c>
      <c r="H489">
        <v>243.49</v>
      </c>
      <c r="I489">
        <v>486</v>
      </c>
      <c r="J489">
        <v>365.25</v>
      </c>
      <c r="K489">
        <v>243.49</v>
      </c>
      <c r="L489">
        <v>131650</v>
      </c>
      <c r="M489">
        <v>973</v>
      </c>
      <c r="N489">
        <v>343400</v>
      </c>
      <c r="O489">
        <v>121750</v>
      </c>
      <c r="P489">
        <v>1461</v>
      </c>
      <c r="Q489">
        <v>243.49</v>
      </c>
      <c r="R489">
        <v>4869</v>
      </c>
      <c r="S489">
        <v>1362.5</v>
      </c>
      <c r="T489">
        <v>1557.75</v>
      </c>
      <c r="U489">
        <v>243.49</v>
      </c>
      <c r="V489">
        <v>243.49</v>
      </c>
      <c r="W489">
        <v>243.49</v>
      </c>
      <c r="X489">
        <v>243.49</v>
      </c>
      <c r="Y489">
        <v>243.49</v>
      </c>
      <c r="Z489">
        <v>2814.5</v>
      </c>
      <c r="AA489">
        <v>48690</v>
      </c>
      <c r="AB489">
        <v>31654</v>
      </c>
      <c r="AC489">
        <v>6370</v>
      </c>
      <c r="AD489">
        <v>2405000</v>
      </c>
      <c r="AE489">
        <v>243.49</v>
      </c>
      <c r="AF489">
        <v>1187.5</v>
      </c>
      <c r="AG489">
        <v>243.49</v>
      </c>
      <c r="AH489">
        <v>23514</v>
      </c>
      <c r="AI489">
        <v>36424</v>
      </c>
      <c r="AJ489">
        <v>241400</v>
      </c>
      <c r="AK489">
        <v>243.49</v>
      </c>
      <c r="AL489">
        <v>282.5</v>
      </c>
      <c r="AM489">
        <v>654.45000000000005</v>
      </c>
      <c r="AN489">
        <v>243.49</v>
      </c>
      <c r="AO489">
        <v>741</v>
      </c>
      <c r="AP489">
        <v>243.49</v>
      </c>
      <c r="AQ489">
        <v>72799</v>
      </c>
      <c r="AR489">
        <v>3358</v>
      </c>
      <c r="AS489">
        <v>243.49</v>
      </c>
      <c r="AT489">
        <v>263.45</v>
      </c>
      <c r="AU489">
        <v>1516.5</v>
      </c>
      <c r="AV489">
        <v>23031.5</v>
      </c>
      <c r="AW489">
        <v>657.45</v>
      </c>
      <c r="AX489">
        <v>9939</v>
      </c>
      <c r="AY489">
        <v>586.99</v>
      </c>
      <c r="AZ489">
        <v>243.49</v>
      </c>
      <c r="BA489">
        <v>878.6</v>
      </c>
      <c r="BB489">
        <v>874.6</v>
      </c>
      <c r="BC489">
        <v>9839</v>
      </c>
      <c r="BD489">
        <v>432.5</v>
      </c>
      <c r="BE489">
        <v>253.4</v>
      </c>
      <c r="BF489">
        <v>243.49</v>
      </c>
      <c r="BG489">
        <v>243.49</v>
      </c>
      <c r="BH489">
        <v>1516.5</v>
      </c>
      <c r="BI489">
        <v>243.49</v>
      </c>
      <c r="BJ489">
        <v>2534</v>
      </c>
      <c r="BK489">
        <v>282.5</v>
      </c>
      <c r="BL489">
        <v>10391</v>
      </c>
      <c r="BM489">
        <v>7404</v>
      </c>
      <c r="BN489">
        <v>1558.4</v>
      </c>
      <c r="BO489">
        <v>787.25</v>
      </c>
      <c r="BP489">
        <v>2044.75</v>
      </c>
      <c r="BQ489">
        <v>243.49</v>
      </c>
      <c r="BR489">
        <v>136.74</v>
      </c>
      <c r="BS489">
        <v>5072829</v>
      </c>
      <c r="BT489">
        <v>52396.2</v>
      </c>
      <c r="BU489" t="str">
        <f>SRP[[#This Row],[Tier]]&amp;" - "&amp;DOLLAR(SRP[[#This Row],[United States]],2)&amp;" USD"</f>
        <v>487 - $243.49 USD</v>
      </c>
      <c r="BV489" t="str">
        <f>WSP[[#This Row],[LOOKUP]]</f>
        <v>487 - $170.44 USD</v>
      </c>
    </row>
    <row r="490" spans="1:74" x14ac:dyDescent="0.25">
      <c r="A490">
        <v>488</v>
      </c>
      <c r="B490">
        <v>243.99</v>
      </c>
      <c r="C490">
        <v>18544</v>
      </c>
      <c r="D490">
        <v>1469</v>
      </c>
      <c r="E490">
        <v>355.95</v>
      </c>
      <c r="F490">
        <v>243.99</v>
      </c>
      <c r="G490">
        <v>21560</v>
      </c>
      <c r="H490">
        <v>243.99</v>
      </c>
      <c r="I490">
        <v>487</v>
      </c>
      <c r="J490">
        <v>366</v>
      </c>
      <c r="K490">
        <v>243.99</v>
      </c>
      <c r="L490">
        <v>131900</v>
      </c>
      <c r="M490">
        <v>975</v>
      </c>
      <c r="N490">
        <v>343900</v>
      </c>
      <c r="O490">
        <v>122000</v>
      </c>
      <c r="P490">
        <v>1464</v>
      </c>
      <c r="Q490">
        <v>243.99</v>
      </c>
      <c r="R490">
        <v>4879</v>
      </c>
      <c r="S490">
        <v>1365</v>
      </c>
      <c r="T490">
        <v>1561</v>
      </c>
      <c r="U490">
        <v>243.99</v>
      </c>
      <c r="V490">
        <v>243.99</v>
      </c>
      <c r="W490">
        <v>243.99</v>
      </c>
      <c r="X490">
        <v>243.99</v>
      </c>
      <c r="Y490">
        <v>243.99</v>
      </c>
      <c r="Z490">
        <v>2821</v>
      </c>
      <c r="AA490">
        <v>48790</v>
      </c>
      <c r="AB490">
        <v>31719</v>
      </c>
      <c r="AC490">
        <v>6380</v>
      </c>
      <c r="AD490">
        <v>2410000</v>
      </c>
      <c r="AE490">
        <v>243.99</v>
      </c>
      <c r="AF490">
        <v>1190</v>
      </c>
      <c r="AG490">
        <v>243.99</v>
      </c>
      <c r="AH490">
        <v>23536</v>
      </c>
      <c r="AI490">
        <v>36499</v>
      </c>
      <c r="AJ490">
        <v>241900</v>
      </c>
      <c r="AK490">
        <v>243.99</v>
      </c>
      <c r="AL490">
        <v>283</v>
      </c>
      <c r="AM490">
        <v>655.8</v>
      </c>
      <c r="AN490">
        <v>243.99</v>
      </c>
      <c r="AO490">
        <v>742</v>
      </c>
      <c r="AP490">
        <v>243.99</v>
      </c>
      <c r="AQ490">
        <v>72949</v>
      </c>
      <c r="AR490">
        <v>3365</v>
      </c>
      <c r="AS490">
        <v>243.99</v>
      </c>
      <c r="AT490">
        <v>263.95</v>
      </c>
      <c r="AU490">
        <v>1519</v>
      </c>
      <c r="AV490">
        <v>23079</v>
      </c>
      <c r="AW490">
        <v>658.8</v>
      </c>
      <c r="AX490">
        <v>9959</v>
      </c>
      <c r="AY490">
        <v>587.99</v>
      </c>
      <c r="AZ490">
        <v>243.99</v>
      </c>
      <c r="BA490">
        <v>880.4</v>
      </c>
      <c r="BB490">
        <v>876.4</v>
      </c>
      <c r="BC490">
        <v>9859</v>
      </c>
      <c r="BD490">
        <v>433</v>
      </c>
      <c r="BE490">
        <v>253.9</v>
      </c>
      <c r="BF490">
        <v>243.99</v>
      </c>
      <c r="BG490">
        <v>243.99</v>
      </c>
      <c r="BH490">
        <v>1519</v>
      </c>
      <c r="BI490">
        <v>243.99</v>
      </c>
      <c r="BJ490">
        <v>2539</v>
      </c>
      <c r="BK490">
        <v>283</v>
      </c>
      <c r="BL490">
        <v>10414</v>
      </c>
      <c r="BM490">
        <v>7419</v>
      </c>
      <c r="BN490">
        <v>1561.6</v>
      </c>
      <c r="BO490">
        <v>789</v>
      </c>
      <c r="BP490">
        <v>2049</v>
      </c>
      <c r="BQ490">
        <v>243.99</v>
      </c>
      <c r="BR490">
        <v>136.99</v>
      </c>
      <c r="BS490">
        <v>5083246</v>
      </c>
      <c r="BT490">
        <v>52503.8</v>
      </c>
      <c r="BU490" t="str">
        <f>SRP[[#This Row],[Tier]]&amp;" - "&amp;DOLLAR(SRP[[#This Row],[United States]],2)&amp;" USD"</f>
        <v>488 - $243.99 USD</v>
      </c>
      <c r="BV490" t="str">
        <f>WSP[[#This Row],[LOOKUP]]</f>
        <v>488 - $170.79 USD</v>
      </c>
    </row>
    <row r="491" spans="1:74" x14ac:dyDescent="0.25">
      <c r="A491">
        <v>489</v>
      </c>
      <c r="B491">
        <v>244.49</v>
      </c>
      <c r="C491">
        <v>18582</v>
      </c>
      <c r="D491">
        <v>1471.5</v>
      </c>
      <c r="E491">
        <v>356.7</v>
      </c>
      <c r="F491">
        <v>244.49</v>
      </c>
      <c r="G491">
        <v>21605</v>
      </c>
      <c r="H491">
        <v>244.49</v>
      </c>
      <c r="I491">
        <v>488</v>
      </c>
      <c r="J491">
        <v>366.75</v>
      </c>
      <c r="K491">
        <v>244.49</v>
      </c>
      <c r="L491">
        <v>132150</v>
      </c>
      <c r="M491">
        <v>977</v>
      </c>
      <c r="N491">
        <v>344400</v>
      </c>
      <c r="O491">
        <v>122250</v>
      </c>
      <c r="P491">
        <v>1467</v>
      </c>
      <c r="Q491">
        <v>244.49</v>
      </c>
      <c r="R491">
        <v>4889</v>
      </c>
      <c r="S491">
        <v>1367.5</v>
      </c>
      <c r="T491">
        <v>1564.25</v>
      </c>
      <c r="U491">
        <v>244.49</v>
      </c>
      <c r="V491">
        <v>244.49</v>
      </c>
      <c r="W491">
        <v>244.49</v>
      </c>
      <c r="X491">
        <v>244.49</v>
      </c>
      <c r="Y491">
        <v>244.49</v>
      </c>
      <c r="Z491">
        <v>2827.5</v>
      </c>
      <c r="AA491">
        <v>48890</v>
      </c>
      <c r="AB491">
        <v>31784</v>
      </c>
      <c r="AC491">
        <v>6390</v>
      </c>
      <c r="AD491">
        <v>2415000</v>
      </c>
      <c r="AE491">
        <v>244.49</v>
      </c>
      <c r="AF491">
        <v>1192.5</v>
      </c>
      <c r="AG491">
        <v>244.49</v>
      </c>
      <c r="AH491">
        <v>23558</v>
      </c>
      <c r="AI491">
        <v>36574</v>
      </c>
      <c r="AJ491">
        <v>242400</v>
      </c>
      <c r="AK491">
        <v>244.49</v>
      </c>
      <c r="AL491">
        <v>283.5</v>
      </c>
      <c r="AM491">
        <v>657.15</v>
      </c>
      <c r="AN491">
        <v>244.49</v>
      </c>
      <c r="AO491">
        <v>744</v>
      </c>
      <c r="AP491">
        <v>244.49</v>
      </c>
      <c r="AQ491">
        <v>73099</v>
      </c>
      <c r="AR491">
        <v>3372</v>
      </c>
      <c r="AS491">
        <v>244.49</v>
      </c>
      <c r="AT491">
        <v>264.45</v>
      </c>
      <c r="AU491">
        <v>1521.5</v>
      </c>
      <c r="AV491">
        <v>23126.5</v>
      </c>
      <c r="AW491">
        <v>660.15</v>
      </c>
      <c r="AX491">
        <v>9979</v>
      </c>
      <c r="AY491">
        <v>588.99</v>
      </c>
      <c r="AZ491">
        <v>244.49</v>
      </c>
      <c r="BA491">
        <v>882.2</v>
      </c>
      <c r="BB491">
        <v>878.2</v>
      </c>
      <c r="BC491">
        <v>9879</v>
      </c>
      <c r="BD491">
        <v>433.5</v>
      </c>
      <c r="BE491">
        <v>254.4</v>
      </c>
      <c r="BF491">
        <v>244.49</v>
      </c>
      <c r="BG491">
        <v>244.49</v>
      </c>
      <c r="BH491">
        <v>1521.5</v>
      </c>
      <c r="BI491">
        <v>244.49</v>
      </c>
      <c r="BJ491">
        <v>2544</v>
      </c>
      <c r="BK491">
        <v>283.5</v>
      </c>
      <c r="BL491">
        <v>10437</v>
      </c>
      <c r="BM491">
        <v>7434</v>
      </c>
      <c r="BN491">
        <v>1564.8</v>
      </c>
      <c r="BO491">
        <v>790.75</v>
      </c>
      <c r="BP491">
        <v>2053.25</v>
      </c>
      <c r="BQ491">
        <v>244.49</v>
      </c>
      <c r="BR491">
        <v>137.24</v>
      </c>
      <c r="BS491">
        <v>5093663</v>
      </c>
      <c r="BT491">
        <v>52611.4</v>
      </c>
      <c r="BU491" t="str">
        <f>SRP[[#This Row],[Tier]]&amp;" - "&amp;DOLLAR(SRP[[#This Row],[United States]],2)&amp;" USD"</f>
        <v>489 - $244.49 USD</v>
      </c>
      <c r="BV491" t="str">
        <f>WSP[[#This Row],[LOOKUP]]</f>
        <v>489 - $171.14 USD</v>
      </c>
    </row>
    <row r="492" spans="1:74" x14ac:dyDescent="0.25">
      <c r="A492">
        <v>490</v>
      </c>
      <c r="B492">
        <v>244.99</v>
      </c>
      <c r="C492">
        <v>18620</v>
      </c>
      <c r="D492">
        <v>1474</v>
      </c>
      <c r="E492">
        <v>357.45</v>
      </c>
      <c r="F492">
        <v>244.99</v>
      </c>
      <c r="G492">
        <v>21650</v>
      </c>
      <c r="H492">
        <v>244.99</v>
      </c>
      <c r="I492">
        <v>489</v>
      </c>
      <c r="J492">
        <v>367.5</v>
      </c>
      <c r="K492">
        <v>244.99</v>
      </c>
      <c r="L492">
        <v>132400</v>
      </c>
      <c r="M492">
        <v>979</v>
      </c>
      <c r="N492">
        <v>344900</v>
      </c>
      <c r="O492">
        <v>122500</v>
      </c>
      <c r="P492">
        <v>1470</v>
      </c>
      <c r="Q492">
        <v>244.99</v>
      </c>
      <c r="R492">
        <v>4899</v>
      </c>
      <c r="S492">
        <v>1370</v>
      </c>
      <c r="T492">
        <v>1567.5</v>
      </c>
      <c r="U492">
        <v>244.99</v>
      </c>
      <c r="V492">
        <v>244.99</v>
      </c>
      <c r="W492">
        <v>244.99</v>
      </c>
      <c r="X492">
        <v>244.99</v>
      </c>
      <c r="Y492">
        <v>244.99</v>
      </c>
      <c r="Z492">
        <v>2834</v>
      </c>
      <c r="AA492">
        <v>48990</v>
      </c>
      <c r="AB492">
        <v>31849</v>
      </c>
      <c r="AC492">
        <v>6400</v>
      </c>
      <c r="AD492">
        <v>2420000</v>
      </c>
      <c r="AE492">
        <v>244.99</v>
      </c>
      <c r="AF492">
        <v>1195</v>
      </c>
      <c r="AG492">
        <v>244.99</v>
      </c>
      <c r="AH492">
        <v>23580</v>
      </c>
      <c r="AI492">
        <v>36649</v>
      </c>
      <c r="AJ492">
        <v>242900</v>
      </c>
      <c r="AK492">
        <v>244.99</v>
      </c>
      <c r="AL492">
        <v>284</v>
      </c>
      <c r="AM492">
        <v>658.5</v>
      </c>
      <c r="AN492">
        <v>244.99</v>
      </c>
      <c r="AO492">
        <v>745</v>
      </c>
      <c r="AP492">
        <v>244.99</v>
      </c>
      <c r="AQ492">
        <v>73249</v>
      </c>
      <c r="AR492">
        <v>3379</v>
      </c>
      <c r="AS492">
        <v>244.99</v>
      </c>
      <c r="AT492">
        <v>264.95</v>
      </c>
      <c r="AU492">
        <v>1524</v>
      </c>
      <c r="AV492">
        <v>23174</v>
      </c>
      <c r="AW492">
        <v>661.5</v>
      </c>
      <c r="AX492">
        <v>9999</v>
      </c>
      <c r="AY492">
        <v>589.99</v>
      </c>
      <c r="AZ492">
        <v>244.99</v>
      </c>
      <c r="BA492">
        <v>884</v>
      </c>
      <c r="BB492">
        <v>880</v>
      </c>
      <c r="BC492">
        <v>9899</v>
      </c>
      <c r="BD492">
        <v>434</v>
      </c>
      <c r="BE492">
        <v>254.9</v>
      </c>
      <c r="BF492">
        <v>244.99</v>
      </c>
      <c r="BG492">
        <v>244.99</v>
      </c>
      <c r="BH492">
        <v>1524</v>
      </c>
      <c r="BI492">
        <v>244.99</v>
      </c>
      <c r="BJ492">
        <v>2549</v>
      </c>
      <c r="BK492">
        <v>284</v>
      </c>
      <c r="BL492">
        <v>10460</v>
      </c>
      <c r="BM492">
        <v>7449</v>
      </c>
      <c r="BN492">
        <v>1568</v>
      </c>
      <c r="BO492">
        <v>792.5</v>
      </c>
      <c r="BP492">
        <v>2057.5</v>
      </c>
      <c r="BQ492">
        <v>244.99</v>
      </c>
      <c r="BR492">
        <v>137.49</v>
      </c>
      <c r="BS492">
        <v>5104080</v>
      </c>
      <c r="BT492">
        <v>52719</v>
      </c>
      <c r="BU492" t="str">
        <f>SRP[[#This Row],[Tier]]&amp;" - "&amp;DOLLAR(SRP[[#This Row],[United States]],2)&amp;" USD"</f>
        <v>490 - $244.99 USD</v>
      </c>
      <c r="BV492" t="str">
        <f>WSP[[#This Row],[LOOKUP]]</f>
        <v>490 - $171.49 USD</v>
      </c>
    </row>
    <row r="493" spans="1:74" x14ac:dyDescent="0.25">
      <c r="A493">
        <v>491</v>
      </c>
      <c r="B493">
        <v>245.49</v>
      </c>
      <c r="C493">
        <v>18658</v>
      </c>
      <c r="D493">
        <v>1476.5</v>
      </c>
      <c r="E493">
        <v>358.2</v>
      </c>
      <c r="F493">
        <v>245.49</v>
      </c>
      <c r="G493">
        <v>21695</v>
      </c>
      <c r="H493">
        <v>245.49</v>
      </c>
      <c r="I493">
        <v>490</v>
      </c>
      <c r="J493">
        <v>368.25</v>
      </c>
      <c r="K493">
        <v>245.49</v>
      </c>
      <c r="L493">
        <v>132650</v>
      </c>
      <c r="M493">
        <v>981</v>
      </c>
      <c r="N493">
        <v>345400</v>
      </c>
      <c r="O493">
        <v>122750</v>
      </c>
      <c r="P493">
        <v>1473</v>
      </c>
      <c r="Q493">
        <v>245.49</v>
      </c>
      <c r="R493">
        <v>4909</v>
      </c>
      <c r="S493">
        <v>1372.5</v>
      </c>
      <c r="T493">
        <v>1570.75</v>
      </c>
      <c r="U493">
        <v>245.49</v>
      </c>
      <c r="V493">
        <v>245.49</v>
      </c>
      <c r="W493">
        <v>245.49</v>
      </c>
      <c r="X493">
        <v>245.49</v>
      </c>
      <c r="Y493">
        <v>245.49</v>
      </c>
      <c r="Z493">
        <v>2840.5</v>
      </c>
      <c r="AA493">
        <v>49090</v>
      </c>
      <c r="AB493">
        <v>31914</v>
      </c>
      <c r="AC493">
        <v>6410</v>
      </c>
      <c r="AD493">
        <v>2425000</v>
      </c>
      <c r="AE493">
        <v>245.49</v>
      </c>
      <c r="AF493">
        <v>1197.5</v>
      </c>
      <c r="AG493">
        <v>245.49</v>
      </c>
      <c r="AH493">
        <v>23602</v>
      </c>
      <c r="AI493">
        <v>36724</v>
      </c>
      <c r="AJ493">
        <v>243400</v>
      </c>
      <c r="AK493">
        <v>245.49</v>
      </c>
      <c r="AL493">
        <v>284.5</v>
      </c>
      <c r="AM493">
        <v>659.85</v>
      </c>
      <c r="AN493">
        <v>245.49</v>
      </c>
      <c r="AO493">
        <v>747</v>
      </c>
      <c r="AP493">
        <v>245.49</v>
      </c>
      <c r="AQ493">
        <v>73399</v>
      </c>
      <c r="AR493">
        <v>3386</v>
      </c>
      <c r="AS493">
        <v>245.49</v>
      </c>
      <c r="AT493">
        <v>265.45</v>
      </c>
      <c r="AU493">
        <v>1526.5</v>
      </c>
      <c r="AV493">
        <v>23221.5</v>
      </c>
      <c r="AW493">
        <v>662.85</v>
      </c>
      <c r="AX493">
        <v>10019</v>
      </c>
      <c r="AY493">
        <v>590.99</v>
      </c>
      <c r="AZ493">
        <v>245.49</v>
      </c>
      <c r="BA493">
        <v>885.8</v>
      </c>
      <c r="BB493">
        <v>881.8</v>
      </c>
      <c r="BC493">
        <v>9919</v>
      </c>
      <c r="BD493">
        <v>434.5</v>
      </c>
      <c r="BE493">
        <v>255.4</v>
      </c>
      <c r="BF493">
        <v>245.49</v>
      </c>
      <c r="BG493">
        <v>245.49</v>
      </c>
      <c r="BH493">
        <v>1526.5</v>
      </c>
      <c r="BI493">
        <v>245.49</v>
      </c>
      <c r="BJ493">
        <v>2554</v>
      </c>
      <c r="BK493">
        <v>284.5</v>
      </c>
      <c r="BL493">
        <v>10483</v>
      </c>
      <c r="BM493">
        <v>7464</v>
      </c>
      <c r="BN493">
        <v>1571.2</v>
      </c>
      <c r="BO493">
        <v>794.25</v>
      </c>
      <c r="BP493">
        <v>2061.75</v>
      </c>
      <c r="BQ493">
        <v>245.49</v>
      </c>
      <c r="BR493">
        <v>137.74</v>
      </c>
      <c r="BS493">
        <v>5114497</v>
      </c>
      <c r="BT493">
        <v>52826.6</v>
      </c>
      <c r="BU493" t="str">
        <f>SRP[[#This Row],[Tier]]&amp;" - "&amp;DOLLAR(SRP[[#This Row],[United States]],2)&amp;" USD"</f>
        <v>491 - $245.49 USD</v>
      </c>
      <c r="BV493" t="str">
        <f>WSP[[#This Row],[LOOKUP]]</f>
        <v>491 - $171.84 USD</v>
      </c>
    </row>
    <row r="494" spans="1:74" x14ac:dyDescent="0.25">
      <c r="A494">
        <v>492</v>
      </c>
      <c r="B494">
        <v>245.99</v>
      </c>
      <c r="C494">
        <v>18696</v>
      </c>
      <c r="D494">
        <v>1479</v>
      </c>
      <c r="E494">
        <v>358.95</v>
      </c>
      <c r="F494">
        <v>245.99</v>
      </c>
      <c r="G494">
        <v>21740</v>
      </c>
      <c r="H494">
        <v>245.99</v>
      </c>
      <c r="I494">
        <v>491</v>
      </c>
      <c r="J494">
        <v>369</v>
      </c>
      <c r="K494">
        <v>245.99</v>
      </c>
      <c r="L494">
        <v>132900</v>
      </c>
      <c r="M494">
        <v>983</v>
      </c>
      <c r="N494">
        <v>345900</v>
      </c>
      <c r="O494">
        <v>123000</v>
      </c>
      <c r="P494">
        <v>1476</v>
      </c>
      <c r="Q494">
        <v>245.99</v>
      </c>
      <c r="R494">
        <v>4919</v>
      </c>
      <c r="S494">
        <v>1375</v>
      </c>
      <c r="T494">
        <v>1574</v>
      </c>
      <c r="U494">
        <v>245.99</v>
      </c>
      <c r="V494">
        <v>245.99</v>
      </c>
      <c r="W494">
        <v>245.99</v>
      </c>
      <c r="X494">
        <v>245.99</v>
      </c>
      <c r="Y494">
        <v>245.99</v>
      </c>
      <c r="Z494">
        <v>2847</v>
      </c>
      <c r="AA494">
        <v>49190</v>
      </c>
      <c r="AB494">
        <v>31979</v>
      </c>
      <c r="AC494">
        <v>6420</v>
      </c>
      <c r="AD494">
        <v>2430000</v>
      </c>
      <c r="AE494">
        <v>245.99</v>
      </c>
      <c r="AF494">
        <v>1200</v>
      </c>
      <c r="AG494">
        <v>245.99</v>
      </c>
      <c r="AH494">
        <v>23624</v>
      </c>
      <c r="AI494">
        <v>36799</v>
      </c>
      <c r="AJ494">
        <v>243900</v>
      </c>
      <c r="AK494">
        <v>245.99</v>
      </c>
      <c r="AL494">
        <v>285</v>
      </c>
      <c r="AM494">
        <v>661.2</v>
      </c>
      <c r="AN494">
        <v>245.99</v>
      </c>
      <c r="AO494">
        <v>748</v>
      </c>
      <c r="AP494">
        <v>245.99</v>
      </c>
      <c r="AQ494">
        <v>73549</v>
      </c>
      <c r="AR494">
        <v>3393</v>
      </c>
      <c r="AS494">
        <v>245.99</v>
      </c>
      <c r="AT494">
        <v>265.95</v>
      </c>
      <c r="AU494">
        <v>1529</v>
      </c>
      <c r="AV494">
        <v>23269</v>
      </c>
      <c r="AW494">
        <v>664.2</v>
      </c>
      <c r="AX494">
        <v>10039</v>
      </c>
      <c r="AY494">
        <v>591.99</v>
      </c>
      <c r="AZ494">
        <v>245.99</v>
      </c>
      <c r="BA494">
        <v>887.6</v>
      </c>
      <c r="BB494">
        <v>883.6</v>
      </c>
      <c r="BC494">
        <v>9939</v>
      </c>
      <c r="BD494">
        <v>435</v>
      </c>
      <c r="BE494">
        <v>255.9</v>
      </c>
      <c r="BF494">
        <v>245.99</v>
      </c>
      <c r="BG494">
        <v>245.99</v>
      </c>
      <c r="BH494">
        <v>1529</v>
      </c>
      <c r="BI494">
        <v>245.99</v>
      </c>
      <c r="BJ494">
        <v>2559</v>
      </c>
      <c r="BK494">
        <v>285</v>
      </c>
      <c r="BL494">
        <v>10506</v>
      </c>
      <c r="BM494">
        <v>7479</v>
      </c>
      <c r="BN494">
        <v>1574.4</v>
      </c>
      <c r="BO494">
        <v>796</v>
      </c>
      <c r="BP494">
        <v>2066</v>
      </c>
      <c r="BQ494">
        <v>245.99</v>
      </c>
      <c r="BR494">
        <v>137.99</v>
      </c>
      <c r="BS494">
        <v>5124914</v>
      </c>
      <c r="BT494">
        <v>52934.2</v>
      </c>
      <c r="BU494" t="str">
        <f>SRP[[#This Row],[Tier]]&amp;" - "&amp;DOLLAR(SRP[[#This Row],[United States]],2)&amp;" USD"</f>
        <v>492 - $245.99 USD</v>
      </c>
      <c r="BV494" t="str">
        <f>WSP[[#This Row],[LOOKUP]]</f>
        <v>492 - $172.19 USD</v>
      </c>
    </row>
    <row r="495" spans="1:74" x14ac:dyDescent="0.25">
      <c r="A495">
        <v>493</v>
      </c>
      <c r="B495">
        <v>246.49</v>
      </c>
      <c r="C495">
        <v>18734</v>
      </c>
      <c r="D495">
        <v>1481.5</v>
      </c>
      <c r="E495">
        <v>359.7</v>
      </c>
      <c r="F495">
        <v>246.49</v>
      </c>
      <c r="G495">
        <v>21785</v>
      </c>
      <c r="H495">
        <v>246.49</v>
      </c>
      <c r="I495">
        <v>492</v>
      </c>
      <c r="J495">
        <v>369.75</v>
      </c>
      <c r="K495">
        <v>246.49</v>
      </c>
      <c r="L495">
        <v>133150</v>
      </c>
      <c r="M495">
        <v>985</v>
      </c>
      <c r="N495">
        <v>346400</v>
      </c>
      <c r="O495">
        <v>123250</v>
      </c>
      <c r="P495">
        <v>1479</v>
      </c>
      <c r="Q495">
        <v>246.49</v>
      </c>
      <c r="R495">
        <v>4929</v>
      </c>
      <c r="S495">
        <v>1377.5</v>
      </c>
      <c r="T495">
        <v>1577.25</v>
      </c>
      <c r="U495">
        <v>246.49</v>
      </c>
      <c r="V495">
        <v>246.49</v>
      </c>
      <c r="W495">
        <v>246.49</v>
      </c>
      <c r="X495">
        <v>246.49</v>
      </c>
      <c r="Y495">
        <v>246.49</v>
      </c>
      <c r="Z495">
        <v>2853.5</v>
      </c>
      <c r="AA495">
        <v>49290</v>
      </c>
      <c r="AB495">
        <v>32044</v>
      </c>
      <c r="AC495">
        <v>6430</v>
      </c>
      <c r="AD495">
        <v>2435000</v>
      </c>
      <c r="AE495">
        <v>246.49</v>
      </c>
      <c r="AF495">
        <v>1202.5</v>
      </c>
      <c r="AG495">
        <v>246.49</v>
      </c>
      <c r="AH495">
        <v>23646</v>
      </c>
      <c r="AI495">
        <v>36874</v>
      </c>
      <c r="AJ495">
        <v>244400</v>
      </c>
      <c r="AK495">
        <v>246.49</v>
      </c>
      <c r="AL495">
        <v>285.5</v>
      </c>
      <c r="AM495">
        <v>662.55</v>
      </c>
      <c r="AN495">
        <v>246.49</v>
      </c>
      <c r="AO495">
        <v>750</v>
      </c>
      <c r="AP495">
        <v>246.49</v>
      </c>
      <c r="AQ495">
        <v>73699</v>
      </c>
      <c r="AR495">
        <v>3400</v>
      </c>
      <c r="AS495">
        <v>246.49</v>
      </c>
      <c r="AT495">
        <v>266.45</v>
      </c>
      <c r="AU495">
        <v>1531.5</v>
      </c>
      <c r="AV495">
        <v>23316.5</v>
      </c>
      <c r="AW495">
        <v>665.55</v>
      </c>
      <c r="AX495">
        <v>10059</v>
      </c>
      <c r="AY495">
        <v>592.99</v>
      </c>
      <c r="AZ495">
        <v>246.49</v>
      </c>
      <c r="BA495">
        <v>889.4</v>
      </c>
      <c r="BB495">
        <v>885.4</v>
      </c>
      <c r="BC495">
        <v>9959</v>
      </c>
      <c r="BD495">
        <v>435.5</v>
      </c>
      <c r="BE495">
        <v>256.39999999999998</v>
      </c>
      <c r="BF495">
        <v>246.49</v>
      </c>
      <c r="BG495">
        <v>246.49</v>
      </c>
      <c r="BH495">
        <v>1531.5</v>
      </c>
      <c r="BI495">
        <v>246.49</v>
      </c>
      <c r="BJ495">
        <v>2564</v>
      </c>
      <c r="BK495">
        <v>285.5</v>
      </c>
      <c r="BL495">
        <v>10529</v>
      </c>
      <c r="BM495">
        <v>7494</v>
      </c>
      <c r="BN495">
        <v>1577.6</v>
      </c>
      <c r="BO495">
        <v>797.75</v>
      </c>
      <c r="BP495">
        <v>2070.25</v>
      </c>
      <c r="BQ495">
        <v>246.49</v>
      </c>
      <c r="BR495">
        <v>138.24</v>
      </c>
      <c r="BS495">
        <v>5135331</v>
      </c>
      <c r="BT495">
        <v>53041.8</v>
      </c>
      <c r="BU495" t="str">
        <f>SRP[[#This Row],[Tier]]&amp;" - "&amp;DOLLAR(SRP[[#This Row],[United States]],2)&amp;" USD"</f>
        <v>493 - $246.49 USD</v>
      </c>
      <c r="BV495" t="str">
        <f>WSP[[#This Row],[LOOKUP]]</f>
        <v>493 - $172.54 USD</v>
      </c>
    </row>
    <row r="496" spans="1:74" x14ac:dyDescent="0.25">
      <c r="A496">
        <v>494</v>
      </c>
      <c r="B496">
        <v>246.99</v>
      </c>
      <c r="C496">
        <v>18772</v>
      </c>
      <c r="D496">
        <v>1484</v>
      </c>
      <c r="E496">
        <v>360.45</v>
      </c>
      <c r="F496">
        <v>246.99</v>
      </c>
      <c r="G496">
        <v>21830</v>
      </c>
      <c r="H496">
        <v>246.99</v>
      </c>
      <c r="I496">
        <v>493</v>
      </c>
      <c r="J496">
        <v>370.5</v>
      </c>
      <c r="K496">
        <v>246.99</v>
      </c>
      <c r="L496">
        <v>133400</v>
      </c>
      <c r="M496">
        <v>987</v>
      </c>
      <c r="N496">
        <v>346900</v>
      </c>
      <c r="O496">
        <v>123500</v>
      </c>
      <c r="P496">
        <v>1482</v>
      </c>
      <c r="Q496">
        <v>246.99</v>
      </c>
      <c r="R496">
        <v>4939</v>
      </c>
      <c r="S496">
        <v>1380</v>
      </c>
      <c r="T496">
        <v>1580.5</v>
      </c>
      <c r="U496">
        <v>246.99</v>
      </c>
      <c r="V496">
        <v>246.99</v>
      </c>
      <c r="W496">
        <v>246.99</v>
      </c>
      <c r="X496">
        <v>246.99</v>
      </c>
      <c r="Y496">
        <v>246.99</v>
      </c>
      <c r="Z496">
        <v>2860</v>
      </c>
      <c r="AA496">
        <v>49390</v>
      </c>
      <c r="AB496">
        <v>32109</v>
      </c>
      <c r="AC496">
        <v>6440</v>
      </c>
      <c r="AD496">
        <v>2440000</v>
      </c>
      <c r="AE496">
        <v>246.99</v>
      </c>
      <c r="AF496">
        <v>1205</v>
      </c>
      <c r="AG496">
        <v>246.99</v>
      </c>
      <c r="AH496">
        <v>23668</v>
      </c>
      <c r="AI496">
        <v>36949</v>
      </c>
      <c r="AJ496">
        <v>244900</v>
      </c>
      <c r="AK496">
        <v>246.99</v>
      </c>
      <c r="AL496">
        <v>286</v>
      </c>
      <c r="AM496">
        <v>663.9</v>
      </c>
      <c r="AN496">
        <v>246.99</v>
      </c>
      <c r="AO496">
        <v>751</v>
      </c>
      <c r="AP496">
        <v>246.99</v>
      </c>
      <c r="AQ496">
        <v>73849</v>
      </c>
      <c r="AR496">
        <v>3407</v>
      </c>
      <c r="AS496">
        <v>246.99</v>
      </c>
      <c r="AT496">
        <v>266.95</v>
      </c>
      <c r="AU496">
        <v>1534</v>
      </c>
      <c r="AV496">
        <v>23364</v>
      </c>
      <c r="AW496">
        <v>666.9</v>
      </c>
      <c r="AX496">
        <v>10079</v>
      </c>
      <c r="AY496">
        <v>593.99</v>
      </c>
      <c r="AZ496">
        <v>246.99</v>
      </c>
      <c r="BA496">
        <v>891.2</v>
      </c>
      <c r="BB496">
        <v>887.2</v>
      </c>
      <c r="BC496">
        <v>9979</v>
      </c>
      <c r="BD496">
        <v>436</v>
      </c>
      <c r="BE496">
        <v>256.89999999999998</v>
      </c>
      <c r="BF496">
        <v>246.99</v>
      </c>
      <c r="BG496">
        <v>246.99</v>
      </c>
      <c r="BH496">
        <v>1534</v>
      </c>
      <c r="BI496">
        <v>246.99</v>
      </c>
      <c r="BJ496">
        <v>2569</v>
      </c>
      <c r="BK496">
        <v>286</v>
      </c>
      <c r="BL496">
        <v>10552</v>
      </c>
      <c r="BM496">
        <v>7509</v>
      </c>
      <c r="BN496">
        <v>1580.8</v>
      </c>
      <c r="BO496">
        <v>799.5</v>
      </c>
      <c r="BP496">
        <v>2074.5</v>
      </c>
      <c r="BQ496">
        <v>246.99</v>
      </c>
      <c r="BR496">
        <v>138.49</v>
      </c>
      <c r="BS496">
        <v>5145748</v>
      </c>
      <c r="BT496">
        <v>53149.4</v>
      </c>
      <c r="BU496" t="str">
        <f>SRP[[#This Row],[Tier]]&amp;" - "&amp;DOLLAR(SRP[[#This Row],[United States]],2)&amp;" USD"</f>
        <v>494 - $246.99 USD</v>
      </c>
      <c r="BV496" t="str">
        <f>WSP[[#This Row],[LOOKUP]]</f>
        <v>494 - $172.89 USD</v>
      </c>
    </row>
    <row r="497" spans="1:74" x14ac:dyDescent="0.25">
      <c r="A497">
        <v>495</v>
      </c>
      <c r="B497">
        <v>247.49</v>
      </c>
      <c r="C497">
        <v>18810</v>
      </c>
      <c r="D497">
        <v>1486.5</v>
      </c>
      <c r="E497">
        <v>361.2</v>
      </c>
      <c r="F497">
        <v>247.49</v>
      </c>
      <c r="G497">
        <v>21875</v>
      </c>
      <c r="H497">
        <v>247.49</v>
      </c>
      <c r="I497">
        <v>494</v>
      </c>
      <c r="J497">
        <v>371.25</v>
      </c>
      <c r="K497">
        <v>247.49</v>
      </c>
      <c r="L497">
        <v>133650</v>
      </c>
      <c r="M497">
        <v>989</v>
      </c>
      <c r="N497">
        <v>347400</v>
      </c>
      <c r="O497">
        <v>123750</v>
      </c>
      <c r="P497">
        <v>1485</v>
      </c>
      <c r="Q497">
        <v>247.49</v>
      </c>
      <c r="R497">
        <v>4949</v>
      </c>
      <c r="S497">
        <v>1382.5</v>
      </c>
      <c r="T497">
        <v>1583.75</v>
      </c>
      <c r="U497">
        <v>247.49</v>
      </c>
      <c r="V497">
        <v>247.49</v>
      </c>
      <c r="W497">
        <v>247.49</v>
      </c>
      <c r="X497">
        <v>247.49</v>
      </c>
      <c r="Y497">
        <v>247.49</v>
      </c>
      <c r="Z497">
        <v>2866.5</v>
      </c>
      <c r="AA497">
        <v>49490</v>
      </c>
      <c r="AB497">
        <v>32174</v>
      </c>
      <c r="AC497">
        <v>6450</v>
      </c>
      <c r="AD497">
        <v>2445000</v>
      </c>
      <c r="AE497">
        <v>247.49</v>
      </c>
      <c r="AF497">
        <v>1207.5</v>
      </c>
      <c r="AG497">
        <v>247.49</v>
      </c>
      <c r="AH497">
        <v>23690</v>
      </c>
      <c r="AI497">
        <v>37024</v>
      </c>
      <c r="AJ497">
        <v>245400</v>
      </c>
      <c r="AK497">
        <v>247.49</v>
      </c>
      <c r="AL497">
        <v>286.5</v>
      </c>
      <c r="AM497">
        <v>665.25</v>
      </c>
      <c r="AN497">
        <v>247.49</v>
      </c>
      <c r="AO497">
        <v>753</v>
      </c>
      <c r="AP497">
        <v>247.49</v>
      </c>
      <c r="AQ497">
        <v>73999</v>
      </c>
      <c r="AR497">
        <v>3414</v>
      </c>
      <c r="AS497">
        <v>247.49</v>
      </c>
      <c r="AT497">
        <v>267.45</v>
      </c>
      <c r="AU497">
        <v>1536.5</v>
      </c>
      <c r="AV497">
        <v>23411.5</v>
      </c>
      <c r="AW497">
        <v>668.25</v>
      </c>
      <c r="AX497">
        <v>10099</v>
      </c>
      <c r="AY497">
        <v>594.99</v>
      </c>
      <c r="AZ497">
        <v>247.49</v>
      </c>
      <c r="BA497">
        <v>893</v>
      </c>
      <c r="BB497">
        <v>889</v>
      </c>
      <c r="BC497">
        <v>9999</v>
      </c>
      <c r="BD497">
        <v>436.5</v>
      </c>
      <c r="BE497">
        <v>257.39999999999998</v>
      </c>
      <c r="BF497">
        <v>247.49</v>
      </c>
      <c r="BG497">
        <v>247.49</v>
      </c>
      <c r="BH497">
        <v>1536.5</v>
      </c>
      <c r="BI497">
        <v>247.49</v>
      </c>
      <c r="BJ497">
        <v>2574</v>
      </c>
      <c r="BK497">
        <v>286.5</v>
      </c>
      <c r="BL497">
        <v>10575</v>
      </c>
      <c r="BM497">
        <v>7524</v>
      </c>
      <c r="BN497">
        <v>1584</v>
      </c>
      <c r="BO497">
        <v>801.25</v>
      </c>
      <c r="BP497">
        <v>2078.75</v>
      </c>
      <c r="BQ497">
        <v>247.49</v>
      </c>
      <c r="BR497">
        <v>138.74</v>
      </c>
      <c r="BS497">
        <v>5156165</v>
      </c>
      <c r="BT497">
        <v>53257</v>
      </c>
      <c r="BU497" t="str">
        <f>SRP[[#This Row],[Tier]]&amp;" - "&amp;DOLLAR(SRP[[#This Row],[United States]],2)&amp;" USD"</f>
        <v>495 - $247.49 USD</v>
      </c>
      <c r="BV497" t="str">
        <f>WSP[[#This Row],[LOOKUP]]</f>
        <v>495 - $173.24 USD</v>
      </c>
    </row>
    <row r="498" spans="1:74" x14ac:dyDescent="0.25">
      <c r="A498">
        <v>496</v>
      </c>
      <c r="B498">
        <v>247.99</v>
      </c>
      <c r="C498">
        <v>18848</v>
      </c>
      <c r="D498">
        <v>1489</v>
      </c>
      <c r="E498">
        <v>361.95</v>
      </c>
      <c r="F498">
        <v>247.99</v>
      </c>
      <c r="G498">
        <v>21920</v>
      </c>
      <c r="H498">
        <v>247.99</v>
      </c>
      <c r="I498">
        <v>495</v>
      </c>
      <c r="J498">
        <v>372</v>
      </c>
      <c r="K498">
        <v>247.99</v>
      </c>
      <c r="L498">
        <v>133900</v>
      </c>
      <c r="M498">
        <v>991</v>
      </c>
      <c r="N498">
        <v>347900</v>
      </c>
      <c r="O498">
        <v>124000</v>
      </c>
      <c r="P498">
        <v>1488</v>
      </c>
      <c r="Q498">
        <v>247.99</v>
      </c>
      <c r="R498">
        <v>4959</v>
      </c>
      <c r="S498">
        <v>1385</v>
      </c>
      <c r="T498">
        <v>1587</v>
      </c>
      <c r="U498">
        <v>247.99</v>
      </c>
      <c r="V498">
        <v>247.99</v>
      </c>
      <c r="W498">
        <v>247.99</v>
      </c>
      <c r="X498">
        <v>247.99</v>
      </c>
      <c r="Y498">
        <v>247.99</v>
      </c>
      <c r="Z498">
        <v>2873</v>
      </c>
      <c r="AA498">
        <v>49590</v>
      </c>
      <c r="AB498">
        <v>32239</v>
      </c>
      <c r="AC498">
        <v>6460</v>
      </c>
      <c r="AD498">
        <v>2450000</v>
      </c>
      <c r="AE498">
        <v>247.99</v>
      </c>
      <c r="AF498">
        <v>1210</v>
      </c>
      <c r="AG498">
        <v>247.99</v>
      </c>
      <c r="AH498">
        <v>23712</v>
      </c>
      <c r="AI498">
        <v>37099</v>
      </c>
      <c r="AJ498">
        <v>245900</v>
      </c>
      <c r="AK498">
        <v>247.99</v>
      </c>
      <c r="AL498">
        <v>287</v>
      </c>
      <c r="AM498">
        <v>666.6</v>
      </c>
      <c r="AN498">
        <v>247.99</v>
      </c>
      <c r="AO498">
        <v>754</v>
      </c>
      <c r="AP498">
        <v>247.99</v>
      </c>
      <c r="AQ498">
        <v>74149</v>
      </c>
      <c r="AR498">
        <v>3421</v>
      </c>
      <c r="AS498">
        <v>247.99</v>
      </c>
      <c r="AT498">
        <v>267.95</v>
      </c>
      <c r="AU498">
        <v>1539</v>
      </c>
      <c r="AV498">
        <v>23459</v>
      </c>
      <c r="AW498">
        <v>669.6</v>
      </c>
      <c r="AX498">
        <v>10119</v>
      </c>
      <c r="AY498">
        <v>595.99</v>
      </c>
      <c r="AZ498">
        <v>247.99</v>
      </c>
      <c r="BA498">
        <v>894.8</v>
      </c>
      <c r="BB498">
        <v>890.8</v>
      </c>
      <c r="BC498">
        <v>10019</v>
      </c>
      <c r="BD498">
        <v>437</v>
      </c>
      <c r="BE498">
        <v>257.89999999999998</v>
      </c>
      <c r="BF498">
        <v>247.99</v>
      </c>
      <c r="BG498">
        <v>247.99</v>
      </c>
      <c r="BH498">
        <v>1539</v>
      </c>
      <c r="BI498">
        <v>247.99</v>
      </c>
      <c r="BJ498">
        <v>2579</v>
      </c>
      <c r="BK498">
        <v>287</v>
      </c>
      <c r="BL498">
        <v>10598</v>
      </c>
      <c r="BM498">
        <v>7539</v>
      </c>
      <c r="BN498">
        <v>1587.2</v>
      </c>
      <c r="BO498">
        <v>803</v>
      </c>
      <c r="BP498">
        <v>2083</v>
      </c>
      <c r="BQ498">
        <v>247.99</v>
      </c>
      <c r="BR498">
        <v>138.99</v>
      </c>
      <c r="BS498">
        <v>5166582</v>
      </c>
      <c r="BT498">
        <v>53364.6</v>
      </c>
      <c r="BU498" t="str">
        <f>SRP[[#This Row],[Tier]]&amp;" - "&amp;DOLLAR(SRP[[#This Row],[United States]],2)&amp;" USD"</f>
        <v>496 - $247.99 USD</v>
      </c>
      <c r="BV498" t="str">
        <f>WSP[[#This Row],[LOOKUP]]</f>
        <v>496 - $173.59 USD</v>
      </c>
    </row>
    <row r="499" spans="1:74" x14ac:dyDescent="0.25">
      <c r="A499">
        <v>497</v>
      </c>
      <c r="B499">
        <v>248.49</v>
      </c>
      <c r="C499">
        <v>18886</v>
      </c>
      <c r="D499">
        <v>1491.5</v>
      </c>
      <c r="E499">
        <v>362.7</v>
      </c>
      <c r="F499">
        <v>248.49</v>
      </c>
      <c r="G499">
        <v>21965</v>
      </c>
      <c r="H499">
        <v>248.49</v>
      </c>
      <c r="I499">
        <v>496</v>
      </c>
      <c r="J499">
        <v>372.75</v>
      </c>
      <c r="K499">
        <v>248.49</v>
      </c>
      <c r="L499">
        <v>134150</v>
      </c>
      <c r="M499">
        <v>993</v>
      </c>
      <c r="N499">
        <v>348400</v>
      </c>
      <c r="O499">
        <v>124250</v>
      </c>
      <c r="P499">
        <v>1491</v>
      </c>
      <c r="Q499">
        <v>248.49</v>
      </c>
      <c r="R499">
        <v>4969</v>
      </c>
      <c r="S499">
        <v>1387.5</v>
      </c>
      <c r="T499">
        <v>1590.25</v>
      </c>
      <c r="U499">
        <v>248.49</v>
      </c>
      <c r="V499">
        <v>248.49</v>
      </c>
      <c r="W499">
        <v>248.49</v>
      </c>
      <c r="X499">
        <v>248.49</v>
      </c>
      <c r="Y499">
        <v>248.49</v>
      </c>
      <c r="Z499">
        <v>2879.5</v>
      </c>
      <c r="AA499">
        <v>49690</v>
      </c>
      <c r="AB499">
        <v>32304</v>
      </c>
      <c r="AC499">
        <v>6470</v>
      </c>
      <c r="AD499">
        <v>2455000</v>
      </c>
      <c r="AE499">
        <v>248.49</v>
      </c>
      <c r="AF499">
        <v>1212.5</v>
      </c>
      <c r="AG499">
        <v>248.49</v>
      </c>
      <c r="AH499">
        <v>23734</v>
      </c>
      <c r="AI499">
        <v>37174</v>
      </c>
      <c r="AJ499">
        <v>246400</v>
      </c>
      <c r="AK499">
        <v>248.49</v>
      </c>
      <c r="AL499">
        <v>287.5</v>
      </c>
      <c r="AM499">
        <v>667.95</v>
      </c>
      <c r="AN499">
        <v>248.49</v>
      </c>
      <c r="AO499">
        <v>756</v>
      </c>
      <c r="AP499">
        <v>248.49</v>
      </c>
      <c r="AQ499">
        <v>74299</v>
      </c>
      <c r="AR499">
        <v>3428</v>
      </c>
      <c r="AS499">
        <v>248.49</v>
      </c>
      <c r="AT499">
        <v>268.45</v>
      </c>
      <c r="AU499">
        <v>1541.5</v>
      </c>
      <c r="AV499">
        <v>23506.5</v>
      </c>
      <c r="AW499">
        <v>670.95</v>
      </c>
      <c r="AX499">
        <v>10139</v>
      </c>
      <c r="AY499">
        <v>596.99</v>
      </c>
      <c r="AZ499">
        <v>248.49</v>
      </c>
      <c r="BA499">
        <v>896.6</v>
      </c>
      <c r="BB499">
        <v>892.6</v>
      </c>
      <c r="BC499">
        <v>10039</v>
      </c>
      <c r="BD499">
        <v>437.5</v>
      </c>
      <c r="BE499">
        <v>258.39999999999998</v>
      </c>
      <c r="BF499">
        <v>248.49</v>
      </c>
      <c r="BG499">
        <v>248.49</v>
      </c>
      <c r="BH499">
        <v>1541.5</v>
      </c>
      <c r="BI499">
        <v>248.49</v>
      </c>
      <c r="BJ499">
        <v>2584</v>
      </c>
      <c r="BK499">
        <v>287.5</v>
      </c>
      <c r="BL499">
        <v>10621</v>
      </c>
      <c r="BM499">
        <v>7554</v>
      </c>
      <c r="BN499">
        <v>1590.4</v>
      </c>
      <c r="BO499">
        <v>804.75</v>
      </c>
      <c r="BP499">
        <v>2087.25</v>
      </c>
      <c r="BQ499">
        <v>248.49</v>
      </c>
      <c r="BR499">
        <v>139.24</v>
      </c>
      <c r="BS499">
        <v>5176999</v>
      </c>
      <c r="BT499">
        <v>53472.2</v>
      </c>
      <c r="BU499" t="str">
        <f>SRP[[#This Row],[Tier]]&amp;" - "&amp;DOLLAR(SRP[[#This Row],[United States]],2)&amp;" USD"</f>
        <v>497 - $248.49 USD</v>
      </c>
      <c r="BV499" t="str">
        <f>WSP[[#This Row],[LOOKUP]]</f>
        <v>497 - $173.94 USD</v>
      </c>
    </row>
    <row r="500" spans="1:74" x14ac:dyDescent="0.25">
      <c r="A500">
        <v>498</v>
      </c>
      <c r="B500">
        <v>248.99</v>
      </c>
      <c r="C500">
        <v>18924</v>
      </c>
      <c r="D500">
        <v>1494</v>
      </c>
      <c r="E500">
        <v>363.45</v>
      </c>
      <c r="F500">
        <v>248.99</v>
      </c>
      <c r="G500">
        <v>22010</v>
      </c>
      <c r="H500">
        <v>248.99</v>
      </c>
      <c r="I500">
        <v>497</v>
      </c>
      <c r="J500">
        <v>373.5</v>
      </c>
      <c r="K500">
        <v>248.99</v>
      </c>
      <c r="L500">
        <v>134400</v>
      </c>
      <c r="M500">
        <v>995</v>
      </c>
      <c r="N500">
        <v>348900</v>
      </c>
      <c r="O500">
        <v>124500</v>
      </c>
      <c r="P500">
        <v>1494</v>
      </c>
      <c r="Q500">
        <v>248.99</v>
      </c>
      <c r="R500">
        <v>4979</v>
      </c>
      <c r="S500">
        <v>1390</v>
      </c>
      <c r="T500">
        <v>1593.5</v>
      </c>
      <c r="U500">
        <v>248.99</v>
      </c>
      <c r="V500">
        <v>248.99</v>
      </c>
      <c r="W500">
        <v>248.99</v>
      </c>
      <c r="X500">
        <v>248.99</v>
      </c>
      <c r="Y500">
        <v>248.99</v>
      </c>
      <c r="Z500">
        <v>2886</v>
      </c>
      <c r="AA500">
        <v>49790</v>
      </c>
      <c r="AB500">
        <v>32369</v>
      </c>
      <c r="AC500">
        <v>6480</v>
      </c>
      <c r="AD500">
        <v>2460000</v>
      </c>
      <c r="AE500">
        <v>248.99</v>
      </c>
      <c r="AF500">
        <v>1215</v>
      </c>
      <c r="AG500">
        <v>248.99</v>
      </c>
      <c r="AH500">
        <v>23756</v>
      </c>
      <c r="AI500">
        <v>37249</v>
      </c>
      <c r="AJ500">
        <v>246900</v>
      </c>
      <c r="AK500">
        <v>248.99</v>
      </c>
      <c r="AL500">
        <v>288</v>
      </c>
      <c r="AM500">
        <v>669.3</v>
      </c>
      <c r="AN500">
        <v>248.99</v>
      </c>
      <c r="AO500">
        <v>757</v>
      </c>
      <c r="AP500">
        <v>248.99</v>
      </c>
      <c r="AQ500">
        <v>74449</v>
      </c>
      <c r="AR500">
        <v>3435</v>
      </c>
      <c r="AS500">
        <v>248.99</v>
      </c>
      <c r="AT500">
        <v>268.95</v>
      </c>
      <c r="AU500">
        <v>1544</v>
      </c>
      <c r="AV500">
        <v>23554</v>
      </c>
      <c r="AW500">
        <v>672.3</v>
      </c>
      <c r="AX500">
        <v>10159</v>
      </c>
      <c r="AY500">
        <v>597.99</v>
      </c>
      <c r="AZ500">
        <v>248.99</v>
      </c>
      <c r="BA500">
        <v>898.4</v>
      </c>
      <c r="BB500">
        <v>894.4</v>
      </c>
      <c r="BC500">
        <v>10059</v>
      </c>
      <c r="BD500">
        <v>438</v>
      </c>
      <c r="BE500">
        <v>258.89999999999998</v>
      </c>
      <c r="BF500">
        <v>248.99</v>
      </c>
      <c r="BG500">
        <v>248.99</v>
      </c>
      <c r="BH500">
        <v>1544</v>
      </c>
      <c r="BI500">
        <v>248.99</v>
      </c>
      <c r="BJ500">
        <v>2589</v>
      </c>
      <c r="BK500">
        <v>288</v>
      </c>
      <c r="BL500">
        <v>10644</v>
      </c>
      <c r="BM500">
        <v>7569</v>
      </c>
      <c r="BN500">
        <v>1593.6</v>
      </c>
      <c r="BO500">
        <v>806.5</v>
      </c>
      <c r="BP500">
        <v>2091.5</v>
      </c>
      <c r="BQ500">
        <v>248.99</v>
      </c>
      <c r="BR500">
        <v>139.49</v>
      </c>
      <c r="BS500">
        <v>5187416</v>
      </c>
      <c r="BT500">
        <v>53579.8</v>
      </c>
      <c r="BU500" t="str">
        <f>SRP[[#This Row],[Tier]]&amp;" - "&amp;DOLLAR(SRP[[#This Row],[United States]],2)&amp;" USD"</f>
        <v>498 - $248.99 USD</v>
      </c>
      <c r="BV500" t="str">
        <f>WSP[[#This Row],[LOOKUP]]</f>
        <v>498 - $174.29 USD</v>
      </c>
    </row>
    <row r="501" spans="1:74" x14ac:dyDescent="0.25">
      <c r="A501">
        <v>499</v>
      </c>
      <c r="B501">
        <v>249.49</v>
      </c>
      <c r="C501">
        <v>18962</v>
      </c>
      <c r="D501">
        <v>1496.5</v>
      </c>
      <c r="E501">
        <v>364.2</v>
      </c>
      <c r="F501">
        <v>249.49</v>
      </c>
      <c r="G501">
        <v>22055</v>
      </c>
      <c r="H501">
        <v>249.49</v>
      </c>
      <c r="I501">
        <v>498</v>
      </c>
      <c r="J501">
        <v>374.25</v>
      </c>
      <c r="K501">
        <v>249.49</v>
      </c>
      <c r="L501">
        <v>134650</v>
      </c>
      <c r="M501">
        <v>997</v>
      </c>
      <c r="N501">
        <v>349400</v>
      </c>
      <c r="O501">
        <v>124750</v>
      </c>
      <c r="P501">
        <v>1497</v>
      </c>
      <c r="Q501">
        <v>249.49</v>
      </c>
      <c r="R501">
        <v>4989</v>
      </c>
      <c r="S501">
        <v>1392.5</v>
      </c>
      <c r="T501">
        <v>1596.75</v>
      </c>
      <c r="U501">
        <v>249.49</v>
      </c>
      <c r="V501">
        <v>249.49</v>
      </c>
      <c r="W501">
        <v>249.49</v>
      </c>
      <c r="X501">
        <v>249.49</v>
      </c>
      <c r="Y501">
        <v>249.49</v>
      </c>
      <c r="Z501">
        <v>2892.5</v>
      </c>
      <c r="AA501">
        <v>49890</v>
      </c>
      <c r="AB501">
        <v>32434</v>
      </c>
      <c r="AC501">
        <v>6490</v>
      </c>
      <c r="AD501">
        <v>2465000</v>
      </c>
      <c r="AE501">
        <v>249.49</v>
      </c>
      <c r="AF501">
        <v>1217.5</v>
      </c>
      <c r="AG501">
        <v>249.49</v>
      </c>
      <c r="AH501">
        <v>23778</v>
      </c>
      <c r="AI501">
        <v>37324</v>
      </c>
      <c r="AJ501">
        <v>247400</v>
      </c>
      <c r="AK501">
        <v>249.49</v>
      </c>
      <c r="AL501">
        <v>288.5</v>
      </c>
      <c r="AM501">
        <v>670.65</v>
      </c>
      <c r="AN501">
        <v>249.49</v>
      </c>
      <c r="AO501">
        <v>759</v>
      </c>
      <c r="AP501">
        <v>249.49</v>
      </c>
      <c r="AQ501">
        <v>74599</v>
      </c>
      <c r="AR501">
        <v>3442</v>
      </c>
      <c r="AS501">
        <v>249.49</v>
      </c>
      <c r="AT501">
        <v>269.45</v>
      </c>
      <c r="AU501">
        <v>1546.5</v>
      </c>
      <c r="AV501">
        <v>23601.5</v>
      </c>
      <c r="AW501">
        <v>673.65</v>
      </c>
      <c r="AX501">
        <v>10179</v>
      </c>
      <c r="AY501">
        <v>598.99</v>
      </c>
      <c r="AZ501">
        <v>249.49</v>
      </c>
      <c r="BA501">
        <v>900.2</v>
      </c>
      <c r="BB501">
        <v>896.2</v>
      </c>
      <c r="BC501">
        <v>10079</v>
      </c>
      <c r="BD501">
        <v>438.5</v>
      </c>
      <c r="BE501">
        <v>259.39999999999998</v>
      </c>
      <c r="BF501">
        <v>249.49</v>
      </c>
      <c r="BG501">
        <v>249.49</v>
      </c>
      <c r="BH501">
        <v>1546.5</v>
      </c>
      <c r="BI501">
        <v>249.49</v>
      </c>
      <c r="BJ501">
        <v>2594</v>
      </c>
      <c r="BK501">
        <v>288.5</v>
      </c>
      <c r="BL501">
        <v>10667</v>
      </c>
      <c r="BM501">
        <v>7584</v>
      </c>
      <c r="BN501">
        <v>1596.8</v>
      </c>
      <c r="BO501">
        <v>808.25</v>
      </c>
      <c r="BP501">
        <v>2095.75</v>
      </c>
      <c r="BQ501">
        <v>249.49</v>
      </c>
      <c r="BR501">
        <v>139.74</v>
      </c>
      <c r="BS501">
        <v>5197833</v>
      </c>
      <c r="BT501">
        <v>53687.4</v>
      </c>
      <c r="BU501" t="str">
        <f>SRP[[#This Row],[Tier]]&amp;" - "&amp;DOLLAR(SRP[[#This Row],[United States]],2)&amp;" USD"</f>
        <v>499 - $249.49 USD</v>
      </c>
      <c r="BV501" t="str">
        <f>WSP[[#This Row],[LOOKUP]]</f>
        <v>499 - $174.64 USD</v>
      </c>
    </row>
    <row r="502" spans="1:74" x14ac:dyDescent="0.25">
      <c r="A502">
        <v>500</v>
      </c>
      <c r="B502">
        <v>249.99</v>
      </c>
      <c r="C502">
        <v>19000</v>
      </c>
      <c r="D502">
        <v>1499</v>
      </c>
      <c r="E502">
        <v>364.95</v>
      </c>
      <c r="F502">
        <v>249.99</v>
      </c>
      <c r="G502">
        <v>22100</v>
      </c>
      <c r="H502">
        <v>249.99</v>
      </c>
      <c r="I502">
        <v>499</v>
      </c>
      <c r="J502">
        <v>375</v>
      </c>
      <c r="K502">
        <v>249.99</v>
      </c>
      <c r="L502">
        <v>134900</v>
      </c>
      <c r="M502">
        <v>999</v>
      </c>
      <c r="N502">
        <v>349900</v>
      </c>
      <c r="O502">
        <v>125000</v>
      </c>
      <c r="P502">
        <v>1500</v>
      </c>
      <c r="Q502">
        <v>249.99</v>
      </c>
      <c r="R502">
        <v>4999</v>
      </c>
      <c r="S502">
        <v>1395</v>
      </c>
      <c r="T502">
        <v>1600</v>
      </c>
      <c r="U502">
        <v>249.99</v>
      </c>
      <c r="V502">
        <v>249.99</v>
      </c>
      <c r="W502">
        <v>249.99</v>
      </c>
      <c r="X502">
        <v>249.99</v>
      </c>
      <c r="Y502">
        <v>249.99</v>
      </c>
      <c r="Z502">
        <v>2899</v>
      </c>
      <c r="AA502">
        <v>49990</v>
      </c>
      <c r="AB502">
        <v>32499</v>
      </c>
      <c r="AC502">
        <v>6500</v>
      </c>
      <c r="AD502">
        <v>2470000</v>
      </c>
      <c r="AE502">
        <v>249.99</v>
      </c>
      <c r="AF502">
        <v>1220</v>
      </c>
      <c r="AG502">
        <v>249.99</v>
      </c>
      <c r="AH502">
        <v>23800</v>
      </c>
      <c r="AI502">
        <v>37399</v>
      </c>
      <c r="AJ502">
        <v>247900</v>
      </c>
      <c r="AK502">
        <v>249.99</v>
      </c>
      <c r="AL502">
        <v>289</v>
      </c>
      <c r="AM502">
        <v>672</v>
      </c>
      <c r="AN502">
        <v>249.99</v>
      </c>
      <c r="AO502">
        <v>760</v>
      </c>
      <c r="AP502">
        <v>249.99</v>
      </c>
      <c r="AQ502">
        <v>74749</v>
      </c>
      <c r="AR502">
        <v>3449</v>
      </c>
      <c r="AS502">
        <v>249.99</v>
      </c>
      <c r="AT502">
        <v>269.95</v>
      </c>
      <c r="AU502">
        <v>1549</v>
      </c>
      <c r="AV502">
        <v>23649</v>
      </c>
      <c r="AW502">
        <v>675</v>
      </c>
      <c r="AX502">
        <v>10199</v>
      </c>
      <c r="AY502">
        <v>599.99</v>
      </c>
      <c r="AZ502">
        <v>249.99</v>
      </c>
      <c r="BA502">
        <v>902</v>
      </c>
      <c r="BB502">
        <v>898</v>
      </c>
      <c r="BC502">
        <v>10099</v>
      </c>
      <c r="BD502">
        <v>439</v>
      </c>
      <c r="BE502">
        <v>259.89999999999998</v>
      </c>
      <c r="BF502">
        <v>249.99</v>
      </c>
      <c r="BG502">
        <v>249.99</v>
      </c>
      <c r="BH502">
        <v>1549</v>
      </c>
      <c r="BI502">
        <v>249.99</v>
      </c>
      <c r="BJ502">
        <v>2599</v>
      </c>
      <c r="BK502">
        <v>289</v>
      </c>
      <c r="BL502">
        <v>10690</v>
      </c>
      <c r="BM502">
        <v>7599</v>
      </c>
      <c r="BN502">
        <v>1600</v>
      </c>
      <c r="BO502">
        <v>810</v>
      </c>
      <c r="BP502">
        <v>2100</v>
      </c>
      <c r="BQ502">
        <v>249.99</v>
      </c>
      <c r="BR502">
        <v>139.99</v>
      </c>
      <c r="BS502">
        <v>5208250</v>
      </c>
      <c r="BT502">
        <v>53795</v>
      </c>
      <c r="BU502" t="str">
        <f>SRP[[#This Row],[Tier]]&amp;" - "&amp;DOLLAR(SRP[[#This Row],[United States]],2)&amp;" USD"</f>
        <v>500 - $249.99 USD</v>
      </c>
      <c r="BV502" t="str">
        <f>WSP[[#This Row],[LOOKUP]]</f>
        <v>500 - $174.99 USD</v>
      </c>
    </row>
    <row r="503" spans="1:74" x14ac:dyDescent="0.25">
      <c r="A503">
        <v>501</v>
      </c>
      <c r="B503">
        <v>250.49</v>
      </c>
      <c r="C503">
        <v>19038</v>
      </c>
      <c r="D503">
        <v>1501.5</v>
      </c>
      <c r="E503">
        <v>365.7</v>
      </c>
      <c r="F503">
        <v>250.49</v>
      </c>
      <c r="G503">
        <v>22145</v>
      </c>
      <c r="H503">
        <v>250.49</v>
      </c>
      <c r="I503">
        <v>500</v>
      </c>
      <c r="J503">
        <v>375.75</v>
      </c>
      <c r="K503">
        <v>250.49</v>
      </c>
      <c r="L503">
        <v>135150</v>
      </c>
      <c r="M503">
        <v>1001</v>
      </c>
      <c r="N503">
        <v>350400</v>
      </c>
      <c r="O503">
        <v>125250</v>
      </c>
      <c r="P503">
        <v>1503</v>
      </c>
      <c r="Q503">
        <v>250.49</v>
      </c>
      <c r="R503">
        <v>5009</v>
      </c>
      <c r="S503">
        <v>1397.5</v>
      </c>
      <c r="T503">
        <v>1603.25</v>
      </c>
      <c r="U503">
        <v>250.49</v>
      </c>
      <c r="V503">
        <v>250.49</v>
      </c>
      <c r="W503">
        <v>250.49</v>
      </c>
      <c r="X503">
        <v>250.49</v>
      </c>
      <c r="Y503">
        <v>250.49</v>
      </c>
      <c r="Z503">
        <v>2905.5</v>
      </c>
      <c r="AA503">
        <v>50090</v>
      </c>
      <c r="AB503">
        <v>32564</v>
      </c>
      <c r="AC503">
        <v>6510</v>
      </c>
      <c r="AD503">
        <v>2475000</v>
      </c>
      <c r="AE503">
        <v>250.49</v>
      </c>
      <c r="AF503">
        <v>1222.5</v>
      </c>
      <c r="AG503">
        <v>250.49</v>
      </c>
      <c r="AH503">
        <v>23822</v>
      </c>
      <c r="AI503">
        <v>37474</v>
      </c>
      <c r="AJ503">
        <v>248400</v>
      </c>
      <c r="AK503">
        <v>250.49</v>
      </c>
      <c r="AL503">
        <v>289.5</v>
      </c>
      <c r="AM503">
        <v>673.35</v>
      </c>
      <c r="AN503">
        <v>250.49</v>
      </c>
      <c r="AO503">
        <v>762</v>
      </c>
      <c r="AP503">
        <v>250.49</v>
      </c>
      <c r="AQ503">
        <v>74899</v>
      </c>
      <c r="AR503">
        <v>3456</v>
      </c>
      <c r="AS503">
        <v>250.49</v>
      </c>
      <c r="AT503">
        <v>270.45</v>
      </c>
      <c r="AU503">
        <v>1551.5</v>
      </c>
      <c r="AV503">
        <v>23696.5</v>
      </c>
      <c r="AW503">
        <v>676.35</v>
      </c>
      <c r="AX503">
        <v>10219</v>
      </c>
      <c r="AY503">
        <v>600.99</v>
      </c>
      <c r="AZ503">
        <v>250.49</v>
      </c>
      <c r="BA503">
        <v>903.8</v>
      </c>
      <c r="BB503">
        <v>899.8</v>
      </c>
      <c r="BC503">
        <v>10119</v>
      </c>
      <c r="BD503">
        <v>439.5</v>
      </c>
      <c r="BE503">
        <v>260.39999999999998</v>
      </c>
      <c r="BF503">
        <v>250.49</v>
      </c>
      <c r="BG503">
        <v>250.49</v>
      </c>
      <c r="BH503">
        <v>1551.5</v>
      </c>
      <c r="BI503">
        <v>250.49</v>
      </c>
      <c r="BJ503">
        <v>2604</v>
      </c>
      <c r="BK503">
        <v>289.5</v>
      </c>
      <c r="BL503">
        <v>10713</v>
      </c>
      <c r="BM503">
        <v>7614</v>
      </c>
      <c r="BN503">
        <v>1603.2</v>
      </c>
      <c r="BO503">
        <v>811.75</v>
      </c>
      <c r="BP503">
        <v>2104.25</v>
      </c>
      <c r="BQ503">
        <v>250.49</v>
      </c>
      <c r="BR503">
        <v>140.24</v>
      </c>
      <c r="BS503">
        <v>5218667</v>
      </c>
      <c r="BT503">
        <v>53902.6</v>
      </c>
      <c r="BU503" t="str">
        <f>SRP[[#This Row],[Tier]]&amp;" - "&amp;DOLLAR(SRP[[#This Row],[United States]],2)&amp;" USD"</f>
        <v>501 - $250.49 USD</v>
      </c>
      <c r="BV503" t="str">
        <f>WSP[[#This Row],[LOOKUP]]</f>
        <v>501 - $175.34 USD</v>
      </c>
    </row>
    <row r="504" spans="1:74" x14ac:dyDescent="0.25">
      <c r="A504">
        <v>502</v>
      </c>
      <c r="B504">
        <v>250.99</v>
      </c>
      <c r="C504">
        <v>19076</v>
      </c>
      <c r="D504">
        <v>1504</v>
      </c>
      <c r="E504">
        <v>366.45</v>
      </c>
      <c r="F504">
        <v>250.99</v>
      </c>
      <c r="G504">
        <v>22190</v>
      </c>
      <c r="H504">
        <v>250.99</v>
      </c>
      <c r="I504">
        <v>501</v>
      </c>
      <c r="J504">
        <v>376.5</v>
      </c>
      <c r="K504">
        <v>250.99</v>
      </c>
      <c r="L504">
        <v>135400</v>
      </c>
      <c r="M504">
        <v>1003</v>
      </c>
      <c r="N504">
        <v>350900</v>
      </c>
      <c r="O504">
        <v>125500</v>
      </c>
      <c r="P504">
        <v>1506</v>
      </c>
      <c r="Q504">
        <v>250.99</v>
      </c>
      <c r="R504">
        <v>5019</v>
      </c>
      <c r="S504">
        <v>1400</v>
      </c>
      <c r="T504">
        <v>1606.5</v>
      </c>
      <c r="U504">
        <v>250.99</v>
      </c>
      <c r="V504">
        <v>250.99</v>
      </c>
      <c r="W504">
        <v>250.99</v>
      </c>
      <c r="X504">
        <v>250.99</v>
      </c>
      <c r="Y504">
        <v>250.99</v>
      </c>
      <c r="Z504">
        <v>2912</v>
      </c>
      <c r="AA504">
        <v>50190</v>
      </c>
      <c r="AB504">
        <v>32629</v>
      </c>
      <c r="AC504">
        <v>6520</v>
      </c>
      <c r="AD504">
        <v>2480000</v>
      </c>
      <c r="AE504">
        <v>250.99</v>
      </c>
      <c r="AF504">
        <v>1225</v>
      </c>
      <c r="AG504">
        <v>250.99</v>
      </c>
      <c r="AH504">
        <v>23844</v>
      </c>
      <c r="AI504">
        <v>37549</v>
      </c>
      <c r="AJ504">
        <v>248900</v>
      </c>
      <c r="AK504">
        <v>250.99</v>
      </c>
      <c r="AL504">
        <v>290</v>
      </c>
      <c r="AM504">
        <v>674.7</v>
      </c>
      <c r="AN504">
        <v>250.99</v>
      </c>
      <c r="AO504">
        <v>763</v>
      </c>
      <c r="AP504">
        <v>250.99</v>
      </c>
      <c r="AQ504">
        <v>75049</v>
      </c>
      <c r="AR504">
        <v>3463</v>
      </c>
      <c r="AS504">
        <v>250.99</v>
      </c>
      <c r="AT504">
        <v>270.95</v>
      </c>
      <c r="AU504">
        <v>1554</v>
      </c>
      <c r="AV504">
        <v>23744</v>
      </c>
      <c r="AW504">
        <v>677.7</v>
      </c>
      <c r="AX504">
        <v>10239</v>
      </c>
      <c r="AY504">
        <v>601.99</v>
      </c>
      <c r="AZ504">
        <v>250.99</v>
      </c>
      <c r="BA504">
        <v>905.6</v>
      </c>
      <c r="BB504">
        <v>901.6</v>
      </c>
      <c r="BC504">
        <v>10139</v>
      </c>
      <c r="BD504">
        <v>440</v>
      </c>
      <c r="BE504">
        <v>260.89999999999998</v>
      </c>
      <c r="BF504">
        <v>250.99</v>
      </c>
      <c r="BG504">
        <v>250.99</v>
      </c>
      <c r="BH504">
        <v>1554</v>
      </c>
      <c r="BI504">
        <v>250.99</v>
      </c>
      <c r="BJ504">
        <v>2609</v>
      </c>
      <c r="BK504">
        <v>290</v>
      </c>
      <c r="BL504">
        <v>10736</v>
      </c>
      <c r="BM504">
        <v>7629</v>
      </c>
      <c r="BN504">
        <v>1606.4</v>
      </c>
      <c r="BO504">
        <v>813.5</v>
      </c>
      <c r="BP504">
        <v>2108.5</v>
      </c>
      <c r="BQ504">
        <v>250.99</v>
      </c>
      <c r="BR504">
        <v>140.49</v>
      </c>
      <c r="BS504">
        <v>5229084</v>
      </c>
      <c r="BT504">
        <v>54010.2</v>
      </c>
      <c r="BU504" t="str">
        <f>SRP[[#This Row],[Tier]]&amp;" - "&amp;DOLLAR(SRP[[#This Row],[United States]],2)&amp;" USD"</f>
        <v>502 - $250.99 USD</v>
      </c>
      <c r="BV504" t="str">
        <f>WSP[[#This Row],[LOOKUP]]</f>
        <v>502 - $175.69 USD</v>
      </c>
    </row>
    <row r="505" spans="1:74" x14ac:dyDescent="0.25">
      <c r="A505">
        <v>503</v>
      </c>
      <c r="B505">
        <v>251.49</v>
      </c>
      <c r="C505">
        <v>19114</v>
      </c>
      <c r="D505">
        <v>1506.5</v>
      </c>
      <c r="E505">
        <v>367.2</v>
      </c>
      <c r="F505">
        <v>251.49</v>
      </c>
      <c r="G505">
        <v>22235</v>
      </c>
      <c r="H505">
        <v>251.49</v>
      </c>
      <c r="I505">
        <v>502</v>
      </c>
      <c r="J505">
        <v>377.25</v>
      </c>
      <c r="K505">
        <v>251.49</v>
      </c>
      <c r="L505">
        <v>135650</v>
      </c>
      <c r="M505">
        <v>1005</v>
      </c>
      <c r="N505">
        <v>351400</v>
      </c>
      <c r="O505">
        <v>125750</v>
      </c>
      <c r="P505">
        <v>1509</v>
      </c>
      <c r="Q505">
        <v>251.49</v>
      </c>
      <c r="R505">
        <v>5029</v>
      </c>
      <c r="S505">
        <v>1402.5</v>
      </c>
      <c r="T505">
        <v>1609.75</v>
      </c>
      <c r="U505">
        <v>251.49</v>
      </c>
      <c r="V505">
        <v>251.49</v>
      </c>
      <c r="W505">
        <v>251.49</v>
      </c>
      <c r="X505">
        <v>251.49</v>
      </c>
      <c r="Y505">
        <v>251.49</v>
      </c>
      <c r="Z505">
        <v>2918.5</v>
      </c>
      <c r="AA505">
        <v>50290</v>
      </c>
      <c r="AB505">
        <v>32694</v>
      </c>
      <c r="AC505">
        <v>6530</v>
      </c>
      <c r="AD505">
        <v>2485000</v>
      </c>
      <c r="AE505">
        <v>251.49</v>
      </c>
      <c r="AF505">
        <v>1227.5</v>
      </c>
      <c r="AG505">
        <v>251.49</v>
      </c>
      <c r="AH505">
        <v>23866</v>
      </c>
      <c r="AI505">
        <v>37624</v>
      </c>
      <c r="AJ505">
        <v>249400</v>
      </c>
      <c r="AK505">
        <v>251.49</v>
      </c>
      <c r="AL505">
        <v>290.5</v>
      </c>
      <c r="AM505">
        <v>676.05</v>
      </c>
      <c r="AN505">
        <v>251.49</v>
      </c>
      <c r="AO505">
        <v>765</v>
      </c>
      <c r="AP505">
        <v>251.49</v>
      </c>
      <c r="AQ505">
        <v>75199</v>
      </c>
      <c r="AR505">
        <v>3470</v>
      </c>
      <c r="AS505">
        <v>251.49</v>
      </c>
      <c r="AT505">
        <v>271.45</v>
      </c>
      <c r="AU505">
        <v>1556.5</v>
      </c>
      <c r="AV505">
        <v>23791.5</v>
      </c>
      <c r="AW505">
        <v>679.05</v>
      </c>
      <c r="AX505">
        <v>10259</v>
      </c>
      <c r="AY505">
        <v>602.99</v>
      </c>
      <c r="AZ505">
        <v>251.49</v>
      </c>
      <c r="BA505">
        <v>907.4</v>
      </c>
      <c r="BB505">
        <v>903.4</v>
      </c>
      <c r="BC505">
        <v>10159</v>
      </c>
      <c r="BD505">
        <v>440.5</v>
      </c>
      <c r="BE505">
        <v>261.39999999999998</v>
      </c>
      <c r="BF505">
        <v>251.49</v>
      </c>
      <c r="BG505">
        <v>251.49</v>
      </c>
      <c r="BH505">
        <v>1556.5</v>
      </c>
      <c r="BI505">
        <v>251.49</v>
      </c>
      <c r="BJ505">
        <v>2614</v>
      </c>
      <c r="BK505">
        <v>290.5</v>
      </c>
      <c r="BL505">
        <v>10759</v>
      </c>
      <c r="BM505">
        <v>7644</v>
      </c>
      <c r="BN505">
        <v>1609.6</v>
      </c>
      <c r="BO505">
        <v>815.25</v>
      </c>
      <c r="BP505">
        <v>2112.75</v>
      </c>
      <c r="BQ505">
        <v>251.49</v>
      </c>
      <c r="BR505">
        <v>140.74</v>
      </c>
      <c r="BS505">
        <v>5239501</v>
      </c>
      <c r="BT505">
        <v>54117.8</v>
      </c>
      <c r="BU505" t="str">
        <f>SRP[[#This Row],[Tier]]&amp;" - "&amp;DOLLAR(SRP[[#This Row],[United States]],2)&amp;" USD"</f>
        <v>503 - $251.49 USD</v>
      </c>
      <c r="BV505" t="str">
        <f>WSP[[#This Row],[LOOKUP]]</f>
        <v>503 - $176.04 USD</v>
      </c>
    </row>
    <row r="506" spans="1:74" x14ac:dyDescent="0.25">
      <c r="A506">
        <v>504</v>
      </c>
      <c r="B506">
        <v>251.99</v>
      </c>
      <c r="C506">
        <v>19152</v>
      </c>
      <c r="D506">
        <v>1509</v>
      </c>
      <c r="E506">
        <v>367.95</v>
      </c>
      <c r="F506">
        <v>251.99</v>
      </c>
      <c r="G506">
        <v>22280</v>
      </c>
      <c r="H506">
        <v>251.99</v>
      </c>
      <c r="I506">
        <v>503</v>
      </c>
      <c r="J506">
        <v>378</v>
      </c>
      <c r="K506">
        <v>251.99</v>
      </c>
      <c r="L506">
        <v>135900</v>
      </c>
      <c r="M506">
        <v>1007</v>
      </c>
      <c r="N506">
        <v>351900</v>
      </c>
      <c r="O506">
        <v>126000</v>
      </c>
      <c r="P506">
        <v>1512</v>
      </c>
      <c r="Q506">
        <v>251.99</v>
      </c>
      <c r="R506">
        <v>5039</v>
      </c>
      <c r="S506">
        <v>1405</v>
      </c>
      <c r="T506">
        <v>1613</v>
      </c>
      <c r="U506">
        <v>251.99</v>
      </c>
      <c r="V506">
        <v>251.99</v>
      </c>
      <c r="W506">
        <v>251.99</v>
      </c>
      <c r="X506">
        <v>251.99</v>
      </c>
      <c r="Y506">
        <v>251.99</v>
      </c>
      <c r="Z506">
        <v>2925</v>
      </c>
      <c r="AA506">
        <v>50390</v>
      </c>
      <c r="AB506">
        <v>32759</v>
      </c>
      <c r="AC506">
        <v>6540</v>
      </c>
      <c r="AD506">
        <v>2490000</v>
      </c>
      <c r="AE506">
        <v>251.99</v>
      </c>
      <c r="AF506">
        <v>1230</v>
      </c>
      <c r="AG506">
        <v>251.99</v>
      </c>
      <c r="AH506">
        <v>23888</v>
      </c>
      <c r="AI506">
        <v>37699</v>
      </c>
      <c r="AJ506">
        <v>249900</v>
      </c>
      <c r="AK506">
        <v>251.99</v>
      </c>
      <c r="AL506">
        <v>291</v>
      </c>
      <c r="AM506">
        <v>677.4</v>
      </c>
      <c r="AN506">
        <v>251.99</v>
      </c>
      <c r="AO506">
        <v>766</v>
      </c>
      <c r="AP506">
        <v>251.99</v>
      </c>
      <c r="AQ506">
        <v>75349</v>
      </c>
      <c r="AR506">
        <v>3477</v>
      </c>
      <c r="AS506">
        <v>251.99</v>
      </c>
      <c r="AT506">
        <v>271.95</v>
      </c>
      <c r="AU506">
        <v>1559</v>
      </c>
      <c r="AV506">
        <v>23839</v>
      </c>
      <c r="AW506">
        <v>680.4</v>
      </c>
      <c r="AX506">
        <v>10279</v>
      </c>
      <c r="AY506">
        <v>603.99</v>
      </c>
      <c r="AZ506">
        <v>251.99</v>
      </c>
      <c r="BA506">
        <v>909.2</v>
      </c>
      <c r="BB506">
        <v>905.2</v>
      </c>
      <c r="BC506">
        <v>10179</v>
      </c>
      <c r="BD506">
        <v>441</v>
      </c>
      <c r="BE506">
        <v>261.89999999999998</v>
      </c>
      <c r="BF506">
        <v>251.99</v>
      </c>
      <c r="BG506">
        <v>251.99</v>
      </c>
      <c r="BH506">
        <v>1559</v>
      </c>
      <c r="BI506">
        <v>251.99</v>
      </c>
      <c r="BJ506">
        <v>2619</v>
      </c>
      <c r="BK506">
        <v>291</v>
      </c>
      <c r="BL506">
        <v>10782</v>
      </c>
      <c r="BM506">
        <v>7659</v>
      </c>
      <c r="BN506">
        <v>1612.8</v>
      </c>
      <c r="BO506">
        <v>817</v>
      </c>
      <c r="BP506">
        <v>2117</v>
      </c>
      <c r="BQ506">
        <v>251.99</v>
      </c>
      <c r="BR506">
        <v>140.99</v>
      </c>
      <c r="BS506">
        <v>5249918</v>
      </c>
      <c r="BT506">
        <v>54225.4</v>
      </c>
      <c r="BU506" t="str">
        <f>SRP[[#This Row],[Tier]]&amp;" - "&amp;DOLLAR(SRP[[#This Row],[United States]],2)&amp;" USD"</f>
        <v>504 - $251.99 USD</v>
      </c>
      <c r="BV506" t="str">
        <f>WSP[[#This Row],[LOOKUP]]</f>
        <v>504 - $176.39 USD</v>
      </c>
    </row>
    <row r="507" spans="1:74" x14ac:dyDescent="0.25">
      <c r="A507">
        <v>505</v>
      </c>
      <c r="B507">
        <v>252.49</v>
      </c>
      <c r="C507">
        <v>19190</v>
      </c>
      <c r="D507">
        <v>1511.5</v>
      </c>
      <c r="E507">
        <v>368.7</v>
      </c>
      <c r="F507">
        <v>252.49</v>
      </c>
      <c r="G507">
        <v>22325</v>
      </c>
      <c r="H507">
        <v>252.49</v>
      </c>
      <c r="I507">
        <v>504</v>
      </c>
      <c r="J507">
        <v>378.75</v>
      </c>
      <c r="K507">
        <v>252.49</v>
      </c>
      <c r="L507">
        <v>136150</v>
      </c>
      <c r="M507">
        <v>1009</v>
      </c>
      <c r="N507">
        <v>352400</v>
      </c>
      <c r="O507">
        <v>126250</v>
      </c>
      <c r="P507">
        <v>1515</v>
      </c>
      <c r="Q507">
        <v>252.49</v>
      </c>
      <c r="R507">
        <v>5049</v>
      </c>
      <c r="S507">
        <v>1407.5</v>
      </c>
      <c r="T507">
        <v>1616.25</v>
      </c>
      <c r="U507">
        <v>252.49</v>
      </c>
      <c r="V507">
        <v>252.49</v>
      </c>
      <c r="W507">
        <v>252.49</v>
      </c>
      <c r="X507">
        <v>252.49</v>
      </c>
      <c r="Y507">
        <v>252.49</v>
      </c>
      <c r="Z507">
        <v>2931.5</v>
      </c>
      <c r="AA507">
        <v>50490</v>
      </c>
      <c r="AB507">
        <v>32824</v>
      </c>
      <c r="AC507">
        <v>6550</v>
      </c>
      <c r="AD507">
        <v>2495000</v>
      </c>
      <c r="AE507">
        <v>252.49</v>
      </c>
      <c r="AF507">
        <v>1232.5</v>
      </c>
      <c r="AG507">
        <v>252.49</v>
      </c>
      <c r="AH507">
        <v>23910</v>
      </c>
      <c r="AI507">
        <v>37774</v>
      </c>
      <c r="AJ507">
        <v>250400</v>
      </c>
      <c r="AK507">
        <v>252.49</v>
      </c>
      <c r="AL507">
        <v>291.5</v>
      </c>
      <c r="AM507">
        <v>678.75</v>
      </c>
      <c r="AN507">
        <v>252.49</v>
      </c>
      <c r="AO507">
        <v>768</v>
      </c>
      <c r="AP507">
        <v>252.49</v>
      </c>
      <c r="AQ507">
        <v>75499</v>
      </c>
      <c r="AR507">
        <v>3484</v>
      </c>
      <c r="AS507">
        <v>252.49</v>
      </c>
      <c r="AT507">
        <v>272.45</v>
      </c>
      <c r="AU507">
        <v>1561.5</v>
      </c>
      <c r="AV507">
        <v>23886.5</v>
      </c>
      <c r="AW507">
        <v>681.75</v>
      </c>
      <c r="AX507">
        <v>10299</v>
      </c>
      <c r="AY507">
        <v>604.99</v>
      </c>
      <c r="AZ507">
        <v>252.49</v>
      </c>
      <c r="BA507">
        <v>911</v>
      </c>
      <c r="BB507">
        <v>907</v>
      </c>
      <c r="BC507">
        <v>10199</v>
      </c>
      <c r="BD507">
        <v>441.5</v>
      </c>
      <c r="BE507">
        <v>262.39999999999998</v>
      </c>
      <c r="BF507">
        <v>252.49</v>
      </c>
      <c r="BG507">
        <v>252.49</v>
      </c>
      <c r="BH507">
        <v>1561.5</v>
      </c>
      <c r="BI507">
        <v>252.49</v>
      </c>
      <c r="BJ507">
        <v>2624</v>
      </c>
      <c r="BK507">
        <v>291.5</v>
      </c>
      <c r="BL507">
        <v>10805</v>
      </c>
      <c r="BM507">
        <v>7674</v>
      </c>
      <c r="BN507">
        <v>1616</v>
      </c>
      <c r="BO507">
        <v>818.75</v>
      </c>
      <c r="BP507">
        <v>2121.25</v>
      </c>
      <c r="BQ507">
        <v>252.49</v>
      </c>
      <c r="BR507">
        <v>141.24</v>
      </c>
      <c r="BS507">
        <v>5260335</v>
      </c>
      <c r="BT507">
        <v>54333</v>
      </c>
      <c r="BU507" t="str">
        <f>SRP[[#This Row],[Tier]]&amp;" - "&amp;DOLLAR(SRP[[#This Row],[United States]],2)&amp;" USD"</f>
        <v>505 - $252.49 USD</v>
      </c>
      <c r="BV507" t="str">
        <f>WSP[[#This Row],[LOOKUP]]</f>
        <v>505 - $176.74 USD</v>
      </c>
    </row>
    <row r="508" spans="1:74" x14ac:dyDescent="0.25">
      <c r="A508">
        <v>506</v>
      </c>
      <c r="B508">
        <v>252.99</v>
      </c>
      <c r="C508">
        <v>19228</v>
      </c>
      <c r="D508">
        <v>1514</v>
      </c>
      <c r="E508">
        <v>369.45</v>
      </c>
      <c r="F508">
        <v>252.99</v>
      </c>
      <c r="G508">
        <v>22370</v>
      </c>
      <c r="H508">
        <v>252.99</v>
      </c>
      <c r="I508">
        <v>505</v>
      </c>
      <c r="J508">
        <v>379.5</v>
      </c>
      <c r="K508">
        <v>252.99</v>
      </c>
      <c r="L508">
        <v>136400</v>
      </c>
      <c r="M508">
        <v>1011</v>
      </c>
      <c r="N508">
        <v>352900</v>
      </c>
      <c r="O508">
        <v>126500</v>
      </c>
      <c r="P508">
        <v>1518</v>
      </c>
      <c r="Q508">
        <v>252.99</v>
      </c>
      <c r="R508">
        <v>5059</v>
      </c>
      <c r="S508">
        <v>1410</v>
      </c>
      <c r="T508">
        <v>1619.5</v>
      </c>
      <c r="U508">
        <v>252.99</v>
      </c>
      <c r="V508">
        <v>252.99</v>
      </c>
      <c r="W508">
        <v>252.99</v>
      </c>
      <c r="X508">
        <v>252.99</v>
      </c>
      <c r="Y508">
        <v>252.99</v>
      </c>
      <c r="Z508">
        <v>2938</v>
      </c>
      <c r="AA508">
        <v>50590</v>
      </c>
      <c r="AB508">
        <v>32889</v>
      </c>
      <c r="AC508">
        <v>6560</v>
      </c>
      <c r="AD508">
        <v>2500000</v>
      </c>
      <c r="AE508">
        <v>252.99</v>
      </c>
      <c r="AF508">
        <v>1235</v>
      </c>
      <c r="AG508">
        <v>252.99</v>
      </c>
      <c r="AH508">
        <v>23932</v>
      </c>
      <c r="AI508">
        <v>37849</v>
      </c>
      <c r="AJ508">
        <v>250900</v>
      </c>
      <c r="AK508">
        <v>252.99</v>
      </c>
      <c r="AL508">
        <v>292</v>
      </c>
      <c r="AM508">
        <v>680.1</v>
      </c>
      <c r="AN508">
        <v>252.99</v>
      </c>
      <c r="AO508">
        <v>769</v>
      </c>
      <c r="AP508">
        <v>252.99</v>
      </c>
      <c r="AQ508">
        <v>75649</v>
      </c>
      <c r="AR508">
        <v>3491</v>
      </c>
      <c r="AS508">
        <v>252.99</v>
      </c>
      <c r="AT508">
        <v>272.95</v>
      </c>
      <c r="AU508">
        <v>1564</v>
      </c>
      <c r="AV508">
        <v>23934</v>
      </c>
      <c r="AW508">
        <v>683.1</v>
      </c>
      <c r="AX508">
        <v>10319</v>
      </c>
      <c r="AY508">
        <v>605.99</v>
      </c>
      <c r="AZ508">
        <v>252.99</v>
      </c>
      <c r="BA508">
        <v>912.8</v>
      </c>
      <c r="BB508">
        <v>908.8</v>
      </c>
      <c r="BC508">
        <v>10219</v>
      </c>
      <c r="BD508">
        <v>442</v>
      </c>
      <c r="BE508">
        <v>262.89999999999998</v>
      </c>
      <c r="BF508">
        <v>252.99</v>
      </c>
      <c r="BG508">
        <v>252.99</v>
      </c>
      <c r="BH508">
        <v>1564</v>
      </c>
      <c r="BI508">
        <v>252.99</v>
      </c>
      <c r="BJ508">
        <v>2629</v>
      </c>
      <c r="BK508">
        <v>292</v>
      </c>
      <c r="BL508">
        <v>10828</v>
      </c>
      <c r="BM508">
        <v>7689</v>
      </c>
      <c r="BN508">
        <v>1619.2</v>
      </c>
      <c r="BO508">
        <v>820.5</v>
      </c>
      <c r="BP508">
        <v>2125.5</v>
      </c>
      <c r="BQ508">
        <v>252.99</v>
      </c>
      <c r="BR508">
        <v>141.49</v>
      </c>
      <c r="BS508">
        <v>5270752</v>
      </c>
      <c r="BT508">
        <v>54440.6</v>
      </c>
      <c r="BU508" t="str">
        <f>SRP[[#This Row],[Tier]]&amp;" - "&amp;DOLLAR(SRP[[#This Row],[United States]],2)&amp;" USD"</f>
        <v>506 - $252.99 USD</v>
      </c>
      <c r="BV508" t="str">
        <f>WSP[[#This Row],[LOOKUP]]</f>
        <v>506 - $177.09 USD</v>
      </c>
    </row>
    <row r="509" spans="1:74" x14ac:dyDescent="0.25">
      <c r="A509">
        <v>507</v>
      </c>
      <c r="B509">
        <v>253.49</v>
      </c>
      <c r="C509">
        <v>19266</v>
      </c>
      <c r="D509">
        <v>1516.5</v>
      </c>
      <c r="E509">
        <v>370.2</v>
      </c>
      <c r="F509">
        <v>253.49</v>
      </c>
      <c r="G509">
        <v>22415</v>
      </c>
      <c r="H509">
        <v>253.49</v>
      </c>
      <c r="I509">
        <v>506</v>
      </c>
      <c r="J509">
        <v>380.25</v>
      </c>
      <c r="K509">
        <v>253.49</v>
      </c>
      <c r="L509">
        <v>136650</v>
      </c>
      <c r="M509">
        <v>1013</v>
      </c>
      <c r="N509">
        <v>353400</v>
      </c>
      <c r="O509">
        <v>126750</v>
      </c>
      <c r="P509">
        <v>1521</v>
      </c>
      <c r="Q509">
        <v>253.49</v>
      </c>
      <c r="R509">
        <v>5069</v>
      </c>
      <c r="S509">
        <v>1412.5</v>
      </c>
      <c r="T509">
        <v>1622.75</v>
      </c>
      <c r="U509">
        <v>253.49</v>
      </c>
      <c r="V509">
        <v>253.49</v>
      </c>
      <c r="W509">
        <v>253.49</v>
      </c>
      <c r="X509">
        <v>253.49</v>
      </c>
      <c r="Y509">
        <v>253.49</v>
      </c>
      <c r="Z509">
        <v>2944.5</v>
      </c>
      <c r="AA509">
        <v>50690</v>
      </c>
      <c r="AB509">
        <v>32954</v>
      </c>
      <c r="AC509">
        <v>6570</v>
      </c>
      <c r="AD509">
        <v>2505000</v>
      </c>
      <c r="AE509">
        <v>253.49</v>
      </c>
      <c r="AF509">
        <v>1237.5</v>
      </c>
      <c r="AG509">
        <v>253.49</v>
      </c>
      <c r="AH509">
        <v>23954</v>
      </c>
      <c r="AI509">
        <v>37924</v>
      </c>
      <c r="AJ509">
        <v>251400</v>
      </c>
      <c r="AK509">
        <v>253.49</v>
      </c>
      <c r="AL509">
        <v>292.5</v>
      </c>
      <c r="AM509">
        <v>681.45</v>
      </c>
      <c r="AN509">
        <v>253.49</v>
      </c>
      <c r="AO509">
        <v>771</v>
      </c>
      <c r="AP509">
        <v>253.49</v>
      </c>
      <c r="AQ509">
        <v>75799</v>
      </c>
      <c r="AR509">
        <v>3498</v>
      </c>
      <c r="AS509">
        <v>253.49</v>
      </c>
      <c r="AT509">
        <v>273.45</v>
      </c>
      <c r="AU509">
        <v>1566.5</v>
      </c>
      <c r="AV509">
        <v>23981.5</v>
      </c>
      <c r="AW509">
        <v>684.45</v>
      </c>
      <c r="AX509">
        <v>10339</v>
      </c>
      <c r="AY509">
        <v>606.99</v>
      </c>
      <c r="AZ509">
        <v>253.49</v>
      </c>
      <c r="BA509">
        <v>914.6</v>
      </c>
      <c r="BB509">
        <v>910.6</v>
      </c>
      <c r="BC509">
        <v>10239</v>
      </c>
      <c r="BD509">
        <v>442.5</v>
      </c>
      <c r="BE509">
        <v>263.39999999999998</v>
      </c>
      <c r="BF509">
        <v>253.49</v>
      </c>
      <c r="BG509">
        <v>253.49</v>
      </c>
      <c r="BH509">
        <v>1566.5</v>
      </c>
      <c r="BI509">
        <v>253.49</v>
      </c>
      <c r="BJ509">
        <v>2634</v>
      </c>
      <c r="BK509">
        <v>292.5</v>
      </c>
      <c r="BL509">
        <v>10851</v>
      </c>
      <c r="BM509">
        <v>7704</v>
      </c>
      <c r="BN509">
        <v>1622.4</v>
      </c>
      <c r="BO509">
        <v>822.25</v>
      </c>
      <c r="BP509">
        <v>2129.75</v>
      </c>
      <c r="BQ509">
        <v>253.49</v>
      </c>
      <c r="BR509">
        <v>141.74</v>
      </c>
      <c r="BS509">
        <v>5281169</v>
      </c>
      <c r="BT509">
        <v>54548.2</v>
      </c>
      <c r="BU509" t="str">
        <f>SRP[[#This Row],[Tier]]&amp;" - "&amp;DOLLAR(SRP[[#This Row],[United States]],2)&amp;" USD"</f>
        <v>507 - $253.49 USD</v>
      </c>
      <c r="BV509" t="str">
        <f>WSP[[#This Row],[LOOKUP]]</f>
        <v>507 - $177.44 USD</v>
      </c>
    </row>
    <row r="510" spans="1:74" x14ac:dyDescent="0.25">
      <c r="A510">
        <v>508</v>
      </c>
      <c r="B510">
        <v>253.99</v>
      </c>
      <c r="C510">
        <v>19304</v>
      </c>
      <c r="D510">
        <v>1519</v>
      </c>
      <c r="E510">
        <v>370.95</v>
      </c>
      <c r="F510">
        <v>253.99</v>
      </c>
      <c r="G510">
        <v>22460</v>
      </c>
      <c r="H510">
        <v>253.99</v>
      </c>
      <c r="I510">
        <v>507</v>
      </c>
      <c r="J510">
        <v>381</v>
      </c>
      <c r="K510">
        <v>253.99</v>
      </c>
      <c r="L510">
        <v>136900</v>
      </c>
      <c r="M510">
        <v>1015</v>
      </c>
      <c r="N510">
        <v>353900</v>
      </c>
      <c r="O510">
        <v>127000</v>
      </c>
      <c r="P510">
        <v>1524</v>
      </c>
      <c r="Q510">
        <v>253.99</v>
      </c>
      <c r="R510">
        <v>5079</v>
      </c>
      <c r="S510">
        <v>1415</v>
      </c>
      <c r="T510">
        <v>1626</v>
      </c>
      <c r="U510">
        <v>253.99</v>
      </c>
      <c r="V510">
        <v>253.99</v>
      </c>
      <c r="W510">
        <v>253.99</v>
      </c>
      <c r="X510">
        <v>253.99</v>
      </c>
      <c r="Y510">
        <v>253.99</v>
      </c>
      <c r="Z510">
        <v>2951</v>
      </c>
      <c r="AA510">
        <v>50790</v>
      </c>
      <c r="AB510">
        <v>33019</v>
      </c>
      <c r="AC510">
        <v>6580</v>
      </c>
      <c r="AD510">
        <v>2510000</v>
      </c>
      <c r="AE510">
        <v>253.99</v>
      </c>
      <c r="AF510">
        <v>1240</v>
      </c>
      <c r="AG510">
        <v>253.99</v>
      </c>
      <c r="AH510">
        <v>23976</v>
      </c>
      <c r="AI510">
        <v>37999</v>
      </c>
      <c r="AJ510">
        <v>251900</v>
      </c>
      <c r="AK510">
        <v>253.99</v>
      </c>
      <c r="AL510">
        <v>293</v>
      </c>
      <c r="AM510">
        <v>682.8</v>
      </c>
      <c r="AN510">
        <v>253.99</v>
      </c>
      <c r="AO510">
        <v>772</v>
      </c>
      <c r="AP510">
        <v>253.99</v>
      </c>
      <c r="AQ510">
        <v>75949</v>
      </c>
      <c r="AR510">
        <v>3505</v>
      </c>
      <c r="AS510">
        <v>253.99</v>
      </c>
      <c r="AT510">
        <v>273.95</v>
      </c>
      <c r="AU510">
        <v>1569</v>
      </c>
      <c r="AV510">
        <v>24029</v>
      </c>
      <c r="AW510">
        <v>685.8</v>
      </c>
      <c r="AX510">
        <v>10359</v>
      </c>
      <c r="AY510">
        <v>607.99</v>
      </c>
      <c r="AZ510">
        <v>253.99</v>
      </c>
      <c r="BA510">
        <v>916.4</v>
      </c>
      <c r="BB510">
        <v>912.4</v>
      </c>
      <c r="BC510">
        <v>10259</v>
      </c>
      <c r="BD510">
        <v>443</v>
      </c>
      <c r="BE510">
        <v>263.89999999999998</v>
      </c>
      <c r="BF510">
        <v>253.99</v>
      </c>
      <c r="BG510">
        <v>253.99</v>
      </c>
      <c r="BH510">
        <v>1569</v>
      </c>
      <c r="BI510">
        <v>253.99</v>
      </c>
      <c r="BJ510">
        <v>2639</v>
      </c>
      <c r="BK510">
        <v>293</v>
      </c>
      <c r="BL510">
        <v>10874</v>
      </c>
      <c r="BM510">
        <v>7719</v>
      </c>
      <c r="BN510">
        <v>1625.6</v>
      </c>
      <c r="BO510">
        <v>824</v>
      </c>
      <c r="BP510">
        <v>2134</v>
      </c>
      <c r="BQ510">
        <v>253.99</v>
      </c>
      <c r="BR510">
        <v>141.99</v>
      </c>
      <c r="BS510">
        <v>5291586</v>
      </c>
      <c r="BT510">
        <v>54655.8</v>
      </c>
      <c r="BU510" t="str">
        <f>SRP[[#This Row],[Tier]]&amp;" - "&amp;DOLLAR(SRP[[#This Row],[United States]],2)&amp;" USD"</f>
        <v>508 - $253.99 USD</v>
      </c>
      <c r="BV510" t="str">
        <f>WSP[[#This Row],[LOOKUP]]</f>
        <v>508 - $177.79 USD</v>
      </c>
    </row>
    <row r="511" spans="1:74" x14ac:dyDescent="0.25">
      <c r="A511">
        <v>509</v>
      </c>
      <c r="B511">
        <v>254.49</v>
      </c>
      <c r="C511">
        <v>19342</v>
      </c>
      <c r="D511">
        <v>1521.5</v>
      </c>
      <c r="E511">
        <v>371.7</v>
      </c>
      <c r="F511">
        <v>254.49</v>
      </c>
      <c r="G511">
        <v>22505</v>
      </c>
      <c r="H511">
        <v>254.49</v>
      </c>
      <c r="I511">
        <v>508</v>
      </c>
      <c r="J511">
        <v>381.75</v>
      </c>
      <c r="K511">
        <v>254.49</v>
      </c>
      <c r="L511">
        <v>137150</v>
      </c>
      <c r="M511">
        <v>1017</v>
      </c>
      <c r="N511">
        <v>354400</v>
      </c>
      <c r="O511">
        <v>127250</v>
      </c>
      <c r="P511">
        <v>1527</v>
      </c>
      <c r="Q511">
        <v>254.49</v>
      </c>
      <c r="R511">
        <v>5089</v>
      </c>
      <c r="S511">
        <v>1417.5</v>
      </c>
      <c r="T511">
        <v>1629.25</v>
      </c>
      <c r="U511">
        <v>254.49</v>
      </c>
      <c r="V511">
        <v>254.49</v>
      </c>
      <c r="W511">
        <v>254.49</v>
      </c>
      <c r="X511">
        <v>254.49</v>
      </c>
      <c r="Y511">
        <v>254.49</v>
      </c>
      <c r="Z511">
        <v>2957.5</v>
      </c>
      <c r="AA511">
        <v>50890</v>
      </c>
      <c r="AB511">
        <v>33084</v>
      </c>
      <c r="AC511">
        <v>6590</v>
      </c>
      <c r="AD511">
        <v>2515000</v>
      </c>
      <c r="AE511">
        <v>254.49</v>
      </c>
      <c r="AF511">
        <v>1242.5</v>
      </c>
      <c r="AG511">
        <v>254.49</v>
      </c>
      <c r="AH511">
        <v>23998</v>
      </c>
      <c r="AI511">
        <v>38074</v>
      </c>
      <c r="AJ511">
        <v>252400</v>
      </c>
      <c r="AK511">
        <v>254.49</v>
      </c>
      <c r="AL511">
        <v>293.5</v>
      </c>
      <c r="AM511">
        <v>684.15</v>
      </c>
      <c r="AN511">
        <v>254.49</v>
      </c>
      <c r="AO511">
        <v>774</v>
      </c>
      <c r="AP511">
        <v>254.49</v>
      </c>
      <c r="AQ511">
        <v>76099</v>
      </c>
      <c r="AR511">
        <v>3512</v>
      </c>
      <c r="AS511">
        <v>254.49</v>
      </c>
      <c r="AT511">
        <v>274.45</v>
      </c>
      <c r="AU511">
        <v>1571.5</v>
      </c>
      <c r="AV511">
        <v>24076.5</v>
      </c>
      <c r="AW511">
        <v>687.15</v>
      </c>
      <c r="AX511">
        <v>10379</v>
      </c>
      <c r="AY511">
        <v>608.99</v>
      </c>
      <c r="AZ511">
        <v>254.49</v>
      </c>
      <c r="BA511">
        <v>918.2</v>
      </c>
      <c r="BB511">
        <v>914.2</v>
      </c>
      <c r="BC511">
        <v>10279</v>
      </c>
      <c r="BD511">
        <v>443.5</v>
      </c>
      <c r="BE511">
        <v>264.39999999999998</v>
      </c>
      <c r="BF511">
        <v>254.49</v>
      </c>
      <c r="BG511">
        <v>254.49</v>
      </c>
      <c r="BH511">
        <v>1571.5</v>
      </c>
      <c r="BI511">
        <v>254.49</v>
      </c>
      <c r="BJ511">
        <v>2644</v>
      </c>
      <c r="BK511">
        <v>293.5</v>
      </c>
      <c r="BL511">
        <v>10897</v>
      </c>
      <c r="BM511">
        <v>7734</v>
      </c>
      <c r="BN511">
        <v>1628.8</v>
      </c>
      <c r="BO511">
        <v>825.75</v>
      </c>
      <c r="BP511">
        <v>2138.25</v>
      </c>
      <c r="BQ511">
        <v>254.49</v>
      </c>
      <c r="BR511">
        <v>142.24</v>
      </c>
      <c r="BS511">
        <v>5302003</v>
      </c>
      <c r="BT511">
        <v>54763.4</v>
      </c>
      <c r="BU511" t="str">
        <f>SRP[[#This Row],[Tier]]&amp;" - "&amp;DOLLAR(SRP[[#This Row],[United States]],2)&amp;" USD"</f>
        <v>509 - $254.49 USD</v>
      </c>
      <c r="BV511" t="str">
        <f>WSP[[#This Row],[LOOKUP]]</f>
        <v>509 - $178.14 USD</v>
      </c>
    </row>
    <row r="512" spans="1:74" x14ac:dyDescent="0.25">
      <c r="A512">
        <v>510</v>
      </c>
      <c r="B512">
        <v>254.99</v>
      </c>
      <c r="C512">
        <v>19380</v>
      </c>
      <c r="D512">
        <v>1524</v>
      </c>
      <c r="E512">
        <v>372.45</v>
      </c>
      <c r="F512">
        <v>254.99</v>
      </c>
      <c r="G512">
        <v>22550</v>
      </c>
      <c r="H512">
        <v>254.99</v>
      </c>
      <c r="I512">
        <v>509</v>
      </c>
      <c r="J512">
        <v>382.5</v>
      </c>
      <c r="K512">
        <v>254.99</v>
      </c>
      <c r="L512">
        <v>137400</v>
      </c>
      <c r="M512">
        <v>1019</v>
      </c>
      <c r="N512">
        <v>354900</v>
      </c>
      <c r="O512">
        <v>127500</v>
      </c>
      <c r="P512">
        <v>1530</v>
      </c>
      <c r="Q512">
        <v>254.99</v>
      </c>
      <c r="R512">
        <v>5099</v>
      </c>
      <c r="S512">
        <v>1420</v>
      </c>
      <c r="T512">
        <v>1632.5</v>
      </c>
      <c r="U512">
        <v>254.99</v>
      </c>
      <c r="V512">
        <v>254.99</v>
      </c>
      <c r="W512">
        <v>254.99</v>
      </c>
      <c r="X512">
        <v>254.99</v>
      </c>
      <c r="Y512">
        <v>254.99</v>
      </c>
      <c r="Z512">
        <v>2964</v>
      </c>
      <c r="AA512">
        <v>50990</v>
      </c>
      <c r="AB512">
        <v>33149</v>
      </c>
      <c r="AC512">
        <v>6600</v>
      </c>
      <c r="AD512">
        <v>2520000</v>
      </c>
      <c r="AE512">
        <v>254.99</v>
      </c>
      <c r="AF512">
        <v>1245</v>
      </c>
      <c r="AG512">
        <v>254.99</v>
      </c>
      <c r="AH512">
        <v>24020</v>
      </c>
      <c r="AI512">
        <v>38149</v>
      </c>
      <c r="AJ512">
        <v>252900</v>
      </c>
      <c r="AK512">
        <v>254.99</v>
      </c>
      <c r="AL512">
        <v>294</v>
      </c>
      <c r="AM512">
        <v>685.5</v>
      </c>
      <c r="AN512">
        <v>254.99</v>
      </c>
      <c r="AO512">
        <v>775</v>
      </c>
      <c r="AP512">
        <v>254.99</v>
      </c>
      <c r="AQ512">
        <v>76249</v>
      </c>
      <c r="AR512">
        <v>3519</v>
      </c>
      <c r="AS512">
        <v>254.99</v>
      </c>
      <c r="AT512">
        <v>274.95</v>
      </c>
      <c r="AU512">
        <v>1574</v>
      </c>
      <c r="AV512">
        <v>24124</v>
      </c>
      <c r="AW512">
        <v>688.5</v>
      </c>
      <c r="AX512">
        <v>10399</v>
      </c>
      <c r="AY512">
        <v>609.99</v>
      </c>
      <c r="AZ512">
        <v>254.99</v>
      </c>
      <c r="BA512">
        <v>920</v>
      </c>
      <c r="BB512">
        <v>916</v>
      </c>
      <c r="BC512">
        <v>10299</v>
      </c>
      <c r="BD512">
        <v>444</v>
      </c>
      <c r="BE512">
        <v>264.89999999999998</v>
      </c>
      <c r="BF512">
        <v>254.99</v>
      </c>
      <c r="BG512">
        <v>254.99</v>
      </c>
      <c r="BH512">
        <v>1574</v>
      </c>
      <c r="BI512">
        <v>254.99</v>
      </c>
      <c r="BJ512">
        <v>2649</v>
      </c>
      <c r="BK512">
        <v>294</v>
      </c>
      <c r="BL512">
        <v>10920</v>
      </c>
      <c r="BM512">
        <v>7749</v>
      </c>
      <c r="BN512">
        <v>1632</v>
      </c>
      <c r="BO512">
        <v>827.5</v>
      </c>
      <c r="BP512">
        <v>2142.5</v>
      </c>
      <c r="BQ512">
        <v>254.99</v>
      </c>
      <c r="BR512">
        <v>142.49</v>
      </c>
      <c r="BS512">
        <v>5312420</v>
      </c>
      <c r="BT512">
        <v>54871</v>
      </c>
      <c r="BU512" t="str">
        <f>SRP[[#This Row],[Tier]]&amp;" - "&amp;DOLLAR(SRP[[#This Row],[United States]],2)&amp;" USD"</f>
        <v>510 - $254.99 USD</v>
      </c>
      <c r="BV512" t="str">
        <f>WSP[[#This Row],[LOOKUP]]</f>
        <v>510 - $178.49 USD</v>
      </c>
    </row>
    <row r="513" spans="1:74" x14ac:dyDescent="0.25">
      <c r="A513">
        <v>511</v>
      </c>
      <c r="B513">
        <v>255.49</v>
      </c>
      <c r="C513">
        <v>19418</v>
      </c>
      <c r="D513">
        <v>1526.5</v>
      </c>
      <c r="E513">
        <v>373.2</v>
      </c>
      <c r="F513">
        <v>255.49</v>
      </c>
      <c r="G513">
        <v>22595</v>
      </c>
      <c r="H513">
        <v>255.49</v>
      </c>
      <c r="I513">
        <v>510</v>
      </c>
      <c r="J513">
        <v>383.25</v>
      </c>
      <c r="K513">
        <v>255.49</v>
      </c>
      <c r="L513">
        <v>137650</v>
      </c>
      <c r="M513">
        <v>1021</v>
      </c>
      <c r="N513">
        <v>355400</v>
      </c>
      <c r="O513">
        <v>127750</v>
      </c>
      <c r="P513">
        <v>1533</v>
      </c>
      <c r="Q513">
        <v>255.49</v>
      </c>
      <c r="R513">
        <v>5109</v>
      </c>
      <c r="S513">
        <v>1422.5</v>
      </c>
      <c r="T513">
        <v>1635.75</v>
      </c>
      <c r="U513">
        <v>255.49</v>
      </c>
      <c r="V513">
        <v>255.49</v>
      </c>
      <c r="W513">
        <v>255.49</v>
      </c>
      <c r="X513">
        <v>255.49</v>
      </c>
      <c r="Y513">
        <v>255.49</v>
      </c>
      <c r="Z513">
        <v>2970.5</v>
      </c>
      <c r="AA513">
        <v>51090</v>
      </c>
      <c r="AB513">
        <v>33214</v>
      </c>
      <c r="AC513">
        <v>6610</v>
      </c>
      <c r="AD513">
        <v>2525000</v>
      </c>
      <c r="AE513">
        <v>255.49</v>
      </c>
      <c r="AF513">
        <v>1247.5</v>
      </c>
      <c r="AG513">
        <v>255.49</v>
      </c>
      <c r="AH513">
        <v>24042</v>
      </c>
      <c r="AI513">
        <v>38224</v>
      </c>
      <c r="AJ513">
        <v>253400</v>
      </c>
      <c r="AK513">
        <v>255.49</v>
      </c>
      <c r="AL513">
        <v>294.5</v>
      </c>
      <c r="AM513">
        <v>686.85</v>
      </c>
      <c r="AN513">
        <v>255.49</v>
      </c>
      <c r="AO513">
        <v>777</v>
      </c>
      <c r="AP513">
        <v>255.49</v>
      </c>
      <c r="AQ513">
        <v>76399</v>
      </c>
      <c r="AR513">
        <v>3526</v>
      </c>
      <c r="AS513">
        <v>255.49</v>
      </c>
      <c r="AT513">
        <v>275.45</v>
      </c>
      <c r="AU513">
        <v>1576.5</v>
      </c>
      <c r="AV513">
        <v>24171.5</v>
      </c>
      <c r="AW513">
        <v>689.85</v>
      </c>
      <c r="AX513">
        <v>10419</v>
      </c>
      <c r="AY513">
        <v>610.99</v>
      </c>
      <c r="AZ513">
        <v>255.49</v>
      </c>
      <c r="BA513">
        <v>921.8</v>
      </c>
      <c r="BB513">
        <v>917.8</v>
      </c>
      <c r="BC513">
        <v>10319</v>
      </c>
      <c r="BD513">
        <v>444.5</v>
      </c>
      <c r="BE513">
        <v>265.39999999999998</v>
      </c>
      <c r="BF513">
        <v>255.49</v>
      </c>
      <c r="BG513">
        <v>255.49</v>
      </c>
      <c r="BH513">
        <v>1576.5</v>
      </c>
      <c r="BI513">
        <v>255.49</v>
      </c>
      <c r="BJ513">
        <v>2654</v>
      </c>
      <c r="BK513">
        <v>294.5</v>
      </c>
      <c r="BL513">
        <v>10943</v>
      </c>
      <c r="BM513">
        <v>7764</v>
      </c>
      <c r="BN513">
        <v>1635.2</v>
      </c>
      <c r="BO513">
        <v>829.25</v>
      </c>
      <c r="BP513">
        <v>2146.75</v>
      </c>
      <c r="BQ513">
        <v>255.49</v>
      </c>
      <c r="BR513">
        <v>142.74</v>
      </c>
      <c r="BS513">
        <v>5322837</v>
      </c>
      <c r="BT513">
        <v>54978.6</v>
      </c>
      <c r="BU513" t="str">
        <f>SRP[[#This Row],[Tier]]&amp;" - "&amp;DOLLAR(SRP[[#This Row],[United States]],2)&amp;" USD"</f>
        <v>511 - $255.49 USD</v>
      </c>
      <c r="BV513" t="str">
        <f>WSP[[#This Row],[LOOKUP]]</f>
        <v>511 - $178.84 USD</v>
      </c>
    </row>
    <row r="514" spans="1:74" x14ac:dyDescent="0.25">
      <c r="A514">
        <v>512</v>
      </c>
      <c r="B514">
        <v>255.99</v>
      </c>
      <c r="C514">
        <v>19456</v>
      </c>
      <c r="D514">
        <v>1529</v>
      </c>
      <c r="E514">
        <v>373.95</v>
      </c>
      <c r="F514">
        <v>255.99</v>
      </c>
      <c r="G514">
        <v>22640</v>
      </c>
      <c r="H514">
        <v>255.99</v>
      </c>
      <c r="I514">
        <v>511</v>
      </c>
      <c r="J514">
        <v>384</v>
      </c>
      <c r="K514">
        <v>255.99</v>
      </c>
      <c r="L514">
        <v>137900</v>
      </c>
      <c r="M514">
        <v>1023</v>
      </c>
      <c r="N514">
        <v>355900</v>
      </c>
      <c r="O514">
        <v>128000</v>
      </c>
      <c r="P514">
        <v>1536</v>
      </c>
      <c r="Q514">
        <v>255.99</v>
      </c>
      <c r="R514">
        <v>5119</v>
      </c>
      <c r="S514">
        <v>1425</v>
      </c>
      <c r="T514">
        <v>1639</v>
      </c>
      <c r="U514">
        <v>255.99</v>
      </c>
      <c r="V514">
        <v>255.99</v>
      </c>
      <c r="W514">
        <v>255.99</v>
      </c>
      <c r="X514">
        <v>255.99</v>
      </c>
      <c r="Y514">
        <v>255.99</v>
      </c>
      <c r="Z514">
        <v>2977</v>
      </c>
      <c r="AA514">
        <v>51190</v>
      </c>
      <c r="AB514">
        <v>33279</v>
      </c>
      <c r="AC514">
        <v>6620</v>
      </c>
      <c r="AD514">
        <v>2530000</v>
      </c>
      <c r="AE514">
        <v>255.99</v>
      </c>
      <c r="AF514">
        <v>1250</v>
      </c>
      <c r="AG514">
        <v>255.99</v>
      </c>
      <c r="AH514">
        <v>24064</v>
      </c>
      <c r="AI514">
        <v>38299</v>
      </c>
      <c r="AJ514">
        <v>253900</v>
      </c>
      <c r="AK514">
        <v>255.99</v>
      </c>
      <c r="AL514">
        <v>295</v>
      </c>
      <c r="AM514">
        <v>688.2</v>
      </c>
      <c r="AN514">
        <v>255.99</v>
      </c>
      <c r="AO514">
        <v>778</v>
      </c>
      <c r="AP514">
        <v>255.99</v>
      </c>
      <c r="AQ514">
        <v>76549</v>
      </c>
      <c r="AR514">
        <v>3533</v>
      </c>
      <c r="AS514">
        <v>255.99</v>
      </c>
      <c r="AT514">
        <v>275.95</v>
      </c>
      <c r="AU514">
        <v>1579</v>
      </c>
      <c r="AV514">
        <v>24219</v>
      </c>
      <c r="AW514">
        <v>691.2</v>
      </c>
      <c r="AX514">
        <v>10439</v>
      </c>
      <c r="AY514">
        <v>611.99</v>
      </c>
      <c r="AZ514">
        <v>255.99</v>
      </c>
      <c r="BA514">
        <v>923.6</v>
      </c>
      <c r="BB514">
        <v>919.6</v>
      </c>
      <c r="BC514">
        <v>10339</v>
      </c>
      <c r="BD514">
        <v>445</v>
      </c>
      <c r="BE514">
        <v>265.89999999999998</v>
      </c>
      <c r="BF514">
        <v>255.99</v>
      </c>
      <c r="BG514">
        <v>255.99</v>
      </c>
      <c r="BH514">
        <v>1579</v>
      </c>
      <c r="BI514">
        <v>255.99</v>
      </c>
      <c r="BJ514">
        <v>2659</v>
      </c>
      <c r="BK514">
        <v>295</v>
      </c>
      <c r="BL514">
        <v>10966</v>
      </c>
      <c r="BM514">
        <v>7779</v>
      </c>
      <c r="BN514">
        <v>1638.4</v>
      </c>
      <c r="BO514">
        <v>831</v>
      </c>
      <c r="BP514">
        <v>2151</v>
      </c>
      <c r="BQ514">
        <v>255.99</v>
      </c>
      <c r="BR514">
        <v>142.99</v>
      </c>
      <c r="BS514">
        <v>5333254</v>
      </c>
      <c r="BT514">
        <v>55086.2</v>
      </c>
      <c r="BU514" t="str">
        <f>SRP[[#This Row],[Tier]]&amp;" - "&amp;DOLLAR(SRP[[#This Row],[United States]],2)&amp;" USD"</f>
        <v>512 - $255.99 USD</v>
      </c>
      <c r="BV514" t="str">
        <f>WSP[[#This Row],[LOOKUP]]</f>
        <v>512 - $179.19 USD</v>
      </c>
    </row>
    <row r="515" spans="1:74" x14ac:dyDescent="0.25">
      <c r="A515">
        <v>513</v>
      </c>
      <c r="B515">
        <v>256.49</v>
      </c>
      <c r="C515">
        <v>19494</v>
      </c>
      <c r="D515">
        <v>1531.5</v>
      </c>
      <c r="E515">
        <v>374.7</v>
      </c>
      <c r="F515">
        <v>256.49</v>
      </c>
      <c r="G515">
        <v>22685</v>
      </c>
      <c r="H515">
        <v>256.49</v>
      </c>
      <c r="I515">
        <v>512</v>
      </c>
      <c r="J515">
        <v>384.75</v>
      </c>
      <c r="K515">
        <v>256.49</v>
      </c>
      <c r="L515">
        <v>138150</v>
      </c>
      <c r="M515">
        <v>1025</v>
      </c>
      <c r="N515">
        <v>356400</v>
      </c>
      <c r="O515">
        <v>128250</v>
      </c>
      <c r="P515">
        <v>1539</v>
      </c>
      <c r="Q515">
        <v>256.49</v>
      </c>
      <c r="R515">
        <v>5129</v>
      </c>
      <c r="S515">
        <v>1427.5</v>
      </c>
      <c r="T515">
        <v>1642.25</v>
      </c>
      <c r="U515">
        <v>256.49</v>
      </c>
      <c r="V515">
        <v>256.49</v>
      </c>
      <c r="W515">
        <v>256.49</v>
      </c>
      <c r="X515">
        <v>256.49</v>
      </c>
      <c r="Y515">
        <v>256.49</v>
      </c>
      <c r="Z515">
        <v>2983.5</v>
      </c>
      <c r="AA515">
        <v>51290</v>
      </c>
      <c r="AB515">
        <v>33344</v>
      </c>
      <c r="AC515">
        <v>6630</v>
      </c>
      <c r="AD515">
        <v>2535000</v>
      </c>
      <c r="AE515">
        <v>256.49</v>
      </c>
      <c r="AF515">
        <v>1252.5</v>
      </c>
      <c r="AG515">
        <v>256.49</v>
      </c>
      <c r="AH515">
        <v>24086</v>
      </c>
      <c r="AI515">
        <v>38374</v>
      </c>
      <c r="AJ515">
        <v>254400</v>
      </c>
      <c r="AK515">
        <v>256.49</v>
      </c>
      <c r="AL515">
        <v>295.5</v>
      </c>
      <c r="AM515">
        <v>689.55</v>
      </c>
      <c r="AN515">
        <v>256.49</v>
      </c>
      <c r="AO515">
        <v>780</v>
      </c>
      <c r="AP515">
        <v>256.49</v>
      </c>
      <c r="AQ515">
        <v>76699</v>
      </c>
      <c r="AR515">
        <v>3540</v>
      </c>
      <c r="AS515">
        <v>256.49</v>
      </c>
      <c r="AT515">
        <v>276.45</v>
      </c>
      <c r="AU515">
        <v>1581.5</v>
      </c>
      <c r="AV515">
        <v>24266.5</v>
      </c>
      <c r="AW515">
        <v>692.55</v>
      </c>
      <c r="AX515">
        <v>10459</v>
      </c>
      <c r="AY515">
        <v>612.99</v>
      </c>
      <c r="AZ515">
        <v>256.49</v>
      </c>
      <c r="BA515">
        <v>925.4</v>
      </c>
      <c r="BB515">
        <v>921.4</v>
      </c>
      <c r="BC515">
        <v>10359</v>
      </c>
      <c r="BD515">
        <v>445.5</v>
      </c>
      <c r="BE515">
        <v>266.39999999999998</v>
      </c>
      <c r="BF515">
        <v>256.49</v>
      </c>
      <c r="BG515">
        <v>256.49</v>
      </c>
      <c r="BH515">
        <v>1581.5</v>
      </c>
      <c r="BI515">
        <v>256.49</v>
      </c>
      <c r="BJ515">
        <v>2664</v>
      </c>
      <c r="BK515">
        <v>295.5</v>
      </c>
      <c r="BL515">
        <v>10989</v>
      </c>
      <c r="BM515">
        <v>7794</v>
      </c>
      <c r="BN515">
        <v>1641.6</v>
      </c>
      <c r="BO515">
        <v>832.75</v>
      </c>
      <c r="BP515">
        <v>2155.25</v>
      </c>
      <c r="BQ515">
        <v>256.49</v>
      </c>
      <c r="BR515">
        <v>143.24</v>
      </c>
      <c r="BS515">
        <v>5343671</v>
      </c>
      <c r="BT515">
        <v>55193.8</v>
      </c>
      <c r="BU515" t="str">
        <f>SRP[[#This Row],[Tier]]&amp;" - "&amp;DOLLAR(SRP[[#This Row],[United States]],2)&amp;" USD"</f>
        <v>513 - $256.49 USD</v>
      </c>
      <c r="BV515" t="str">
        <f>WSP[[#This Row],[LOOKUP]]</f>
        <v>513 - $179.54 USD</v>
      </c>
    </row>
    <row r="516" spans="1:74" x14ac:dyDescent="0.25">
      <c r="A516">
        <v>514</v>
      </c>
      <c r="B516">
        <v>256.99</v>
      </c>
      <c r="C516">
        <v>19532</v>
      </c>
      <c r="D516">
        <v>1534</v>
      </c>
      <c r="E516">
        <v>375.45</v>
      </c>
      <c r="F516">
        <v>256.99</v>
      </c>
      <c r="G516">
        <v>22730</v>
      </c>
      <c r="H516">
        <v>256.99</v>
      </c>
      <c r="I516">
        <v>513</v>
      </c>
      <c r="J516">
        <v>385.5</v>
      </c>
      <c r="K516">
        <v>256.99</v>
      </c>
      <c r="L516">
        <v>138400</v>
      </c>
      <c r="M516">
        <v>1027</v>
      </c>
      <c r="N516">
        <v>356900</v>
      </c>
      <c r="O516">
        <v>128500</v>
      </c>
      <c r="P516">
        <v>1542</v>
      </c>
      <c r="Q516">
        <v>256.99</v>
      </c>
      <c r="R516">
        <v>5139</v>
      </c>
      <c r="S516">
        <v>1430</v>
      </c>
      <c r="T516">
        <v>1645.5</v>
      </c>
      <c r="U516">
        <v>256.99</v>
      </c>
      <c r="V516">
        <v>256.99</v>
      </c>
      <c r="W516">
        <v>256.99</v>
      </c>
      <c r="X516">
        <v>256.99</v>
      </c>
      <c r="Y516">
        <v>256.99</v>
      </c>
      <c r="Z516">
        <v>2990</v>
      </c>
      <c r="AA516">
        <v>51390</v>
      </c>
      <c r="AB516">
        <v>33409</v>
      </c>
      <c r="AC516">
        <v>6640</v>
      </c>
      <c r="AD516">
        <v>2540000</v>
      </c>
      <c r="AE516">
        <v>256.99</v>
      </c>
      <c r="AF516">
        <v>1255</v>
      </c>
      <c r="AG516">
        <v>256.99</v>
      </c>
      <c r="AH516">
        <v>24108</v>
      </c>
      <c r="AI516">
        <v>38449</v>
      </c>
      <c r="AJ516">
        <v>254900</v>
      </c>
      <c r="AK516">
        <v>256.99</v>
      </c>
      <c r="AL516">
        <v>296</v>
      </c>
      <c r="AM516">
        <v>690.9</v>
      </c>
      <c r="AN516">
        <v>256.99</v>
      </c>
      <c r="AO516">
        <v>781</v>
      </c>
      <c r="AP516">
        <v>256.99</v>
      </c>
      <c r="AQ516">
        <v>76849</v>
      </c>
      <c r="AR516">
        <v>3547</v>
      </c>
      <c r="AS516">
        <v>256.99</v>
      </c>
      <c r="AT516">
        <v>276.95</v>
      </c>
      <c r="AU516">
        <v>1584</v>
      </c>
      <c r="AV516">
        <v>24314</v>
      </c>
      <c r="AW516">
        <v>693.9</v>
      </c>
      <c r="AX516">
        <v>10479</v>
      </c>
      <c r="AY516">
        <v>613.99</v>
      </c>
      <c r="AZ516">
        <v>256.99</v>
      </c>
      <c r="BA516">
        <v>927.2</v>
      </c>
      <c r="BB516">
        <v>923.2</v>
      </c>
      <c r="BC516">
        <v>10379</v>
      </c>
      <c r="BD516">
        <v>446</v>
      </c>
      <c r="BE516">
        <v>266.89999999999998</v>
      </c>
      <c r="BF516">
        <v>256.99</v>
      </c>
      <c r="BG516">
        <v>256.99</v>
      </c>
      <c r="BH516">
        <v>1584</v>
      </c>
      <c r="BI516">
        <v>256.99</v>
      </c>
      <c r="BJ516">
        <v>2669</v>
      </c>
      <c r="BK516">
        <v>296</v>
      </c>
      <c r="BL516">
        <v>11012</v>
      </c>
      <c r="BM516">
        <v>7809</v>
      </c>
      <c r="BN516">
        <v>1644.8</v>
      </c>
      <c r="BO516">
        <v>834.5</v>
      </c>
      <c r="BP516">
        <v>2159.5</v>
      </c>
      <c r="BQ516">
        <v>256.99</v>
      </c>
      <c r="BR516">
        <v>143.49</v>
      </c>
      <c r="BS516">
        <v>5354088</v>
      </c>
      <c r="BT516">
        <v>55301.4</v>
      </c>
      <c r="BU516" t="str">
        <f>SRP[[#This Row],[Tier]]&amp;" - "&amp;DOLLAR(SRP[[#This Row],[United States]],2)&amp;" USD"</f>
        <v>514 - $256.99 USD</v>
      </c>
      <c r="BV516" t="str">
        <f>WSP[[#This Row],[LOOKUP]]</f>
        <v>514 - $179.89 USD</v>
      </c>
    </row>
    <row r="517" spans="1:74" x14ac:dyDescent="0.25">
      <c r="A517">
        <v>515</v>
      </c>
      <c r="B517">
        <v>257.49</v>
      </c>
      <c r="C517">
        <v>19570</v>
      </c>
      <c r="D517">
        <v>1536.5</v>
      </c>
      <c r="E517">
        <v>376.2</v>
      </c>
      <c r="F517">
        <v>257.49</v>
      </c>
      <c r="G517">
        <v>22775</v>
      </c>
      <c r="H517">
        <v>257.49</v>
      </c>
      <c r="I517">
        <v>514</v>
      </c>
      <c r="J517">
        <v>386.25</v>
      </c>
      <c r="K517">
        <v>257.49</v>
      </c>
      <c r="L517">
        <v>138650</v>
      </c>
      <c r="M517">
        <v>1029</v>
      </c>
      <c r="N517">
        <v>357400</v>
      </c>
      <c r="O517">
        <v>128750</v>
      </c>
      <c r="P517">
        <v>1545</v>
      </c>
      <c r="Q517">
        <v>257.49</v>
      </c>
      <c r="R517">
        <v>5149</v>
      </c>
      <c r="S517">
        <v>1432.5</v>
      </c>
      <c r="T517">
        <v>1648.75</v>
      </c>
      <c r="U517">
        <v>257.49</v>
      </c>
      <c r="V517">
        <v>257.49</v>
      </c>
      <c r="W517">
        <v>257.49</v>
      </c>
      <c r="X517">
        <v>257.49</v>
      </c>
      <c r="Y517">
        <v>257.49</v>
      </c>
      <c r="Z517">
        <v>2996.5</v>
      </c>
      <c r="AA517">
        <v>51490</v>
      </c>
      <c r="AB517">
        <v>33474</v>
      </c>
      <c r="AC517">
        <v>6650</v>
      </c>
      <c r="AD517">
        <v>2545000</v>
      </c>
      <c r="AE517">
        <v>257.49</v>
      </c>
      <c r="AF517">
        <v>1257.5</v>
      </c>
      <c r="AG517">
        <v>257.49</v>
      </c>
      <c r="AH517">
        <v>24130</v>
      </c>
      <c r="AI517">
        <v>38524</v>
      </c>
      <c r="AJ517">
        <v>255400</v>
      </c>
      <c r="AK517">
        <v>257.49</v>
      </c>
      <c r="AL517">
        <v>296.5</v>
      </c>
      <c r="AM517">
        <v>692.25</v>
      </c>
      <c r="AN517">
        <v>257.49</v>
      </c>
      <c r="AO517">
        <v>783</v>
      </c>
      <c r="AP517">
        <v>257.49</v>
      </c>
      <c r="AQ517">
        <v>76999</v>
      </c>
      <c r="AR517">
        <v>3554</v>
      </c>
      <c r="AS517">
        <v>257.49</v>
      </c>
      <c r="AT517">
        <v>277.45</v>
      </c>
      <c r="AU517">
        <v>1586.5</v>
      </c>
      <c r="AV517">
        <v>24361.5</v>
      </c>
      <c r="AW517">
        <v>695.25</v>
      </c>
      <c r="AX517">
        <v>10499</v>
      </c>
      <c r="AY517">
        <v>614.99</v>
      </c>
      <c r="AZ517">
        <v>257.49</v>
      </c>
      <c r="BA517">
        <v>929</v>
      </c>
      <c r="BB517">
        <v>925</v>
      </c>
      <c r="BC517">
        <v>10399</v>
      </c>
      <c r="BD517">
        <v>446.5</v>
      </c>
      <c r="BE517">
        <v>267.39999999999998</v>
      </c>
      <c r="BF517">
        <v>257.49</v>
      </c>
      <c r="BG517">
        <v>257.49</v>
      </c>
      <c r="BH517">
        <v>1586.5</v>
      </c>
      <c r="BI517">
        <v>257.49</v>
      </c>
      <c r="BJ517">
        <v>2674</v>
      </c>
      <c r="BK517">
        <v>296.5</v>
      </c>
      <c r="BL517">
        <v>11035</v>
      </c>
      <c r="BM517">
        <v>7824</v>
      </c>
      <c r="BN517">
        <v>1648</v>
      </c>
      <c r="BO517">
        <v>836.25</v>
      </c>
      <c r="BP517">
        <v>2163.75</v>
      </c>
      <c r="BQ517">
        <v>257.49</v>
      </c>
      <c r="BR517">
        <v>143.74</v>
      </c>
      <c r="BS517">
        <v>5364505</v>
      </c>
      <c r="BT517">
        <v>55409</v>
      </c>
      <c r="BU517" t="str">
        <f>SRP[[#This Row],[Tier]]&amp;" - "&amp;DOLLAR(SRP[[#This Row],[United States]],2)&amp;" USD"</f>
        <v>515 - $257.49 USD</v>
      </c>
      <c r="BV517" t="str">
        <f>WSP[[#This Row],[LOOKUP]]</f>
        <v>515 - $180.24 USD</v>
      </c>
    </row>
    <row r="518" spans="1:74" x14ac:dyDescent="0.25">
      <c r="A518">
        <v>516</v>
      </c>
      <c r="B518">
        <v>257.99</v>
      </c>
      <c r="C518">
        <v>19608</v>
      </c>
      <c r="D518">
        <v>1539</v>
      </c>
      <c r="E518">
        <v>376.95</v>
      </c>
      <c r="F518">
        <v>257.99</v>
      </c>
      <c r="G518">
        <v>22820</v>
      </c>
      <c r="H518">
        <v>257.99</v>
      </c>
      <c r="I518">
        <v>515</v>
      </c>
      <c r="J518">
        <v>387</v>
      </c>
      <c r="K518">
        <v>257.99</v>
      </c>
      <c r="L518">
        <v>138900</v>
      </c>
      <c r="M518">
        <v>1031</v>
      </c>
      <c r="N518">
        <v>357900</v>
      </c>
      <c r="O518">
        <v>129000</v>
      </c>
      <c r="P518">
        <v>1548</v>
      </c>
      <c r="Q518">
        <v>257.99</v>
      </c>
      <c r="R518">
        <v>5159</v>
      </c>
      <c r="S518">
        <v>1435</v>
      </c>
      <c r="T518">
        <v>1652</v>
      </c>
      <c r="U518">
        <v>257.99</v>
      </c>
      <c r="V518">
        <v>257.99</v>
      </c>
      <c r="W518">
        <v>257.99</v>
      </c>
      <c r="X518">
        <v>257.99</v>
      </c>
      <c r="Y518">
        <v>257.99</v>
      </c>
      <c r="Z518">
        <v>3003</v>
      </c>
      <c r="AA518">
        <v>51590</v>
      </c>
      <c r="AB518">
        <v>33539</v>
      </c>
      <c r="AC518">
        <v>6660</v>
      </c>
      <c r="AD518">
        <v>2550000</v>
      </c>
      <c r="AE518">
        <v>257.99</v>
      </c>
      <c r="AF518">
        <v>1260</v>
      </c>
      <c r="AG518">
        <v>257.99</v>
      </c>
      <c r="AH518">
        <v>24152</v>
      </c>
      <c r="AI518">
        <v>38599</v>
      </c>
      <c r="AJ518">
        <v>255900</v>
      </c>
      <c r="AK518">
        <v>257.99</v>
      </c>
      <c r="AL518">
        <v>297</v>
      </c>
      <c r="AM518">
        <v>693.6</v>
      </c>
      <c r="AN518">
        <v>257.99</v>
      </c>
      <c r="AO518">
        <v>784</v>
      </c>
      <c r="AP518">
        <v>257.99</v>
      </c>
      <c r="AQ518">
        <v>77149</v>
      </c>
      <c r="AR518">
        <v>3561</v>
      </c>
      <c r="AS518">
        <v>257.99</v>
      </c>
      <c r="AT518">
        <v>277.95</v>
      </c>
      <c r="AU518">
        <v>1589</v>
      </c>
      <c r="AV518">
        <v>24409</v>
      </c>
      <c r="AW518">
        <v>696.6</v>
      </c>
      <c r="AX518">
        <v>10519</v>
      </c>
      <c r="AY518">
        <v>615.99</v>
      </c>
      <c r="AZ518">
        <v>257.99</v>
      </c>
      <c r="BA518">
        <v>930.8</v>
      </c>
      <c r="BB518">
        <v>926.8</v>
      </c>
      <c r="BC518">
        <v>10419</v>
      </c>
      <c r="BD518">
        <v>447</v>
      </c>
      <c r="BE518">
        <v>267.89999999999998</v>
      </c>
      <c r="BF518">
        <v>257.99</v>
      </c>
      <c r="BG518">
        <v>257.99</v>
      </c>
      <c r="BH518">
        <v>1589</v>
      </c>
      <c r="BI518">
        <v>257.99</v>
      </c>
      <c r="BJ518">
        <v>2679</v>
      </c>
      <c r="BK518">
        <v>297</v>
      </c>
      <c r="BL518">
        <v>11058</v>
      </c>
      <c r="BM518">
        <v>7839</v>
      </c>
      <c r="BN518">
        <v>1651.2</v>
      </c>
      <c r="BO518">
        <v>838</v>
      </c>
      <c r="BP518">
        <v>2168</v>
      </c>
      <c r="BQ518">
        <v>257.99</v>
      </c>
      <c r="BR518">
        <v>143.99</v>
      </c>
      <c r="BS518">
        <v>5374922</v>
      </c>
      <c r="BT518">
        <v>55516.6</v>
      </c>
      <c r="BU518" t="str">
        <f>SRP[[#This Row],[Tier]]&amp;" - "&amp;DOLLAR(SRP[[#This Row],[United States]],2)&amp;" USD"</f>
        <v>516 - $257.99 USD</v>
      </c>
      <c r="BV518" t="str">
        <f>WSP[[#This Row],[LOOKUP]]</f>
        <v>516 - $180.59 USD</v>
      </c>
    </row>
    <row r="519" spans="1:74" x14ac:dyDescent="0.25">
      <c r="A519">
        <v>517</v>
      </c>
      <c r="B519">
        <v>258.49</v>
      </c>
      <c r="C519">
        <v>19646</v>
      </c>
      <c r="D519">
        <v>1541.5</v>
      </c>
      <c r="E519">
        <v>377.7</v>
      </c>
      <c r="F519">
        <v>258.49</v>
      </c>
      <c r="G519">
        <v>22865</v>
      </c>
      <c r="H519">
        <v>258.49</v>
      </c>
      <c r="I519">
        <v>516</v>
      </c>
      <c r="J519">
        <v>387.75</v>
      </c>
      <c r="K519">
        <v>258.49</v>
      </c>
      <c r="L519">
        <v>139150</v>
      </c>
      <c r="M519">
        <v>1033</v>
      </c>
      <c r="N519">
        <v>358400</v>
      </c>
      <c r="O519">
        <v>129250</v>
      </c>
      <c r="P519">
        <v>1551</v>
      </c>
      <c r="Q519">
        <v>258.49</v>
      </c>
      <c r="R519">
        <v>5169</v>
      </c>
      <c r="S519">
        <v>1437.5</v>
      </c>
      <c r="T519">
        <v>1655.25</v>
      </c>
      <c r="U519">
        <v>258.49</v>
      </c>
      <c r="V519">
        <v>258.49</v>
      </c>
      <c r="W519">
        <v>258.49</v>
      </c>
      <c r="X519">
        <v>258.49</v>
      </c>
      <c r="Y519">
        <v>258.49</v>
      </c>
      <c r="Z519">
        <v>3009.5</v>
      </c>
      <c r="AA519">
        <v>51690</v>
      </c>
      <c r="AB519">
        <v>33604</v>
      </c>
      <c r="AC519">
        <v>6670</v>
      </c>
      <c r="AD519">
        <v>2555000</v>
      </c>
      <c r="AE519">
        <v>258.49</v>
      </c>
      <c r="AF519">
        <v>1262.5</v>
      </c>
      <c r="AG519">
        <v>258.49</v>
      </c>
      <c r="AH519">
        <v>24174</v>
      </c>
      <c r="AI519">
        <v>38674</v>
      </c>
      <c r="AJ519">
        <v>256400</v>
      </c>
      <c r="AK519">
        <v>258.49</v>
      </c>
      <c r="AL519">
        <v>297.5</v>
      </c>
      <c r="AM519">
        <v>694.95</v>
      </c>
      <c r="AN519">
        <v>258.49</v>
      </c>
      <c r="AO519">
        <v>786</v>
      </c>
      <c r="AP519">
        <v>258.49</v>
      </c>
      <c r="AQ519">
        <v>77299</v>
      </c>
      <c r="AR519">
        <v>3568</v>
      </c>
      <c r="AS519">
        <v>258.49</v>
      </c>
      <c r="AT519">
        <v>278.45</v>
      </c>
      <c r="AU519">
        <v>1591.5</v>
      </c>
      <c r="AV519">
        <v>24456.5</v>
      </c>
      <c r="AW519">
        <v>697.95</v>
      </c>
      <c r="AX519">
        <v>10539</v>
      </c>
      <c r="AY519">
        <v>616.99</v>
      </c>
      <c r="AZ519">
        <v>258.49</v>
      </c>
      <c r="BA519">
        <v>932.6</v>
      </c>
      <c r="BB519">
        <v>928.6</v>
      </c>
      <c r="BC519">
        <v>10439</v>
      </c>
      <c r="BD519">
        <v>447.5</v>
      </c>
      <c r="BE519">
        <v>268.39999999999998</v>
      </c>
      <c r="BF519">
        <v>258.49</v>
      </c>
      <c r="BG519">
        <v>258.49</v>
      </c>
      <c r="BH519">
        <v>1591.5</v>
      </c>
      <c r="BI519">
        <v>258.49</v>
      </c>
      <c r="BJ519">
        <v>2684</v>
      </c>
      <c r="BK519">
        <v>297.5</v>
      </c>
      <c r="BL519">
        <v>11081</v>
      </c>
      <c r="BM519">
        <v>7854</v>
      </c>
      <c r="BN519">
        <v>1654.4</v>
      </c>
      <c r="BO519">
        <v>839.75</v>
      </c>
      <c r="BP519">
        <v>2172.25</v>
      </c>
      <c r="BQ519">
        <v>258.49</v>
      </c>
      <c r="BR519">
        <v>144.24</v>
      </c>
      <c r="BS519">
        <v>5385339</v>
      </c>
      <c r="BT519">
        <v>55624.2</v>
      </c>
      <c r="BU519" t="str">
        <f>SRP[[#This Row],[Tier]]&amp;" - "&amp;DOLLAR(SRP[[#This Row],[United States]],2)&amp;" USD"</f>
        <v>517 - $258.49 USD</v>
      </c>
      <c r="BV519" t="str">
        <f>WSP[[#This Row],[LOOKUP]]</f>
        <v>517 - $180.94 USD</v>
      </c>
    </row>
    <row r="520" spans="1:74" x14ac:dyDescent="0.25">
      <c r="A520">
        <v>518</v>
      </c>
      <c r="B520">
        <v>258.99</v>
      </c>
      <c r="C520">
        <v>19684</v>
      </c>
      <c r="D520">
        <v>1544</v>
      </c>
      <c r="E520">
        <v>378.45</v>
      </c>
      <c r="F520">
        <v>258.99</v>
      </c>
      <c r="G520">
        <v>22910</v>
      </c>
      <c r="H520">
        <v>258.99</v>
      </c>
      <c r="I520">
        <v>517</v>
      </c>
      <c r="J520">
        <v>388.5</v>
      </c>
      <c r="K520">
        <v>258.99</v>
      </c>
      <c r="L520">
        <v>139400</v>
      </c>
      <c r="M520">
        <v>1035</v>
      </c>
      <c r="N520">
        <v>358900</v>
      </c>
      <c r="O520">
        <v>129500</v>
      </c>
      <c r="P520">
        <v>1554</v>
      </c>
      <c r="Q520">
        <v>258.99</v>
      </c>
      <c r="R520">
        <v>5179</v>
      </c>
      <c r="S520">
        <v>1440</v>
      </c>
      <c r="T520">
        <v>1658.5</v>
      </c>
      <c r="U520">
        <v>258.99</v>
      </c>
      <c r="V520">
        <v>258.99</v>
      </c>
      <c r="W520">
        <v>258.99</v>
      </c>
      <c r="X520">
        <v>258.99</v>
      </c>
      <c r="Y520">
        <v>258.99</v>
      </c>
      <c r="Z520">
        <v>3016</v>
      </c>
      <c r="AA520">
        <v>51790</v>
      </c>
      <c r="AB520">
        <v>33669</v>
      </c>
      <c r="AC520">
        <v>6680</v>
      </c>
      <c r="AD520">
        <v>2560000</v>
      </c>
      <c r="AE520">
        <v>258.99</v>
      </c>
      <c r="AF520">
        <v>1265</v>
      </c>
      <c r="AG520">
        <v>258.99</v>
      </c>
      <c r="AH520">
        <v>24196</v>
      </c>
      <c r="AI520">
        <v>38749</v>
      </c>
      <c r="AJ520">
        <v>256900</v>
      </c>
      <c r="AK520">
        <v>258.99</v>
      </c>
      <c r="AL520">
        <v>298</v>
      </c>
      <c r="AM520">
        <v>696.3</v>
      </c>
      <c r="AN520">
        <v>258.99</v>
      </c>
      <c r="AO520">
        <v>787</v>
      </c>
      <c r="AP520">
        <v>258.99</v>
      </c>
      <c r="AQ520">
        <v>77449</v>
      </c>
      <c r="AR520">
        <v>3575</v>
      </c>
      <c r="AS520">
        <v>258.99</v>
      </c>
      <c r="AT520">
        <v>278.95</v>
      </c>
      <c r="AU520">
        <v>1594</v>
      </c>
      <c r="AV520">
        <v>24504</v>
      </c>
      <c r="AW520">
        <v>699.3</v>
      </c>
      <c r="AX520">
        <v>10559</v>
      </c>
      <c r="AY520">
        <v>617.99</v>
      </c>
      <c r="AZ520">
        <v>258.99</v>
      </c>
      <c r="BA520">
        <v>934.4</v>
      </c>
      <c r="BB520">
        <v>930.4</v>
      </c>
      <c r="BC520">
        <v>10459</v>
      </c>
      <c r="BD520">
        <v>448</v>
      </c>
      <c r="BE520">
        <v>268.89999999999998</v>
      </c>
      <c r="BF520">
        <v>258.99</v>
      </c>
      <c r="BG520">
        <v>258.99</v>
      </c>
      <c r="BH520">
        <v>1594</v>
      </c>
      <c r="BI520">
        <v>258.99</v>
      </c>
      <c r="BJ520">
        <v>2689</v>
      </c>
      <c r="BK520">
        <v>298</v>
      </c>
      <c r="BL520">
        <v>11104</v>
      </c>
      <c r="BM520">
        <v>7869</v>
      </c>
      <c r="BN520">
        <v>1657.6</v>
      </c>
      <c r="BO520">
        <v>841.5</v>
      </c>
      <c r="BP520">
        <v>2176.5</v>
      </c>
      <c r="BQ520">
        <v>258.99</v>
      </c>
      <c r="BR520">
        <v>144.49</v>
      </c>
      <c r="BS520">
        <v>5395756</v>
      </c>
      <c r="BT520">
        <v>55731.8</v>
      </c>
      <c r="BU520" t="str">
        <f>SRP[[#This Row],[Tier]]&amp;" - "&amp;DOLLAR(SRP[[#This Row],[United States]],2)&amp;" USD"</f>
        <v>518 - $258.99 USD</v>
      </c>
      <c r="BV520" t="str">
        <f>WSP[[#This Row],[LOOKUP]]</f>
        <v>518 - $181.29 USD</v>
      </c>
    </row>
    <row r="521" spans="1:74" x14ac:dyDescent="0.25">
      <c r="A521">
        <v>519</v>
      </c>
      <c r="B521">
        <v>259.49</v>
      </c>
      <c r="C521">
        <v>19722</v>
      </c>
      <c r="D521">
        <v>1546.5</v>
      </c>
      <c r="E521">
        <v>379.2</v>
      </c>
      <c r="F521">
        <v>259.49</v>
      </c>
      <c r="G521">
        <v>22955</v>
      </c>
      <c r="H521">
        <v>259.49</v>
      </c>
      <c r="I521">
        <v>518</v>
      </c>
      <c r="J521">
        <v>389.25</v>
      </c>
      <c r="K521">
        <v>259.49</v>
      </c>
      <c r="L521">
        <v>139650</v>
      </c>
      <c r="M521">
        <v>1037</v>
      </c>
      <c r="N521">
        <v>359400</v>
      </c>
      <c r="O521">
        <v>129750</v>
      </c>
      <c r="P521">
        <v>1557</v>
      </c>
      <c r="Q521">
        <v>259.49</v>
      </c>
      <c r="R521">
        <v>5189</v>
      </c>
      <c r="S521">
        <v>1442.5</v>
      </c>
      <c r="T521">
        <v>1661.75</v>
      </c>
      <c r="U521">
        <v>259.49</v>
      </c>
      <c r="V521">
        <v>259.49</v>
      </c>
      <c r="W521">
        <v>259.49</v>
      </c>
      <c r="X521">
        <v>259.49</v>
      </c>
      <c r="Y521">
        <v>259.49</v>
      </c>
      <c r="Z521">
        <v>3022.5</v>
      </c>
      <c r="AA521">
        <v>51890</v>
      </c>
      <c r="AB521">
        <v>33734</v>
      </c>
      <c r="AC521">
        <v>6690</v>
      </c>
      <c r="AD521">
        <v>2565000</v>
      </c>
      <c r="AE521">
        <v>259.49</v>
      </c>
      <c r="AF521">
        <v>1267.5</v>
      </c>
      <c r="AG521">
        <v>259.49</v>
      </c>
      <c r="AH521">
        <v>24218</v>
      </c>
      <c r="AI521">
        <v>38824</v>
      </c>
      <c r="AJ521">
        <v>257400</v>
      </c>
      <c r="AK521">
        <v>259.49</v>
      </c>
      <c r="AL521">
        <v>298.5</v>
      </c>
      <c r="AM521">
        <v>697.65</v>
      </c>
      <c r="AN521">
        <v>259.49</v>
      </c>
      <c r="AO521">
        <v>789</v>
      </c>
      <c r="AP521">
        <v>259.49</v>
      </c>
      <c r="AQ521">
        <v>77599</v>
      </c>
      <c r="AR521">
        <v>3582</v>
      </c>
      <c r="AS521">
        <v>259.49</v>
      </c>
      <c r="AT521">
        <v>279.45</v>
      </c>
      <c r="AU521">
        <v>1596.5</v>
      </c>
      <c r="AV521">
        <v>24551.5</v>
      </c>
      <c r="AW521">
        <v>700.65</v>
      </c>
      <c r="AX521">
        <v>10579</v>
      </c>
      <c r="AY521">
        <v>618.99</v>
      </c>
      <c r="AZ521">
        <v>259.49</v>
      </c>
      <c r="BA521">
        <v>936.2</v>
      </c>
      <c r="BB521">
        <v>932.2</v>
      </c>
      <c r="BC521">
        <v>10479</v>
      </c>
      <c r="BD521">
        <v>448.5</v>
      </c>
      <c r="BE521">
        <v>269.39999999999998</v>
      </c>
      <c r="BF521">
        <v>259.49</v>
      </c>
      <c r="BG521">
        <v>259.49</v>
      </c>
      <c r="BH521">
        <v>1596.5</v>
      </c>
      <c r="BI521">
        <v>259.49</v>
      </c>
      <c r="BJ521">
        <v>2694</v>
      </c>
      <c r="BK521">
        <v>298.5</v>
      </c>
      <c r="BL521">
        <v>11127</v>
      </c>
      <c r="BM521">
        <v>7884</v>
      </c>
      <c r="BN521">
        <v>1660.8</v>
      </c>
      <c r="BO521">
        <v>843.25</v>
      </c>
      <c r="BP521">
        <v>2180.75</v>
      </c>
      <c r="BQ521">
        <v>259.49</v>
      </c>
      <c r="BR521">
        <v>144.74</v>
      </c>
      <c r="BS521">
        <v>5406173</v>
      </c>
      <c r="BT521">
        <v>55839.4</v>
      </c>
      <c r="BU521" t="str">
        <f>SRP[[#This Row],[Tier]]&amp;" - "&amp;DOLLAR(SRP[[#This Row],[United States]],2)&amp;" USD"</f>
        <v>519 - $259.49 USD</v>
      </c>
      <c r="BV521" t="str">
        <f>WSP[[#This Row],[LOOKUP]]</f>
        <v>519 - $181.64 USD</v>
      </c>
    </row>
    <row r="522" spans="1:74" x14ac:dyDescent="0.25">
      <c r="A522">
        <v>520</v>
      </c>
      <c r="B522">
        <v>259.99</v>
      </c>
      <c r="C522">
        <v>19760</v>
      </c>
      <c r="D522">
        <v>1549</v>
      </c>
      <c r="E522">
        <v>379.95</v>
      </c>
      <c r="F522">
        <v>259.99</v>
      </c>
      <c r="G522">
        <v>23000</v>
      </c>
      <c r="H522">
        <v>259.99</v>
      </c>
      <c r="I522">
        <v>519</v>
      </c>
      <c r="J522">
        <v>390</v>
      </c>
      <c r="K522">
        <v>259.99</v>
      </c>
      <c r="L522">
        <v>139900</v>
      </c>
      <c r="M522">
        <v>1039</v>
      </c>
      <c r="N522">
        <v>359900</v>
      </c>
      <c r="O522">
        <v>130000</v>
      </c>
      <c r="P522">
        <v>1560</v>
      </c>
      <c r="Q522">
        <v>259.99</v>
      </c>
      <c r="R522">
        <v>5199</v>
      </c>
      <c r="S522">
        <v>1445</v>
      </c>
      <c r="T522">
        <v>1665</v>
      </c>
      <c r="U522">
        <v>259.99</v>
      </c>
      <c r="V522">
        <v>259.99</v>
      </c>
      <c r="W522">
        <v>259.99</v>
      </c>
      <c r="X522">
        <v>259.99</v>
      </c>
      <c r="Y522">
        <v>259.99</v>
      </c>
      <c r="Z522">
        <v>3029</v>
      </c>
      <c r="AA522">
        <v>51990</v>
      </c>
      <c r="AB522">
        <v>33799</v>
      </c>
      <c r="AC522">
        <v>6700</v>
      </c>
      <c r="AD522">
        <v>2570000</v>
      </c>
      <c r="AE522">
        <v>259.99</v>
      </c>
      <c r="AF522">
        <v>1270</v>
      </c>
      <c r="AG522">
        <v>259.99</v>
      </c>
      <c r="AH522">
        <v>24240</v>
      </c>
      <c r="AI522">
        <v>38899</v>
      </c>
      <c r="AJ522">
        <v>257900</v>
      </c>
      <c r="AK522">
        <v>259.99</v>
      </c>
      <c r="AL522">
        <v>299</v>
      </c>
      <c r="AM522">
        <v>699</v>
      </c>
      <c r="AN522">
        <v>259.99</v>
      </c>
      <c r="AO522">
        <v>790</v>
      </c>
      <c r="AP522">
        <v>259.99</v>
      </c>
      <c r="AQ522">
        <v>77749</v>
      </c>
      <c r="AR522">
        <v>3589</v>
      </c>
      <c r="AS522">
        <v>259.99</v>
      </c>
      <c r="AT522">
        <v>279.95</v>
      </c>
      <c r="AU522">
        <v>1599</v>
      </c>
      <c r="AV522">
        <v>24599</v>
      </c>
      <c r="AW522">
        <v>702</v>
      </c>
      <c r="AX522">
        <v>10599</v>
      </c>
      <c r="AY522">
        <v>619.99</v>
      </c>
      <c r="AZ522">
        <v>259.99</v>
      </c>
      <c r="BA522">
        <v>938</v>
      </c>
      <c r="BB522">
        <v>934</v>
      </c>
      <c r="BC522">
        <v>10499</v>
      </c>
      <c r="BD522">
        <v>449</v>
      </c>
      <c r="BE522">
        <v>269.89999999999998</v>
      </c>
      <c r="BF522">
        <v>259.99</v>
      </c>
      <c r="BG522">
        <v>259.99</v>
      </c>
      <c r="BH522">
        <v>1599</v>
      </c>
      <c r="BI522">
        <v>259.99</v>
      </c>
      <c r="BJ522">
        <v>2699</v>
      </c>
      <c r="BK522">
        <v>299</v>
      </c>
      <c r="BL522">
        <v>11150</v>
      </c>
      <c r="BM522">
        <v>7899</v>
      </c>
      <c r="BN522">
        <v>1664</v>
      </c>
      <c r="BO522">
        <v>845</v>
      </c>
      <c r="BP522">
        <v>2185</v>
      </c>
      <c r="BQ522">
        <v>259.99</v>
      </c>
      <c r="BR522">
        <v>144.99</v>
      </c>
      <c r="BS522">
        <v>5416590</v>
      </c>
      <c r="BT522">
        <v>55947</v>
      </c>
      <c r="BU522" t="str">
        <f>SRP[[#This Row],[Tier]]&amp;" - "&amp;DOLLAR(SRP[[#This Row],[United States]],2)&amp;" USD"</f>
        <v>520 - $259.99 USD</v>
      </c>
      <c r="BV522" t="str">
        <f>WSP[[#This Row],[LOOKUP]]</f>
        <v>520 - $181.99 USD</v>
      </c>
    </row>
    <row r="523" spans="1:74" x14ac:dyDescent="0.25">
      <c r="A523">
        <v>521</v>
      </c>
      <c r="B523">
        <v>260.49</v>
      </c>
      <c r="C523">
        <v>19798</v>
      </c>
      <c r="D523">
        <v>1551.5</v>
      </c>
      <c r="E523">
        <v>380.7</v>
      </c>
      <c r="F523">
        <v>260.49</v>
      </c>
      <c r="G523">
        <v>23045</v>
      </c>
      <c r="H523">
        <v>260.49</v>
      </c>
      <c r="I523">
        <v>520</v>
      </c>
      <c r="J523">
        <v>390.75</v>
      </c>
      <c r="K523">
        <v>260.49</v>
      </c>
      <c r="L523">
        <v>140150</v>
      </c>
      <c r="M523">
        <v>1041</v>
      </c>
      <c r="N523">
        <v>360400</v>
      </c>
      <c r="O523">
        <v>130250</v>
      </c>
      <c r="P523">
        <v>1563</v>
      </c>
      <c r="Q523">
        <v>260.49</v>
      </c>
      <c r="R523">
        <v>5209</v>
      </c>
      <c r="S523">
        <v>1447.5</v>
      </c>
      <c r="T523">
        <v>1668.25</v>
      </c>
      <c r="U523">
        <v>260.49</v>
      </c>
      <c r="V523">
        <v>260.49</v>
      </c>
      <c r="W523">
        <v>260.49</v>
      </c>
      <c r="X523">
        <v>260.49</v>
      </c>
      <c r="Y523">
        <v>260.49</v>
      </c>
      <c r="Z523">
        <v>3035.5</v>
      </c>
      <c r="AA523">
        <v>52090</v>
      </c>
      <c r="AB523">
        <v>33864</v>
      </c>
      <c r="AC523">
        <v>6710</v>
      </c>
      <c r="AD523">
        <v>2575000</v>
      </c>
      <c r="AE523">
        <v>260.49</v>
      </c>
      <c r="AF523">
        <v>1272.5</v>
      </c>
      <c r="AG523">
        <v>260.49</v>
      </c>
      <c r="AH523">
        <v>24262</v>
      </c>
      <c r="AI523">
        <v>38974</v>
      </c>
      <c r="AJ523">
        <v>258400</v>
      </c>
      <c r="AK523">
        <v>260.49</v>
      </c>
      <c r="AL523">
        <v>299.5</v>
      </c>
      <c r="AM523">
        <v>700.35</v>
      </c>
      <c r="AN523">
        <v>260.49</v>
      </c>
      <c r="AO523">
        <v>792</v>
      </c>
      <c r="AP523">
        <v>260.49</v>
      </c>
      <c r="AQ523">
        <v>77899</v>
      </c>
      <c r="AR523">
        <v>3596</v>
      </c>
      <c r="AS523">
        <v>260.49</v>
      </c>
      <c r="AT523">
        <v>280.45</v>
      </c>
      <c r="AU523">
        <v>1601.5</v>
      </c>
      <c r="AV523">
        <v>24646.5</v>
      </c>
      <c r="AW523">
        <v>703.35</v>
      </c>
      <c r="AX523">
        <v>10619</v>
      </c>
      <c r="AY523">
        <v>620.99</v>
      </c>
      <c r="AZ523">
        <v>260.49</v>
      </c>
      <c r="BA523">
        <v>939.8</v>
      </c>
      <c r="BB523">
        <v>935.8</v>
      </c>
      <c r="BC523">
        <v>10519</v>
      </c>
      <c r="BD523">
        <v>449.5</v>
      </c>
      <c r="BE523">
        <v>270.39999999999998</v>
      </c>
      <c r="BF523">
        <v>260.49</v>
      </c>
      <c r="BG523">
        <v>260.49</v>
      </c>
      <c r="BH523">
        <v>1601.5</v>
      </c>
      <c r="BI523">
        <v>260.49</v>
      </c>
      <c r="BJ523">
        <v>2704</v>
      </c>
      <c r="BK523">
        <v>299.5</v>
      </c>
      <c r="BL523">
        <v>11173</v>
      </c>
      <c r="BM523">
        <v>7914</v>
      </c>
      <c r="BN523">
        <v>1667.2</v>
      </c>
      <c r="BO523">
        <v>846.75</v>
      </c>
      <c r="BP523">
        <v>2189.25</v>
      </c>
      <c r="BQ523">
        <v>260.49</v>
      </c>
      <c r="BR523">
        <v>145.24</v>
      </c>
      <c r="BS523">
        <v>5427007</v>
      </c>
      <c r="BT523">
        <v>56054.6</v>
      </c>
      <c r="BU523" t="str">
        <f>SRP[[#This Row],[Tier]]&amp;" - "&amp;DOLLAR(SRP[[#This Row],[United States]],2)&amp;" USD"</f>
        <v>521 - $260.49 USD</v>
      </c>
      <c r="BV523" t="str">
        <f>WSP[[#This Row],[LOOKUP]]</f>
        <v>521 - $182.34 USD</v>
      </c>
    </row>
    <row r="524" spans="1:74" x14ac:dyDescent="0.25">
      <c r="A524">
        <v>522</v>
      </c>
      <c r="B524">
        <v>260.99</v>
      </c>
      <c r="C524">
        <v>19836</v>
      </c>
      <c r="D524">
        <v>1554</v>
      </c>
      <c r="E524">
        <v>381.45</v>
      </c>
      <c r="F524">
        <v>260.99</v>
      </c>
      <c r="G524">
        <v>23090</v>
      </c>
      <c r="H524">
        <v>260.99</v>
      </c>
      <c r="I524">
        <v>521</v>
      </c>
      <c r="J524">
        <v>391.5</v>
      </c>
      <c r="K524">
        <v>260.99</v>
      </c>
      <c r="L524">
        <v>140400</v>
      </c>
      <c r="M524">
        <v>1043</v>
      </c>
      <c r="N524">
        <v>360900</v>
      </c>
      <c r="O524">
        <v>130500</v>
      </c>
      <c r="P524">
        <v>1566</v>
      </c>
      <c r="Q524">
        <v>260.99</v>
      </c>
      <c r="R524">
        <v>5219</v>
      </c>
      <c r="S524">
        <v>1450</v>
      </c>
      <c r="T524">
        <v>1671.5</v>
      </c>
      <c r="U524">
        <v>260.99</v>
      </c>
      <c r="V524">
        <v>260.99</v>
      </c>
      <c r="W524">
        <v>260.99</v>
      </c>
      <c r="X524">
        <v>260.99</v>
      </c>
      <c r="Y524">
        <v>260.99</v>
      </c>
      <c r="Z524">
        <v>3042</v>
      </c>
      <c r="AA524">
        <v>52190</v>
      </c>
      <c r="AB524">
        <v>33929</v>
      </c>
      <c r="AC524">
        <v>6720</v>
      </c>
      <c r="AD524">
        <v>2580000</v>
      </c>
      <c r="AE524">
        <v>260.99</v>
      </c>
      <c r="AF524">
        <v>1275</v>
      </c>
      <c r="AG524">
        <v>260.99</v>
      </c>
      <c r="AH524">
        <v>24284</v>
      </c>
      <c r="AI524">
        <v>39049</v>
      </c>
      <c r="AJ524">
        <v>258900</v>
      </c>
      <c r="AK524">
        <v>260.99</v>
      </c>
      <c r="AL524">
        <v>300</v>
      </c>
      <c r="AM524">
        <v>701.7</v>
      </c>
      <c r="AN524">
        <v>260.99</v>
      </c>
      <c r="AO524">
        <v>793</v>
      </c>
      <c r="AP524">
        <v>260.99</v>
      </c>
      <c r="AQ524">
        <v>78049</v>
      </c>
      <c r="AR524">
        <v>3603</v>
      </c>
      <c r="AS524">
        <v>260.99</v>
      </c>
      <c r="AT524">
        <v>280.95</v>
      </c>
      <c r="AU524">
        <v>1604</v>
      </c>
      <c r="AV524">
        <v>24694</v>
      </c>
      <c r="AW524">
        <v>704.7</v>
      </c>
      <c r="AX524">
        <v>10639</v>
      </c>
      <c r="AY524">
        <v>621.99</v>
      </c>
      <c r="AZ524">
        <v>260.99</v>
      </c>
      <c r="BA524">
        <v>941.6</v>
      </c>
      <c r="BB524">
        <v>937.6</v>
      </c>
      <c r="BC524">
        <v>10539</v>
      </c>
      <c r="BD524">
        <v>450</v>
      </c>
      <c r="BE524">
        <v>270.89999999999998</v>
      </c>
      <c r="BF524">
        <v>260.99</v>
      </c>
      <c r="BG524">
        <v>260.99</v>
      </c>
      <c r="BH524">
        <v>1604</v>
      </c>
      <c r="BI524">
        <v>260.99</v>
      </c>
      <c r="BJ524">
        <v>2709</v>
      </c>
      <c r="BK524">
        <v>300</v>
      </c>
      <c r="BL524">
        <v>11196</v>
      </c>
      <c r="BM524">
        <v>7929</v>
      </c>
      <c r="BN524">
        <v>1670.4</v>
      </c>
      <c r="BO524">
        <v>848.5</v>
      </c>
      <c r="BP524">
        <v>2193.5</v>
      </c>
      <c r="BQ524">
        <v>260.99</v>
      </c>
      <c r="BR524">
        <v>145.49</v>
      </c>
      <c r="BS524">
        <v>5437424</v>
      </c>
      <c r="BT524">
        <v>56162.2</v>
      </c>
      <c r="BU524" t="str">
        <f>SRP[[#This Row],[Tier]]&amp;" - "&amp;DOLLAR(SRP[[#This Row],[United States]],2)&amp;" USD"</f>
        <v>522 - $260.99 USD</v>
      </c>
      <c r="BV524" t="str">
        <f>WSP[[#This Row],[LOOKUP]]</f>
        <v>522 - $182.69 USD</v>
      </c>
    </row>
    <row r="525" spans="1:74" x14ac:dyDescent="0.25">
      <c r="A525">
        <v>523</v>
      </c>
      <c r="B525">
        <v>261.49</v>
      </c>
      <c r="C525">
        <v>19874</v>
      </c>
      <c r="D525">
        <v>1556.5</v>
      </c>
      <c r="E525">
        <v>382.2</v>
      </c>
      <c r="F525">
        <v>261.49</v>
      </c>
      <c r="G525">
        <v>23135</v>
      </c>
      <c r="H525">
        <v>261.49</v>
      </c>
      <c r="I525">
        <v>522</v>
      </c>
      <c r="J525">
        <v>392.25</v>
      </c>
      <c r="K525">
        <v>261.49</v>
      </c>
      <c r="L525">
        <v>140650</v>
      </c>
      <c r="M525">
        <v>1045</v>
      </c>
      <c r="N525">
        <v>361400</v>
      </c>
      <c r="O525">
        <v>130750</v>
      </c>
      <c r="P525">
        <v>1569</v>
      </c>
      <c r="Q525">
        <v>261.49</v>
      </c>
      <c r="R525">
        <v>5229</v>
      </c>
      <c r="S525">
        <v>1452.5</v>
      </c>
      <c r="T525">
        <v>1674.75</v>
      </c>
      <c r="U525">
        <v>261.49</v>
      </c>
      <c r="V525">
        <v>261.49</v>
      </c>
      <c r="W525">
        <v>261.49</v>
      </c>
      <c r="X525">
        <v>261.49</v>
      </c>
      <c r="Y525">
        <v>261.49</v>
      </c>
      <c r="Z525">
        <v>3048.5</v>
      </c>
      <c r="AA525">
        <v>52290</v>
      </c>
      <c r="AB525">
        <v>33994</v>
      </c>
      <c r="AC525">
        <v>6730</v>
      </c>
      <c r="AD525">
        <v>2585000</v>
      </c>
      <c r="AE525">
        <v>261.49</v>
      </c>
      <c r="AF525">
        <v>1277.5</v>
      </c>
      <c r="AG525">
        <v>261.49</v>
      </c>
      <c r="AH525">
        <v>24306</v>
      </c>
      <c r="AI525">
        <v>39124</v>
      </c>
      <c r="AJ525">
        <v>259400</v>
      </c>
      <c r="AK525">
        <v>261.49</v>
      </c>
      <c r="AL525">
        <v>300.5</v>
      </c>
      <c r="AM525">
        <v>703.05</v>
      </c>
      <c r="AN525">
        <v>261.49</v>
      </c>
      <c r="AO525">
        <v>795</v>
      </c>
      <c r="AP525">
        <v>261.49</v>
      </c>
      <c r="AQ525">
        <v>78199</v>
      </c>
      <c r="AR525">
        <v>3610</v>
      </c>
      <c r="AS525">
        <v>261.49</v>
      </c>
      <c r="AT525">
        <v>281.45</v>
      </c>
      <c r="AU525">
        <v>1606.5</v>
      </c>
      <c r="AV525">
        <v>24741.5</v>
      </c>
      <c r="AW525">
        <v>706.05</v>
      </c>
      <c r="AX525">
        <v>10659</v>
      </c>
      <c r="AY525">
        <v>622.99</v>
      </c>
      <c r="AZ525">
        <v>261.49</v>
      </c>
      <c r="BA525">
        <v>943.4</v>
      </c>
      <c r="BB525">
        <v>939.4</v>
      </c>
      <c r="BC525">
        <v>10559</v>
      </c>
      <c r="BD525">
        <v>450.5</v>
      </c>
      <c r="BE525">
        <v>271.39999999999998</v>
      </c>
      <c r="BF525">
        <v>261.49</v>
      </c>
      <c r="BG525">
        <v>261.49</v>
      </c>
      <c r="BH525">
        <v>1606.5</v>
      </c>
      <c r="BI525">
        <v>261.49</v>
      </c>
      <c r="BJ525">
        <v>2714</v>
      </c>
      <c r="BK525">
        <v>300.5</v>
      </c>
      <c r="BL525">
        <v>11219</v>
      </c>
      <c r="BM525">
        <v>7944</v>
      </c>
      <c r="BN525">
        <v>1673.6</v>
      </c>
      <c r="BO525">
        <v>850.25</v>
      </c>
      <c r="BP525">
        <v>2197.75</v>
      </c>
      <c r="BQ525">
        <v>261.49</v>
      </c>
      <c r="BR525">
        <v>145.74</v>
      </c>
      <c r="BS525">
        <v>5447841</v>
      </c>
      <c r="BT525">
        <v>56269.8</v>
      </c>
      <c r="BU525" t="str">
        <f>SRP[[#This Row],[Tier]]&amp;" - "&amp;DOLLAR(SRP[[#This Row],[United States]],2)&amp;" USD"</f>
        <v>523 - $261.49 USD</v>
      </c>
      <c r="BV525" t="str">
        <f>WSP[[#This Row],[LOOKUP]]</f>
        <v>523 - $183.04 USD</v>
      </c>
    </row>
    <row r="526" spans="1:74" x14ac:dyDescent="0.25">
      <c r="A526">
        <v>524</v>
      </c>
      <c r="B526">
        <v>261.99</v>
      </c>
      <c r="C526">
        <v>19912</v>
      </c>
      <c r="D526">
        <v>1559</v>
      </c>
      <c r="E526">
        <v>382.95</v>
      </c>
      <c r="F526">
        <v>261.99</v>
      </c>
      <c r="G526">
        <v>23180</v>
      </c>
      <c r="H526">
        <v>261.99</v>
      </c>
      <c r="I526">
        <v>523</v>
      </c>
      <c r="J526">
        <v>393</v>
      </c>
      <c r="K526">
        <v>261.99</v>
      </c>
      <c r="L526">
        <v>140900</v>
      </c>
      <c r="M526">
        <v>1047</v>
      </c>
      <c r="N526">
        <v>361900</v>
      </c>
      <c r="O526">
        <v>131000</v>
      </c>
      <c r="P526">
        <v>1572</v>
      </c>
      <c r="Q526">
        <v>261.99</v>
      </c>
      <c r="R526">
        <v>5239</v>
      </c>
      <c r="S526">
        <v>1455</v>
      </c>
      <c r="T526">
        <v>1678</v>
      </c>
      <c r="U526">
        <v>261.99</v>
      </c>
      <c r="V526">
        <v>261.99</v>
      </c>
      <c r="W526">
        <v>261.99</v>
      </c>
      <c r="X526">
        <v>261.99</v>
      </c>
      <c r="Y526">
        <v>261.99</v>
      </c>
      <c r="Z526">
        <v>3055</v>
      </c>
      <c r="AA526">
        <v>52390</v>
      </c>
      <c r="AB526">
        <v>34059</v>
      </c>
      <c r="AC526">
        <v>6740</v>
      </c>
      <c r="AD526">
        <v>2590000</v>
      </c>
      <c r="AE526">
        <v>261.99</v>
      </c>
      <c r="AF526">
        <v>1280</v>
      </c>
      <c r="AG526">
        <v>261.99</v>
      </c>
      <c r="AH526">
        <v>24328</v>
      </c>
      <c r="AI526">
        <v>39199</v>
      </c>
      <c r="AJ526">
        <v>259900</v>
      </c>
      <c r="AK526">
        <v>261.99</v>
      </c>
      <c r="AL526">
        <v>301</v>
      </c>
      <c r="AM526">
        <v>704.4</v>
      </c>
      <c r="AN526">
        <v>261.99</v>
      </c>
      <c r="AO526">
        <v>796</v>
      </c>
      <c r="AP526">
        <v>261.99</v>
      </c>
      <c r="AQ526">
        <v>78349</v>
      </c>
      <c r="AR526">
        <v>3617</v>
      </c>
      <c r="AS526">
        <v>261.99</v>
      </c>
      <c r="AT526">
        <v>281.95</v>
      </c>
      <c r="AU526">
        <v>1609</v>
      </c>
      <c r="AV526">
        <v>24789</v>
      </c>
      <c r="AW526">
        <v>707.4</v>
      </c>
      <c r="AX526">
        <v>10679</v>
      </c>
      <c r="AY526">
        <v>623.99</v>
      </c>
      <c r="AZ526">
        <v>261.99</v>
      </c>
      <c r="BA526">
        <v>945.2</v>
      </c>
      <c r="BB526">
        <v>941.2</v>
      </c>
      <c r="BC526">
        <v>10579</v>
      </c>
      <c r="BD526">
        <v>451</v>
      </c>
      <c r="BE526">
        <v>271.89999999999998</v>
      </c>
      <c r="BF526">
        <v>261.99</v>
      </c>
      <c r="BG526">
        <v>261.99</v>
      </c>
      <c r="BH526">
        <v>1609</v>
      </c>
      <c r="BI526">
        <v>261.99</v>
      </c>
      <c r="BJ526">
        <v>2719</v>
      </c>
      <c r="BK526">
        <v>301</v>
      </c>
      <c r="BL526">
        <v>11242</v>
      </c>
      <c r="BM526">
        <v>7959</v>
      </c>
      <c r="BN526">
        <v>1676.8</v>
      </c>
      <c r="BO526">
        <v>852</v>
      </c>
      <c r="BP526">
        <v>2202</v>
      </c>
      <c r="BQ526">
        <v>261.99</v>
      </c>
      <c r="BR526">
        <v>145.99</v>
      </c>
      <c r="BS526">
        <v>5458258</v>
      </c>
      <c r="BT526">
        <v>56377.4</v>
      </c>
      <c r="BU526" t="str">
        <f>SRP[[#This Row],[Tier]]&amp;" - "&amp;DOLLAR(SRP[[#This Row],[United States]],2)&amp;" USD"</f>
        <v>524 - $261.99 USD</v>
      </c>
      <c r="BV526" t="str">
        <f>WSP[[#This Row],[LOOKUP]]</f>
        <v>524 - $183.39 USD</v>
      </c>
    </row>
    <row r="527" spans="1:74" x14ac:dyDescent="0.25">
      <c r="A527">
        <v>525</v>
      </c>
      <c r="B527">
        <v>262.49</v>
      </c>
      <c r="C527">
        <v>19950</v>
      </c>
      <c r="D527">
        <v>1561.5</v>
      </c>
      <c r="E527">
        <v>383.7</v>
      </c>
      <c r="F527">
        <v>262.49</v>
      </c>
      <c r="G527">
        <v>23225</v>
      </c>
      <c r="H527">
        <v>262.49</v>
      </c>
      <c r="I527">
        <v>524</v>
      </c>
      <c r="J527">
        <v>393.75</v>
      </c>
      <c r="K527">
        <v>262.49</v>
      </c>
      <c r="L527">
        <v>141150</v>
      </c>
      <c r="M527">
        <v>1049</v>
      </c>
      <c r="N527">
        <v>362400</v>
      </c>
      <c r="O527">
        <v>131250</v>
      </c>
      <c r="P527">
        <v>1575</v>
      </c>
      <c r="Q527">
        <v>262.49</v>
      </c>
      <c r="R527">
        <v>5249</v>
      </c>
      <c r="S527">
        <v>1457.5</v>
      </c>
      <c r="T527">
        <v>1681.25</v>
      </c>
      <c r="U527">
        <v>262.49</v>
      </c>
      <c r="V527">
        <v>262.49</v>
      </c>
      <c r="W527">
        <v>262.49</v>
      </c>
      <c r="X527">
        <v>262.49</v>
      </c>
      <c r="Y527">
        <v>262.49</v>
      </c>
      <c r="Z527">
        <v>3061.5</v>
      </c>
      <c r="AA527">
        <v>52490</v>
      </c>
      <c r="AB527">
        <v>34124</v>
      </c>
      <c r="AC527">
        <v>6750</v>
      </c>
      <c r="AD527">
        <v>2595000</v>
      </c>
      <c r="AE527">
        <v>262.49</v>
      </c>
      <c r="AF527">
        <v>1282.5</v>
      </c>
      <c r="AG527">
        <v>262.49</v>
      </c>
      <c r="AH527">
        <v>24350</v>
      </c>
      <c r="AI527">
        <v>39274</v>
      </c>
      <c r="AJ527">
        <v>260400</v>
      </c>
      <c r="AK527">
        <v>262.49</v>
      </c>
      <c r="AL527">
        <v>301.5</v>
      </c>
      <c r="AM527">
        <v>705.75</v>
      </c>
      <c r="AN527">
        <v>262.49</v>
      </c>
      <c r="AO527">
        <v>798</v>
      </c>
      <c r="AP527">
        <v>262.49</v>
      </c>
      <c r="AQ527">
        <v>78499</v>
      </c>
      <c r="AR527">
        <v>3624</v>
      </c>
      <c r="AS527">
        <v>262.49</v>
      </c>
      <c r="AT527">
        <v>282.45</v>
      </c>
      <c r="AU527">
        <v>1611.5</v>
      </c>
      <c r="AV527">
        <v>24836.5</v>
      </c>
      <c r="AW527">
        <v>708.75</v>
      </c>
      <c r="AX527">
        <v>10699</v>
      </c>
      <c r="AY527">
        <v>624.99</v>
      </c>
      <c r="AZ527">
        <v>262.49</v>
      </c>
      <c r="BA527">
        <v>947</v>
      </c>
      <c r="BB527">
        <v>943</v>
      </c>
      <c r="BC527">
        <v>10599</v>
      </c>
      <c r="BD527">
        <v>451.5</v>
      </c>
      <c r="BE527">
        <v>272.39999999999998</v>
      </c>
      <c r="BF527">
        <v>262.49</v>
      </c>
      <c r="BG527">
        <v>262.49</v>
      </c>
      <c r="BH527">
        <v>1611.5</v>
      </c>
      <c r="BI527">
        <v>262.49</v>
      </c>
      <c r="BJ527">
        <v>2724</v>
      </c>
      <c r="BK527">
        <v>301.5</v>
      </c>
      <c r="BL527">
        <v>11265</v>
      </c>
      <c r="BM527">
        <v>7974</v>
      </c>
      <c r="BN527">
        <v>1680</v>
      </c>
      <c r="BO527">
        <v>853.75</v>
      </c>
      <c r="BP527">
        <v>2206.25</v>
      </c>
      <c r="BQ527">
        <v>262.49</v>
      </c>
      <c r="BR527">
        <v>146.24</v>
      </c>
      <c r="BS527">
        <v>5468675</v>
      </c>
      <c r="BT527">
        <v>56485</v>
      </c>
      <c r="BU527" t="str">
        <f>SRP[[#This Row],[Tier]]&amp;" - "&amp;DOLLAR(SRP[[#This Row],[United States]],2)&amp;" USD"</f>
        <v>525 - $262.49 USD</v>
      </c>
      <c r="BV527" t="str">
        <f>WSP[[#This Row],[LOOKUP]]</f>
        <v>525 - $183.74 USD</v>
      </c>
    </row>
    <row r="528" spans="1:74" x14ac:dyDescent="0.25">
      <c r="A528">
        <v>526</v>
      </c>
      <c r="B528">
        <v>262.99</v>
      </c>
      <c r="C528">
        <v>19988</v>
      </c>
      <c r="D528">
        <v>1564</v>
      </c>
      <c r="E528">
        <v>384.45</v>
      </c>
      <c r="F528">
        <v>262.99</v>
      </c>
      <c r="G528">
        <v>23270</v>
      </c>
      <c r="H528">
        <v>262.99</v>
      </c>
      <c r="I528">
        <v>525</v>
      </c>
      <c r="J528">
        <v>394.5</v>
      </c>
      <c r="K528">
        <v>262.99</v>
      </c>
      <c r="L528">
        <v>141400</v>
      </c>
      <c r="M528">
        <v>1051</v>
      </c>
      <c r="N528">
        <v>362900</v>
      </c>
      <c r="O528">
        <v>131500</v>
      </c>
      <c r="P528">
        <v>1578</v>
      </c>
      <c r="Q528">
        <v>262.99</v>
      </c>
      <c r="R528">
        <v>5259</v>
      </c>
      <c r="S528">
        <v>1460</v>
      </c>
      <c r="T528">
        <v>1684.5</v>
      </c>
      <c r="U528">
        <v>262.99</v>
      </c>
      <c r="V528">
        <v>262.99</v>
      </c>
      <c r="W528">
        <v>262.99</v>
      </c>
      <c r="X528">
        <v>262.99</v>
      </c>
      <c r="Y528">
        <v>262.99</v>
      </c>
      <c r="Z528">
        <v>3068</v>
      </c>
      <c r="AA528">
        <v>52590</v>
      </c>
      <c r="AB528">
        <v>34189</v>
      </c>
      <c r="AC528">
        <v>6760</v>
      </c>
      <c r="AD528">
        <v>2600000</v>
      </c>
      <c r="AE528">
        <v>262.99</v>
      </c>
      <c r="AF528">
        <v>1285</v>
      </c>
      <c r="AG528">
        <v>262.99</v>
      </c>
      <c r="AH528">
        <v>24372</v>
      </c>
      <c r="AI528">
        <v>39349</v>
      </c>
      <c r="AJ528">
        <v>260900</v>
      </c>
      <c r="AK528">
        <v>262.99</v>
      </c>
      <c r="AL528">
        <v>302</v>
      </c>
      <c r="AM528">
        <v>707.1</v>
      </c>
      <c r="AN528">
        <v>262.99</v>
      </c>
      <c r="AO528">
        <v>799</v>
      </c>
      <c r="AP528">
        <v>262.99</v>
      </c>
      <c r="AQ528">
        <v>78649</v>
      </c>
      <c r="AR528">
        <v>3631</v>
      </c>
      <c r="AS528">
        <v>262.99</v>
      </c>
      <c r="AT528">
        <v>282.95</v>
      </c>
      <c r="AU528">
        <v>1614</v>
      </c>
      <c r="AV528">
        <v>24884</v>
      </c>
      <c r="AW528">
        <v>710.1</v>
      </c>
      <c r="AX528">
        <v>10719</v>
      </c>
      <c r="AY528">
        <v>625.99</v>
      </c>
      <c r="AZ528">
        <v>262.99</v>
      </c>
      <c r="BA528">
        <v>948.8</v>
      </c>
      <c r="BB528">
        <v>944.8</v>
      </c>
      <c r="BC528">
        <v>10619</v>
      </c>
      <c r="BD528">
        <v>452</v>
      </c>
      <c r="BE528">
        <v>272.89999999999998</v>
      </c>
      <c r="BF528">
        <v>262.99</v>
      </c>
      <c r="BG528">
        <v>262.99</v>
      </c>
      <c r="BH528">
        <v>1614</v>
      </c>
      <c r="BI528">
        <v>262.99</v>
      </c>
      <c r="BJ528">
        <v>2729</v>
      </c>
      <c r="BK528">
        <v>302</v>
      </c>
      <c r="BL528">
        <v>11288</v>
      </c>
      <c r="BM528">
        <v>7989</v>
      </c>
      <c r="BN528">
        <v>1683.2</v>
      </c>
      <c r="BO528">
        <v>855.5</v>
      </c>
      <c r="BP528">
        <v>2210.5</v>
      </c>
      <c r="BQ528">
        <v>262.99</v>
      </c>
      <c r="BR528">
        <v>146.49</v>
      </c>
      <c r="BS528">
        <v>5479092</v>
      </c>
      <c r="BT528">
        <v>56592.6</v>
      </c>
      <c r="BU528" t="str">
        <f>SRP[[#This Row],[Tier]]&amp;" - "&amp;DOLLAR(SRP[[#This Row],[United States]],2)&amp;" USD"</f>
        <v>526 - $262.99 USD</v>
      </c>
      <c r="BV528" t="str">
        <f>WSP[[#This Row],[LOOKUP]]</f>
        <v>526 - $184.09 USD</v>
      </c>
    </row>
    <row r="529" spans="1:74" x14ac:dyDescent="0.25">
      <c r="A529">
        <v>527</v>
      </c>
      <c r="B529">
        <v>263.49</v>
      </c>
      <c r="C529">
        <v>20026</v>
      </c>
      <c r="D529">
        <v>1566.5</v>
      </c>
      <c r="E529">
        <v>385.2</v>
      </c>
      <c r="F529">
        <v>263.49</v>
      </c>
      <c r="G529">
        <v>23315</v>
      </c>
      <c r="H529">
        <v>263.49</v>
      </c>
      <c r="I529">
        <v>526</v>
      </c>
      <c r="J529">
        <v>395.25</v>
      </c>
      <c r="K529">
        <v>263.49</v>
      </c>
      <c r="L529">
        <v>141650</v>
      </c>
      <c r="M529">
        <v>1053</v>
      </c>
      <c r="N529">
        <v>363400</v>
      </c>
      <c r="O529">
        <v>131750</v>
      </c>
      <c r="P529">
        <v>1581</v>
      </c>
      <c r="Q529">
        <v>263.49</v>
      </c>
      <c r="R529">
        <v>5269</v>
      </c>
      <c r="S529">
        <v>1462.5</v>
      </c>
      <c r="T529">
        <v>1687.75</v>
      </c>
      <c r="U529">
        <v>263.49</v>
      </c>
      <c r="V529">
        <v>263.49</v>
      </c>
      <c r="W529">
        <v>263.49</v>
      </c>
      <c r="X529">
        <v>263.49</v>
      </c>
      <c r="Y529">
        <v>263.49</v>
      </c>
      <c r="Z529">
        <v>3074.5</v>
      </c>
      <c r="AA529">
        <v>52690</v>
      </c>
      <c r="AB529">
        <v>34254</v>
      </c>
      <c r="AC529">
        <v>6770</v>
      </c>
      <c r="AD529">
        <v>2605000</v>
      </c>
      <c r="AE529">
        <v>263.49</v>
      </c>
      <c r="AF529">
        <v>1287.5</v>
      </c>
      <c r="AG529">
        <v>263.49</v>
      </c>
      <c r="AH529">
        <v>24394</v>
      </c>
      <c r="AI529">
        <v>39424</v>
      </c>
      <c r="AJ529">
        <v>261400</v>
      </c>
      <c r="AK529">
        <v>263.49</v>
      </c>
      <c r="AL529">
        <v>302.5</v>
      </c>
      <c r="AM529">
        <v>708.45</v>
      </c>
      <c r="AN529">
        <v>263.49</v>
      </c>
      <c r="AO529">
        <v>801</v>
      </c>
      <c r="AP529">
        <v>263.49</v>
      </c>
      <c r="AQ529">
        <v>78799</v>
      </c>
      <c r="AR529">
        <v>3638</v>
      </c>
      <c r="AS529">
        <v>263.49</v>
      </c>
      <c r="AT529">
        <v>283.45</v>
      </c>
      <c r="AU529">
        <v>1616.5</v>
      </c>
      <c r="AV529">
        <v>24931.5</v>
      </c>
      <c r="AW529">
        <v>711.45</v>
      </c>
      <c r="AX529">
        <v>10739</v>
      </c>
      <c r="AY529">
        <v>626.99</v>
      </c>
      <c r="AZ529">
        <v>263.49</v>
      </c>
      <c r="BA529">
        <v>950.6</v>
      </c>
      <c r="BB529">
        <v>946.6</v>
      </c>
      <c r="BC529">
        <v>10639</v>
      </c>
      <c r="BD529">
        <v>452.5</v>
      </c>
      <c r="BE529">
        <v>273.39999999999998</v>
      </c>
      <c r="BF529">
        <v>263.49</v>
      </c>
      <c r="BG529">
        <v>263.49</v>
      </c>
      <c r="BH529">
        <v>1616.5</v>
      </c>
      <c r="BI529">
        <v>263.49</v>
      </c>
      <c r="BJ529">
        <v>2734</v>
      </c>
      <c r="BK529">
        <v>302.5</v>
      </c>
      <c r="BL529">
        <v>11311</v>
      </c>
      <c r="BM529">
        <v>8004</v>
      </c>
      <c r="BN529">
        <v>1686.4</v>
      </c>
      <c r="BO529">
        <v>857.25</v>
      </c>
      <c r="BP529">
        <v>2214.75</v>
      </c>
      <c r="BQ529">
        <v>263.49</v>
      </c>
      <c r="BR529">
        <v>146.74</v>
      </c>
      <c r="BS529">
        <v>5489509</v>
      </c>
      <c r="BT529">
        <v>56700.2</v>
      </c>
      <c r="BU529" t="str">
        <f>SRP[[#This Row],[Tier]]&amp;" - "&amp;DOLLAR(SRP[[#This Row],[United States]],2)&amp;" USD"</f>
        <v>527 - $263.49 USD</v>
      </c>
      <c r="BV529" t="str">
        <f>WSP[[#This Row],[LOOKUP]]</f>
        <v>527 - $184.44 USD</v>
      </c>
    </row>
    <row r="530" spans="1:74" x14ac:dyDescent="0.25">
      <c r="A530">
        <v>528</v>
      </c>
      <c r="B530">
        <v>263.99</v>
      </c>
      <c r="C530">
        <v>20064</v>
      </c>
      <c r="D530">
        <v>1569</v>
      </c>
      <c r="E530">
        <v>385.95</v>
      </c>
      <c r="F530">
        <v>263.99</v>
      </c>
      <c r="G530">
        <v>23360</v>
      </c>
      <c r="H530">
        <v>263.99</v>
      </c>
      <c r="I530">
        <v>527</v>
      </c>
      <c r="J530">
        <v>396</v>
      </c>
      <c r="K530">
        <v>263.99</v>
      </c>
      <c r="L530">
        <v>141900</v>
      </c>
      <c r="M530">
        <v>1055</v>
      </c>
      <c r="N530">
        <v>363900</v>
      </c>
      <c r="O530">
        <v>132000</v>
      </c>
      <c r="P530">
        <v>1584</v>
      </c>
      <c r="Q530">
        <v>263.99</v>
      </c>
      <c r="R530">
        <v>5279</v>
      </c>
      <c r="S530">
        <v>1465</v>
      </c>
      <c r="T530">
        <v>1691</v>
      </c>
      <c r="U530">
        <v>263.99</v>
      </c>
      <c r="V530">
        <v>263.99</v>
      </c>
      <c r="W530">
        <v>263.99</v>
      </c>
      <c r="X530">
        <v>263.99</v>
      </c>
      <c r="Y530">
        <v>263.99</v>
      </c>
      <c r="Z530">
        <v>3081</v>
      </c>
      <c r="AA530">
        <v>52790</v>
      </c>
      <c r="AB530">
        <v>34319</v>
      </c>
      <c r="AC530">
        <v>6780</v>
      </c>
      <c r="AD530">
        <v>2610000</v>
      </c>
      <c r="AE530">
        <v>263.99</v>
      </c>
      <c r="AF530">
        <v>1290</v>
      </c>
      <c r="AG530">
        <v>263.99</v>
      </c>
      <c r="AH530">
        <v>24416</v>
      </c>
      <c r="AI530">
        <v>39499</v>
      </c>
      <c r="AJ530">
        <v>261900</v>
      </c>
      <c r="AK530">
        <v>263.99</v>
      </c>
      <c r="AL530">
        <v>303</v>
      </c>
      <c r="AM530">
        <v>709.8</v>
      </c>
      <c r="AN530">
        <v>263.99</v>
      </c>
      <c r="AO530">
        <v>802</v>
      </c>
      <c r="AP530">
        <v>263.99</v>
      </c>
      <c r="AQ530">
        <v>78949</v>
      </c>
      <c r="AR530">
        <v>3645</v>
      </c>
      <c r="AS530">
        <v>263.99</v>
      </c>
      <c r="AT530">
        <v>283.95</v>
      </c>
      <c r="AU530">
        <v>1619</v>
      </c>
      <c r="AV530">
        <v>24979</v>
      </c>
      <c r="AW530">
        <v>712.8</v>
      </c>
      <c r="AX530">
        <v>10759</v>
      </c>
      <c r="AY530">
        <v>627.99</v>
      </c>
      <c r="AZ530">
        <v>263.99</v>
      </c>
      <c r="BA530">
        <v>952.4</v>
      </c>
      <c r="BB530">
        <v>948.4</v>
      </c>
      <c r="BC530">
        <v>10659</v>
      </c>
      <c r="BD530">
        <v>453</v>
      </c>
      <c r="BE530">
        <v>273.89999999999998</v>
      </c>
      <c r="BF530">
        <v>263.99</v>
      </c>
      <c r="BG530">
        <v>263.99</v>
      </c>
      <c r="BH530">
        <v>1619</v>
      </c>
      <c r="BI530">
        <v>263.99</v>
      </c>
      <c r="BJ530">
        <v>2739</v>
      </c>
      <c r="BK530">
        <v>303</v>
      </c>
      <c r="BL530">
        <v>11334</v>
      </c>
      <c r="BM530">
        <v>8019</v>
      </c>
      <c r="BN530">
        <v>1689.6</v>
      </c>
      <c r="BO530">
        <v>859</v>
      </c>
      <c r="BP530">
        <v>2219</v>
      </c>
      <c r="BQ530">
        <v>263.99</v>
      </c>
      <c r="BR530">
        <v>146.99</v>
      </c>
      <c r="BS530">
        <v>5499926</v>
      </c>
      <c r="BT530">
        <v>56807.8</v>
      </c>
      <c r="BU530" t="str">
        <f>SRP[[#This Row],[Tier]]&amp;" - "&amp;DOLLAR(SRP[[#This Row],[United States]],2)&amp;" USD"</f>
        <v>528 - $263.99 USD</v>
      </c>
      <c r="BV530" t="str">
        <f>WSP[[#This Row],[LOOKUP]]</f>
        <v>528 - $184.79 USD</v>
      </c>
    </row>
    <row r="531" spans="1:74" x14ac:dyDescent="0.25">
      <c r="A531">
        <v>529</v>
      </c>
      <c r="B531">
        <v>264.49</v>
      </c>
      <c r="C531">
        <v>20102</v>
      </c>
      <c r="D531">
        <v>1571.5</v>
      </c>
      <c r="E531">
        <v>386.7</v>
      </c>
      <c r="F531">
        <v>264.49</v>
      </c>
      <c r="G531">
        <v>23405</v>
      </c>
      <c r="H531">
        <v>264.49</v>
      </c>
      <c r="I531">
        <v>528</v>
      </c>
      <c r="J531">
        <v>396.75</v>
      </c>
      <c r="K531">
        <v>264.49</v>
      </c>
      <c r="L531">
        <v>142150</v>
      </c>
      <c r="M531">
        <v>1057</v>
      </c>
      <c r="N531">
        <v>364400</v>
      </c>
      <c r="O531">
        <v>132250</v>
      </c>
      <c r="P531">
        <v>1587</v>
      </c>
      <c r="Q531">
        <v>264.49</v>
      </c>
      <c r="R531">
        <v>5289</v>
      </c>
      <c r="S531">
        <v>1467.5</v>
      </c>
      <c r="T531">
        <v>1694.25</v>
      </c>
      <c r="U531">
        <v>264.49</v>
      </c>
      <c r="V531">
        <v>264.49</v>
      </c>
      <c r="W531">
        <v>264.49</v>
      </c>
      <c r="X531">
        <v>264.49</v>
      </c>
      <c r="Y531">
        <v>264.49</v>
      </c>
      <c r="Z531">
        <v>3087.5</v>
      </c>
      <c r="AA531">
        <v>52890</v>
      </c>
      <c r="AB531">
        <v>34384</v>
      </c>
      <c r="AC531">
        <v>6790</v>
      </c>
      <c r="AD531">
        <v>2615000</v>
      </c>
      <c r="AE531">
        <v>264.49</v>
      </c>
      <c r="AF531">
        <v>1292.5</v>
      </c>
      <c r="AG531">
        <v>264.49</v>
      </c>
      <c r="AH531">
        <v>24438</v>
      </c>
      <c r="AI531">
        <v>39574</v>
      </c>
      <c r="AJ531">
        <v>262400</v>
      </c>
      <c r="AK531">
        <v>264.49</v>
      </c>
      <c r="AL531">
        <v>303.5</v>
      </c>
      <c r="AM531">
        <v>711.15</v>
      </c>
      <c r="AN531">
        <v>264.49</v>
      </c>
      <c r="AO531">
        <v>804</v>
      </c>
      <c r="AP531">
        <v>264.49</v>
      </c>
      <c r="AQ531">
        <v>79099</v>
      </c>
      <c r="AR531">
        <v>3652</v>
      </c>
      <c r="AS531">
        <v>264.49</v>
      </c>
      <c r="AT531">
        <v>284.45</v>
      </c>
      <c r="AU531">
        <v>1621.5</v>
      </c>
      <c r="AV531">
        <v>25026.5</v>
      </c>
      <c r="AW531">
        <v>714.15</v>
      </c>
      <c r="AX531">
        <v>10779</v>
      </c>
      <c r="AY531">
        <v>628.99</v>
      </c>
      <c r="AZ531">
        <v>264.49</v>
      </c>
      <c r="BA531">
        <v>954.2</v>
      </c>
      <c r="BB531">
        <v>950.2</v>
      </c>
      <c r="BC531">
        <v>10679</v>
      </c>
      <c r="BD531">
        <v>453.5</v>
      </c>
      <c r="BE531">
        <v>274.39999999999998</v>
      </c>
      <c r="BF531">
        <v>264.49</v>
      </c>
      <c r="BG531">
        <v>264.49</v>
      </c>
      <c r="BH531">
        <v>1621.5</v>
      </c>
      <c r="BI531">
        <v>264.49</v>
      </c>
      <c r="BJ531">
        <v>2744</v>
      </c>
      <c r="BK531">
        <v>303.5</v>
      </c>
      <c r="BL531">
        <v>11357</v>
      </c>
      <c r="BM531">
        <v>8034</v>
      </c>
      <c r="BN531">
        <v>1692.8</v>
      </c>
      <c r="BO531">
        <v>860.75</v>
      </c>
      <c r="BP531">
        <v>2223.25</v>
      </c>
      <c r="BQ531">
        <v>264.49</v>
      </c>
      <c r="BR531">
        <v>147.24</v>
      </c>
      <c r="BS531">
        <v>5510343</v>
      </c>
      <c r="BT531">
        <v>56915.4</v>
      </c>
      <c r="BU531" t="str">
        <f>SRP[[#This Row],[Tier]]&amp;" - "&amp;DOLLAR(SRP[[#This Row],[United States]],2)&amp;" USD"</f>
        <v>529 - $264.49 USD</v>
      </c>
      <c r="BV531" t="str">
        <f>WSP[[#This Row],[LOOKUP]]</f>
        <v>529 - $185.14 USD</v>
      </c>
    </row>
    <row r="532" spans="1:74" x14ac:dyDescent="0.25">
      <c r="A532">
        <v>530</v>
      </c>
      <c r="B532">
        <v>264.99</v>
      </c>
      <c r="C532">
        <v>20140</v>
      </c>
      <c r="D532">
        <v>1574</v>
      </c>
      <c r="E532">
        <v>387.45</v>
      </c>
      <c r="F532">
        <v>264.99</v>
      </c>
      <c r="G532">
        <v>23450</v>
      </c>
      <c r="H532">
        <v>264.99</v>
      </c>
      <c r="I532">
        <v>529</v>
      </c>
      <c r="J532">
        <v>397.5</v>
      </c>
      <c r="K532">
        <v>264.99</v>
      </c>
      <c r="L532">
        <v>142400</v>
      </c>
      <c r="M532">
        <v>1059</v>
      </c>
      <c r="N532">
        <v>364900</v>
      </c>
      <c r="O532">
        <v>132500</v>
      </c>
      <c r="P532">
        <v>1590</v>
      </c>
      <c r="Q532">
        <v>264.99</v>
      </c>
      <c r="R532">
        <v>5299</v>
      </c>
      <c r="S532">
        <v>1470</v>
      </c>
      <c r="T532">
        <v>1697.5</v>
      </c>
      <c r="U532">
        <v>264.99</v>
      </c>
      <c r="V532">
        <v>264.99</v>
      </c>
      <c r="W532">
        <v>264.99</v>
      </c>
      <c r="X532">
        <v>264.99</v>
      </c>
      <c r="Y532">
        <v>264.99</v>
      </c>
      <c r="Z532">
        <v>3094</v>
      </c>
      <c r="AA532">
        <v>52990</v>
      </c>
      <c r="AB532">
        <v>34449</v>
      </c>
      <c r="AC532">
        <v>6800</v>
      </c>
      <c r="AD532">
        <v>2620000</v>
      </c>
      <c r="AE532">
        <v>264.99</v>
      </c>
      <c r="AF532">
        <v>1295</v>
      </c>
      <c r="AG532">
        <v>264.99</v>
      </c>
      <c r="AH532">
        <v>24460</v>
      </c>
      <c r="AI532">
        <v>39649</v>
      </c>
      <c r="AJ532">
        <v>262900</v>
      </c>
      <c r="AK532">
        <v>264.99</v>
      </c>
      <c r="AL532">
        <v>304</v>
      </c>
      <c r="AM532">
        <v>712.5</v>
      </c>
      <c r="AN532">
        <v>264.99</v>
      </c>
      <c r="AO532">
        <v>805</v>
      </c>
      <c r="AP532">
        <v>264.99</v>
      </c>
      <c r="AQ532">
        <v>79249</v>
      </c>
      <c r="AR532">
        <v>3659</v>
      </c>
      <c r="AS532">
        <v>264.99</v>
      </c>
      <c r="AT532">
        <v>284.95</v>
      </c>
      <c r="AU532">
        <v>1624</v>
      </c>
      <c r="AV532">
        <v>25074</v>
      </c>
      <c r="AW532">
        <v>715.5</v>
      </c>
      <c r="AX532">
        <v>10799</v>
      </c>
      <c r="AY532">
        <v>629.99</v>
      </c>
      <c r="AZ532">
        <v>264.99</v>
      </c>
      <c r="BA532">
        <v>956</v>
      </c>
      <c r="BB532">
        <v>952</v>
      </c>
      <c r="BC532">
        <v>10699</v>
      </c>
      <c r="BD532">
        <v>454</v>
      </c>
      <c r="BE532">
        <v>274.89999999999998</v>
      </c>
      <c r="BF532">
        <v>264.99</v>
      </c>
      <c r="BG532">
        <v>264.99</v>
      </c>
      <c r="BH532">
        <v>1624</v>
      </c>
      <c r="BI532">
        <v>264.99</v>
      </c>
      <c r="BJ532">
        <v>2749</v>
      </c>
      <c r="BK532">
        <v>304</v>
      </c>
      <c r="BL532">
        <v>11380</v>
      </c>
      <c r="BM532">
        <v>8049</v>
      </c>
      <c r="BN532">
        <v>1696</v>
      </c>
      <c r="BO532">
        <v>862.5</v>
      </c>
      <c r="BP532">
        <v>2227.5</v>
      </c>
      <c r="BQ532">
        <v>264.99</v>
      </c>
      <c r="BR532">
        <v>147.49</v>
      </c>
      <c r="BS532">
        <v>5520760</v>
      </c>
      <c r="BT532">
        <v>57023</v>
      </c>
      <c r="BU532" t="str">
        <f>SRP[[#This Row],[Tier]]&amp;" - "&amp;DOLLAR(SRP[[#This Row],[United States]],2)&amp;" USD"</f>
        <v>530 - $264.99 USD</v>
      </c>
      <c r="BV532" t="str">
        <f>WSP[[#This Row],[LOOKUP]]</f>
        <v>530 - $185.49 USD</v>
      </c>
    </row>
    <row r="533" spans="1:74" x14ac:dyDescent="0.25">
      <c r="A533">
        <v>531</v>
      </c>
      <c r="B533">
        <v>265.49</v>
      </c>
      <c r="C533">
        <v>20178</v>
      </c>
      <c r="D533">
        <v>1576.5</v>
      </c>
      <c r="E533">
        <v>388.2</v>
      </c>
      <c r="F533">
        <v>265.49</v>
      </c>
      <c r="G533">
        <v>23495</v>
      </c>
      <c r="H533">
        <v>265.49</v>
      </c>
      <c r="I533">
        <v>530</v>
      </c>
      <c r="J533">
        <v>398.25</v>
      </c>
      <c r="K533">
        <v>265.49</v>
      </c>
      <c r="L533">
        <v>142650</v>
      </c>
      <c r="M533">
        <v>1061</v>
      </c>
      <c r="N533">
        <v>365400</v>
      </c>
      <c r="O533">
        <v>132750</v>
      </c>
      <c r="P533">
        <v>1593</v>
      </c>
      <c r="Q533">
        <v>265.49</v>
      </c>
      <c r="R533">
        <v>5309</v>
      </c>
      <c r="S533">
        <v>1472.5</v>
      </c>
      <c r="T533">
        <v>1700.75</v>
      </c>
      <c r="U533">
        <v>265.49</v>
      </c>
      <c r="V533">
        <v>265.49</v>
      </c>
      <c r="W533">
        <v>265.49</v>
      </c>
      <c r="X533">
        <v>265.49</v>
      </c>
      <c r="Y533">
        <v>265.49</v>
      </c>
      <c r="Z533">
        <v>3100.5</v>
      </c>
      <c r="AA533">
        <v>53090</v>
      </c>
      <c r="AB533">
        <v>34514</v>
      </c>
      <c r="AC533">
        <v>6810</v>
      </c>
      <c r="AD533">
        <v>2625000</v>
      </c>
      <c r="AE533">
        <v>265.49</v>
      </c>
      <c r="AF533">
        <v>1297.5</v>
      </c>
      <c r="AG533">
        <v>265.49</v>
      </c>
      <c r="AH533">
        <v>24482</v>
      </c>
      <c r="AI533">
        <v>39724</v>
      </c>
      <c r="AJ533">
        <v>263400</v>
      </c>
      <c r="AK533">
        <v>265.49</v>
      </c>
      <c r="AL533">
        <v>304.5</v>
      </c>
      <c r="AM533">
        <v>713.85</v>
      </c>
      <c r="AN533">
        <v>265.49</v>
      </c>
      <c r="AO533">
        <v>807</v>
      </c>
      <c r="AP533">
        <v>265.49</v>
      </c>
      <c r="AQ533">
        <v>79399</v>
      </c>
      <c r="AR533">
        <v>3666</v>
      </c>
      <c r="AS533">
        <v>265.49</v>
      </c>
      <c r="AT533">
        <v>285.45</v>
      </c>
      <c r="AU533">
        <v>1626.5</v>
      </c>
      <c r="AV533">
        <v>25121.5</v>
      </c>
      <c r="AW533">
        <v>716.85</v>
      </c>
      <c r="AX533">
        <v>10819</v>
      </c>
      <c r="AY533">
        <v>630.99</v>
      </c>
      <c r="AZ533">
        <v>265.49</v>
      </c>
      <c r="BA533">
        <v>957.8</v>
      </c>
      <c r="BB533">
        <v>953.8</v>
      </c>
      <c r="BC533">
        <v>10719</v>
      </c>
      <c r="BD533">
        <v>454.5</v>
      </c>
      <c r="BE533">
        <v>275.39999999999998</v>
      </c>
      <c r="BF533">
        <v>265.49</v>
      </c>
      <c r="BG533">
        <v>265.49</v>
      </c>
      <c r="BH533">
        <v>1626.5</v>
      </c>
      <c r="BI533">
        <v>265.49</v>
      </c>
      <c r="BJ533">
        <v>2754</v>
      </c>
      <c r="BK533">
        <v>304.5</v>
      </c>
      <c r="BL533">
        <v>11403</v>
      </c>
      <c r="BM533">
        <v>8064</v>
      </c>
      <c r="BN533">
        <v>1699.2</v>
      </c>
      <c r="BO533">
        <v>864.25</v>
      </c>
      <c r="BP533">
        <v>2231.75</v>
      </c>
      <c r="BQ533">
        <v>265.49</v>
      </c>
      <c r="BR533">
        <v>147.74</v>
      </c>
      <c r="BS533">
        <v>5531177</v>
      </c>
      <c r="BT533">
        <v>57130.6</v>
      </c>
      <c r="BU533" t="str">
        <f>SRP[[#This Row],[Tier]]&amp;" - "&amp;DOLLAR(SRP[[#This Row],[United States]],2)&amp;" USD"</f>
        <v>531 - $265.49 USD</v>
      </c>
      <c r="BV533" t="str">
        <f>WSP[[#This Row],[LOOKUP]]</f>
        <v>531 - $185.84 USD</v>
      </c>
    </row>
    <row r="534" spans="1:74" x14ac:dyDescent="0.25">
      <c r="A534">
        <v>532</v>
      </c>
      <c r="B534">
        <v>265.99</v>
      </c>
      <c r="C534">
        <v>20216</v>
      </c>
      <c r="D534">
        <v>1579</v>
      </c>
      <c r="E534">
        <v>388.95</v>
      </c>
      <c r="F534">
        <v>265.99</v>
      </c>
      <c r="G534">
        <v>23540</v>
      </c>
      <c r="H534">
        <v>265.99</v>
      </c>
      <c r="I534">
        <v>531</v>
      </c>
      <c r="J534">
        <v>399</v>
      </c>
      <c r="K534">
        <v>265.99</v>
      </c>
      <c r="L534">
        <v>142900</v>
      </c>
      <c r="M534">
        <v>1063</v>
      </c>
      <c r="N534">
        <v>365900</v>
      </c>
      <c r="O534">
        <v>133000</v>
      </c>
      <c r="P534">
        <v>1596</v>
      </c>
      <c r="Q534">
        <v>265.99</v>
      </c>
      <c r="R534">
        <v>5319</v>
      </c>
      <c r="S534">
        <v>1475</v>
      </c>
      <c r="T534">
        <v>1704</v>
      </c>
      <c r="U534">
        <v>265.99</v>
      </c>
      <c r="V534">
        <v>265.99</v>
      </c>
      <c r="W534">
        <v>265.99</v>
      </c>
      <c r="X534">
        <v>265.99</v>
      </c>
      <c r="Y534">
        <v>265.99</v>
      </c>
      <c r="Z534">
        <v>3107</v>
      </c>
      <c r="AA534">
        <v>53190</v>
      </c>
      <c r="AB534">
        <v>34579</v>
      </c>
      <c r="AC534">
        <v>6820</v>
      </c>
      <c r="AD534">
        <v>2630000</v>
      </c>
      <c r="AE534">
        <v>265.99</v>
      </c>
      <c r="AF534">
        <v>1300</v>
      </c>
      <c r="AG534">
        <v>265.99</v>
      </c>
      <c r="AH534">
        <v>24504</v>
      </c>
      <c r="AI534">
        <v>39799</v>
      </c>
      <c r="AJ534">
        <v>263900</v>
      </c>
      <c r="AK534">
        <v>265.99</v>
      </c>
      <c r="AL534">
        <v>305</v>
      </c>
      <c r="AM534">
        <v>715.2</v>
      </c>
      <c r="AN534">
        <v>265.99</v>
      </c>
      <c r="AO534">
        <v>808</v>
      </c>
      <c r="AP534">
        <v>265.99</v>
      </c>
      <c r="AQ534">
        <v>79549</v>
      </c>
      <c r="AR534">
        <v>3673</v>
      </c>
      <c r="AS534">
        <v>265.99</v>
      </c>
      <c r="AT534">
        <v>285.95</v>
      </c>
      <c r="AU534">
        <v>1629</v>
      </c>
      <c r="AV534">
        <v>25169</v>
      </c>
      <c r="AW534">
        <v>718.2</v>
      </c>
      <c r="AX534">
        <v>10839</v>
      </c>
      <c r="AY534">
        <v>631.99</v>
      </c>
      <c r="AZ534">
        <v>265.99</v>
      </c>
      <c r="BA534">
        <v>959.6</v>
      </c>
      <c r="BB534">
        <v>955.6</v>
      </c>
      <c r="BC534">
        <v>10739</v>
      </c>
      <c r="BD534">
        <v>455</v>
      </c>
      <c r="BE534">
        <v>275.89999999999998</v>
      </c>
      <c r="BF534">
        <v>265.99</v>
      </c>
      <c r="BG534">
        <v>265.99</v>
      </c>
      <c r="BH534">
        <v>1629</v>
      </c>
      <c r="BI534">
        <v>265.99</v>
      </c>
      <c r="BJ534">
        <v>2759</v>
      </c>
      <c r="BK534">
        <v>305</v>
      </c>
      <c r="BL534">
        <v>11426</v>
      </c>
      <c r="BM534">
        <v>8079</v>
      </c>
      <c r="BN534">
        <v>1702.4</v>
      </c>
      <c r="BO534">
        <v>866</v>
      </c>
      <c r="BP534">
        <v>2236</v>
      </c>
      <c r="BQ534">
        <v>265.99</v>
      </c>
      <c r="BR534">
        <v>147.99</v>
      </c>
      <c r="BS534">
        <v>5541594</v>
      </c>
      <c r="BT534">
        <v>57238.2</v>
      </c>
      <c r="BU534" t="str">
        <f>SRP[[#This Row],[Tier]]&amp;" - "&amp;DOLLAR(SRP[[#This Row],[United States]],2)&amp;" USD"</f>
        <v>532 - $265.99 USD</v>
      </c>
      <c r="BV534" t="str">
        <f>WSP[[#This Row],[LOOKUP]]</f>
        <v>532 - $186.19 USD</v>
      </c>
    </row>
    <row r="535" spans="1:74" x14ac:dyDescent="0.25">
      <c r="A535">
        <v>533</v>
      </c>
      <c r="B535">
        <v>266.49</v>
      </c>
      <c r="C535">
        <v>20254</v>
      </c>
      <c r="D535">
        <v>1581.5</v>
      </c>
      <c r="E535">
        <v>389.7</v>
      </c>
      <c r="F535">
        <v>266.49</v>
      </c>
      <c r="G535">
        <v>23585</v>
      </c>
      <c r="H535">
        <v>266.49</v>
      </c>
      <c r="I535">
        <v>532</v>
      </c>
      <c r="J535">
        <v>399.75</v>
      </c>
      <c r="K535">
        <v>266.49</v>
      </c>
      <c r="L535">
        <v>143150</v>
      </c>
      <c r="M535">
        <v>1065</v>
      </c>
      <c r="N535">
        <v>366400</v>
      </c>
      <c r="O535">
        <v>133250</v>
      </c>
      <c r="P535">
        <v>1599</v>
      </c>
      <c r="Q535">
        <v>266.49</v>
      </c>
      <c r="R535">
        <v>5329</v>
      </c>
      <c r="S535">
        <v>1477.5</v>
      </c>
      <c r="T535">
        <v>1707.25</v>
      </c>
      <c r="U535">
        <v>266.49</v>
      </c>
      <c r="V535">
        <v>266.49</v>
      </c>
      <c r="W535">
        <v>266.49</v>
      </c>
      <c r="X535">
        <v>266.49</v>
      </c>
      <c r="Y535">
        <v>266.49</v>
      </c>
      <c r="Z535">
        <v>3113.5</v>
      </c>
      <c r="AA535">
        <v>53290</v>
      </c>
      <c r="AB535">
        <v>34644</v>
      </c>
      <c r="AC535">
        <v>6830</v>
      </c>
      <c r="AD535">
        <v>2635000</v>
      </c>
      <c r="AE535">
        <v>266.49</v>
      </c>
      <c r="AF535">
        <v>1302.5</v>
      </c>
      <c r="AG535">
        <v>266.49</v>
      </c>
      <c r="AH535">
        <v>24526</v>
      </c>
      <c r="AI535">
        <v>39874</v>
      </c>
      <c r="AJ535">
        <v>264400</v>
      </c>
      <c r="AK535">
        <v>266.49</v>
      </c>
      <c r="AL535">
        <v>305.5</v>
      </c>
      <c r="AM535">
        <v>716.55</v>
      </c>
      <c r="AN535">
        <v>266.49</v>
      </c>
      <c r="AO535">
        <v>810</v>
      </c>
      <c r="AP535">
        <v>266.49</v>
      </c>
      <c r="AQ535">
        <v>79699</v>
      </c>
      <c r="AR535">
        <v>3680</v>
      </c>
      <c r="AS535">
        <v>266.49</v>
      </c>
      <c r="AT535">
        <v>286.45</v>
      </c>
      <c r="AU535">
        <v>1631.5</v>
      </c>
      <c r="AV535">
        <v>25216.5</v>
      </c>
      <c r="AW535">
        <v>719.55</v>
      </c>
      <c r="AX535">
        <v>10859</v>
      </c>
      <c r="AY535">
        <v>632.99</v>
      </c>
      <c r="AZ535">
        <v>266.49</v>
      </c>
      <c r="BA535">
        <v>961.4</v>
      </c>
      <c r="BB535">
        <v>957.4</v>
      </c>
      <c r="BC535">
        <v>10759</v>
      </c>
      <c r="BD535">
        <v>455.5</v>
      </c>
      <c r="BE535">
        <v>276.39999999999998</v>
      </c>
      <c r="BF535">
        <v>266.49</v>
      </c>
      <c r="BG535">
        <v>266.49</v>
      </c>
      <c r="BH535">
        <v>1631.5</v>
      </c>
      <c r="BI535">
        <v>266.49</v>
      </c>
      <c r="BJ535">
        <v>2764</v>
      </c>
      <c r="BK535">
        <v>305.5</v>
      </c>
      <c r="BL535">
        <v>11449</v>
      </c>
      <c r="BM535">
        <v>8094</v>
      </c>
      <c r="BN535">
        <v>1705.6</v>
      </c>
      <c r="BO535">
        <v>867.75</v>
      </c>
      <c r="BP535">
        <v>2240.25</v>
      </c>
      <c r="BQ535">
        <v>266.49</v>
      </c>
      <c r="BR535">
        <v>148.24</v>
      </c>
      <c r="BS535">
        <v>5552011</v>
      </c>
      <c r="BT535">
        <v>57345.8</v>
      </c>
      <c r="BU535" t="str">
        <f>SRP[[#This Row],[Tier]]&amp;" - "&amp;DOLLAR(SRP[[#This Row],[United States]],2)&amp;" USD"</f>
        <v>533 - $266.49 USD</v>
      </c>
      <c r="BV535" t="str">
        <f>WSP[[#This Row],[LOOKUP]]</f>
        <v>533 - $186.54 USD</v>
      </c>
    </row>
    <row r="536" spans="1:74" x14ac:dyDescent="0.25">
      <c r="A536">
        <v>534</v>
      </c>
      <c r="B536">
        <v>266.99</v>
      </c>
      <c r="C536">
        <v>20292</v>
      </c>
      <c r="D536">
        <v>1584</v>
      </c>
      <c r="E536">
        <v>390.45</v>
      </c>
      <c r="F536">
        <v>266.99</v>
      </c>
      <c r="G536">
        <v>23630</v>
      </c>
      <c r="H536">
        <v>266.99</v>
      </c>
      <c r="I536">
        <v>533</v>
      </c>
      <c r="J536">
        <v>400.5</v>
      </c>
      <c r="K536">
        <v>266.99</v>
      </c>
      <c r="L536">
        <v>143400</v>
      </c>
      <c r="M536">
        <v>1067</v>
      </c>
      <c r="N536">
        <v>366900</v>
      </c>
      <c r="O536">
        <v>133500</v>
      </c>
      <c r="P536">
        <v>1602</v>
      </c>
      <c r="Q536">
        <v>266.99</v>
      </c>
      <c r="R536">
        <v>5339</v>
      </c>
      <c r="S536">
        <v>1480</v>
      </c>
      <c r="T536">
        <v>1710.5</v>
      </c>
      <c r="U536">
        <v>266.99</v>
      </c>
      <c r="V536">
        <v>266.99</v>
      </c>
      <c r="W536">
        <v>266.99</v>
      </c>
      <c r="X536">
        <v>266.99</v>
      </c>
      <c r="Y536">
        <v>266.99</v>
      </c>
      <c r="Z536">
        <v>3120</v>
      </c>
      <c r="AA536">
        <v>53390</v>
      </c>
      <c r="AB536">
        <v>34709</v>
      </c>
      <c r="AC536">
        <v>6840</v>
      </c>
      <c r="AD536">
        <v>2640000</v>
      </c>
      <c r="AE536">
        <v>266.99</v>
      </c>
      <c r="AF536">
        <v>1305</v>
      </c>
      <c r="AG536">
        <v>266.99</v>
      </c>
      <c r="AH536">
        <v>24548</v>
      </c>
      <c r="AI536">
        <v>39949</v>
      </c>
      <c r="AJ536">
        <v>264900</v>
      </c>
      <c r="AK536">
        <v>266.99</v>
      </c>
      <c r="AL536">
        <v>306</v>
      </c>
      <c r="AM536">
        <v>717.9</v>
      </c>
      <c r="AN536">
        <v>266.99</v>
      </c>
      <c r="AO536">
        <v>811</v>
      </c>
      <c r="AP536">
        <v>266.99</v>
      </c>
      <c r="AQ536">
        <v>79849</v>
      </c>
      <c r="AR536">
        <v>3687</v>
      </c>
      <c r="AS536">
        <v>266.99</v>
      </c>
      <c r="AT536">
        <v>286.95</v>
      </c>
      <c r="AU536">
        <v>1634</v>
      </c>
      <c r="AV536">
        <v>25264</v>
      </c>
      <c r="AW536">
        <v>720.9</v>
      </c>
      <c r="AX536">
        <v>10879</v>
      </c>
      <c r="AY536">
        <v>633.99</v>
      </c>
      <c r="AZ536">
        <v>266.99</v>
      </c>
      <c r="BA536">
        <v>963.2</v>
      </c>
      <c r="BB536">
        <v>959.2</v>
      </c>
      <c r="BC536">
        <v>10779</v>
      </c>
      <c r="BD536">
        <v>456</v>
      </c>
      <c r="BE536">
        <v>276.89999999999998</v>
      </c>
      <c r="BF536">
        <v>266.99</v>
      </c>
      <c r="BG536">
        <v>266.99</v>
      </c>
      <c r="BH536">
        <v>1634</v>
      </c>
      <c r="BI536">
        <v>266.99</v>
      </c>
      <c r="BJ536">
        <v>2769</v>
      </c>
      <c r="BK536">
        <v>306</v>
      </c>
      <c r="BL536">
        <v>11472</v>
      </c>
      <c r="BM536">
        <v>8109</v>
      </c>
      <c r="BN536">
        <v>1708.8</v>
      </c>
      <c r="BO536">
        <v>869.5</v>
      </c>
      <c r="BP536">
        <v>2244.5</v>
      </c>
      <c r="BQ536">
        <v>266.99</v>
      </c>
      <c r="BR536">
        <v>148.49</v>
      </c>
      <c r="BS536">
        <v>5562428</v>
      </c>
      <c r="BT536">
        <v>57453.4</v>
      </c>
      <c r="BU536" t="str">
        <f>SRP[[#This Row],[Tier]]&amp;" - "&amp;DOLLAR(SRP[[#This Row],[United States]],2)&amp;" USD"</f>
        <v>534 - $266.99 USD</v>
      </c>
      <c r="BV536" t="str">
        <f>WSP[[#This Row],[LOOKUP]]</f>
        <v>534 - $186.89 USD</v>
      </c>
    </row>
    <row r="537" spans="1:74" x14ac:dyDescent="0.25">
      <c r="A537">
        <v>535</v>
      </c>
      <c r="B537">
        <v>267.49</v>
      </c>
      <c r="C537">
        <v>20330</v>
      </c>
      <c r="D537">
        <v>1586.5</v>
      </c>
      <c r="E537">
        <v>391.2</v>
      </c>
      <c r="F537">
        <v>267.49</v>
      </c>
      <c r="G537">
        <v>23675</v>
      </c>
      <c r="H537">
        <v>267.49</v>
      </c>
      <c r="I537">
        <v>534</v>
      </c>
      <c r="J537">
        <v>401.25</v>
      </c>
      <c r="K537">
        <v>267.49</v>
      </c>
      <c r="L537">
        <v>143650</v>
      </c>
      <c r="M537">
        <v>1069</v>
      </c>
      <c r="N537">
        <v>367400</v>
      </c>
      <c r="O537">
        <v>133750</v>
      </c>
      <c r="P537">
        <v>1605</v>
      </c>
      <c r="Q537">
        <v>267.49</v>
      </c>
      <c r="R537">
        <v>5349</v>
      </c>
      <c r="S537">
        <v>1482.5</v>
      </c>
      <c r="T537">
        <v>1713.75</v>
      </c>
      <c r="U537">
        <v>267.49</v>
      </c>
      <c r="V537">
        <v>267.49</v>
      </c>
      <c r="W537">
        <v>267.49</v>
      </c>
      <c r="X537">
        <v>267.49</v>
      </c>
      <c r="Y537">
        <v>267.49</v>
      </c>
      <c r="Z537">
        <v>3126.5</v>
      </c>
      <c r="AA537">
        <v>53490</v>
      </c>
      <c r="AB537">
        <v>34774</v>
      </c>
      <c r="AC537">
        <v>6850</v>
      </c>
      <c r="AD537">
        <v>2645000</v>
      </c>
      <c r="AE537">
        <v>267.49</v>
      </c>
      <c r="AF537">
        <v>1307.5</v>
      </c>
      <c r="AG537">
        <v>267.49</v>
      </c>
      <c r="AH537">
        <v>24570</v>
      </c>
      <c r="AI537">
        <v>40024</v>
      </c>
      <c r="AJ537">
        <v>265400</v>
      </c>
      <c r="AK537">
        <v>267.49</v>
      </c>
      <c r="AL537">
        <v>306.5</v>
      </c>
      <c r="AM537">
        <v>719.25</v>
      </c>
      <c r="AN537">
        <v>267.49</v>
      </c>
      <c r="AO537">
        <v>813</v>
      </c>
      <c r="AP537">
        <v>267.49</v>
      </c>
      <c r="AQ537">
        <v>79999</v>
      </c>
      <c r="AR537">
        <v>3694</v>
      </c>
      <c r="AS537">
        <v>267.49</v>
      </c>
      <c r="AT537">
        <v>287.45</v>
      </c>
      <c r="AU537">
        <v>1636.5</v>
      </c>
      <c r="AV537">
        <v>25311.5</v>
      </c>
      <c r="AW537">
        <v>722.25</v>
      </c>
      <c r="AX537">
        <v>10899</v>
      </c>
      <c r="AY537">
        <v>634.99</v>
      </c>
      <c r="AZ537">
        <v>267.49</v>
      </c>
      <c r="BA537">
        <v>965</v>
      </c>
      <c r="BB537">
        <v>961</v>
      </c>
      <c r="BC537">
        <v>10799</v>
      </c>
      <c r="BD537">
        <v>456.5</v>
      </c>
      <c r="BE537">
        <v>277.39999999999998</v>
      </c>
      <c r="BF537">
        <v>267.49</v>
      </c>
      <c r="BG537">
        <v>267.49</v>
      </c>
      <c r="BH537">
        <v>1636.5</v>
      </c>
      <c r="BI537">
        <v>267.49</v>
      </c>
      <c r="BJ537">
        <v>2774</v>
      </c>
      <c r="BK537">
        <v>306.5</v>
      </c>
      <c r="BL537">
        <v>11495</v>
      </c>
      <c r="BM537">
        <v>8124</v>
      </c>
      <c r="BN537">
        <v>1712</v>
      </c>
      <c r="BO537">
        <v>871.25</v>
      </c>
      <c r="BP537">
        <v>2248.75</v>
      </c>
      <c r="BQ537">
        <v>267.49</v>
      </c>
      <c r="BR537">
        <v>148.74</v>
      </c>
      <c r="BS537">
        <v>5572845</v>
      </c>
      <c r="BT537">
        <v>57561</v>
      </c>
      <c r="BU537" t="str">
        <f>SRP[[#This Row],[Tier]]&amp;" - "&amp;DOLLAR(SRP[[#This Row],[United States]],2)&amp;" USD"</f>
        <v>535 - $267.49 USD</v>
      </c>
      <c r="BV537" t="str">
        <f>WSP[[#This Row],[LOOKUP]]</f>
        <v>535 - $187.24 USD</v>
      </c>
    </row>
    <row r="538" spans="1:74" x14ac:dyDescent="0.25">
      <c r="A538">
        <v>536</v>
      </c>
      <c r="B538">
        <v>267.99</v>
      </c>
      <c r="C538">
        <v>20368</v>
      </c>
      <c r="D538">
        <v>1589</v>
      </c>
      <c r="E538">
        <v>391.95</v>
      </c>
      <c r="F538">
        <v>267.99</v>
      </c>
      <c r="G538">
        <v>23720</v>
      </c>
      <c r="H538">
        <v>267.99</v>
      </c>
      <c r="I538">
        <v>535</v>
      </c>
      <c r="J538">
        <v>402</v>
      </c>
      <c r="K538">
        <v>267.99</v>
      </c>
      <c r="L538">
        <v>143900</v>
      </c>
      <c r="M538">
        <v>1071</v>
      </c>
      <c r="N538">
        <v>367900</v>
      </c>
      <c r="O538">
        <v>134000</v>
      </c>
      <c r="P538">
        <v>1608</v>
      </c>
      <c r="Q538">
        <v>267.99</v>
      </c>
      <c r="R538">
        <v>5359</v>
      </c>
      <c r="S538">
        <v>1485</v>
      </c>
      <c r="T538">
        <v>1717</v>
      </c>
      <c r="U538">
        <v>267.99</v>
      </c>
      <c r="V538">
        <v>267.99</v>
      </c>
      <c r="W538">
        <v>267.99</v>
      </c>
      <c r="X538">
        <v>267.99</v>
      </c>
      <c r="Y538">
        <v>267.99</v>
      </c>
      <c r="Z538">
        <v>3133</v>
      </c>
      <c r="AA538">
        <v>53590</v>
      </c>
      <c r="AB538">
        <v>34839</v>
      </c>
      <c r="AC538">
        <v>6860</v>
      </c>
      <c r="AD538">
        <v>2650000</v>
      </c>
      <c r="AE538">
        <v>267.99</v>
      </c>
      <c r="AF538">
        <v>1310</v>
      </c>
      <c r="AG538">
        <v>267.99</v>
      </c>
      <c r="AH538">
        <v>24592</v>
      </c>
      <c r="AI538">
        <v>40099</v>
      </c>
      <c r="AJ538">
        <v>265900</v>
      </c>
      <c r="AK538">
        <v>267.99</v>
      </c>
      <c r="AL538">
        <v>307</v>
      </c>
      <c r="AM538">
        <v>720.6</v>
      </c>
      <c r="AN538">
        <v>267.99</v>
      </c>
      <c r="AO538">
        <v>814</v>
      </c>
      <c r="AP538">
        <v>267.99</v>
      </c>
      <c r="AQ538">
        <v>80149</v>
      </c>
      <c r="AR538">
        <v>3701</v>
      </c>
      <c r="AS538">
        <v>267.99</v>
      </c>
      <c r="AT538">
        <v>287.95</v>
      </c>
      <c r="AU538">
        <v>1639</v>
      </c>
      <c r="AV538">
        <v>25359</v>
      </c>
      <c r="AW538">
        <v>723.6</v>
      </c>
      <c r="AX538">
        <v>10919</v>
      </c>
      <c r="AY538">
        <v>635.99</v>
      </c>
      <c r="AZ538">
        <v>267.99</v>
      </c>
      <c r="BA538">
        <v>966.8</v>
      </c>
      <c r="BB538">
        <v>962.8</v>
      </c>
      <c r="BC538">
        <v>10819</v>
      </c>
      <c r="BD538">
        <v>457</v>
      </c>
      <c r="BE538">
        <v>277.89999999999998</v>
      </c>
      <c r="BF538">
        <v>267.99</v>
      </c>
      <c r="BG538">
        <v>267.99</v>
      </c>
      <c r="BH538">
        <v>1639</v>
      </c>
      <c r="BI538">
        <v>267.99</v>
      </c>
      <c r="BJ538">
        <v>2779</v>
      </c>
      <c r="BK538">
        <v>307</v>
      </c>
      <c r="BL538">
        <v>11518</v>
      </c>
      <c r="BM538">
        <v>8139</v>
      </c>
      <c r="BN538">
        <v>1715.2</v>
      </c>
      <c r="BO538">
        <v>873</v>
      </c>
      <c r="BP538">
        <v>2253</v>
      </c>
      <c r="BQ538">
        <v>267.99</v>
      </c>
      <c r="BR538">
        <v>148.99</v>
      </c>
      <c r="BS538">
        <v>5583262</v>
      </c>
      <c r="BT538">
        <v>57668.6</v>
      </c>
      <c r="BU538" t="str">
        <f>SRP[[#This Row],[Tier]]&amp;" - "&amp;DOLLAR(SRP[[#This Row],[United States]],2)&amp;" USD"</f>
        <v>536 - $267.99 USD</v>
      </c>
      <c r="BV538" t="str">
        <f>WSP[[#This Row],[LOOKUP]]</f>
        <v>536 - $187.59 USD</v>
      </c>
    </row>
    <row r="539" spans="1:74" x14ac:dyDescent="0.25">
      <c r="A539">
        <v>537</v>
      </c>
      <c r="B539">
        <v>268.49</v>
      </c>
      <c r="C539">
        <v>20406</v>
      </c>
      <c r="D539">
        <v>1591.5</v>
      </c>
      <c r="E539">
        <v>392.7</v>
      </c>
      <c r="F539">
        <v>268.49</v>
      </c>
      <c r="G539">
        <v>23765</v>
      </c>
      <c r="H539">
        <v>268.49</v>
      </c>
      <c r="I539">
        <v>536</v>
      </c>
      <c r="J539">
        <v>402.75</v>
      </c>
      <c r="K539">
        <v>268.49</v>
      </c>
      <c r="L539">
        <v>144150</v>
      </c>
      <c r="M539">
        <v>1073</v>
      </c>
      <c r="N539">
        <v>368400</v>
      </c>
      <c r="O539">
        <v>134250</v>
      </c>
      <c r="P539">
        <v>1611</v>
      </c>
      <c r="Q539">
        <v>268.49</v>
      </c>
      <c r="R539">
        <v>5369</v>
      </c>
      <c r="S539">
        <v>1487.5</v>
      </c>
      <c r="T539">
        <v>1720.25</v>
      </c>
      <c r="U539">
        <v>268.49</v>
      </c>
      <c r="V539">
        <v>268.49</v>
      </c>
      <c r="W539">
        <v>268.49</v>
      </c>
      <c r="X539">
        <v>268.49</v>
      </c>
      <c r="Y539">
        <v>268.49</v>
      </c>
      <c r="Z539">
        <v>3139.5</v>
      </c>
      <c r="AA539">
        <v>53690</v>
      </c>
      <c r="AB539">
        <v>34904</v>
      </c>
      <c r="AC539">
        <v>6870</v>
      </c>
      <c r="AD539">
        <v>2655000</v>
      </c>
      <c r="AE539">
        <v>268.49</v>
      </c>
      <c r="AF539">
        <v>1312.5</v>
      </c>
      <c r="AG539">
        <v>268.49</v>
      </c>
      <c r="AH539">
        <v>24614</v>
      </c>
      <c r="AI539">
        <v>40174</v>
      </c>
      <c r="AJ539">
        <v>266400</v>
      </c>
      <c r="AK539">
        <v>268.49</v>
      </c>
      <c r="AL539">
        <v>307.5</v>
      </c>
      <c r="AM539">
        <v>721.95</v>
      </c>
      <c r="AN539">
        <v>268.49</v>
      </c>
      <c r="AO539">
        <v>816</v>
      </c>
      <c r="AP539">
        <v>268.49</v>
      </c>
      <c r="AQ539">
        <v>80299</v>
      </c>
      <c r="AR539">
        <v>3708</v>
      </c>
      <c r="AS539">
        <v>268.49</v>
      </c>
      <c r="AT539">
        <v>288.45</v>
      </c>
      <c r="AU539">
        <v>1641.5</v>
      </c>
      <c r="AV539">
        <v>25406.5</v>
      </c>
      <c r="AW539">
        <v>724.95</v>
      </c>
      <c r="AX539">
        <v>10939</v>
      </c>
      <c r="AY539">
        <v>636.99</v>
      </c>
      <c r="AZ539">
        <v>268.49</v>
      </c>
      <c r="BA539">
        <v>968.6</v>
      </c>
      <c r="BB539">
        <v>964.6</v>
      </c>
      <c r="BC539">
        <v>10839</v>
      </c>
      <c r="BD539">
        <v>457.5</v>
      </c>
      <c r="BE539">
        <v>278.39999999999998</v>
      </c>
      <c r="BF539">
        <v>268.49</v>
      </c>
      <c r="BG539">
        <v>268.49</v>
      </c>
      <c r="BH539">
        <v>1641.5</v>
      </c>
      <c r="BI539">
        <v>268.49</v>
      </c>
      <c r="BJ539">
        <v>2784</v>
      </c>
      <c r="BK539">
        <v>307.5</v>
      </c>
      <c r="BL539">
        <v>11541</v>
      </c>
      <c r="BM539">
        <v>8154</v>
      </c>
      <c r="BN539">
        <v>1718.4</v>
      </c>
      <c r="BO539">
        <v>874.75</v>
      </c>
      <c r="BP539">
        <v>2257.25</v>
      </c>
      <c r="BQ539">
        <v>268.49</v>
      </c>
      <c r="BR539">
        <v>149.24</v>
      </c>
      <c r="BS539">
        <v>5593679</v>
      </c>
      <c r="BT539">
        <v>57776.2</v>
      </c>
      <c r="BU539" t="str">
        <f>SRP[[#This Row],[Tier]]&amp;" - "&amp;DOLLAR(SRP[[#This Row],[United States]],2)&amp;" USD"</f>
        <v>537 - $268.49 USD</v>
      </c>
      <c r="BV539" t="str">
        <f>WSP[[#This Row],[LOOKUP]]</f>
        <v>537 - $187.94 USD</v>
      </c>
    </row>
    <row r="540" spans="1:74" x14ac:dyDescent="0.25">
      <c r="A540">
        <v>538</v>
      </c>
      <c r="B540">
        <v>268.99</v>
      </c>
      <c r="C540">
        <v>20444</v>
      </c>
      <c r="D540">
        <v>1594</v>
      </c>
      <c r="E540">
        <v>393.45</v>
      </c>
      <c r="F540">
        <v>268.99</v>
      </c>
      <c r="G540">
        <v>23810</v>
      </c>
      <c r="H540">
        <v>268.99</v>
      </c>
      <c r="I540">
        <v>537</v>
      </c>
      <c r="J540">
        <v>403.5</v>
      </c>
      <c r="K540">
        <v>268.99</v>
      </c>
      <c r="L540">
        <v>144400</v>
      </c>
      <c r="M540">
        <v>1075</v>
      </c>
      <c r="N540">
        <v>368900</v>
      </c>
      <c r="O540">
        <v>134500</v>
      </c>
      <c r="P540">
        <v>1614</v>
      </c>
      <c r="Q540">
        <v>268.99</v>
      </c>
      <c r="R540">
        <v>5379</v>
      </c>
      <c r="S540">
        <v>1490</v>
      </c>
      <c r="T540">
        <v>1723.5</v>
      </c>
      <c r="U540">
        <v>268.99</v>
      </c>
      <c r="V540">
        <v>268.99</v>
      </c>
      <c r="W540">
        <v>268.99</v>
      </c>
      <c r="X540">
        <v>268.99</v>
      </c>
      <c r="Y540">
        <v>268.99</v>
      </c>
      <c r="Z540">
        <v>3146</v>
      </c>
      <c r="AA540">
        <v>53790</v>
      </c>
      <c r="AB540">
        <v>34969</v>
      </c>
      <c r="AC540">
        <v>6880</v>
      </c>
      <c r="AD540">
        <v>2660000</v>
      </c>
      <c r="AE540">
        <v>268.99</v>
      </c>
      <c r="AF540">
        <v>1315</v>
      </c>
      <c r="AG540">
        <v>268.99</v>
      </c>
      <c r="AH540">
        <v>24636</v>
      </c>
      <c r="AI540">
        <v>40249</v>
      </c>
      <c r="AJ540">
        <v>266900</v>
      </c>
      <c r="AK540">
        <v>268.99</v>
      </c>
      <c r="AL540">
        <v>308</v>
      </c>
      <c r="AM540">
        <v>723.3</v>
      </c>
      <c r="AN540">
        <v>268.99</v>
      </c>
      <c r="AO540">
        <v>817</v>
      </c>
      <c r="AP540">
        <v>268.99</v>
      </c>
      <c r="AQ540">
        <v>80449</v>
      </c>
      <c r="AR540">
        <v>3715</v>
      </c>
      <c r="AS540">
        <v>268.99</v>
      </c>
      <c r="AT540">
        <v>288.95</v>
      </c>
      <c r="AU540">
        <v>1644</v>
      </c>
      <c r="AV540">
        <v>25454</v>
      </c>
      <c r="AW540">
        <v>726.3</v>
      </c>
      <c r="AX540">
        <v>10959</v>
      </c>
      <c r="AY540">
        <v>637.99</v>
      </c>
      <c r="AZ540">
        <v>268.99</v>
      </c>
      <c r="BA540">
        <v>970.4</v>
      </c>
      <c r="BB540">
        <v>966.4</v>
      </c>
      <c r="BC540">
        <v>10859</v>
      </c>
      <c r="BD540">
        <v>458</v>
      </c>
      <c r="BE540">
        <v>278.89999999999998</v>
      </c>
      <c r="BF540">
        <v>268.99</v>
      </c>
      <c r="BG540">
        <v>268.99</v>
      </c>
      <c r="BH540">
        <v>1644</v>
      </c>
      <c r="BI540">
        <v>268.99</v>
      </c>
      <c r="BJ540">
        <v>2789</v>
      </c>
      <c r="BK540">
        <v>308</v>
      </c>
      <c r="BL540">
        <v>11564</v>
      </c>
      <c r="BM540">
        <v>8169</v>
      </c>
      <c r="BN540">
        <v>1721.6</v>
      </c>
      <c r="BO540">
        <v>876.5</v>
      </c>
      <c r="BP540">
        <v>2261.5</v>
      </c>
      <c r="BQ540">
        <v>268.99</v>
      </c>
      <c r="BR540">
        <v>149.49</v>
      </c>
      <c r="BS540">
        <v>5604096</v>
      </c>
      <c r="BT540">
        <v>57883.8</v>
      </c>
      <c r="BU540" t="str">
        <f>SRP[[#This Row],[Tier]]&amp;" - "&amp;DOLLAR(SRP[[#This Row],[United States]],2)&amp;" USD"</f>
        <v>538 - $268.99 USD</v>
      </c>
      <c r="BV540" t="str">
        <f>WSP[[#This Row],[LOOKUP]]</f>
        <v>538 - $188.29 USD</v>
      </c>
    </row>
    <row r="541" spans="1:74" x14ac:dyDescent="0.25">
      <c r="A541">
        <v>539</v>
      </c>
      <c r="B541">
        <v>269.49</v>
      </c>
      <c r="C541">
        <v>20482</v>
      </c>
      <c r="D541">
        <v>1596.5</v>
      </c>
      <c r="E541">
        <v>394.2</v>
      </c>
      <c r="F541">
        <v>269.49</v>
      </c>
      <c r="G541">
        <v>23855</v>
      </c>
      <c r="H541">
        <v>269.49</v>
      </c>
      <c r="I541">
        <v>538</v>
      </c>
      <c r="J541">
        <v>404.25</v>
      </c>
      <c r="K541">
        <v>269.49</v>
      </c>
      <c r="L541">
        <v>144650</v>
      </c>
      <c r="M541">
        <v>1077</v>
      </c>
      <c r="N541">
        <v>369400</v>
      </c>
      <c r="O541">
        <v>134750</v>
      </c>
      <c r="P541">
        <v>1617</v>
      </c>
      <c r="Q541">
        <v>269.49</v>
      </c>
      <c r="R541">
        <v>5389</v>
      </c>
      <c r="S541">
        <v>1492.5</v>
      </c>
      <c r="T541">
        <v>1726.75</v>
      </c>
      <c r="U541">
        <v>269.49</v>
      </c>
      <c r="V541">
        <v>269.49</v>
      </c>
      <c r="W541">
        <v>269.49</v>
      </c>
      <c r="X541">
        <v>269.49</v>
      </c>
      <c r="Y541">
        <v>269.49</v>
      </c>
      <c r="Z541">
        <v>3152.5</v>
      </c>
      <c r="AA541">
        <v>53890</v>
      </c>
      <c r="AB541">
        <v>35034</v>
      </c>
      <c r="AC541">
        <v>6890</v>
      </c>
      <c r="AD541">
        <v>2665000</v>
      </c>
      <c r="AE541">
        <v>269.49</v>
      </c>
      <c r="AF541">
        <v>1317.5</v>
      </c>
      <c r="AG541">
        <v>269.49</v>
      </c>
      <c r="AH541">
        <v>24658</v>
      </c>
      <c r="AI541">
        <v>40324</v>
      </c>
      <c r="AJ541">
        <v>267400</v>
      </c>
      <c r="AK541">
        <v>269.49</v>
      </c>
      <c r="AL541">
        <v>308.5</v>
      </c>
      <c r="AM541">
        <v>724.65</v>
      </c>
      <c r="AN541">
        <v>269.49</v>
      </c>
      <c r="AO541">
        <v>819</v>
      </c>
      <c r="AP541">
        <v>269.49</v>
      </c>
      <c r="AQ541">
        <v>80599</v>
      </c>
      <c r="AR541">
        <v>3722</v>
      </c>
      <c r="AS541">
        <v>269.49</v>
      </c>
      <c r="AT541">
        <v>289.45</v>
      </c>
      <c r="AU541">
        <v>1646.5</v>
      </c>
      <c r="AV541">
        <v>25501.5</v>
      </c>
      <c r="AW541">
        <v>727.65</v>
      </c>
      <c r="AX541">
        <v>10979</v>
      </c>
      <c r="AY541">
        <v>638.99</v>
      </c>
      <c r="AZ541">
        <v>269.49</v>
      </c>
      <c r="BA541">
        <v>972.2</v>
      </c>
      <c r="BB541">
        <v>968.2</v>
      </c>
      <c r="BC541">
        <v>10879</v>
      </c>
      <c r="BD541">
        <v>458.5</v>
      </c>
      <c r="BE541">
        <v>279.39999999999998</v>
      </c>
      <c r="BF541">
        <v>269.49</v>
      </c>
      <c r="BG541">
        <v>269.49</v>
      </c>
      <c r="BH541">
        <v>1646.5</v>
      </c>
      <c r="BI541">
        <v>269.49</v>
      </c>
      <c r="BJ541">
        <v>2794</v>
      </c>
      <c r="BK541">
        <v>308.5</v>
      </c>
      <c r="BL541">
        <v>11587</v>
      </c>
      <c r="BM541">
        <v>8184</v>
      </c>
      <c r="BN541">
        <v>1724.8</v>
      </c>
      <c r="BO541">
        <v>878.25</v>
      </c>
      <c r="BP541">
        <v>2265.75</v>
      </c>
      <c r="BQ541">
        <v>269.49</v>
      </c>
      <c r="BR541">
        <v>149.74</v>
      </c>
      <c r="BS541">
        <v>5614513</v>
      </c>
      <c r="BT541">
        <v>57991.4</v>
      </c>
      <c r="BU541" t="str">
        <f>SRP[[#This Row],[Tier]]&amp;" - "&amp;DOLLAR(SRP[[#This Row],[United States]],2)&amp;" USD"</f>
        <v>539 - $269.49 USD</v>
      </c>
      <c r="BV541" t="str">
        <f>WSP[[#This Row],[LOOKUP]]</f>
        <v>539 - $188.64 USD</v>
      </c>
    </row>
    <row r="542" spans="1:74" x14ac:dyDescent="0.25">
      <c r="A542">
        <v>540</v>
      </c>
      <c r="B542">
        <v>269.99</v>
      </c>
      <c r="C542">
        <v>20520</v>
      </c>
      <c r="D542">
        <v>1599</v>
      </c>
      <c r="E542">
        <v>394.95</v>
      </c>
      <c r="F542">
        <v>269.99</v>
      </c>
      <c r="G542">
        <v>23900</v>
      </c>
      <c r="H542">
        <v>269.99</v>
      </c>
      <c r="I542">
        <v>539</v>
      </c>
      <c r="J542">
        <v>405</v>
      </c>
      <c r="K542">
        <v>269.99</v>
      </c>
      <c r="L542">
        <v>144900</v>
      </c>
      <c r="M542">
        <v>1079</v>
      </c>
      <c r="N542">
        <v>369900</v>
      </c>
      <c r="O542">
        <v>135000</v>
      </c>
      <c r="P542">
        <v>1620</v>
      </c>
      <c r="Q542">
        <v>269.99</v>
      </c>
      <c r="R542">
        <v>5399</v>
      </c>
      <c r="S542">
        <v>1495</v>
      </c>
      <c r="T542">
        <v>1730</v>
      </c>
      <c r="U542">
        <v>269.99</v>
      </c>
      <c r="V542">
        <v>269.99</v>
      </c>
      <c r="W542">
        <v>269.99</v>
      </c>
      <c r="X542">
        <v>269.99</v>
      </c>
      <c r="Y542">
        <v>269.99</v>
      </c>
      <c r="Z542">
        <v>3159</v>
      </c>
      <c r="AA542">
        <v>53990</v>
      </c>
      <c r="AB542">
        <v>35099</v>
      </c>
      <c r="AC542">
        <v>6900</v>
      </c>
      <c r="AD542">
        <v>2670000</v>
      </c>
      <c r="AE542">
        <v>269.99</v>
      </c>
      <c r="AF542">
        <v>1320</v>
      </c>
      <c r="AG542">
        <v>269.99</v>
      </c>
      <c r="AH542">
        <v>24680</v>
      </c>
      <c r="AI542">
        <v>40399</v>
      </c>
      <c r="AJ542">
        <v>267900</v>
      </c>
      <c r="AK542">
        <v>269.99</v>
      </c>
      <c r="AL542">
        <v>309</v>
      </c>
      <c r="AM542">
        <v>726</v>
      </c>
      <c r="AN542">
        <v>269.99</v>
      </c>
      <c r="AO542">
        <v>820</v>
      </c>
      <c r="AP542">
        <v>269.99</v>
      </c>
      <c r="AQ542">
        <v>80749</v>
      </c>
      <c r="AR542">
        <v>3729</v>
      </c>
      <c r="AS542">
        <v>269.99</v>
      </c>
      <c r="AT542">
        <v>289.95</v>
      </c>
      <c r="AU542">
        <v>1649</v>
      </c>
      <c r="AV542">
        <v>25549</v>
      </c>
      <c r="AW542">
        <v>729</v>
      </c>
      <c r="AX542">
        <v>10999</v>
      </c>
      <c r="AY542">
        <v>639.99</v>
      </c>
      <c r="AZ542">
        <v>269.99</v>
      </c>
      <c r="BA542">
        <v>974</v>
      </c>
      <c r="BB542">
        <v>970</v>
      </c>
      <c r="BC542">
        <v>10899</v>
      </c>
      <c r="BD542">
        <v>459</v>
      </c>
      <c r="BE542">
        <v>279.89999999999998</v>
      </c>
      <c r="BF542">
        <v>269.99</v>
      </c>
      <c r="BG542">
        <v>269.99</v>
      </c>
      <c r="BH542">
        <v>1649</v>
      </c>
      <c r="BI542">
        <v>269.99</v>
      </c>
      <c r="BJ542">
        <v>2799</v>
      </c>
      <c r="BK542">
        <v>309</v>
      </c>
      <c r="BL542">
        <v>11610</v>
      </c>
      <c r="BM542">
        <v>8199</v>
      </c>
      <c r="BN542">
        <v>1728</v>
      </c>
      <c r="BO542">
        <v>880</v>
      </c>
      <c r="BP542">
        <v>2270</v>
      </c>
      <c r="BQ542">
        <v>269.99</v>
      </c>
      <c r="BR542">
        <v>149.99</v>
      </c>
      <c r="BS542">
        <v>5624930</v>
      </c>
      <c r="BT542">
        <v>58099</v>
      </c>
      <c r="BU542" t="str">
        <f>SRP[[#This Row],[Tier]]&amp;" - "&amp;DOLLAR(SRP[[#This Row],[United States]],2)&amp;" USD"</f>
        <v>540 - $269.99 USD</v>
      </c>
      <c r="BV542" t="str">
        <f>WSP[[#This Row],[LOOKUP]]</f>
        <v>540 - $188.99 USD</v>
      </c>
    </row>
    <row r="543" spans="1:74" x14ac:dyDescent="0.25">
      <c r="A543">
        <v>541</v>
      </c>
      <c r="B543">
        <v>270.49</v>
      </c>
      <c r="C543">
        <v>20558</v>
      </c>
      <c r="D543">
        <v>1601.5</v>
      </c>
      <c r="E543">
        <v>395.7</v>
      </c>
      <c r="F543">
        <v>270.49</v>
      </c>
      <c r="G543">
        <v>23945</v>
      </c>
      <c r="H543">
        <v>270.49</v>
      </c>
      <c r="I543">
        <v>540</v>
      </c>
      <c r="J543">
        <v>405.75</v>
      </c>
      <c r="K543">
        <v>270.49</v>
      </c>
      <c r="L543">
        <v>145150</v>
      </c>
      <c r="M543">
        <v>1081</v>
      </c>
      <c r="N543">
        <v>370400</v>
      </c>
      <c r="O543">
        <v>135250</v>
      </c>
      <c r="P543">
        <v>1623</v>
      </c>
      <c r="Q543">
        <v>270.49</v>
      </c>
      <c r="R543">
        <v>5409</v>
      </c>
      <c r="S543">
        <v>1497.5</v>
      </c>
      <c r="T543">
        <v>1733.25</v>
      </c>
      <c r="U543">
        <v>270.49</v>
      </c>
      <c r="V543">
        <v>270.49</v>
      </c>
      <c r="W543">
        <v>270.49</v>
      </c>
      <c r="X543">
        <v>270.49</v>
      </c>
      <c r="Y543">
        <v>270.49</v>
      </c>
      <c r="Z543">
        <v>3165.5</v>
      </c>
      <c r="AA543">
        <v>54090</v>
      </c>
      <c r="AB543">
        <v>35164</v>
      </c>
      <c r="AC543">
        <v>6910</v>
      </c>
      <c r="AD543">
        <v>2675000</v>
      </c>
      <c r="AE543">
        <v>270.49</v>
      </c>
      <c r="AF543">
        <v>1322.5</v>
      </c>
      <c r="AG543">
        <v>270.49</v>
      </c>
      <c r="AH543">
        <v>24702</v>
      </c>
      <c r="AI543">
        <v>40474</v>
      </c>
      <c r="AJ543">
        <v>268400</v>
      </c>
      <c r="AK543">
        <v>270.49</v>
      </c>
      <c r="AL543">
        <v>309.5</v>
      </c>
      <c r="AM543">
        <v>727.35</v>
      </c>
      <c r="AN543">
        <v>270.49</v>
      </c>
      <c r="AO543">
        <v>822</v>
      </c>
      <c r="AP543">
        <v>270.49</v>
      </c>
      <c r="AQ543">
        <v>80899</v>
      </c>
      <c r="AR543">
        <v>3736</v>
      </c>
      <c r="AS543">
        <v>270.49</v>
      </c>
      <c r="AT543">
        <v>290.45</v>
      </c>
      <c r="AU543">
        <v>1651.5</v>
      </c>
      <c r="AV543">
        <v>25596.5</v>
      </c>
      <c r="AW543">
        <v>730.35</v>
      </c>
      <c r="AX543">
        <v>11019</v>
      </c>
      <c r="AY543">
        <v>640.99</v>
      </c>
      <c r="AZ543">
        <v>270.49</v>
      </c>
      <c r="BA543">
        <v>975.8</v>
      </c>
      <c r="BB543">
        <v>971.8</v>
      </c>
      <c r="BC543">
        <v>10919</v>
      </c>
      <c r="BD543">
        <v>459.5</v>
      </c>
      <c r="BE543">
        <v>280.39999999999998</v>
      </c>
      <c r="BF543">
        <v>270.49</v>
      </c>
      <c r="BG543">
        <v>270.49</v>
      </c>
      <c r="BH543">
        <v>1651.5</v>
      </c>
      <c r="BI543">
        <v>270.49</v>
      </c>
      <c r="BJ543">
        <v>2804</v>
      </c>
      <c r="BK543">
        <v>309.5</v>
      </c>
      <c r="BL543">
        <v>11633</v>
      </c>
      <c r="BM543">
        <v>8214</v>
      </c>
      <c r="BN543">
        <v>1731.2</v>
      </c>
      <c r="BO543">
        <v>881.75</v>
      </c>
      <c r="BP543">
        <v>2274.25</v>
      </c>
      <c r="BQ543">
        <v>270.49</v>
      </c>
      <c r="BR543">
        <v>150.24</v>
      </c>
      <c r="BS543">
        <v>5635347</v>
      </c>
      <c r="BT543">
        <v>58206.6</v>
      </c>
      <c r="BU543" t="str">
        <f>SRP[[#This Row],[Tier]]&amp;" - "&amp;DOLLAR(SRP[[#This Row],[United States]],2)&amp;" USD"</f>
        <v>541 - $270.49 USD</v>
      </c>
      <c r="BV543" t="str">
        <f>WSP[[#This Row],[LOOKUP]]</f>
        <v>541 - $189.34 USD</v>
      </c>
    </row>
    <row r="544" spans="1:74" x14ac:dyDescent="0.25">
      <c r="A544">
        <v>542</v>
      </c>
      <c r="B544">
        <v>270.99</v>
      </c>
      <c r="C544">
        <v>20596</v>
      </c>
      <c r="D544">
        <v>1604</v>
      </c>
      <c r="E544">
        <v>396.45</v>
      </c>
      <c r="F544">
        <v>270.99</v>
      </c>
      <c r="G544">
        <v>23990</v>
      </c>
      <c r="H544">
        <v>270.99</v>
      </c>
      <c r="I544">
        <v>541</v>
      </c>
      <c r="J544">
        <v>406.5</v>
      </c>
      <c r="K544">
        <v>270.99</v>
      </c>
      <c r="L544">
        <v>145400</v>
      </c>
      <c r="M544">
        <v>1083</v>
      </c>
      <c r="N544">
        <v>370900</v>
      </c>
      <c r="O544">
        <v>135500</v>
      </c>
      <c r="P544">
        <v>1626</v>
      </c>
      <c r="Q544">
        <v>270.99</v>
      </c>
      <c r="R544">
        <v>5419</v>
      </c>
      <c r="S544">
        <v>1500</v>
      </c>
      <c r="T544">
        <v>1736.5</v>
      </c>
      <c r="U544">
        <v>270.99</v>
      </c>
      <c r="V544">
        <v>270.99</v>
      </c>
      <c r="W544">
        <v>270.99</v>
      </c>
      <c r="X544">
        <v>270.99</v>
      </c>
      <c r="Y544">
        <v>270.99</v>
      </c>
      <c r="Z544">
        <v>3172</v>
      </c>
      <c r="AA544">
        <v>54190</v>
      </c>
      <c r="AB544">
        <v>35229</v>
      </c>
      <c r="AC544">
        <v>6920</v>
      </c>
      <c r="AD544">
        <v>2680000</v>
      </c>
      <c r="AE544">
        <v>270.99</v>
      </c>
      <c r="AF544">
        <v>1325</v>
      </c>
      <c r="AG544">
        <v>270.99</v>
      </c>
      <c r="AH544">
        <v>24724</v>
      </c>
      <c r="AI544">
        <v>40549</v>
      </c>
      <c r="AJ544">
        <v>268900</v>
      </c>
      <c r="AK544">
        <v>270.99</v>
      </c>
      <c r="AL544">
        <v>310</v>
      </c>
      <c r="AM544">
        <v>728.7</v>
      </c>
      <c r="AN544">
        <v>270.99</v>
      </c>
      <c r="AO544">
        <v>823</v>
      </c>
      <c r="AP544">
        <v>270.99</v>
      </c>
      <c r="AQ544">
        <v>81049</v>
      </c>
      <c r="AR544">
        <v>3743</v>
      </c>
      <c r="AS544">
        <v>270.99</v>
      </c>
      <c r="AT544">
        <v>290.95</v>
      </c>
      <c r="AU544">
        <v>1654</v>
      </c>
      <c r="AV544">
        <v>25644</v>
      </c>
      <c r="AW544">
        <v>731.7</v>
      </c>
      <c r="AX544">
        <v>11039</v>
      </c>
      <c r="AY544">
        <v>641.99</v>
      </c>
      <c r="AZ544">
        <v>270.99</v>
      </c>
      <c r="BA544">
        <v>977.6</v>
      </c>
      <c r="BB544">
        <v>973.6</v>
      </c>
      <c r="BC544">
        <v>10939</v>
      </c>
      <c r="BD544">
        <v>460</v>
      </c>
      <c r="BE544">
        <v>280.89999999999998</v>
      </c>
      <c r="BF544">
        <v>270.99</v>
      </c>
      <c r="BG544">
        <v>270.99</v>
      </c>
      <c r="BH544">
        <v>1654</v>
      </c>
      <c r="BI544">
        <v>270.99</v>
      </c>
      <c r="BJ544">
        <v>2809</v>
      </c>
      <c r="BK544">
        <v>310</v>
      </c>
      <c r="BL544">
        <v>11656</v>
      </c>
      <c r="BM544">
        <v>8229</v>
      </c>
      <c r="BN544">
        <v>1734.4</v>
      </c>
      <c r="BO544">
        <v>883.5</v>
      </c>
      <c r="BP544">
        <v>2278.5</v>
      </c>
      <c r="BQ544">
        <v>270.99</v>
      </c>
      <c r="BR544">
        <v>150.49</v>
      </c>
      <c r="BS544">
        <v>5645764</v>
      </c>
      <c r="BT544">
        <v>58314.2</v>
      </c>
      <c r="BU544" t="str">
        <f>SRP[[#This Row],[Tier]]&amp;" - "&amp;DOLLAR(SRP[[#This Row],[United States]],2)&amp;" USD"</f>
        <v>542 - $270.99 USD</v>
      </c>
      <c r="BV544" t="str">
        <f>WSP[[#This Row],[LOOKUP]]</f>
        <v>542 - $189.69 USD</v>
      </c>
    </row>
    <row r="545" spans="1:74" x14ac:dyDescent="0.25">
      <c r="A545">
        <v>543</v>
      </c>
      <c r="B545">
        <v>271.49</v>
      </c>
      <c r="C545">
        <v>20634</v>
      </c>
      <c r="D545">
        <v>1606.5</v>
      </c>
      <c r="E545">
        <v>397.2</v>
      </c>
      <c r="F545">
        <v>271.49</v>
      </c>
      <c r="G545">
        <v>24035</v>
      </c>
      <c r="H545">
        <v>271.49</v>
      </c>
      <c r="I545">
        <v>542</v>
      </c>
      <c r="J545">
        <v>407.25</v>
      </c>
      <c r="K545">
        <v>271.49</v>
      </c>
      <c r="L545">
        <v>145650</v>
      </c>
      <c r="M545">
        <v>1085</v>
      </c>
      <c r="N545">
        <v>371400</v>
      </c>
      <c r="O545">
        <v>135750</v>
      </c>
      <c r="P545">
        <v>1629</v>
      </c>
      <c r="Q545">
        <v>271.49</v>
      </c>
      <c r="R545">
        <v>5429</v>
      </c>
      <c r="S545">
        <v>1502.5</v>
      </c>
      <c r="T545">
        <v>1739.75</v>
      </c>
      <c r="U545">
        <v>271.49</v>
      </c>
      <c r="V545">
        <v>271.49</v>
      </c>
      <c r="W545">
        <v>271.49</v>
      </c>
      <c r="X545">
        <v>271.49</v>
      </c>
      <c r="Y545">
        <v>271.49</v>
      </c>
      <c r="Z545">
        <v>3178.5</v>
      </c>
      <c r="AA545">
        <v>54290</v>
      </c>
      <c r="AB545">
        <v>35294</v>
      </c>
      <c r="AC545">
        <v>6930</v>
      </c>
      <c r="AD545">
        <v>2685000</v>
      </c>
      <c r="AE545">
        <v>271.49</v>
      </c>
      <c r="AF545">
        <v>1327.5</v>
      </c>
      <c r="AG545">
        <v>271.49</v>
      </c>
      <c r="AH545">
        <v>24746</v>
      </c>
      <c r="AI545">
        <v>40624</v>
      </c>
      <c r="AJ545">
        <v>269400</v>
      </c>
      <c r="AK545">
        <v>271.49</v>
      </c>
      <c r="AL545">
        <v>310.5</v>
      </c>
      <c r="AM545">
        <v>730.05</v>
      </c>
      <c r="AN545">
        <v>271.49</v>
      </c>
      <c r="AO545">
        <v>825</v>
      </c>
      <c r="AP545">
        <v>271.49</v>
      </c>
      <c r="AQ545">
        <v>81199</v>
      </c>
      <c r="AR545">
        <v>3750</v>
      </c>
      <c r="AS545">
        <v>271.49</v>
      </c>
      <c r="AT545">
        <v>291.45</v>
      </c>
      <c r="AU545">
        <v>1656.5</v>
      </c>
      <c r="AV545">
        <v>25691.5</v>
      </c>
      <c r="AW545">
        <v>733.05</v>
      </c>
      <c r="AX545">
        <v>11059</v>
      </c>
      <c r="AY545">
        <v>642.99</v>
      </c>
      <c r="AZ545">
        <v>271.49</v>
      </c>
      <c r="BA545">
        <v>979.4</v>
      </c>
      <c r="BB545">
        <v>975.4</v>
      </c>
      <c r="BC545">
        <v>10959</v>
      </c>
      <c r="BD545">
        <v>460.5</v>
      </c>
      <c r="BE545">
        <v>281.39999999999998</v>
      </c>
      <c r="BF545">
        <v>271.49</v>
      </c>
      <c r="BG545">
        <v>271.49</v>
      </c>
      <c r="BH545">
        <v>1656.5</v>
      </c>
      <c r="BI545">
        <v>271.49</v>
      </c>
      <c r="BJ545">
        <v>2814</v>
      </c>
      <c r="BK545">
        <v>310.5</v>
      </c>
      <c r="BL545">
        <v>11679</v>
      </c>
      <c r="BM545">
        <v>8244</v>
      </c>
      <c r="BN545">
        <v>1737.6</v>
      </c>
      <c r="BO545">
        <v>885.25</v>
      </c>
      <c r="BP545">
        <v>2282.75</v>
      </c>
      <c r="BQ545">
        <v>271.49</v>
      </c>
      <c r="BR545">
        <v>150.74</v>
      </c>
      <c r="BS545">
        <v>5656181</v>
      </c>
      <c r="BT545">
        <v>58421.8</v>
      </c>
      <c r="BU545" t="str">
        <f>SRP[[#This Row],[Tier]]&amp;" - "&amp;DOLLAR(SRP[[#This Row],[United States]],2)&amp;" USD"</f>
        <v>543 - $271.49 USD</v>
      </c>
      <c r="BV545" t="str">
        <f>WSP[[#This Row],[LOOKUP]]</f>
        <v>543 - $190.04 USD</v>
      </c>
    </row>
    <row r="546" spans="1:74" x14ac:dyDescent="0.25">
      <c r="A546">
        <v>544</v>
      </c>
      <c r="B546">
        <v>271.99</v>
      </c>
      <c r="C546">
        <v>20672</v>
      </c>
      <c r="D546">
        <v>1609</v>
      </c>
      <c r="E546">
        <v>397.95</v>
      </c>
      <c r="F546">
        <v>271.99</v>
      </c>
      <c r="G546">
        <v>24080</v>
      </c>
      <c r="H546">
        <v>271.99</v>
      </c>
      <c r="I546">
        <v>543</v>
      </c>
      <c r="J546">
        <v>408</v>
      </c>
      <c r="K546">
        <v>271.99</v>
      </c>
      <c r="L546">
        <v>145900</v>
      </c>
      <c r="M546">
        <v>1087</v>
      </c>
      <c r="N546">
        <v>371900</v>
      </c>
      <c r="O546">
        <v>136000</v>
      </c>
      <c r="P546">
        <v>1632</v>
      </c>
      <c r="Q546">
        <v>271.99</v>
      </c>
      <c r="R546">
        <v>5439</v>
      </c>
      <c r="S546">
        <v>1505</v>
      </c>
      <c r="T546">
        <v>1743</v>
      </c>
      <c r="U546">
        <v>271.99</v>
      </c>
      <c r="V546">
        <v>271.99</v>
      </c>
      <c r="W546">
        <v>271.99</v>
      </c>
      <c r="X546">
        <v>271.99</v>
      </c>
      <c r="Y546">
        <v>271.99</v>
      </c>
      <c r="Z546">
        <v>3185</v>
      </c>
      <c r="AA546">
        <v>54390</v>
      </c>
      <c r="AB546">
        <v>35359</v>
      </c>
      <c r="AC546">
        <v>6940</v>
      </c>
      <c r="AD546">
        <v>2690000</v>
      </c>
      <c r="AE546">
        <v>271.99</v>
      </c>
      <c r="AF546">
        <v>1330</v>
      </c>
      <c r="AG546">
        <v>271.99</v>
      </c>
      <c r="AH546">
        <v>24768</v>
      </c>
      <c r="AI546">
        <v>40699</v>
      </c>
      <c r="AJ546">
        <v>269900</v>
      </c>
      <c r="AK546">
        <v>271.99</v>
      </c>
      <c r="AL546">
        <v>311</v>
      </c>
      <c r="AM546">
        <v>731.4</v>
      </c>
      <c r="AN546">
        <v>271.99</v>
      </c>
      <c r="AO546">
        <v>826</v>
      </c>
      <c r="AP546">
        <v>271.99</v>
      </c>
      <c r="AQ546">
        <v>81349</v>
      </c>
      <c r="AR546">
        <v>3757</v>
      </c>
      <c r="AS546">
        <v>271.99</v>
      </c>
      <c r="AT546">
        <v>291.95</v>
      </c>
      <c r="AU546">
        <v>1659</v>
      </c>
      <c r="AV546">
        <v>25739</v>
      </c>
      <c r="AW546">
        <v>734.4</v>
      </c>
      <c r="AX546">
        <v>11079</v>
      </c>
      <c r="AY546">
        <v>643.99</v>
      </c>
      <c r="AZ546">
        <v>271.99</v>
      </c>
      <c r="BA546">
        <v>981.2</v>
      </c>
      <c r="BB546">
        <v>977.2</v>
      </c>
      <c r="BC546">
        <v>10979</v>
      </c>
      <c r="BD546">
        <v>461</v>
      </c>
      <c r="BE546">
        <v>281.89999999999998</v>
      </c>
      <c r="BF546">
        <v>271.99</v>
      </c>
      <c r="BG546">
        <v>271.99</v>
      </c>
      <c r="BH546">
        <v>1659</v>
      </c>
      <c r="BI546">
        <v>271.99</v>
      </c>
      <c r="BJ546">
        <v>2819</v>
      </c>
      <c r="BK546">
        <v>311</v>
      </c>
      <c r="BL546">
        <v>11702</v>
      </c>
      <c r="BM546">
        <v>8259</v>
      </c>
      <c r="BN546">
        <v>1740.8</v>
      </c>
      <c r="BO546">
        <v>887</v>
      </c>
      <c r="BP546">
        <v>2287</v>
      </c>
      <c r="BQ546">
        <v>271.99</v>
      </c>
      <c r="BR546">
        <v>150.99</v>
      </c>
      <c r="BS546">
        <v>5666598</v>
      </c>
      <c r="BT546">
        <v>58529.4</v>
      </c>
      <c r="BU546" t="str">
        <f>SRP[[#This Row],[Tier]]&amp;" - "&amp;DOLLAR(SRP[[#This Row],[United States]],2)&amp;" USD"</f>
        <v>544 - $271.99 USD</v>
      </c>
      <c r="BV546" t="str">
        <f>WSP[[#This Row],[LOOKUP]]</f>
        <v>544 - $190.39 USD</v>
      </c>
    </row>
    <row r="547" spans="1:74" x14ac:dyDescent="0.25">
      <c r="A547">
        <v>545</v>
      </c>
      <c r="B547">
        <v>272.49</v>
      </c>
      <c r="C547">
        <v>20710</v>
      </c>
      <c r="D547">
        <v>1611.5</v>
      </c>
      <c r="E547">
        <v>398.7</v>
      </c>
      <c r="F547">
        <v>272.49</v>
      </c>
      <c r="G547">
        <v>24125</v>
      </c>
      <c r="H547">
        <v>272.49</v>
      </c>
      <c r="I547">
        <v>544</v>
      </c>
      <c r="J547">
        <v>408.75</v>
      </c>
      <c r="K547">
        <v>272.49</v>
      </c>
      <c r="L547">
        <v>146150</v>
      </c>
      <c r="M547">
        <v>1089</v>
      </c>
      <c r="N547">
        <v>372400</v>
      </c>
      <c r="O547">
        <v>136250</v>
      </c>
      <c r="P547">
        <v>1635</v>
      </c>
      <c r="Q547">
        <v>272.49</v>
      </c>
      <c r="R547">
        <v>5449</v>
      </c>
      <c r="S547">
        <v>1507.5</v>
      </c>
      <c r="T547">
        <v>1746.25</v>
      </c>
      <c r="U547">
        <v>272.49</v>
      </c>
      <c r="V547">
        <v>272.49</v>
      </c>
      <c r="W547">
        <v>272.49</v>
      </c>
      <c r="X547">
        <v>272.49</v>
      </c>
      <c r="Y547">
        <v>272.49</v>
      </c>
      <c r="Z547">
        <v>3191.5</v>
      </c>
      <c r="AA547">
        <v>54490</v>
      </c>
      <c r="AB547">
        <v>35424</v>
      </c>
      <c r="AC547">
        <v>6950</v>
      </c>
      <c r="AD547">
        <v>2695000</v>
      </c>
      <c r="AE547">
        <v>272.49</v>
      </c>
      <c r="AF547">
        <v>1332.5</v>
      </c>
      <c r="AG547">
        <v>272.49</v>
      </c>
      <c r="AH547">
        <v>24790</v>
      </c>
      <c r="AI547">
        <v>40774</v>
      </c>
      <c r="AJ547">
        <v>270400</v>
      </c>
      <c r="AK547">
        <v>272.49</v>
      </c>
      <c r="AL547">
        <v>311.5</v>
      </c>
      <c r="AM547">
        <v>732.75</v>
      </c>
      <c r="AN547">
        <v>272.49</v>
      </c>
      <c r="AO547">
        <v>828</v>
      </c>
      <c r="AP547">
        <v>272.49</v>
      </c>
      <c r="AQ547">
        <v>81499</v>
      </c>
      <c r="AR547">
        <v>3764</v>
      </c>
      <c r="AS547">
        <v>272.49</v>
      </c>
      <c r="AT547">
        <v>292.45</v>
      </c>
      <c r="AU547">
        <v>1661.5</v>
      </c>
      <c r="AV547">
        <v>25786.5</v>
      </c>
      <c r="AW547">
        <v>735.75</v>
      </c>
      <c r="AX547">
        <v>11099</v>
      </c>
      <c r="AY547">
        <v>644.99</v>
      </c>
      <c r="AZ547">
        <v>272.49</v>
      </c>
      <c r="BA547">
        <v>983</v>
      </c>
      <c r="BB547">
        <v>979</v>
      </c>
      <c r="BC547">
        <v>10999</v>
      </c>
      <c r="BD547">
        <v>461.5</v>
      </c>
      <c r="BE547">
        <v>282.39999999999998</v>
      </c>
      <c r="BF547">
        <v>272.49</v>
      </c>
      <c r="BG547">
        <v>272.49</v>
      </c>
      <c r="BH547">
        <v>1661.5</v>
      </c>
      <c r="BI547">
        <v>272.49</v>
      </c>
      <c r="BJ547">
        <v>2824</v>
      </c>
      <c r="BK547">
        <v>311.5</v>
      </c>
      <c r="BL547">
        <v>11725</v>
      </c>
      <c r="BM547">
        <v>8274</v>
      </c>
      <c r="BN547">
        <v>1744</v>
      </c>
      <c r="BO547">
        <v>888.75</v>
      </c>
      <c r="BP547">
        <v>2291.25</v>
      </c>
      <c r="BQ547">
        <v>272.49</v>
      </c>
      <c r="BR547">
        <v>151.24</v>
      </c>
      <c r="BS547">
        <v>5677015</v>
      </c>
      <c r="BT547">
        <v>58637</v>
      </c>
      <c r="BU547" t="str">
        <f>SRP[[#This Row],[Tier]]&amp;" - "&amp;DOLLAR(SRP[[#This Row],[United States]],2)&amp;" USD"</f>
        <v>545 - $272.49 USD</v>
      </c>
      <c r="BV547" t="str">
        <f>WSP[[#This Row],[LOOKUP]]</f>
        <v>545 - $190.74 USD</v>
      </c>
    </row>
    <row r="548" spans="1:74" x14ac:dyDescent="0.25">
      <c r="A548">
        <v>546</v>
      </c>
      <c r="B548">
        <v>272.99</v>
      </c>
      <c r="C548">
        <v>20748</v>
      </c>
      <c r="D548">
        <v>1614</v>
      </c>
      <c r="E548">
        <v>399.45</v>
      </c>
      <c r="F548">
        <v>272.99</v>
      </c>
      <c r="G548">
        <v>24170</v>
      </c>
      <c r="H548">
        <v>272.99</v>
      </c>
      <c r="I548">
        <v>545</v>
      </c>
      <c r="J548">
        <v>409.5</v>
      </c>
      <c r="K548">
        <v>272.99</v>
      </c>
      <c r="L548">
        <v>146400</v>
      </c>
      <c r="M548">
        <v>1091</v>
      </c>
      <c r="N548">
        <v>372900</v>
      </c>
      <c r="O548">
        <v>136500</v>
      </c>
      <c r="P548">
        <v>1638</v>
      </c>
      <c r="Q548">
        <v>272.99</v>
      </c>
      <c r="R548">
        <v>5459</v>
      </c>
      <c r="S548">
        <v>1510</v>
      </c>
      <c r="T548">
        <v>1749.5</v>
      </c>
      <c r="U548">
        <v>272.99</v>
      </c>
      <c r="V548">
        <v>272.99</v>
      </c>
      <c r="W548">
        <v>272.99</v>
      </c>
      <c r="X548">
        <v>272.99</v>
      </c>
      <c r="Y548">
        <v>272.99</v>
      </c>
      <c r="Z548">
        <v>3198</v>
      </c>
      <c r="AA548">
        <v>54590</v>
      </c>
      <c r="AB548">
        <v>35489</v>
      </c>
      <c r="AC548">
        <v>6960</v>
      </c>
      <c r="AD548">
        <v>2700000</v>
      </c>
      <c r="AE548">
        <v>272.99</v>
      </c>
      <c r="AF548">
        <v>1335</v>
      </c>
      <c r="AG548">
        <v>272.99</v>
      </c>
      <c r="AH548">
        <v>24812</v>
      </c>
      <c r="AI548">
        <v>40849</v>
      </c>
      <c r="AJ548">
        <v>270900</v>
      </c>
      <c r="AK548">
        <v>272.99</v>
      </c>
      <c r="AL548">
        <v>312</v>
      </c>
      <c r="AM548">
        <v>734.1</v>
      </c>
      <c r="AN548">
        <v>272.99</v>
      </c>
      <c r="AO548">
        <v>829</v>
      </c>
      <c r="AP548">
        <v>272.99</v>
      </c>
      <c r="AQ548">
        <v>81649</v>
      </c>
      <c r="AR548">
        <v>3771</v>
      </c>
      <c r="AS548">
        <v>272.99</v>
      </c>
      <c r="AT548">
        <v>292.95</v>
      </c>
      <c r="AU548">
        <v>1664</v>
      </c>
      <c r="AV548">
        <v>25834</v>
      </c>
      <c r="AW548">
        <v>737.1</v>
      </c>
      <c r="AX548">
        <v>11119</v>
      </c>
      <c r="AY548">
        <v>645.99</v>
      </c>
      <c r="AZ548">
        <v>272.99</v>
      </c>
      <c r="BA548">
        <v>984.8</v>
      </c>
      <c r="BB548">
        <v>980.8</v>
      </c>
      <c r="BC548">
        <v>11019</v>
      </c>
      <c r="BD548">
        <v>462</v>
      </c>
      <c r="BE548">
        <v>282.89999999999998</v>
      </c>
      <c r="BF548">
        <v>272.99</v>
      </c>
      <c r="BG548">
        <v>272.99</v>
      </c>
      <c r="BH548">
        <v>1664</v>
      </c>
      <c r="BI548">
        <v>272.99</v>
      </c>
      <c r="BJ548">
        <v>2829</v>
      </c>
      <c r="BK548">
        <v>312</v>
      </c>
      <c r="BL548">
        <v>11748</v>
      </c>
      <c r="BM548">
        <v>8289</v>
      </c>
      <c r="BN548">
        <v>1747.2</v>
      </c>
      <c r="BO548">
        <v>890.5</v>
      </c>
      <c r="BP548">
        <v>2295.5</v>
      </c>
      <c r="BQ548">
        <v>272.99</v>
      </c>
      <c r="BR548">
        <v>151.49</v>
      </c>
      <c r="BS548">
        <v>5687432</v>
      </c>
      <c r="BT548">
        <v>58744.6</v>
      </c>
      <c r="BU548" t="str">
        <f>SRP[[#This Row],[Tier]]&amp;" - "&amp;DOLLAR(SRP[[#This Row],[United States]],2)&amp;" USD"</f>
        <v>546 - $272.99 USD</v>
      </c>
      <c r="BV548" t="str">
        <f>WSP[[#This Row],[LOOKUP]]</f>
        <v>546 - $191.09 USD</v>
      </c>
    </row>
    <row r="549" spans="1:74" x14ac:dyDescent="0.25">
      <c r="A549">
        <v>547</v>
      </c>
      <c r="B549">
        <v>273.49</v>
      </c>
      <c r="C549">
        <v>20786</v>
      </c>
      <c r="D549">
        <v>1616.5</v>
      </c>
      <c r="E549">
        <v>400.2</v>
      </c>
      <c r="F549">
        <v>273.49</v>
      </c>
      <c r="G549">
        <v>24215</v>
      </c>
      <c r="H549">
        <v>273.49</v>
      </c>
      <c r="I549">
        <v>546</v>
      </c>
      <c r="J549">
        <v>410.25</v>
      </c>
      <c r="K549">
        <v>273.49</v>
      </c>
      <c r="L549">
        <v>146650</v>
      </c>
      <c r="M549">
        <v>1093</v>
      </c>
      <c r="N549">
        <v>373400</v>
      </c>
      <c r="O549">
        <v>136750</v>
      </c>
      <c r="P549">
        <v>1641</v>
      </c>
      <c r="Q549">
        <v>273.49</v>
      </c>
      <c r="R549">
        <v>5469</v>
      </c>
      <c r="S549">
        <v>1512.5</v>
      </c>
      <c r="T549">
        <v>1752.75</v>
      </c>
      <c r="U549">
        <v>273.49</v>
      </c>
      <c r="V549">
        <v>273.49</v>
      </c>
      <c r="W549">
        <v>273.49</v>
      </c>
      <c r="X549">
        <v>273.49</v>
      </c>
      <c r="Y549">
        <v>273.49</v>
      </c>
      <c r="Z549">
        <v>3204.5</v>
      </c>
      <c r="AA549">
        <v>54690</v>
      </c>
      <c r="AB549">
        <v>35554</v>
      </c>
      <c r="AC549">
        <v>6970</v>
      </c>
      <c r="AD549">
        <v>2705000</v>
      </c>
      <c r="AE549">
        <v>273.49</v>
      </c>
      <c r="AF549">
        <v>1337.5</v>
      </c>
      <c r="AG549">
        <v>273.49</v>
      </c>
      <c r="AH549">
        <v>24834</v>
      </c>
      <c r="AI549">
        <v>40924</v>
      </c>
      <c r="AJ549">
        <v>271400</v>
      </c>
      <c r="AK549">
        <v>273.49</v>
      </c>
      <c r="AL549">
        <v>312.5</v>
      </c>
      <c r="AM549">
        <v>735.45</v>
      </c>
      <c r="AN549">
        <v>273.49</v>
      </c>
      <c r="AO549">
        <v>831</v>
      </c>
      <c r="AP549">
        <v>273.49</v>
      </c>
      <c r="AQ549">
        <v>81799</v>
      </c>
      <c r="AR549">
        <v>3778</v>
      </c>
      <c r="AS549">
        <v>273.49</v>
      </c>
      <c r="AT549">
        <v>293.45</v>
      </c>
      <c r="AU549">
        <v>1666.5</v>
      </c>
      <c r="AV549">
        <v>25881.5</v>
      </c>
      <c r="AW549">
        <v>738.45</v>
      </c>
      <c r="AX549">
        <v>11139</v>
      </c>
      <c r="AY549">
        <v>646.99</v>
      </c>
      <c r="AZ549">
        <v>273.49</v>
      </c>
      <c r="BA549">
        <v>986.6</v>
      </c>
      <c r="BB549">
        <v>982.6</v>
      </c>
      <c r="BC549">
        <v>11039</v>
      </c>
      <c r="BD549">
        <v>462.5</v>
      </c>
      <c r="BE549">
        <v>283.39999999999998</v>
      </c>
      <c r="BF549">
        <v>273.49</v>
      </c>
      <c r="BG549">
        <v>273.49</v>
      </c>
      <c r="BH549">
        <v>1666.5</v>
      </c>
      <c r="BI549">
        <v>273.49</v>
      </c>
      <c r="BJ549">
        <v>2834</v>
      </c>
      <c r="BK549">
        <v>312.5</v>
      </c>
      <c r="BL549">
        <v>11771</v>
      </c>
      <c r="BM549">
        <v>8304</v>
      </c>
      <c r="BN549">
        <v>1750.4</v>
      </c>
      <c r="BO549">
        <v>892.25</v>
      </c>
      <c r="BP549">
        <v>2299.75</v>
      </c>
      <c r="BQ549">
        <v>273.49</v>
      </c>
      <c r="BR549">
        <v>151.74</v>
      </c>
      <c r="BS549">
        <v>5697849</v>
      </c>
      <c r="BT549">
        <v>58852.2</v>
      </c>
      <c r="BU549" t="str">
        <f>SRP[[#This Row],[Tier]]&amp;" - "&amp;DOLLAR(SRP[[#This Row],[United States]],2)&amp;" USD"</f>
        <v>547 - $273.49 USD</v>
      </c>
      <c r="BV549" t="str">
        <f>WSP[[#This Row],[LOOKUP]]</f>
        <v>547 - $191.44 USD</v>
      </c>
    </row>
    <row r="550" spans="1:74" x14ac:dyDescent="0.25">
      <c r="A550">
        <v>548</v>
      </c>
      <c r="B550">
        <v>273.99</v>
      </c>
      <c r="C550">
        <v>20824</v>
      </c>
      <c r="D550">
        <v>1619</v>
      </c>
      <c r="E550">
        <v>400.95</v>
      </c>
      <c r="F550">
        <v>273.99</v>
      </c>
      <c r="G550">
        <v>24260</v>
      </c>
      <c r="H550">
        <v>273.99</v>
      </c>
      <c r="I550">
        <v>547</v>
      </c>
      <c r="J550">
        <v>411</v>
      </c>
      <c r="K550">
        <v>273.99</v>
      </c>
      <c r="L550">
        <v>146900</v>
      </c>
      <c r="M550">
        <v>1095</v>
      </c>
      <c r="N550">
        <v>373900</v>
      </c>
      <c r="O550">
        <v>137000</v>
      </c>
      <c r="P550">
        <v>1644</v>
      </c>
      <c r="Q550">
        <v>273.99</v>
      </c>
      <c r="R550">
        <v>5479</v>
      </c>
      <c r="S550">
        <v>1515</v>
      </c>
      <c r="T550">
        <v>1756</v>
      </c>
      <c r="U550">
        <v>273.99</v>
      </c>
      <c r="V550">
        <v>273.99</v>
      </c>
      <c r="W550">
        <v>273.99</v>
      </c>
      <c r="X550">
        <v>273.99</v>
      </c>
      <c r="Y550">
        <v>273.99</v>
      </c>
      <c r="Z550">
        <v>3211</v>
      </c>
      <c r="AA550">
        <v>54790</v>
      </c>
      <c r="AB550">
        <v>35619</v>
      </c>
      <c r="AC550">
        <v>6980</v>
      </c>
      <c r="AD550">
        <v>2710000</v>
      </c>
      <c r="AE550">
        <v>273.99</v>
      </c>
      <c r="AF550">
        <v>1340</v>
      </c>
      <c r="AG550">
        <v>273.99</v>
      </c>
      <c r="AH550">
        <v>24856</v>
      </c>
      <c r="AI550">
        <v>40999</v>
      </c>
      <c r="AJ550">
        <v>271900</v>
      </c>
      <c r="AK550">
        <v>273.99</v>
      </c>
      <c r="AL550">
        <v>313</v>
      </c>
      <c r="AM550">
        <v>736.8</v>
      </c>
      <c r="AN550">
        <v>273.99</v>
      </c>
      <c r="AO550">
        <v>832</v>
      </c>
      <c r="AP550">
        <v>273.99</v>
      </c>
      <c r="AQ550">
        <v>81949</v>
      </c>
      <c r="AR550">
        <v>3785</v>
      </c>
      <c r="AS550">
        <v>273.99</v>
      </c>
      <c r="AT550">
        <v>293.95</v>
      </c>
      <c r="AU550">
        <v>1669</v>
      </c>
      <c r="AV550">
        <v>25929</v>
      </c>
      <c r="AW550">
        <v>739.8</v>
      </c>
      <c r="AX550">
        <v>11159</v>
      </c>
      <c r="AY550">
        <v>647.99</v>
      </c>
      <c r="AZ550">
        <v>273.99</v>
      </c>
      <c r="BA550">
        <v>988.4</v>
      </c>
      <c r="BB550">
        <v>984.4</v>
      </c>
      <c r="BC550">
        <v>11059</v>
      </c>
      <c r="BD550">
        <v>463</v>
      </c>
      <c r="BE550">
        <v>283.89999999999998</v>
      </c>
      <c r="BF550">
        <v>273.99</v>
      </c>
      <c r="BG550">
        <v>273.99</v>
      </c>
      <c r="BH550">
        <v>1669</v>
      </c>
      <c r="BI550">
        <v>273.99</v>
      </c>
      <c r="BJ550">
        <v>2839</v>
      </c>
      <c r="BK550">
        <v>313</v>
      </c>
      <c r="BL550">
        <v>11794</v>
      </c>
      <c r="BM550">
        <v>8319</v>
      </c>
      <c r="BN550">
        <v>1753.6</v>
      </c>
      <c r="BO550">
        <v>894</v>
      </c>
      <c r="BP550">
        <v>2304</v>
      </c>
      <c r="BQ550">
        <v>273.99</v>
      </c>
      <c r="BR550">
        <v>151.99</v>
      </c>
      <c r="BS550">
        <v>5708266</v>
      </c>
      <c r="BT550">
        <v>58959.8</v>
      </c>
      <c r="BU550" t="str">
        <f>SRP[[#This Row],[Tier]]&amp;" - "&amp;DOLLAR(SRP[[#This Row],[United States]],2)&amp;" USD"</f>
        <v>548 - $273.99 USD</v>
      </c>
      <c r="BV550" t="str">
        <f>WSP[[#This Row],[LOOKUP]]</f>
        <v>548 - $191.79 USD</v>
      </c>
    </row>
    <row r="551" spans="1:74" x14ac:dyDescent="0.25">
      <c r="A551">
        <v>549</v>
      </c>
      <c r="B551">
        <v>274.49</v>
      </c>
      <c r="C551">
        <v>20862</v>
      </c>
      <c r="D551">
        <v>1621.5</v>
      </c>
      <c r="E551">
        <v>401.7</v>
      </c>
      <c r="F551">
        <v>274.49</v>
      </c>
      <c r="G551">
        <v>24305</v>
      </c>
      <c r="H551">
        <v>274.49</v>
      </c>
      <c r="I551">
        <v>548</v>
      </c>
      <c r="J551">
        <v>411.75</v>
      </c>
      <c r="K551">
        <v>274.49</v>
      </c>
      <c r="L551">
        <v>147150</v>
      </c>
      <c r="M551">
        <v>1097</v>
      </c>
      <c r="N551">
        <v>374400</v>
      </c>
      <c r="O551">
        <v>137250</v>
      </c>
      <c r="P551">
        <v>1647</v>
      </c>
      <c r="Q551">
        <v>274.49</v>
      </c>
      <c r="R551">
        <v>5489</v>
      </c>
      <c r="S551">
        <v>1517.5</v>
      </c>
      <c r="T551">
        <v>1759.25</v>
      </c>
      <c r="U551">
        <v>274.49</v>
      </c>
      <c r="V551">
        <v>274.49</v>
      </c>
      <c r="W551">
        <v>274.49</v>
      </c>
      <c r="X551">
        <v>274.49</v>
      </c>
      <c r="Y551">
        <v>274.49</v>
      </c>
      <c r="Z551">
        <v>3217.5</v>
      </c>
      <c r="AA551">
        <v>54890</v>
      </c>
      <c r="AB551">
        <v>35684</v>
      </c>
      <c r="AC551">
        <v>6990</v>
      </c>
      <c r="AD551">
        <v>2715000</v>
      </c>
      <c r="AE551">
        <v>274.49</v>
      </c>
      <c r="AF551">
        <v>1342.5</v>
      </c>
      <c r="AG551">
        <v>274.49</v>
      </c>
      <c r="AH551">
        <v>24878</v>
      </c>
      <c r="AI551">
        <v>41074</v>
      </c>
      <c r="AJ551">
        <v>272400</v>
      </c>
      <c r="AK551">
        <v>274.49</v>
      </c>
      <c r="AL551">
        <v>313.5</v>
      </c>
      <c r="AM551">
        <v>738.15</v>
      </c>
      <c r="AN551">
        <v>274.49</v>
      </c>
      <c r="AO551">
        <v>834</v>
      </c>
      <c r="AP551">
        <v>274.49</v>
      </c>
      <c r="AQ551">
        <v>82099</v>
      </c>
      <c r="AR551">
        <v>3792</v>
      </c>
      <c r="AS551">
        <v>274.49</v>
      </c>
      <c r="AT551">
        <v>294.45</v>
      </c>
      <c r="AU551">
        <v>1671.5</v>
      </c>
      <c r="AV551">
        <v>25976.5</v>
      </c>
      <c r="AW551">
        <v>741.15</v>
      </c>
      <c r="AX551">
        <v>11179</v>
      </c>
      <c r="AY551">
        <v>648.99</v>
      </c>
      <c r="AZ551">
        <v>274.49</v>
      </c>
      <c r="BA551">
        <v>990.2</v>
      </c>
      <c r="BB551">
        <v>986.2</v>
      </c>
      <c r="BC551">
        <v>11079</v>
      </c>
      <c r="BD551">
        <v>463.5</v>
      </c>
      <c r="BE551">
        <v>284.39999999999998</v>
      </c>
      <c r="BF551">
        <v>274.49</v>
      </c>
      <c r="BG551">
        <v>274.49</v>
      </c>
      <c r="BH551">
        <v>1671.5</v>
      </c>
      <c r="BI551">
        <v>274.49</v>
      </c>
      <c r="BJ551">
        <v>2844</v>
      </c>
      <c r="BK551">
        <v>313.5</v>
      </c>
      <c r="BL551">
        <v>11817</v>
      </c>
      <c r="BM551">
        <v>8334</v>
      </c>
      <c r="BN551">
        <v>1756.8</v>
      </c>
      <c r="BO551">
        <v>895.75</v>
      </c>
      <c r="BP551">
        <v>2308.25</v>
      </c>
      <c r="BQ551">
        <v>274.49</v>
      </c>
      <c r="BR551">
        <v>152.24</v>
      </c>
      <c r="BS551">
        <v>5718683</v>
      </c>
      <c r="BT551">
        <v>59067.4</v>
      </c>
      <c r="BU551" t="str">
        <f>SRP[[#This Row],[Tier]]&amp;" - "&amp;DOLLAR(SRP[[#This Row],[United States]],2)&amp;" USD"</f>
        <v>549 - $274.49 USD</v>
      </c>
      <c r="BV551" t="str">
        <f>WSP[[#This Row],[LOOKUP]]</f>
        <v>549 - $192.14 USD</v>
      </c>
    </row>
    <row r="552" spans="1:74" x14ac:dyDescent="0.25">
      <c r="A552">
        <v>550</v>
      </c>
      <c r="B552">
        <v>274.99</v>
      </c>
      <c r="C552">
        <v>20900</v>
      </c>
      <c r="D552">
        <v>1624</v>
      </c>
      <c r="E552">
        <v>402.45</v>
      </c>
      <c r="F552">
        <v>274.99</v>
      </c>
      <c r="G552">
        <v>24350</v>
      </c>
      <c r="H552">
        <v>274.99</v>
      </c>
      <c r="I552">
        <v>549</v>
      </c>
      <c r="J552">
        <v>412.5</v>
      </c>
      <c r="K552">
        <v>274.99</v>
      </c>
      <c r="L552">
        <v>147400</v>
      </c>
      <c r="M552">
        <v>1099</v>
      </c>
      <c r="N552">
        <v>374900</v>
      </c>
      <c r="O552">
        <v>137500</v>
      </c>
      <c r="P552">
        <v>1650</v>
      </c>
      <c r="Q552">
        <v>274.99</v>
      </c>
      <c r="R552">
        <v>5499</v>
      </c>
      <c r="S552">
        <v>1520</v>
      </c>
      <c r="T552">
        <v>1762.5</v>
      </c>
      <c r="U552">
        <v>274.99</v>
      </c>
      <c r="V552">
        <v>274.99</v>
      </c>
      <c r="W552">
        <v>274.99</v>
      </c>
      <c r="X552">
        <v>274.99</v>
      </c>
      <c r="Y552">
        <v>274.99</v>
      </c>
      <c r="Z552">
        <v>3224</v>
      </c>
      <c r="AA552">
        <v>54990</v>
      </c>
      <c r="AB552">
        <v>35749</v>
      </c>
      <c r="AC552">
        <v>7000</v>
      </c>
      <c r="AD552">
        <v>2720000</v>
      </c>
      <c r="AE552">
        <v>274.99</v>
      </c>
      <c r="AF552">
        <v>1345</v>
      </c>
      <c r="AG552">
        <v>274.99</v>
      </c>
      <c r="AH552">
        <v>24900</v>
      </c>
      <c r="AI552">
        <v>41149</v>
      </c>
      <c r="AJ552">
        <v>272900</v>
      </c>
      <c r="AK552">
        <v>274.99</v>
      </c>
      <c r="AL552">
        <v>314</v>
      </c>
      <c r="AM552">
        <v>739.5</v>
      </c>
      <c r="AN552">
        <v>274.99</v>
      </c>
      <c r="AO552">
        <v>835</v>
      </c>
      <c r="AP552">
        <v>274.99</v>
      </c>
      <c r="AQ552">
        <v>82249</v>
      </c>
      <c r="AR552">
        <v>3799</v>
      </c>
      <c r="AS552">
        <v>274.99</v>
      </c>
      <c r="AT552">
        <v>294.95</v>
      </c>
      <c r="AU552">
        <v>1674</v>
      </c>
      <c r="AV552">
        <v>26024</v>
      </c>
      <c r="AW552">
        <v>742.5</v>
      </c>
      <c r="AX552">
        <v>11199</v>
      </c>
      <c r="AY552">
        <v>649.99</v>
      </c>
      <c r="AZ552">
        <v>274.99</v>
      </c>
      <c r="BA552">
        <v>992</v>
      </c>
      <c r="BB552">
        <v>988</v>
      </c>
      <c r="BC552">
        <v>11099</v>
      </c>
      <c r="BD552">
        <v>464</v>
      </c>
      <c r="BE552">
        <v>284.89999999999998</v>
      </c>
      <c r="BF552">
        <v>274.99</v>
      </c>
      <c r="BG552">
        <v>274.99</v>
      </c>
      <c r="BH552">
        <v>1674</v>
      </c>
      <c r="BI552">
        <v>274.99</v>
      </c>
      <c r="BJ552">
        <v>2849</v>
      </c>
      <c r="BK552">
        <v>314</v>
      </c>
      <c r="BL552">
        <v>11840</v>
      </c>
      <c r="BM552">
        <v>8349</v>
      </c>
      <c r="BN552">
        <v>1760</v>
      </c>
      <c r="BO552">
        <v>897.5</v>
      </c>
      <c r="BP552">
        <v>2312.5</v>
      </c>
      <c r="BQ552">
        <v>274.99</v>
      </c>
      <c r="BR552">
        <v>152.49</v>
      </c>
      <c r="BS552">
        <v>5729100</v>
      </c>
      <c r="BT552">
        <v>59175</v>
      </c>
      <c r="BU552" t="str">
        <f>SRP[[#This Row],[Tier]]&amp;" - "&amp;DOLLAR(SRP[[#This Row],[United States]],2)&amp;" USD"</f>
        <v>550 - $274.99 USD</v>
      </c>
      <c r="BV552" t="str">
        <f>WSP[[#This Row],[LOOKUP]]</f>
        <v>550 - $192.49 USD</v>
      </c>
    </row>
    <row r="553" spans="1:74" x14ac:dyDescent="0.25">
      <c r="A553">
        <v>551</v>
      </c>
      <c r="B553">
        <v>275.49</v>
      </c>
      <c r="C553">
        <v>20938</v>
      </c>
      <c r="D553">
        <v>1626.5</v>
      </c>
      <c r="E553">
        <v>403.2</v>
      </c>
      <c r="F553">
        <v>275.49</v>
      </c>
      <c r="G553">
        <v>24395</v>
      </c>
      <c r="H553">
        <v>275.49</v>
      </c>
      <c r="I553">
        <v>550</v>
      </c>
      <c r="J553">
        <v>413.25</v>
      </c>
      <c r="K553">
        <v>275.49</v>
      </c>
      <c r="L553">
        <v>147650</v>
      </c>
      <c r="M553">
        <v>1101</v>
      </c>
      <c r="N553">
        <v>375400</v>
      </c>
      <c r="O553">
        <v>137750</v>
      </c>
      <c r="P553">
        <v>1653</v>
      </c>
      <c r="Q553">
        <v>275.49</v>
      </c>
      <c r="R553">
        <v>5509</v>
      </c>
      <c r="S553">
        <v>1522.5</v>
      </c>
      <c r="T553">
        <v>1765.75</v>
      </c>
      <c r="U553">
        <v>275.49</v>
      </c>
      <c r="V553">
        <v>275.49</v>
      </c>
      <c r="W553">
        <v>275.49</v>
      </c>
      <c r="X553">
        <v>275.49</v>
      </c>
      <c r="Y553">
        <v>275.49</v>
      </c>
      <c r="Z553">
        <v>3230.5</v>
      </c>
      <c r="AA553">
        <v>55090</v>
      </c>
      <c r="AB553">
        <v>35814</v>
      </c>
      <c r="AC553">
        <v>7010</v>
      </c>
      <c r="AD553">
        <v>2725000</v>
      </c>
      <c r="AE553">
        <v>275.49</v>
      </c>
      <c r="AF553">
        <v>1347.5</v>
      </c>
      <c r="AG553">
        <v>275.49</v>
      </c>
      <c r="AH553">
        <v>24922</v>
      </c>
      <c r="AI553">
        <v>41224</v>
      </c>
      <c r="AJ553">
        <v>273400</v>
      </c>
      <c r="AK553">
        <v>275.49</v>
      </c>
      <c r="AL553">
        <v>314.5</v>
      </c>
      <c r="AM553">
        <v>740.85</v>
      </c>
      <c r="AN553">
        <v>275.49</v>
      </c>
      <c r="AO553">
        <v>837</v>
      </c>
      <c r="AP553">
        <v>275.49</v>
      </c>
      <c r="AQ553">
        <v>82399</v>
      </c>
      <c r="AR553">
        <v>3806</v>
      </c>
      <c r="AS553">
        <v>275.49</v>
      </c>
      <c r="AT553">
        <v>295.45</v>
      </c>
      <c r="AU553">
        <v>1676.5</v>
      </c>
      <c r="AV553">
        <v>26071.5</v>
      </c>
      <c r="AW553">
        <v>743.85</v>
      </c>
      <c r="AX553">
        <v>11219</v>
      </c>
      <c r="AY553">
        <v>650.99</v>
      </c>
      <c r="AZ553">
        <v>275.49</v>
      </c>
      <c r="BA553">
        <v>993.8</v>
      </c>
      <c r="BB553">
        <v>989.8</v>
      </c>
      <c r="BC553">
        <v>11119</v>
      </c>
      <c r="BD553">
        <v>464.5</v>
      </c>
      <c r="BE553">
        <v>285.39999999999998</v>
      </c>
      <c r="BF553">
        <v>275.49</v>
      </c>
      <c r="BG553">
        <v>275.49</v>
      </c>
      <c r="BH553">
        <v>1676.5</v>
      </c>
      <c r="BI553">
        <v>275.49</v>
      </c>
      <c r="BJ553">
        <v>2854</v>
      </c>
      <c r="BK553">
        <v>314.5</v>
      </c>
      <c r="BL553">
        <v>11863</v>
      </c>
      <c r="BM553">
        <v>8364</v>
      </c>
      <c r="BN553">
        <v>1763.2</v>
      </c>
      <c r="BO553">
        <v>899.25</v>
      </c>
      <c r="BP553">
        <v>2316.75</v>
      </c>
      <c r="BQ553">
        <v>275.49</v>
      </c>
      <c r="BR553">
        <v>152.74</v>
      </c>
      <c r="BS553">
        <v>5739517</v>
      </c>
      <c r="BT553">
        <v>59282.6</v>
      </c>
      <c r="BU553" t="str">
        <f>SRP[[#This Row],[Tier]]&amp;" - "&amp;DOLLAR(SRP[[#This Row],[United States]],2)&amp;" USD"</f>
        <v>551 - $275.49 USD</v>
      </c>
      <c r="BV553" t="str">
        <f>WSP[[#This Row],[LOOKUP]]</f>
        <v>551 - $192.84 USD</v>
      </c>
    </row>
    <row r="554" spans="1:74" x14ac:dyDescent="0.25">
      <c r="A554">
        <v>552</v>
      </c>
      <c r="B554">
        <v>275.99</v>
      </c>
      <c r="C554">
        <v>20976</v>
      </c>
      <c r="D554">
        <v>1629</v>
      </c>
      <c r="E554">
        <v>403.95</v>
      </c>
      <c r="F554">
        <v>275.99</v>
      </c>
      <c r="G554">
        <v>24440</v>
      </c>
      <c r="H554">
        <v>275.99</v>
      </c>
      <c r="I554">
        <v>551</v>
      </c>
      <c r="J554">
        <v>414</v>
      </c>
      <c r="K554">
        <v>275.99</v>
      </c>
      <c r="L554">
        <v>147900</v>
      </c>
      <c r="M554">
        <v>1103</v>
      </c>
      <c r="N554">
        <v>375900</v>
      </c>
      <c r="O554">
        <v>138000</v>
      </c>
      <c r="P554">
        <v>1656</v>
      </c>
      <c r="Q554">
        <v>275.99</v>
      </c>
      <c r="R554">
        <v>5519</v>
      </c>
      <c r="S554">
        <v>1525</v>
      </c>
      <c r="T554">
        <v>1769</v>
      </c>
      <c r="U554">
        <v>275.99</v>
      </c>
      <c r="V554">
        <v>275.99</v>
      </c>
      <c r="W554">
        <v>275.99</v>
      </c>
      <c r="X554">
        <v>275.99</v>
      </c>
      <c r="Y554">
        <v>275.99</v>
      </c>
      <c r="Z554">
        <v>3237</v>
      </c>
      <c r="AA554">
        <v>55190</v>
      </c>
      <c r="AB554">
        <v>35879</v>
      </c>
      <c r="AC554">
        <v>7020</v>
      </c>
      <c r="AD554">
        <v>2730000</v>
      </c>
      <c r="AE554">
        <v>275.99</v>
      </c>
      <c r="AF554">
        <v>1350</v>
      </c>
      <c r="AG554">
        <v>275.99</v>
      </c>
      <c r="AH554">
        <v>24944</v>
      </c>
      <c r="AI554">
        <v>41299</v>
      </c>
      <c r="AJ554">
        <v>273900</v>
      </c>
      <c r="AK554">
        <v>275.99</v>
      </c>
      <c r="AL554">
        <v>315</v>
      </c>
      <c r="AM554">
        <v>742.2</v>
      </c>
      <c r="AN554">
        <v>275.99</v>
      </c>
      <c r="AO554">
        <v>838</v>
      </c>
      <c r="AP554">
        <v>275.99</v>
      </c>
      <c r="AQ554">
        <v>82549</v>
      </c>
      <c r="AR554">
        <v>3813</v>
      </c>
      <c r="AS554">
        <v>275.99</v>
      </c>
      <c r="AT554">
        <v>295.95</v>
      </c>
      <c r="AU554">
        <v>1679</v>
      </c>
      <c r="AV554">
        <v>26119</v>
      </c>
      <c r="AW554">
        <v>745.2</v>
      </c>
      <c r="AX554">
        <v>11239</v>
      </c>
      <c r="AY554">
        <v>651.99</v>
      </c>
      <c r="AZ554">
        <v>275.99</v>
      </c>
      <c r="BA554">
        <v>995.6</v>
      </c>
      <c r="BB554">
        <v>991.6</v>
      </c>
      <c r="BC554">
        <v>11139</v>
      </c>
      <c r="BD554">
        <v>465</v>
      </c>
      <c r="BE554">
        <v>285.89999999999998</v>
      </c>
      <c r="BF554">
        <v>275.99</v>
      </c>
      <c r="BG554">
        <v>275.99</v>
      </c>
      <c r="BH554">
        <v>1679</v>
      </c>
      <c r="BI554">
        <v>275.99</v>
      </c>
      <c r="BJ554">
        <v>2859</v>
      </c>
      <c r="BK554">
        <v>315</v>
      </c>
      <c r="BL554">
        <v>11886</v>
      </c>
      <c r="BM554">
        <v>8379</v>
      </c>
      <c r="BN554">
        <v>1766.4</v>
      </c>
      <c r="BO554">
        <v>901</v>
      </c>
      <c r="BP554">
        <v>2321</v>
      </c>
      <c r="BQ554">
        <v>275.99</v>
      </c>
      <c r="BR554">
        <v>152.99</v>
      </c>
      <c r="BS554">
        <v>5749934</v>
      </c>
      <c r="BT554">
        <v>59390.2</v>
      </c>
      <c r="BU554" t="str">
        <f>SRP[[#This Row],[Tier]]&amp;" - "&amp;DOLLAR(SRP[[#This Row],[United States]],2)&amp;" USD"</f>
        <v>552 - $275.99 USD</v>
      </c>
      <c r="BV554" t="str">
        <f>WSP[[#This Row],[LOOKUP]]</f>
        <v>552 - $193.19 USD</v>
      </c>
    </row>
    <row r="555" spans="1:74" x14ac:dyDescent="0.25">
      <c r="A555">
        <v>553</v>
      </c>
      <c r="B555">
        <v>276.49</v>
      </c>
      <c r="C555">
        <v>21014</v>
      </c>
      <c r="D555">
        <v>1631.5</v>
      </c>
      <c r="E555">
        <v>404.7</v>
      </c>
      <c r="F555">
        <v>276.49</v>
      </c>
      <c r="G555">
        <v>24485</v>
      </c>
      <c r="H555">
        <v>276.49</v>
      </c>
      <c r="I555">
        <v>552</v>
      </c>
      <c r="J555">
        <v>414.75</v>
      </c>
      <c r="K555">
        <v>276.49</v>
      </c>
      <c r="L555">
        <v>148150</v>
      </c>
      <c r="M555">
        <v>1105</v>
      </c>
      <c r="N555">
        <v>376400</v>
      </c>
      <c r="O555">
        <v>138250</v>
      </c>
      <c r="P555">
        <v>1659</v>
      </c>
      <c r="Q555">
        <v>276.49</v>
      </c>
      <c r="R555">
        <v>5529</v>
      </c>
      <c r="S555">
        <v>1527.5</v>
      </c>
      <c r="T555">
        <v>1772.25</v>
      </c>
      <c r="U555">
        <v>276.49</v>
      </c>
      <c r="V555">
        <v>276.49</v>
      </c>
      <c r="W555">
        <v>276.49</v>
      </c>
      <c r="X555">
        <v>276.49</v>
      </c>
      <c r="Y555">
        <v>276.49</v>
      </c>
      <c r="Z555">
        <v>3243.5</v>
      </c>
      <c r="AA555">
        <v>55290</v>
      </c>
      <c r="AB555">
        <v>35944</v>
      </c>
      <c r="AC555">
        <v>7030</v>
      </c>
      <c r="AD555">
        <v>2735000</v>
      </c>
      <c r="AE555">
        <v>276.49</v>
      </c>
      <c r="AF555">
        <v>1352.5</v>
      </c>
      <c r="AG555">
        <v>276.49</v>
      </c>
      <c r="AH555">
        <v>24966</v>
      </c>
      <c r="AI555">
        <v>41374</v>
      </c>
      <c r="AJ555">
        <v>274400</v>
      </c>
      <c r="AK555">
        <v>276.49</v>
      </c>
      <c r="AL555">
        <v>315.5</v>
      </c>
      <c r="AM555">
        <v>743.55</v>
      </c>
      <c r="AN555">
        <v>276.49</v>
      </c>
      <c r="AO555">
        <v>840</v>
      </c>
      <c r="AP555">
        <v>276.49</v>
      </c>
      <c r="AQ555">
        <v>82699</v>
      </c>
      <c r="AR555">
        <v>3820</v>
      </c>
      <c r="AS555">
        <v>276.49</v>
      </c>
      <c r="AT555">
        <v>296.45</v>
      </c>
      <c r="AU555">
        <v>1681.5</v>
      </c>
      <c r="AV555">
        <v>26166.5</v>
      </c>
      <c r="AW555">
        <v>746.55</v>
      </c>
      <c r="AX555">
        <v>11259</v>
      </c>
      <c r="AY555">
        <v>652.99</v>
      </c>
      <c r="AZ555">
        <v>276.49</v>
      </c>
      <c r="BA555">
        <v>997.4</v>
      </c>
      <c r="BB555">
        <v>993.4</v>
      </c>
      <c r="BC555">
        <v>11159</v>
      </c>
      <c r="BD555">
        <v>465.5</v>
      </c>
      <c r="BE555">
        <v>286.39999999999998</v>
      </c>
      <c r="BF555">
        <v>276.49</v>
      </c>
      <c r="BG555">
        <v>276.49</v>
      </c>
      <c r="BH555">
        <v>1681.5</v>
      </c>
      <c r="BI555">
        <v>276.49</v>
      </c>
      <c r="BJ555">
        <v>2864</v>
      </c>
      <c r="BK555">
        <v>315.5</v>
      </c>
      <c r="BL555">
        <v>11909</v>
      </c>
      <c r="BM555">
        <v>8394</v>
      </c>
      <c r="BN555">
        <v>1769.6</v>
      </c>
      <c r="BO555">
        <v>902.75</v>
      </c>
      <c r="BP555">
        <v>2325.25</v>
      </c>
      <c r="BQ555">
        <v>276.49</v>
      </c>
      <c r="BR555">
        <v>153.24</v>
      </c>
      <c r="BS555">
        <v>5760351</v>
      </c>
      <c r="BT555">
        <v>59497.8</v>
      </c>
      <c r="BU555" t="str">
        <f>SRP[[#This Row],[Tier]]&amp;" - "&amp;DOLLAR(SRP[[#This Row],[United States]],2)&amp;" USD"</f>
        <v>553 - $276.49 USD</v>
      </c>
      <c r="BV555" t="str">
        <f>WSP[[#This Row],[LOOKUP]]</f>
        <v>553 - $193.54 USD</v>
      </c>
    </row>
    <row r="556" spans="1:74" x14ac:dyDescent="0.25">
      <c r="A556">
        <v>554</v>
      </c>
      <c r="B556">
        <v>276.99</v>
      </c>
      <c r="C556">
        <v>21052</v>
      </c>
      <c r="D556">
        <v>1634</v>
      </c>
      <c r="E556">
        <v>405.45</v>
      </c>
      <c r="F556">
        <v>276.99</v>
      </c>
      <c r="G556">
        <v>24530</v>
      </c>
      <c r="H556">
        <v>276.99</v>
      </c>
      <c r="I556">
        <v>553</v>
      </c>
      <c r="J556">
        <v>415.5</v>
      </c>
      <c r="K556">
        <v>276.99</v>
      </c>
      <c r="L556">
        <v>148400</v>
      </c>
      <c r="M556">
        <v>1107</v>
      </c>
      <c r="N556">
        <v>376900</v>
      </c>
      <c r="O556">
        <v>138500</v>
      </c>
      <c r="P556">
        <v>1662</v>
      </c>
      <c r="Q556">
        <v>276.99</v>
      </c>
      <c r="R556">
        <v>5539</v>
      </c>
      <c r="S556">
        <v>1530</v>
      </c>
      <c r="T556">
        <v>1775.5</v>
      </c>
      <c r="U556">
        <v>276.99</v>
      </c>
      <c r="V556">
        <v>276.99</v>
      </c>
      <c r="W556">
        <v>276.99</v>
      </c>
      <c r="X556">
        <v>276.99</v>
      </c>
      <c r="Y556">
        <v>276.99</v>
      </c>
      <c r="Z556">
        <v>3250</v>
      </c>
      <c r="AA556">
        <v>55390</v>
      </c>
      <c r="AB556">
        <v>36009</v>
      </c>
      <c r="AC556">
        <v>7040</v>
      </c>
      <c r="AD556">
        <v>2740000</v>
      </c>
      <c r="AE556">
        <v>276.99</v>
      </c>
      <c r="AF556">
        <v>1355</v>
      </c>
      <c r="AG556">
        <v>276.99</v>
      </c>
      <c r="AH556">
        <v>24988</v>
      </c>
      <c r="AI556">
        <v>41449</v>
      </c>
      <c r="AJ556">
        <v>274900</v>
      </c>
      <c r="AK556">
        <v>276.99</v>
      </c>
      <c r="AL556">
        <v>316</v>
      </c>
      <c r="AM556">
        <v>744.9</v>
      </c>
      <c r="AN556">
        <v>276.99</v>
      </c>
      <c r="AO556">
        <v>841</v>
      </c>
      <c r="AP556">
        <v>276.99</v>
      </c>
      <c r="AQ556">
        <v>82849</v>
      </c>
      <c r="AR556">
        <v>3827</v>
      </c>
      <c r="AS556">
        <v>276.99</v>
      </c>
      <c r="AT556">
        <v>296.95</v>
      </c>
      <c r="AU556">
        <v>1684</v>
      </c>
      <c r="AV556">
        <v>26214</v>
      </c>
      <c r="AW556">
        <v>747.9</v>
      </c>
      <c r="AX556">
        <v>11279</v>
      </c>
      <c r="AY556">
        <v>653.99</v>
      </c>
      <c r="AZ556">
        <v>276.99</v>
      </c>
      <c r="BA556">
        <v>999.2</v>
      </c>
      <c r="BB556">
        <v>995.2</v>
      </c>
      <c r="BC556">
        <v>11179</v>
      </c>
      <c r="BD556">
        <v>466</v>
      </c>
      <c r="BE556">
        <v>286.89999999999998</v>
      </c>
      <c r="BF556">
        <v>276.99</v>
      </c>
      <c r="BG556">
        <v>276.99</v>
      </c>
      <c r="BH556">
        <v>1684</v>
      </c>
      <c r="BI556">
        <v>276.99</v>
      </c>
      <c r="BJ556">
        <v>2869</v>
      </c>
      <c r="BK556">
        <v>316</v>
      </c>
      <c r="BL556">
        <v>11932</v>
      </c>
      <c r="BM556">
        <v>8409</v>
      </c>
      <c r="BN556">
        <v>1772.8</v>
      </c>
      <c r="BO556">
        <v>904.5</v>
      </c>
      <c r="BP556">
        <v>2329.5</v>
      </c>
      <c r="BQ556">
        <v>276.99</v>
      </c>
      <c r="BR556">
        <v>153.49</v>
      </c>
      <c r="BS556">
        <v>5770768</v>
      </c>
      <c r="BT556">
        <v>59605.4</v>
      </c>
      <c r="BU556" t="str">
        <f>SRP[[#This Row],[Tier]]&amp;" - "&amp;DOLLAR(SRP[[#This Row],[United States]],2)&amp;" USD"</f>
        <v>554 - $276.99 USD</v>
      </c>
      <c r="BV556" t="str">
        <f>WSP[[#This Row],[LOOKUP]]</f>
        <v>554 - $193.89 USD</v>
      </c>
    </row>
    <row r="557" spans="1:74" x14ac:dyDescent="0.25">
      <c r="A557">
        <v>555</v>
      </c>
      <c r="B557">
        <v>277.49</v>
      </c>
      <c r="C557">
        <v>21090</v>
      </c>
      <c r="D557">
        <v>1636.5</v>
      </c>
      <c r="E557">
        <v>406.2</v>
      </c>
      <c r="F557">
        <v>277.49</v>
      </c>
      <c r="G557">
        <v>24575</v>
      </c>
      <c r="H557">
        <v>277.49</v>
      </c>
      <c r="I557">
        <v>554</v>
      </c>
      <c r="J557">
        <v>416.25</v>
      </c>
      <c r="K557">
        <v>277.49</v>
      </c>
      <c r="L557">
        <v>148650</v>
      </c>
      <c r="M557">
        <v>1109</v>
      </c>
      <c r="N557">
        <v>377400</v>
      </c>
      <c r="O557">
        <v>138750</v>
      </c>
      <c r="P557">
        <v>1665</v>
      </c>
      <c r="Q557">
        <v>277.49</v>
      </c>
      <c r="R557">
        <v>5549</v>
      </c>
      <c r="S557">
        <v>1532.5</v>
      </c>
      <c r="T557">
        <v>1778.75</v>
      </c>
      <c r="U557">
        <v>277.49</v>
      </c>
      <c r="V557">
        <v>277.49</v>
      </c>
      <c r="W557">
        <v>277.49</v>
      </c>
      <c r="X557">
        <v>277.49</v>
      </c>
      <c r="Y557">
        <v>277.49</v>
      </c>
      <c r="Z557">
        <v>3256.5</v>
      </c>
      <c r="AA557">
        <v>55490</v>
      </c>
      <c r="AB557">
        <v>36074</v>
      </c>
      <c r="AC557">
        <v>7050</v>
      </c>
      <c r="AD557">
        <v>2745000</v>
      </c>
      <c r="AE557">
        <v>277.49</v>
      </c>
      <c r="AF557">
        <v>1357.5</v>
      </c>
      <c r="AG557">
        <v>277.49</v>
      </c>
      <c r="AH557">
        <v>25010</v>
      </c>
      <c r="AI557">
        <v>41524</v>
      </c>
      <c r="AJ557">
        <v>275400</v>
      </c>
      <c r="AK557">
        <v>277.49</v>
      </c>
      <c r="AL557">
        <v>316.5</v>
      </c>
      <c r="AM557">
        <v>746.25</v>
      </c>
      <c r="AN557">
        <v>277.49</v>
      </c>
      <c r="AO557">
        <v>843</v>
      </c>
      <c r="AP557">
        <v>277.49</v>
      </c>
      <c r="AQ557">
        <v>82999</v>
      </c>
      <c r="AR557">
        <v>3834</v>
      </c>
      <c r="AS557">
        <v>277.49</v>
      </c>
      <c r="AT557">
        <v>297.45</v>
      </c>
      <c r="AU557">
        <v>1686.5</v>
      </c>
      <c r="AV557">
        <v>26261.5</v>
      </c>
      <c r="AW557">
        <v>749.25</v>
      </c>
      <c r="AX557">
        <v>11299</v>
      </c>
      <c r="AY557">
        <v>654.99</v>
      </c>
      <c r="AZ557">
        <v>277.49</v>
      </c>
      <c r="BA557">
        <v>1001</v>
      </c>
      <c r="BB557">
        <v>997</v>
      </c>
      <c r="BC557">
        <v>11199</v>
      </c>
      <c r="BD557">
        <v>466.5</v>
      </c>
      <c r="BE557">
        <v>287.39999999999998</v>
      </c>
      <c r="BF557">
        <v>277.49</v>
      </c>
      <c r="BG557">
        <v>277.49</v>
      </c>
      <c r="BH557">
        <v>1686.5</v>
      </c>
      <c r="BI557">
        <v>277.49</v>
      </c>
      <c r="BJ557">
        <v>2874</v>
      </c>
      <c r="BK557">
        <v>316.5</v>
      </c>
      <c r="BL557">
        <v>11955</v>
      </c>
      <c r="BM557">
        <v>8424</v>
      </c>
      <c r="BN557">
        <v>1776</v>
      </c>
      <c r="BO557">
        <v>906.25</v>
      </c>
      <c r="BP557">
        <v>2333.75</v>
      </c>
      <c r="BQ557">
        <v>277.49</v>
      </c>
      <c r="BR557">
        <v>153.74</v>
      </c>
      <c r="BS557">
        <v>5781185</v>
      </c>
      <c r="BT557">
        <v>59713</v>
      </c>
      <c r="BU557" t="str">
        <f>SRP[[#This Row],[Tier]]&amp;" - "&amp;DOLLAR(SRP[[#This Row],[United States]],2)&amp;" USD"</f>
        <v>555 - $277.49 USD</v>
      </c>
      <c r="BV557" t="str">
        <f>WSP[[#This Row],[LOOKUP]]</f>
        <v>555 - $194.24 USD</v>
      </c>
    </row>
    <row r="558" spans="1:74" x14ac:dyDescent="0.25">
      <c r="A558">
        <v>556</v>
      </c>
      <c r="B558">
        <v>277.99</v>
      </c>
      <c r="C558">
        <v>21128</v>
      </c>
      <c r="D558">
        <v>1639</v>
      </c>
      <c r="E558">
        <v>406.95</v>
      </c>
      <c r="F558">
        <v>277.99</v>
      </c>
      <c r="G558">
        <v>24620</v>
      </c>
      <c r="H558">
        <v>277.99</v>
      </c>
      <c r="I558">
        <v>555</v>
      </c>
      <c r="J558">
        <v>417</v>
      </c>
      <c r="K558">
        <v>277.99</v>
      </c>
      <c r="L558">
        <v>148900</v>
      </c>
      <c r="M558">
        <v>1111</v>
      </c>
      <c r="N558">
        <v>377900</v>
      </c>
      <c r="O558">
        <v>139000</v>
      </c>
      <c r="P558">
        <v>1668</v>
      </c>
      <c r="Q558">
        <v>277.99</v>
      </c>
      <c r="R558">
        <v>5559</v>
      </c>
      <c r="S558">
        <v>1535</v>
      </c>
      <c r="T558">
        <v>1782</v>
      </c>
      <c r="U558">
        <v>277.99</v>
      </c>
      <c r="V558">
        <v>277.99</v>
      </c>
      <c r="W558">
        <v>277.99</v>
      </c>
      <c r="X558">
        <v>277.99</v>
      </c>
      <c r="Y558">
        <v>277.99</v>
      </c>
      <c r="Z558">
        <v>3263</v>
      </c>
      <c r="AA558">
        <v>55590</v>
      </c>
      <c r="AB558">
        <v>36139</v>
      </c>
      <c r="AC558">
        <v>7060</v>
      </c>
      <c r="AD558">
        <v>2750000</v>
      </c>
      <c r="AE558">
        <v>277.99</v>
      </c>
      <c r="AF558">
        <v>1360</v>
      </c>
      <c r="AG558">
        <v>277.99</v>
      </c>
      <c r="AH558">
        <v>25032</v>
      </c>
      <c r="AI558">
        <v>41599</v>
      </c>
      <c r="AJ558">
        <v>275900</v>
      </c>
      <c r="AK558">
        <v>277.99</v>
      </c>
      <c r="AL558">
        <v>317</v>
      </c>
      <c r="AM558">
        <v>747.6</v>
      </c>
      <c r="AN558">
        <v>277.99</v>
      </c>
      <c r="AO558">
        <v>844</v>
      </c>
      <c r="AP558">
        <v>277.99</v>
      </c>
      <c r="AQ558">
        <v>83149</v>
      </c>
      <c r="AR558">
        <v>3841</v>
      </c>
      <c r="AS558">
        <v>277.99</v>
      </c>
      <c r="AT558">
        <v>297.95</v>
      </c>
      <c r="AU558">
        <v>1689</v>
      </c>
      <c r="AV558">
        <v>26309</v>
      </c>
      <c r="AW558">
        <v>750.6</v>
      </c>
      <c r="AX558">
        <v>11319</v>
      </c>
      <c r="AY558">
        <v>655.99</v>
      </c>
      <c r="AZ558">
        <v>277.99</v>
      </c>
      <c r="BA558">
        <v>1002.8</v>
      </c>
      <c r="BB558">
        <v>998.8</v>
      </c>
      <c r="BC558">
        <v>11219</v>
      </c>
      <c r="BD558">
        <v>467</v>
      </c>
      <c r="BE558">
        <v>287.89999999999998</v>
      </c>
      <c r="BF558">
        <v>277.99</v>
      </c>
      <c r="BG558">
        <v>277.99</v>
      </c>
      <c r="BH558">
        <v>1689</v>
      </c>
      <c r="BI558">
        <v>277.99</v>
      </c>
      <c r="BJ558">
        <v>2879</v>
      </c>
      <c r="BK558">
        <v>317</v>
      </c>
      <c r="BL558">
        <v>11978</v>
      </c>
      <c r="BM558">
        <v>8439</v>
      </c>
      <c r="BN558">
        <v>1779.2</v>
      </c>
      <c r="BO558">
        <v>908</v>
      </c>
      <c r="BP558">
        <v>2338</v>
      </c>
      <c r="BQ558">
        <v>277.99</v>
      </c>
      <c r="BR558">
        <v>153.99</v>
      </c>
      <c r="BS558">
        <v>5791602</v>
      </c>
      <c r="BT558">
        <v>59820.6</v>
      </c>
      <c r="BU558" t="str">
        <f>SRP[[#This Row],[Tier]]&amp;" - "&amp;DOLLAR(SRP[[#This Row],[United States]],2)&amp;" USD"</f>
        <v>556 - $277.99 USD</v>
      </c>
      <c r="BV558" t="str">
        <f>WSP[[#This Row],[LOOKUP]]</f>
        <v>556 - $194.59 USD</v>
      </c>
    </row>
    <row r="559" spans="1:74" x14ac:dyDescent="0.25">
      <c r="A559">
        <v>557</v>
      </c>
      <c r="B559">
        <v>278.49</v>
      </c>
      <c r="C559">
        <v>21166</v>
      </c>
      <c r="D559">
        <v>1641.5</v>
      </c>
      <c r="E559">
        <v>407.7</v>
      </c>
      <c r="F559">
        <v>278.49</v>
      </c>
      <c r="G559">
        <v>24665</v>
      </c>
      <c r="H559">
        <v>278.49</v>
      </c>
      <c r="I559">
        <v>556</v>
      </c>
      <c r="J559">
        <v>417.75</v>
      </c>
      <c r="K559">
        <v>278.49</v>
      </c>
      <c r="L559">
        <v>149150</v>
      </c>
      <c r="M559">
        <v>1113</v>
      </c>
      <c r="N559">
        <v>378400</v>
      </c>
      <c r="O559">
        <v>139250</v>
      </c>
      <c r="P559">
        <v>1671</v>
      </c>
      <c r="Q559">
        <v>278.49</v>
      </c>
      <c r="R559">
        <v>5569</v>
      </c>
      <c r="S559">
        <v>1537.5</v>
      </c>
      <c r="T559">
        <v>1785.25</v>
      </c>
      <c r="U559">
        <v>278.49</v>
      </c>
      <c r="V559">
        <v>278.49</v>
      </c>
      <c r="W559">
        <v>278.49</v>
      </c>
      <c r="X559">
        <v>278.49</v>
      </c>
      <c r="Y559">
        <v>278.49</v>
      </c>
      <c r="Z559">
        <v>3269.5</v>
      </c>
      <c r="AA559">
        <v>55690</v>
      </c>
      <c r="AB559">
        <v>36204</v>
      </c>
      <c r="AC559">
        <v>7070</v>
      </c>
      <c r="AD559">
        <v>2755000</v>
      </c>
      <c r="AE559">
        <v>278.49</v>
      </c>
      <c r="AF559">
        <v>1362.5</v>
      </c>
      <c r="AG559">
        <v>278.49</v>
      </c>
      <c r="AH559">
        <v>25054</v>
      </c>
      <c r="AI559">
        <v>41674</v>
      </c>
      <c r="AJ559">
        <v>276400</v>
      </c>
      <c r="AK559">
        <v>278.49</v>
      </c>
      <c r="AL559">
        <v>317.5</v>
      </c>
      <c r="AM559">
        <v>748.95</v>
      </c>
      <c r="AN559">
        <v>278.49</v>
      </c>
      <c r="AO559">
        <v>846</v>
      </c>
      <c r="AP559">
        <v>278.49</v>
      </c>
      <c r="AQ559">
        <v>83299</v>
      </c>
      <c r="AR559">
        <v>3848</v>
      </c>
      <c r="AS559">
        <v>278.49</v>
      </c>
      <c r="AT559">
        <v>298.45</v>
      </c>
      <c r="AU559">
        <v>1691.5</v>
      </c>
      <c r="AV559">
        <v>26356.5</v>
      </c>
      <c r="AW559">
        <v>751.95</v>
      </c>
      <c r="AX559">
        <v>11339</v>
      </c>
      <c r="AY559">
        <v>656.99</v>
      </c>
      <c r="AZ559">
        <v>278.49</v>
      </c>
      <c r="BA559">
        <v>1004.6</v>
      </c>
      <c r="BB559">
        <v>1000.6</v>
      </c>
      <c r="BC559">
        <v>11239</v>
      </c>
      <c r="BD559">
        <v>467.5</v>
      </c>
      <c r="BE559">
        <v>288.39999999999998</v>
      </c>
      <c r="BF559">
        <v>278.49</v>
      </c>
      <c r="BG559">
        <v>278.49</v>
      </c>
      <c r="BH559">
        <v>1691.5</v>
      </c>
      <c r="BI559">
        <v>278.49</v>
      </c>
      <c r="BJ559">
        <v>2884</v>
      </c>
      <c r="BK559">
        <v>317.5</v>
      </c>
      <c r="BL559">
        <v>12001</v>
      </c>
      <c r="BM559">
        <v>8454</v>
      </c>
      <c r="BN559">
        <v>1782.4</v>
      </c>
      <c r="BO559">
        <v>909.75</v>
      </c>
      <c r="BP559">
        <v>2342.25</v>
      </c>
      <c r="BQ559">
        <v>278.49</v>
      </c>
      <c r="BR559">
        <v>154.24</v>
      </c>
      <c r="BS559">
        <v>5802019</v>
      </c>
      <c r="BT559">
        <v>59928.2</v>
      </c>
      <c r="BU559" t="str">
        <f>SRP[[#This Row],[Tier]]&amp;" - "&amp;DOLLAR(SRP[[#This Row],[United States]],2)&amp;" USD"</f>
        <v>557 - $278.49 USD</v>
      </c>
      <c r="BV559" t="str">
        <f>WSP[[#This Row],[LOOKUP]]</f>
        <v>557 - $194.94 USD</v>
      </c>
    </row>
    <row r="560" spans="1:74" x14ac:dyDescent="0.25">
      <c r="A560">
        <v>558</v>
      </c>
      <c r="B560">
        <v>278.99</v>
      </c>
      <c r="C560">
        <v>21204</v>
      </c>
      <c r="D560">
        <v>1644</v>
      </c>
      <c r="E560">
        <v>408.45</v>
      </c>
      <c r="F560">
        <v>278.99</v>
      </c>
      <c r="G560">
        <v>24710</v>
      </c>
      <c r="H560">
        <v>278.99</v>
      </c>
      <c r="I560">
        <v>557</v>
      </c>
      <c r="J560">
        <v>418.5</v>
      </c>
      <c r="K560">
        <v>278.99</v>
      </c>
      <c r="L560">
        <v>149400</v>
      </c>
      <c r="M560">
        <v>1115</v>
      </c>
      <c r="N560">
        <v>378900</v>
      </c>
      <c r="O560">
        <v>139500</v>
      </c>
      <c r="P560">
        <v>1674</v>
      </c>
      <c r="Q560">
        <v>278.99</v>
      </c>
      <c r="R560">
        <v>5579</v>
      </c>
      <c r="S560">
        <v>1540</v>
      </c>
      <c r="T560">
        <v>1788.5</v>
      </c>
      <c r="U560">
        <v>278.99</v>
      </c>
      <c r="V560">
        <v>278.99</v>
      </c>
      <c r="W560">
        <v>278.99</v>
      </c>
      <c r="X560">
        <v>278.99</v>
      </c>
      <c r="Y560">
        <v>278.99</v>
      </c>
      <c r="Z560">
        <v>3276</v>
      </c>
      <c r="AA560">
        <v>55790</v>
      </c>
      <c r="AB560">
        <v>36269</v>
      </c>
      <c r="AC560">
        <v>7080</v>
      </c>
      <c r="AD560">
        <v>2760000</v>
      </c>
      <c r="AE560">
        <v>278.99</v>
      </c>
      <c r="AF560">
        <v>1365</v>
      </c>
      <c r="AG560">
        <v>278.99</v>
      </c>
      <c r="AH560">
        <v>25076</v>
      </c>
      <c r="AI560">
        <v>41749</v>
      </c>
      <c r="AJ560">
        <v>276900</v>
      </c>
      <c r="AK560">
        <v>278.99</v>
      </c>
      <c r="AL560">
        <v>318</v>
      </c>
      <c r="AM560">
        <v>750.3</v>
      </c>
      <c r="AN560">
        <v>278.99</v>
      </c>
      <c r="AO560">
        <v>847</v>
      </c>
      <c r="AP560">
        <v>278.99</v>
      </c>
      <c r="AQ560">
        <v>83449</v>
      </c>
      <c r="AR560">
        <v>3855</v>
      </c>
      <c r="AS560">
        <v>278.99</v>
      </c>
      <c r="AT560">
        <v>298.95</v>
      </c>
      <c r="AU560">
        <v>1694</v>
      </c>
      <c r="AV560">
        <v>26404</v>
      </c>
      <c r="AW560">
        <v>753.3</v>
      </c>
      <c r="AX560">
        <v>11359</v>
      </c>
      <c r="AY560">
        <v>657.99</v>
      </c>
      <c r="AZ560">
        <v>278.99</v>
      </c>
      <c r="BA560">
        <v>1006.4</v>
      </c>
      <c r="BB560">
        <v>1002.4</v>
      </c>
      <c r="BC560">
        <v>11259</v>
      </c>
      <c r="BD560">
        <v>468</v>
      </c>
      <c r="BE560">
        <v>288.89999999999998</v>
      </c>
      <c r="BF560">
        <v>278.99</v>
      </c>
      <c r="BG560">
        <v>278.99</v>
      </c>
      <c r="BH560">
        <v>1694</v>
      </c>
      <c r="BI560">
        <v>278.99</v>
      </c>
      <c r="BJ560">
        <v>2889</v>
      </c>
      <c r="BK560">
        <v>318</v>
      </c>
      <c r="BL560">
        <v>12024</v>
      </c>
      <c r="BM560">
        <v>8469</v>
      </c>
      <c r="BN560">
        <v>1785.6</v>
      </c>
      <c r="BO560">
        <v>911.5</v>
      </c>
      <c r="BP560">
        <v>2346.5</v>
      </c>
      <c r="BQ560">
        <v>278.99</v>
      </c>
      <c r="BR560">
        <v>154.49</v>
      </c>
      <c r="BS560">
        <v>5812436</v>
      </c>
      <c r="BT560">
        <v>60035.8</v>
      </c>
      <c r="BU560" t="str">
        <f>SRP[[#This Row],[Tier]]&amp;" - "&amp;DOLLAR(SRP[[#This Row],[United States]],2)&amp;" USD"</f>
        <v>558 - $278.99 USD</v>
      </c>
      <c r="BV560" t="str">
        <f>WSP[[#This Row],[LOOKUP]]</f>
        <v>558 - $195.29 USD</v>
      </c>
    </row>
    <row r="561" spans="1:74" x14ac:dyDescent="0.25">
      <c r="A561">
        <v>559</v>
      </c>
      <c r="B561">
        <v>279.49</v>
      </c>
      <c r="C561">
        <v>21242</v>
      </c>
      <c r="D561">
        <v>1646.5</v>
      </c>
      <c r="E561">
        <v>409.2</v>
      </c>
      <c r="F561">
        <v>279.49</v>
      </c>
      <c r="G561">
        <v>24755</v>
      </c>
      <c r="H561">
        <v>279.49</v>
      </c>
      <c r="I561">
        <v>558</v>
      </c>
      <c r="J561">
        <v>419.25</v>
      </c>
      <c r="K561">
        <v>279.49</v>
      </c>
      <c r="L561">
        <v>149650</v>
      </c>
      <c r="M561">
        <v>1117</v>
      </c>
      <c r="N561">
        <v>379400</v>
      </c>
      <c r="O561">
        <v>139750</v>
      </c>
      <c r="P561">
        <v>1677</v>
      </c>
      <c r="Q561">
        <v>279.49</v>
      </c>
      <c r="R561">
        <v>5589</v>
      </c>
      <c r="S561">
        <v>1542.5</v>
      </c>
      <c r="T561">
        <v>1791.75</v>
      </c>
      <c r="U561">
        <v>279.49</v>
      </c>
      <c r="V561">
        <v>279.49</v>
      </c>
      <c r="W561">
        <v>279.49</v>
      </c>
      <c r="X561">
        <v>279.49</v>
      </c>
      <c r="Y561">
        <v>279.49</v>
      </c>
      <c r="Z561">
        <v>3282.5</v>
      </c>
      <c r="AA561">
        <v>55890</v>
      </c>
      <c r="AB561">
        <v>36334</v>
      </c>
      <c r="AC561">
        <v>7090</v>
      </c>
      <c r="AD561">
        <v>2765000</v>
      </c>
      <c r="AE561">
        <v>279.49</v>
      </c>
      <c r="AF561">
        <v>1367.5</v>
      </c>
      <c r="AG561">
        <v>279.49</v>
      </c>
      <c r="AH561">
        <v>25098</v>
      </c>
      <c r="AI561">
        <v>41824</v>
      </c>
      <c r="AJ561">
        <v>277400</v>
      </c>
      <c r="AK561">
        <v>279.49</v>
      </c>
      <c r="AL561">
        <v>318.5</v>
      </c>
      <c r="AM561">
        <v>751.65</v>
      </c>
      <c r="AN561">
        <v>279.49</v>
      </c>
      <c r="AO561">
        <v>849</v>
      </c>
      <c r="AP561">
        <v>279.49</v>
      </c>
      <c r="AQ561">
        <v>83599</v>
      </c>
      <c r="AR561">
        <v>3862</v>
      </c>
      <c r="AS561">
        <v>279.49</v>
      </c>
      <c r="AT561">
        <v>299.45</v>
      </c>
      <c r="AU561">
        <v>1696.5</v>
      </c>
      <c r="AV561">
        <v>26451.5</v>
      </c>
      <c r="AW561">
        <v>754.65</v>
      </c>
      <c r="AX561">
        <v>11379</v>
      </c>
      <c r="AY561">
        <v>658.99</v>
      </c>
      <c r="AZ561">
        <v>279.49</v>
      </c>
      <c r="BA561">
        <v>1008.2</v>
      </c>
      <c r="BB561">
        <v>1004.2</v>
      </c>
      <c r="BC561">
        <v>11279</v>
      </c>
      <c r="BD561">
        <v>468.5</v>
      </c>
      <c r="BE561">
        <v>289.39999999999998</v>
      </c>
      <c r="BF561">
        <v>279.49</v>
      </c>
      <c r="BG561">
        <v>279.49</v>
      </c>
      <c r="BH561">
        <v>1696.5</v>
      </c>
      <c r="BI561">
        <v>279.49</v>
      </c>
      <c r="BJ561">
        <v>2894</v>
      </c>
      <c r="BK561">
        <v>318.5</v>
      </c>
      <c r="BL561">
        <v>12047</v>
      </c>
      <c r="BM561">
        <v>8484</v>
      </c>
      <c r="BN561">
        <v>1788.8</v>
      </c>
      <c r="BO561">
        <v>913.25</v>
      </c>
      <c r="BP561">
        <v>2350.75</v>
      </c>
      <c r="BQ561">
        <v>279.49</v>
      </c>
      <c r="BR561">
        <v>154.74</v>
      </c>
      <c r="BS561">
        <v>5822853</v>
      </c>
      <c r="BT561">
        <v>60143.4</v>
      </c>
      <c r="BU561" t="str">
        <f>SRP[[#This Row],[Tier]]&amp;" - "&amp;DOLLAR(SRP[[#This Row],[United States]],2)&amp;" USD"</f>
        <v>559 - $279.49 USD</v>
      </c>
      <c r="BV561" t="str">
        <f>WSP[[#This Row],[LOOKUP]]</f>
        <v>559 - $195.64 USD</v>
      </c>
    </row>
    <row r="562" spans="1:74" x14ac:dyDescent="0.25">
      <c r="A562">
        <v>560</v>
      </c>
      <c r="B562">
        <v>279.99</v>
      </c>
      <c r="C562">
        <v>21280</v>
      </c>
      <c r="D562">
        <v>1649</v>
      </c>
      <c r="E562">
        <v>409.95</v>
      </c>
      <c r="F562">
        <v>279.99</v>
      </c>
      <c r="G562">
        <v>24800</v>
      </c>
      <c r="H562">
        <v>279.99</v>
      </c>
      <c r="I562">
        <v>559</v>
      </c>
      <c r="J562">
        <v>420</v>
      </c>
      <c r="K562">
        <v>279.99</v>
      </c>
      <c r="L562">
        <v>149900</v>
      </c>
      <c r="M562">
        <v>1119</v>
      </c>
      <c r="N562">
        <v>379900</v>
      </c>
      <c r="O562">
        <v>140000</v>
      </c>
      <c r="P562">
        <v>1680</v>
      </c>
      <c r="Q562">
        <v>279.99</v>
      </c>
      <c r="R562">
        <v>5599</v>
      </c>
      <c r="S562">
        <v>1545</v>
      </c>
      <c r="T562">
        <v>1795</v>
      </c>
      <c r="U562">
        <v>279.99</v>
      </c>
      <c r="V562">
        <v>279.99</v>
      </c>
      <c r="W562">
        <v>279.99</v>
      </c>
      <c r="X562">
        <v>279.99</v>
      </c>
      <c r="Y562">
        <v>279.99</v>
      </c>
      <c r="Z562">
        <v>3289</v>
      </c>
      <c r="AA562">
        <v>55990</v>
      </c>
      <c r="AB562">
        <v>36399</v>
      </c>
      <c r="AC562">
        <v>7100</v>
      </c>
      <c r="AD562">
        <v>2770000</v>
      </c>
      <c r="AE562">
        <v>279.99</v>
      </c>
      <c r="AF562">
        <v>1370</v>
      </c>
      <c r="AG562">
        <v>279.99</v>
      </c>
      <c r="AH562">
        <v>25120</v>
      </c>
      <c r="AI562">
        <v>41899</v>
      </c>
      <c r="AJ562">
        <v>277900</v>
      </c>
      <c r="AK562">
        <v>279.99</v>
      </c>
      <c r="AL562">
        <v>319</v>
      </c>
      <c r="AM562">
        <v>753</v>
      </c>
      <c r="AN562">
        <v>279.99</v>
      </c>
      <c r="AO562">
        <v>850</v>
      </c>
      <c r="AP562">
        <v>279.99</v>
      </c>
      <c r="AQ562">
        <v>83749</v>
      </c>
      <c r="AR562">
        <v>3869</v>
      </c>
      <c r="AS562">
        <v>279.99</v>
      </c>
      <c r="AT562">
        <v>299.95</v>
      </c>
      <c r="AU562">
        <v>1699</v>
      </c>
      <c r="AV562">
        <v>26499</v>
      </c>
      <c r="AW562">
        <v>756</v>
      </c>
      <c r="AX562">
        <v>11399</v>
      </c>
      <c r="AY562">
        <v>659.99</v>
      </c>
      <c r="AZ562">
        <v>279.99</v>
      </c>
      <c r="BA562">
        <v>1010</v>
      </c>
      <c r="BB562">
        <v>1006</v>
      </c>
      <c r="BC562">
        <v>11299</v>
      </c>
      <c r="BD562">
        <v>469</v>
      </c>
      <c r="BE562">
        <v>289.89999999999998</v>
      </c>
      <c r="BF562">
        <v>279.99</v>
      </c>
      <c r="BG562">
        <v>279.99</v>
      </c>
      <c r="BH562">
        <v>1699</v>
      </c>
      <c r="BI562">
        <v>279.99</v>
      </c>
      <c r="BJ562">
        <v>2899</v>
      </c>
      <c r="BK562">
        <v>319</v>
      </c>
      <c r="BL562">
        <v>12070</v>
      </c>
      <c r="BM562">
        <v>8499</v>
      </c>
      <c r="BN562">
        <v>1792</v>
      </c>
      <c r="BO562">
        <v>915</v>
      </c>
      <c r="BP562">
        <v>2355</v>
      </c>
      <c r="BQ562">
        <v>279.99</v>
      </c>
      <c r="BR562">
        <v>154.99</v>
      </c>
      <c r="BS562">
        <v>5833270</v>
      </c>
      <c r="BT562">
        <v>60251</v>
      </c>
      <c r="BU562" t="str">
        <f>SRP[[#This Row],[Tier]]&amp;" - "&amp;DOLLAR(SRP[[#This Row],[United States]],2)&amp;" USD"</f>
        <v>560 - $279.99 USD</v>
      </c>
      <c r="BV562" t="str">
        <f>WSP[[#This Row],[LOOKUP]]</f>
        <v>560 - $195.99 USD</v>
      </c>
    </row>
    <row r="563" spans="1:74" x14ac:dyDescent="0.25">
      <c r="A563">
        <v>561</v>
      </c>
      <c r="B563">
        <v>280.49</v>
      </c>
      <c r="C563">
        <v>21318</v>
      </c>
      <c r="D563">
        <v>1651.5</v>
      </c>
      <c r="E563">
        <v>410.7</v>
      </c>
      <c r="F563">
        <v>280.49</v>
      </c>
      <c r="G563">
        <v>24845</v>
      </c>
      <c r="H563">
        <v>280.49</v>
      </c>
      <c r="I563">
        <v>560</v>
      </c>
      <c r="J563">
        <v>420.75</v>
      </c>
      <c r="K563">
        <v>280.49</v>
      </c>
      <c r="L563">
        <v>150150</v>
      </c>
      <c r="M563">
        <v>1121</v>
      </c>
      <c r="N563">
        <v>380400</v>
      </c>
      <c r="O563">
        <v>140250</v>
      </c>
      <c r="P563">
        <v>1683</v>
      </c>
      <c r="Q563">
        <v>280.49</v>
      </c>
      <c r="R563">
        <v>5609</v>
      </c>
      <c r="S563">
        <v>1547.5</v>
      </c>
      <c r="T563">
        <v>1798.25</v>
      </c>
      <c r="U563">
        <v>280.49</v>
      </c>
      <c r="V563">
        <v>280.49</v>
      </c>
      <c r="W563">
        <v>280.49</v>
      </c>
      <c r="X563">
        <v>280.49</v>
      </c>
      <c r="Y563">
        <v>280.49</v>
      </c>
      <c r="Z563">
        <v>3295.5</v>
      </c>
      <c r="AA563">
        <v>56090</v>
      </c>
      <c r="AB563">
        <v>36464</v>
      </c>
      <c r="AC563">
        <v>7110</v>
      </c>
      <c r="AD563">
        <v>2775000</v>
      </c>
      <c r="AE563">
        <v>280.49</v>
      </c>
      <c r="AF563">
        <v>1372.5</v>
      </c>
      <c r="AG563">
        <v>280.49</v>
      </c>
      <c r="AH563">
        <v>25142</v>
      </c>
      <c r="AI563">
        <v>41974</v>
      </c>
      <c r="AJ563">
        <v>278400</v>
      </c>
      <c r="AK563">
        <v>280.49</v>
      </c>
      <c r="AL563">
        <v>319.5</v>
      </c>
      <c r="AM563">
        <v>754.35</v>
      </c>
      <c r="AN563">
        <v>280.49</v>
      </c>
      <c r="AO563">
        <v>852</v>
      </c>
      <c r="AP563">
        <v>280.49</v>
      </c>
      <c r="AQ563">
        <v>83899</v>
      </c>
      <c r="AR563">
        <v>3876</v>
      </c>
      <c r="AS563">
        <v>280.49</v>
      </c>
      <c r="AT563">
        <v>300.45</v>
      </c>
      <c r="AU563">
        <v>1701.5</v>
      </c>
      <c r="AV563">
        <v>26546.5</v>
      </c>
      <c r="AW563">
        <v>757.35</v>
      </c>
      <c r="AX563">
        <v>11419</v>
      </c>
      <c r="AY563">
        <v>660.99</v>
      </c>
      <c r="AZ563">
        <v>280.49</v>
      </c>
      <c r="BA563">
        <v>1011.8</v>
      </c>
      <c r="BB563">
        <v>1007.8</v>
      </c>
      <c r="BC563">
        <v>11319</v>
      </c>
      <c r="BD563">
        <v>469.5</v>
      </c>
      <c r="BE563">
        <v>290.39999999999998</v>
      </c>
      <c r="BF563">
        <v>280.49</v>
      </c>
      <c r="BG563">
        <v>280.49</v>
      </c>
      <c r="BH563">
        <v>1701.5</v>
      </c>
      <c r="BI563">
        <v>280.49</v>
      </c>
      <c r="BJ563">
        <v>2904</v>
      </c>
      <c r="BK563">
        <v>319.5</v>
      </c>
      <c r="BL563">
        <v>12093</v>
      </c>
      <c r="BM563">
        <v>8514</v>
      </c>
      <c r="BN563">
        <v>1795.2</v>
      </c>
      <c r="BO563">
        <v>916.75</v>
      </c>
      <c r="BP563">
        <v>2359.25</v>
      </c>
      <c r="BQ563">
        <v>280.49</v>
      </c>
      <c r="BR563">
        <v>155.24</v>
      </c>
      <c r="BS563">
        <v>5843687</v>
      </c>
      <c r="BT563">
        <v>60358.6</v>
      </c>
      <c r="BU563" t="str">
        <f>SRP[[#This Row],[Tier]]&amp;" - "&amp;DOLLAR(SRP[[#This Row],[United States]],2)&amp;" USD"</f>
        <v>561 - $280.49 USD</v>
      </c>
      <c r="BV563" t="str">
        <f>WSP[[#This Row],[LOOKUP]]</f>
        <v>561 - $196.34 USD</v>
      </c>
    </row>
    <row r="564" spans="1:74" x14ac:dyDescent="0.25">
      <c r="A564">
        <v>562</v>
      </c>
      <c r="B564">
        <v>280.99</v>
      </c>
      <c r="C564">
        <v>21356</v>
      </c>
      <c r="D564">
        <v>1654</v>
      </c>
      <c r="E564">
        <v>411.45</v>
      </c>
      <c r="F564">
        <v>280.99</v>
      </c>
      <c r="G564">
        <v>24890</v>
      </c>
      <c r="H564">
        <v>280.99</v>
      </c>
      <c r="I564">
        <v>561</v>
      </c>
      <c r="J564">
        <v>421.5</v>
      </c>
      <c r="K564">
        <v>280.99</v>
      </c>
      <c r="L564">
        <v>150400</v>
      </c>
      <c r="M564">
        <v>1123</v>
      </c>
      <c r="N564">
        <v>380900</v>
      </c>
      <c r="O564">
        <v>140500</v>
      </c>
      <c r="P564">
        <v>1686</v>
      </c>
      <c r="Q564">
        <v>280.99</v>
      </c>
      <c r="R564">
        <v>5619</v>
      </c>
      <c r="S564">
        <v>1550</v>
      </c>
      <c r="T564">
        <v>1801.5</v>
      </c>
      <c r="U564">
        <v>280.99</v>
      </c>
      <c r="V564">
        <v>280.99</v>
      </c>
      <c r="W564">
        <v>280.99</v>
      </c>
      <c r="X564">
        <v>280.99</v>
      </c>
      <c r="Y564">
        <v>280.99</v>
      </c>
      <c r="Z564">
        <v>3302</v>
      </c>
      <c r="AA564">
        <v>56190</v>
      </c>
      <c r="AB564">
        <v>36529</v>
      </c>
      <c r="AC564">
        <v>7120</v>
      </c>
      <c r="AD564">
        <v>2780000</v>
      </c>
      <c r="AE564">
        <v>280.99</v>
      </c>
      <c r="AF564">
        <v>1375</v>
      </c>
      <c r="AG564">
        <v>280.99</v>
      </c>
      <c r="AH564">
        <v>25164</v>
      </c>
      <c r="AI564">
        <v>42049</v>
      </c>
      <c r="AJ564">
        <v>278900</v>
      </c>
      <c r="AK564">
        <v>280.99</v>
      </c>
      <c r="AL564">
        <v>320</v>
      </c>
      <c r="AM564">
        <v>755.7</v>
      </c>
      <c r="AN564">
        <v>280.99</v>
      </c>
      <c r="AO564">
        <v>853</v>
      </c>
      <c r="AP564">
        <v>280.99</v>
      </c>
      <c r="AQ564">
        <v>84049</v>
      </c>
      <c r="AR564">
        <v>3883</v>
      </c>
      <c r="AS564">
        <v>280.99</v>
      </c>
      <c r="AT564">
        <v>300.95</v>
      </c>
      <c r="AU564">
        <v>1704</v>
      </c>
      <c r="AV564">
        <v>26594</v>
      </c>
      <c r="AW564">
        <v>758.7</v>
      </c>
      <c r="AX564">
        <v>11439</v>
      </c>
      <c r="AY564">
        <v>661.99</v>
      </c>
      <c r="AZ564">
        <v>280.99</v>
      </c>
      <c r="BA564">
        <v>1013.6</v>
      </c>
      <c r="BB564">
        <v>1009.6</v>
      </c>
      <c r="BC564">
        <v>11339</v>
      </c>
      <c r="BD564">
        <v>470</v>
      </c>
      <c r="BE564">
        <v>290.89999999999998</v>
      </c>
      <c r="BF564">
        <v>280.99</v>
      </c>
      <c r="BG564">
        <v>280.99</v>
      </c>
      <c r="BH564">
        <v>1704</v>
      </c>
      <c r="BI564">
        <v>280.99</v>
      </c>
      <c r="BJ564">
        <v>2909</v>
      </c>
      <c r="BK564">
        <v>320</v>
      </c>
      <c r="BL564">
        <v>12116</v>
      </c>
      <c r="BM564">
        <v>8529</v>
      </c>
      <c r="BN564">
        <v>1798.4</v>
      </c>
      <c r="BO564">
        <v>918.5</v>
      </c>
      <c r="BP564">
        <v>2363.5</v>
      </c>
      <c r="BQ564">
        <v>280.99</v>
      </c>
      <c r="BR564">
        <v>155.49</v>
      </c>
      <c r="BS564">
        <v>5854104</v>
      </c>
      <c r="BT564">
        <v>60466.2</v>
      </c>
      <c r="BU564" t="str">
        <f>SRP[[#This Row],[Tier]]&amp;" - "&amp;DOLLAR(SRP[[#This Row],[United States]],2)&amp;" USD"</f>
        <v>562 - $280.99 USD</v>
      </c>
      <c r="BV564" t="str">
        <f>WSP[[#This Row],[LOOKUP]]</f>
        <v>562 - $196.69 USD</v>
      </c>
    </row>
    <row r="565" spans="1:74" x14ac:dyDescent="0.25">
      <c r="A565">
        <v>563</v>
      </c>
      <c r="B565">
        <v>281.49</v>
      </c>
      <c r="C565">
        <v>21394</v>
      </c>
      <c r="D565">
        <v>1656.5</v>
      </c>
      <c r="E565">
        <v>412.2</v>
      </c>
      <c r="F565">
        <v>281.49</v>
      </c>
      <c r="G565">
        <v>24935</v>
      </c>
      <c r="H565">
        <v>281.49</v>
      </c>
      <c r="I565">
        <v>562</v>
      </c>
      <c r="J565">
        <v>422.25</v>
      </c>
      <c r="K565">
        <v>281.49</v>
      </c>
      <c r="L565">
        <v>150650</v>
      </c>
      <c r="M565">
        <v>1125</v>
      </c>
      <c r="N565">
        <v>381400</v>
      </c>
      <c r="O565">
        <v>140750</v>
      </c>
      <c r="P565">
        <v>1689</v>
      </c>
      <c r="Q565">
        <v>281.49</v>
      </c>
      <c r="R565">
        <v>5629</v>
      </c>
      <c r="S565">
        <v>1552.5</v>
      </c>
      <c r="T565">
        <v>1804.75</v>
      </c>
      <c r="U565">
        <v>281.49</v>
      </c>
      <c r="V565">
        <v>281.49</v>
      </c>
      <c r="W565">
        <v>281.49</v>
      </c>
      <c r="X565">
        <v>281.49</v>
      </c>
      <c r="Y565">
        <v>281.49</v>
      </c>
      <c r="Z565">
        <v>3308.5</v>
      </c>
      <c r="AA565">
        <v>56290</v>
      </c>
      <c r="AB565">
        <v>36594</v>
      </c>
      <c r="AC565">
        <v>7130</v>
      </c>
      <c r="AD565">
        <v>2785000</v>
      </c>
      <c r="AE565">
        <v>281.49</v>
      </c>
      <c r="AF565">
        <v>1377.5</v>
      </c>
      <c r="AG565">
        <v>281.49</v>
      </c>
      <c r="AH565">
        <v>25186</v>
      </c>
      <c r="AI565">
        <v>42124</v>
      </c>
      <c r="AJ565">
        <v>279400</v>
      </c>
      <c r="AK565">
        <v>281.49</v>
      </c>
      <c r="AL565">
        <v>320.5</v>
      </c>
      <c r="AM565">
        <v>757.05</v>
      </c>
      <c r="AN565">
        <v>281.49</v>
      </c>
      <c r="AO565">
        <v>855</v>
      </c>
      <c r="AP565">
        <v>281.49</v>
      </c>
      <c r="AQ565">
        <v>84199</v>
      </c>
      <c r="AR565">
        <v>3890</v>
      </c>
      <c r="AS565">
        <v>281.49</v>
      </c>
      <c r="AT565">
        <v>301.45</v>
      </c>
      <c r="AU565">
        <v>1706.5</v>
      </c>
      <c r="AV565">
        <v>26641.5</v>
      </c>
      <c r="AW565">
        <v>760.05</v>
      </c>
      <c r="AX565">
        <v>11459</v>
      </c>
      <c r="AY565">
        <v>662.99</v>
      </c>
      <c r="AZ565">
        <v>281.49</v>
      </c>
      <c r="BA565">
        <v>1015.4</v>
      </c>
      <c r="BB565">
        <v>1011.4</v>
      </c>
      <c r="BC565">
        <v>11359</v>
      </c>
      <c r="BD565">
        <v>470.5</v>
      </c>
      <c r="BE565">
        <v>291.39999999999998</v>
      </c>
      <c r="BF565">
        <v>281.49</v>
      </c>
      <c r="BG565">
        <v>281.49</v>
      </c>
      <c r="BH565">
        <v>1706.5</v>
      </c>
      <c r="BI565">
        <v>281.49</v>
      </c>
      <c r="BJ565">
        <v>2914</v>
      </c>
      <c r="BK565">
        <v>320.5</v>
      </c>
      <c r="BL565">
        <v>12139</v>
      </c>
      <c r="BM565">
        <v>8544</v>
      </c>
      <c r="BN565">
        <v>1801.6</v>
      </c>
      <c r="BO565">
        <v>920.25</v>
      </c>
      <c r="BP565">
        <v>2367.75</v>
      </c>
      <c r="BQ565">
        <v>281.49</v>
      </c>
      <c r="BR565">
        <v>155.74</v>
      </c>
      <c r="BS565">
        <v>5864521</v>
      </c>
      <c r="BT565">
        <v>60573.8</v>
      </c>
      <c r="BU565" t="str">
        <f>SRP[[#This Row],[Tier]]&amp;" - "&amp;DOLLAR(SRP[[#This Row],[United States]],2)&amp;" USD"</f>
        <v>563 - $281.49 USD</v>
      </c>
      <c r="BV565" t="str">
        <f>WSP[[#This Row],[LOOKUP]]</f>
        <v>563 - $197.04 USD</v>
      </c>
    </row>
    <row r="566" spans="1:74" x14ac:dyDescent="0.25">
      <c r="A566">
        <v>564</v>
      </c>
      <c r="B566">
        <v>281.99</v>
      </c>
      <c r="C566">
        <v>21432</v>
      </c>
      <c r="D566">
        <v>1659</v>
      </c>
      <c r="E566">
        <v>412.95</v>
      </c>
      <c r="F566">
        <v>281.99</v>
      </c>
      <c r="G566">
        <v>24980</v>
      </c>
      <c r="H566">
        <v>281.99</v>
      </c>
      <c r="I566">
        <v>563</v>
      </c>
      <c r="J566">
        <v>423</v>
      </c>
      <c r="K566">
        <v>281.99</v>
      </c>
      <c r="L566">
        <v>150900</v>
      </c>
      <c r="M566">
        <v>1127</v>
      </c>
      <c r="N566">
        <v>381900</v>
      </c>
      <c r="O566">
        <v>141000</v>
      </c>
      <c r="P566">
        <v>1692</v>
      </c>
      <c r="Q566">
        <v>281.99</v>
      </c>
      <c r="R566">
        <v>5639</v>
      </c>
      <c r="S566">
        <v>1555</v>
      </c>
      <c r="T566">
        <v>1808</v>
      </c>
      <c r="U566">
        <v>281.99</v>
      </c>
      <c r="V566">
        <v>281.99</v>
      </c>
      <c r="W566">
        <v>281.99</v>
      </c>
      <c r="X566">
        <v>281.99</v>
      </c>
      <c r="Y566">
        <v>281.99</v>
      </c>
      <c r="Z566">
        <v>3315</v>
      </c>
      <c r="AA566">
        <v>56390</v>
      </c>
      <c r="AB566">
        <v>36659</v>
      </c>
      <c r="AC566">
        <v>7140</v>
      </c>
      <c r="AD566">
        <v>2790000</v>
      </c>
      <c r="AE566">
        <v>281.99</v>
      </c>
      <c r="AF566">
        <v>1380</v>
      </c>
      <c r="AG566">
        <v>281.99</v>
      </c>
      <c r="AH566">
        <v>25208</v>
      </c>
      <c r="AI566">
        <v>42199</v>
      </c>
      <c r="AJ566">
        <v>279900</v>
      </c>
      <c r="AK566">
        <v>281.99</v>
      </c>
      <c r="AL566">
        <v>321</v>
      </c>
      <c r="AM566">
        <v>758.4</v>
      </c>
      <c r="AN566">
        <v>281.99</v>
      </c>
      <c r="AO566">
        <v>856</v>
      </c>
      <c r="AP566">
        <v>281.99</v>
      </c>
      <c r="AQ566">
        <v>84349</v>
      </c>
      <c r="AR566">
        <v>3897</v>
      </c>
      <c r="AS566">
        <v>281.99</v>
      </c>
      <c r="AT566">
        <v>301.95</v>
      </c>
      <c r="AU566">
        <v>1709</v>
      </c>
      <c r="AV566">
        <v>26689</v>
      </c>
      <c r="AW566">
        <v>761.4</v>
      </c>
      <c r="AX566">
        <v>11479</v>
      </c>
      <c r="AY566">
        <v>663.99</v>
      </c>
      <c r="AZ566">
        <v>281.99</v>
      </c>
      <c r="BA566">
        <v>1017.2</v>
      </c>
      <c r="BB566">
        <v>1013.2</v>
      </c>
      <c r="BC566">
        <v>11379</v>
      </c>
      <c r="BD566">
        <v>471</v>
      </c>
      <c r="BE566">
        <v>291.89999999999998</v>
      </c>
      <c r="BF566">
        <v>281.99</v>
      </c>
      <c r="BG566">
        <v>281.99</v>
      </c>
      <c r="BH566">
        <v>1709</v>
      </c>
      <c r="BI566">
        <v>281.99</v>
      </c>
      <c r="BJ566">
        <v>2919</v>
      </c>
      <c r="BK566">
        <v>321</v>
      </c>
      <c r="BL566">
        <v>12162</v>
      </c>
      <c r="BM566">
        <v>8559</v>
      </c>
      <c r="BN566">
        <v>1804.8</v>
      </c>
      <c r="BO566">
        <v>922</v>
      </c>
      <c r="BP566">
        <v>2372</v>
      </c>
      <c r="BQ566">
        <v>281.99</v>
      </c>
      <c r="BR566">
        <v>155.99</v>
      </c>
      <c r="BS566">
        <v>5874938</v>
      </c>
      <c r="BT566">
        <v>60681.4</v>
      </c>
      <c r="BU566" t="str">
        <f>SRP[[#This Row],[Tier]]&amp;" - "&amp;DOLLAR(SRP[[#This Row],[United States]],2)&amp;" USD"</f>
        <v>564 - $281.99 USD</v>
      </c>
      <c r="BV566" t="str">
        <f>WSP[[#This Row],[LOOKUP]]</f>
        <v>564 - $197.39 USD</v>
      </c>
    </row>
    <row r="567" spans="1:74" x14ac:dyDescent="0.25">
      <c r="A567">
        <v>565</v>
      </c>
      <c r="B567">
        <v>282.49</v>
      </c>
      <c r="C567">
        <v>21470</v>
      </c>
      <c r="D567">
        <v>1661.5</v>
      </c>
      <c r="E567">
        <v>413.7</v>
      </c>
      <c r="F567">
        <v>282.49</v>
      </c>
      <c r="G567">
        <v>25025</v>
      </c>
      <c r="H567">
        <v>282.49</v>
      </c>
      <c r="I567">
        <v>564</v>
      </c>
      <c r="J567">
        <v>423.75</v>
      </c>
      <c r="K567">
        <v>282.49</v>
      </c>
      <c r="L567">
        <v>151150</v>
      </c>
      <c r="M567">
        <v>1129</v>
      </c>
      <c r="N567">
        <v>382400</v>
      </c>
      <c r="O567">
        <v>141250</v>
      </c>
      <c r="P567">
        <v>1695</v>
      </c>
      <c r="Q567">
        <v>282.49</v>
      </c>
      <c r="R567">
        <v>5649</v>
      </c>
      <c r="S567">
        <v>1557.5</v>
      </c>
      <c r="T567">
        <v>1811.25</v>
      </c>
      <c r="U567">
        <v>282.49</v>
      </c>
      <c r="V567">
        <v>282.49</v>
      </c>
      <c r="W567">
        <v>282.49</v>
      </c>
      <c r="X567">
        <v>282.49</v>
      </c>
      <c r="Y567">
        <v>282.49</v>
      </c>
      <c r="Z567">
        <v>3321.5</v>
      </c>
      <c r="AA567">
        <v>56490</v>
      </c>
      <c r="AB567">
        <v>36724</v>
      </c>
      <c r="AC567">
        <v>7150</v>
      </c>
      <c r="AD567">
        <v>2795000</v>
      </c>
      <c r="AE567">
        <v>282.49</v>
      </c>
      <c r="AF567">
        <v>1382.5</v>
      </c>
      <c r="AG567">
        <v>282.49</v>
      </c>
      <c r="AH567">
        <v>25230</v>
      </c>
      <c r="AI567">
        <v>42274</v>
      </c>
      <c r="AJ567">
        <v>280400</v>
      </c>
      <c r="AK567">
        <v>282.49</v>
      </c>
      <c r="AL567">
        <v>321.5</v>
      </c>
      <c r="AM567">
        <v>759.75</v>
      </c>
      <c r="AN567">
        <v>282.49</v>
      </c>
      <c r="AO567">
        <v>858</v>
      </c>
      <c r="AP567">
        <v>282.49</v>
      </c>
      <c r="AQ567">
        <v>84499</v>
      </c>
      <c r="AR567">
        <v>3904</v>
      </c>
      <c r="AS567">
        <v>282.49</v>
      </c>
      <c r="AT567">
        <v>302.45</v>
      </c>
      <c r="AU567">
        <v>1711.5</v>
      </c>
      <c r="AV567">
        <v>26736.5</v>
      </c>
      <c r="AW567">
        <v>762.75</v>
      </c>
      <c r="AX567">
        <v>11499</v>
      </c>
      <c r="AY567">
        <v>664.99</v>
      </c>
      <c r="AZ567">
        <v>282.49</v>
      </c>
      <c r="BA567">
        <v>1019</v>
      </c>
      <c r="BB567">
        <v>1015</v>
      </c>
      <c r="BC567">
        <v>11399</v>
      </c>
      <c r="BD567">
        <v>471.5</v>
      </c>
      <c r="BE567">
        <v>292.39999999999998</v>
      </c>
      <c r="BF567">
        <v>282.49</v>
      </c>
      <c r="BG567">
        <v>282.49</v>
      </c>
      <c r="BH567">
        <v>1711.5</v>
      </c>
      <c r="BI567">
        <v>282.49</v>
      </c>
      <c r="BJ567">
        <v>2924</v>
      </c>
      <c r="BK567">
        <v>321.5</v>
      </c>
      <c r="BL567">
        <v>12185</v>
      </c>
      <c r="BM567">
        <v>8574</v>
      </c>
      <c r="BN567">
        <v>1808</v>
      </c>
      <c r="BO567">
        <v>923.75</v>
      </c>
      <c r="BP567">
        <v>2376.25</v>
      </c>
      <c r="BQ567">
        <v>282.49</v>
      </c>
      <c r="BR567">
        <v>156.24</v>
      </c>
      <c r="BS567">
        <v>5885355</v>
      </c>
      <c r="BT567">
        <v>60789</v>
      </c>
      <c r="BU567" t="str">
        <f>SRP[[#This Row],[Tier]]&amp;" - "&amp;DOLLAR(SRP[[#This Row],[United States]],2)&amp;" USD"</f>
        <v>565 - $282.49 USD</v>
      </c>
      <c r="BV567" t="str">
        <f>WSP[[#This Row],[LOOKUP]]</f>
        <v>565 - $197.74 USD</v>
      </c>
    </row>
    <row r="568" spans="1:74" x14ac:dyDescent="0.25">
      <c r="A568">
        <v>566</v>
      </c>
      <c r="B568">
        <v>282.99</v>
      </c>
      <c r="C568">
        <v>21508</v>
      </c>
      <c r="D568">
        <v>1664</v>
      </c>
      <c r="E568">
        <v>414.45</v>
      </c>
      <c r="F568">
        <v>282.99</v>
      </c>
      <c r="G568">
        <v>25070</v>
      </c>
      <c r="H568">
        <v>282.99</v>
      </c>
      <c r="I568">
        <v>565</v>
      </c>
      <c r="J568">
        <v>424.5</v>
      </c>
      <c r="K568">
        <v>282.99</v>
      </c>
      <c r="L568">
        <v>151400</v>
      </c>
      <c r="M568">
        <v>1131</v>
      </c>
      <c r="N568">
        <v>382900</v>
      </c>
      <c r="O568">
        <v>141500</v>
      </c>
      <c r="P568">
        <v>1698</v>
      </c>
      <c r="Q568">
        <v>282.99</v>
      </c>
      <c r="R568">
        <v>5659</v>
      </c>
      <c r="S568">
        <v>1560</v>
      </c>
      <c r="T568">
        <v>1814.5</v>
      </c>
      <c r="U568">
        <v>282.99</v>
      </c>
      <c r="V568">
        <v>282.99</v>
      </c>
      <c r="W568">
        <v>282.99</v>
      </c>
      <c r="X568">
        <v>282.99</v>
      </c>
      <c r="Y568">
        <v>282.99</v>
      </c>
      <c r="Z568">
        <v>3328</v>
      </c>
      <c r="AA568">
        <v>56590</v>
      </c>
      <c r="AB568">
        <v>36789</v>
      </c>
      <c r="AC568">
        <v>7160</v>
      </c>
      <c r="AD568">
        <v>2800000</v>
      </c>
      <c r="AE568">
        <v>282.99</v>
      </c>
      <c r="AF568">
        <v>1385</v>
      </c>
      <c r="AG568">
        <v>282.99</v>
      </c>
      <c r="AH568">
        <v>25252</v>
      </c>
      <c r="AI568">
        <v>42349</v>
      </c>
      <c r="AJ568">
        <v>280900</v>
      </c>
      <c r="AK568">
        <v>282.99</v>
      </c>
      <c r="AL568">
        <v>322</v>
      </c>
      <c r="AM568">
        <v>761.1</v>
      </c>
      <c r="AN568">
        <v>282.99</v>
      </c>
      <c r="AO568">
        <v>859</v>
      </c>
      <c r="AP568">
        <v>282.99</v>
      </c>
      <c r="AQ568">
        <v>84649</v>
      </c>
      <c r="AR568">
        <v>3911</v>
      </c>
      <c r="AS568">
        <v>282.99</v>
      </c>
      <c r="AT568">
        <v>302.95</v>
      </c>
      <c r="AU568">
        <v>1714</v>
      </c>
      <c r="AV568">
        <v>26784</v>
      </c>
      <c r="AW568">
        <v>764.1</v>
      </c>
      <c r="AX568">
        <v>11519</v>
      </c>
      <c r="AY568">
        <v>665.99</v>
      </c>
      <c r="AZ568">
        <v>282.99</v>
      </c>
      <c r="BA568">
        <v>1020.8</v>
      </c>
      <c r="BB568">
        <v>1016.8</v>
      </c>
      <c r="BC568">
        <v>11419</v>
      </c>
      <c r="BD568">
        <v>472</v>
      </c>
      <c r="BE568">
        <v>292.89999999999998</v>
      </c>
      <c r="BF568">
        <v>282.99</v>
      </c>
      <c r="BG568">
        <v>282.99</v>
      </c>
      <c r="BH568">
        <v>1714</v>
      </c>
      <c r="BI568">
        <v>282.99</v>
      </c>
      <c r="BJ568">
        <v>2929</v>
      </c>
      <c r="BK568">
        <v>322</v>
      </c>
      <c r="BL568">
        <v>12208</v>
      </c>
      <c r="BM568">
        <v>8589</v>
      </c>
      <c r="BN568">
        <v>1811.2</v>
      </c>
      <c r="BO568">
        <v>925.5</v>
      </c>
      <c r="BP568">
        <v>2380.5</v>
      </c>
      <c r="BQ568">
        <v>282.99</v>
      </c>
      <c r="BR568">
        <v>156.49</v>
      </c>
      <c r="BS568">
        <v>5895772</v>
      </c>
      <c r="BT568">
        <v>60896.6</v>
      </c>
      <c r="BU568" t="str">
        <f>SRP[[#This Row],[Tier]]&amp;" - "&amp;DOLLAR(SRP[[#This Row],[United States]],2)&amp;" USD"</f>
        <v>566 - $282.99 USD</v>
      </c>
      <c r="BV568" t="str">
        <f>WSP[[#This Row],[LOOKUP]]</f>
        <v>566 - $198.09 USD</v>
      </c>
    </row>
    <row r="569" spans="1:74" x14ac:dyDescent="0.25">
      <c r="A569">
        <v>567</v>
      </c>
      <c r="B569">
        <v>283.49</v>
      </c>
      <c r="C569">
        <v>21546</v>
      </c>
      <c r="D569">
        <v>1666.5</v>
      </c>
      <c r="E569">
        <v>415.2</v>
      </c>
      <c r="F569">
        <v>283.49</v>
      </c>
      <c r="G569">
        <v>25115</v>
      </c>
      <c r="H569">
        <v>283.49</v>
      </c>
      <c r="I569">
        <v>566</v>
      </c>
      <c r="J569">
        <v>425.25</v>
      </c>
      <c r="K569">
        <v>283.49</v>
      </c>
      <c r="L569">
        <v>151650</v>
      </c>
      <c r="M569">
        <v>1133</v>
      </c>
      <c r="N569">
        <v>383400</v>
      </c>
      <c r="O569">
        <v>141750</v>
      </c>
      <c r="P569">
        <v>1701</v>
      </c>
      <c r="Q569">
        <v>283.49</v>
      </c>
      <c r="R569">
        <v>5669</v>
      </c>
      <c r="S569">
        <v>1562.5</v>
      </c>
      <c r="T569">
        <v>1817.75</v>
      </c>
      <c r="U569">
        <v>283.49</v>
      </c>
      <c r="V569">
        <v>283.49</v>
      </c>
      <c r="W569">
        <v>283.49</v>
      </c>
      <c r="X569">
        <v>283.49</v>
      </c>
      <c r="Y569">
        <v>283.49</v>
      </c>
      <c r="Z569">
        <v>3334.5</v>
      </c>
      <c r="AA569">
        <v>56690</v>
      </c>
      <c r="AB569">
        <v>36854</v>
      </c>
      <c r="AC569">
        <v>7170</v>
      </c>
      <c r="AD569">
        <v>2805000</v>
      </c>
      <c r="AE569">
        <v>283.49</v>
      </c>
      <c r="AF569">
        <v>1387.5</v>
      </c>
      <c r="AG569">
        <v>283.49</v>
      </c>
      <c r="AH569">
        <v>25274</v>
      </c>
      <c r="AI569">
        <v>42424</v>
      </c>
      <c r="AJ569">
        <v>281400</v>
      </c>
      <c r="AK569">
        <v>283.49</v>
      </c>
      <c r="AL569">
        <v>322.5</v>
      </c>
      <c r="AM569">
        <v>762.45</v>
      </c>
      <c r="AN569">
        <v>283.49</v>
      </c>
      <c r="AO569">
        <v>861</v>
      </c>
      <c r="AP569">
        <v>283.49</v>
      </c>
      <c r="AQ569">
        <v>84799</v>
      </c>
      <c r="AR569">
        <v>3918</v>
      </c>
      <c r="AS569">
        <v>283.49</v>
      </c>
      <c r="AT569">
        <v>303.45</v>
      </c>
      <c r="AU569">
        <v>1716.5</v>
      </c>
      <c r="AV569">
        <v>26831.5</v>
      </c>
      <c r="AW569">
        <v>765.45</v>
      </c>
      <c r="AX569">
        <v>11539</v>
      </c>
      <c r="AY569">
        <v>666.99</v>
      </c>
      <c r="AZ569">
        <v>283.49</v>
      </c>
      <c r="BA569">
        <v>1022.6</v>
      </c>
      <c r="BB569">
        <v>1018.6</v>
      </c>
      <c r="BC569">
        <v>11439</v>
      </c>
      <c r="BD569">
        <v>472.5</v>
      </c>
      <c r="BE569">
        <v>293.39999999999998</v>
      </c>
      <c r="BF569">
        <v>283.49</v>
      </c>
      <c r="BG569">
        <v>283.49</v>
      </c>
      <c r="BH569">
        <v>1716.5</v>
      </c>
      <c r="BI569">
        <v>283.49</v>
      </c>
      <c r="BJ569">
        <v>2934</v>
      </c>
      <c r="BK569">
        <v>322.5</v>
      </c>
      <c r="BL569">
        <v>12231</v>
      </c>
      <c r="BM569">
        <v>8604</v>
      </c>
      <c r="BN569">
        <v>1814.4</v>
      </c>
      <c r="BO569">
        <v>927.25</v>
      </c>
      <c r="BP569">
        <v>2384.75</v>
      </c>
      <c r="BQ569">
        <v>283.49</v>
      </c>
      <c r="BR569">
        <v>156.74</v>
      </c>
      <c r="BS569">
        <v>5906189</v>
      </c>
      <c r="BT569">
        <v>61004.2</v>
      </c>
      <c r="BU569" t="str">
        <f>SRP[[#This Row],[Tier]]&amp;" - "&amp;DOLLAR(SRP[[#This Row],[United States]],2)&amp;" USD"</f>
        <v>567 - $283.49 USD</v>
      </c>
      <c r="BV569" t="str">
        <f>WSP[[#This Row],[LOOKUP]]</f>
        <v>567 - $198.44 USD</v>
      </c>
    </row>
    <row r="570" spans="1:74" x14ac:dyDescent="0.25">
      <c r="A570">
        <v>568</v>
      </c>
      <c r="B570">
        <v>283.99</v>
      </c>
      <c r="C570">
        <v>21584</v>
      </c>
      <c r="D570">
        <v>1669</v>
      </c>
      <c r="E570">
        <v>415.95</v>
      </c>
      <c r="F570">
        <v>283.99</v>
      </c>
      <c r="G570">
        <v>25160</v>
      </c>
      <c r="H570">
        <v>283.99</v>
      </c>
      <c r="I570">
        <v>567</v>
      </c>
      <c r="J570">
        <v>426</v>
      </c>
      <c r="K570">
        <v>283.99</v>
      </c>
      <c r="L570">
        <v>151900</v>
      </c>
      <c r="M570">
        <v>1135</v>
      </c>
      <c r="N570">
        <v>383900</v>
      </c>
      <c r="O570">
        <v>142000</v>
      </c>
      <c r="P570">
        <v>1704</v>
      </c>
      <c r="Q570">
        <v>283.99</v>
      </c>
      <c r="R570">
        <v>5679</v>
      </c>
      <c r="S570">
        <v>1565</v>
      </c>
      <c r="T570">
        <v>1821</v>
      </c>
      <c r="U570">
        <v>283.99</v>
      </c>
      <c r="V570">
        <v>283.99</v>
      </c>
      <c r="W570">
        <v>283.99</v>
      </c>
      <c r="X570">
        <v>283.99</v>
      </c>
      <c r="Y570">
        <v>283.99</v>
      </c>
      <c r="Z570">
        <v>3341</v>
      </c>
      <c r="AA570">
        <v>56790</v>
      </c>
      <c r="AB570">
        <v>36919</v>
      </c>
      <c r="AC570">
        <v>7180</v>
      </c>
      <c r="AD570">
        <v>2810000</v>
      </c>
      <c r="AE570">
        <v>283.99</v>
      </c>
      <c r="AF570">
        <v>1390</v>
      </c>
      <c r="AG570">
        <v>283.99</v>
      </c>
      <c r="AH570">
        <v>25296</v>
      </c>
      <c r="AI570">
        <v>42499</v>
      </c>
      <c r="AJ570">
        <v>281900</v>
      </c>
      <c r="AK570">
        <v>283.99</v>
      </c>
      <c r="AL570">
        <v>323</v>
      </c>
      <c r="AM570">
        <v>763.8</v>
      </c>
      <c r="AN570">
        <v>283.99</v>
      </c>
      <c r="AO570">
        <v>862</v>
      </c>
      <c r="AP570">
        <v>283.99</v>
      </c>
      <c r="AQ570">
        <v>84949</v>
      </c>
      <c r="AR570">
        <v>3925</v>
      </c>
      <c r="AS570">
        <v>283.99</v>
      </c>
      <c r="AT570">
        <v>303.95</v>
      </c>
      <c r="AU570">
        <v>1719</v>
      </c>
      <c r="AV570">
        <v>26879</v>
      </c>
      <c r="AW570">
        <v>766.8</v>
      </c>
      <c r="AX570">
        <v>11559</v>
      </c>
      <c r="AY570">
        <v>667.99</v>
      </c>
      <c r="AZ570">
        <v>283.99</v>
      </c>
      <c r="BA570">
        <v>1024.4000000000001</v>
      </c>
      <c r="BB570">
        <v>1020.4</v>
      </c>
      <c r="BC570">
        <v>11459</v>
      </c>
      <c r="BD570">
        <v>473</v>
      </c>
      <c r="BE570">
        <v>293.89999999999998</v>
      </c>
      <c r="BF570">
        <v>283.99</v>
      </c>
      <c r="BG570">
        <v>283.99</v>
      </c>
      <c r="BH570">
        <v>1719</v>
      </c>
      <c r="BI570">
        <v>283.99</v>
      </c>
      <c r="BJ570">
        <v>2939</v>
      </c>
      <c r="BK570">
        <v>323</v>
      </c>
      <c r="BL570">
        <v>12254</v>
      </c>
      <c r="BM570">
        <v>8619</v>
      </c>
      <c r="BN570">
        <v>1817.6</v>
      </c>
      <c r="BO570">
        <v>929</v>
      </c>
      <c r="BP570">
        <v>2389</v>
      </c>
      <c r="BQ570">
        <v>283.99</v>
      </c>
      <c r="BR570">
        <v>156.99</v>
      </c>
      <c r="BS570">
        <v>5916606</v>
      </c>
      <c r="BT570">
        <v>61111.8</v>
      </c>
      <c r="BU570" t="str">
        <f>SRP[[#This Row],[Tier]]&amp;" - "&amp;DOLLAR(SRP[[#This Row],[United States]],2)&amp;" USD"</f>
        <v>568 - $283.99 USD</v>
      </c>
      <c r="BV570" t="str">
        <f>WSP[[#This Row],[LOOKUP]]</f>
        <v>568 - $198.79 USD</v>
      </c>
    </row>
    <row r="571" spans="1:74" x14ac:dyDescent="0.25">
      <c r="A571">
        <v>569</v>
      </c>
      <c r="B571">
        <v>284.49</v>
      </c>
      <c r="C571">
        <v>21622</v>
      </c>
      <c r="D571">
        <v>1671.5</v>
      </c>
      <c r="E571">
        <v>416.7</v>
      </c>
      <c r="F571">
        <v>284.49</v>
      </c>
      <c r="G571">
        <v>25205</v>
      </c>
      <c r="H571">
        <v>284.49</v>
      </c>
      <c r="I571">
        <v>568</v>
      </c>
      <c r="J571">
        <v>426.75</v>
      </c>
      <c r="K571">
        <v>284.49</v>
      </c>
      <c r="L571">
        <v>152150</v>
      </c>
      <c r="M571">
        <v>1137</v>
      </c>
      <c r="N571">
        <v>384400</v>
      </c>
      <c r="O571">
        <v>142250</v>
      </c>
      <c r="P571">
        <v>1707</v>
      </c>
      <c r="Q571">
        <v>284.49</v>
      </c>
      <c r="R571">
        <v>5689</v>
      </c>
      <c r="S571">
        <v>1567.5</v>
      </c>
      <c r="T571">
        <v>1824.25</v>
      </c>
      <c r="U571">
        <v>284.49</v>
      </c>
      <c r="V571">
        <v>284.49</v>
      </c>
      <c r="W571">
        <v>284.49</v>
      </c>
      <c r="X571">
        <v>284.49</v>
      </c>
      <c r="Y571">
        <v>284.49</v>
      </c>
      <c r="Z571">
        <v>3347.5</v>
      </c>
      <c r="AA571">
        <v>56890</v>
      </c>
      <c r="AB571">
        <v>36984</v>
      </c>
      <c r="AC571">
        <v>7190</v>
      </c>
      <c r="AD571">
        <v>2815000</v>
      </c>
      <c r="AE571">
        <v>284.49</v>
      </c>
      <c r="AF571">
        <v>1392.5</v>
      </c>
      <c r="AG571">
        <v>284.49</v>
      </c>
      <c r="AH571">
        <v>25318</v>
      </c>
      <c r="AI571">
        <v>42574</v>
      </c>
      <c r="AJ571">
        <v>282400</v>
      </c>
      <c r="AK571">
        <v>284.49</v>
      </c>
      <c r="AL571">
        <v>323.5</v>
      </c>
      <c r="AM571">
        <v>765.15</v>
      </c>
      <c r="AN571">
        <v>284.49</v>
      </c>
      <c r="AO571">
        <v>864</v>
      </c>
      <c r="AP571">
        <v>284.49</v>
      </c>
      <c r="AQ571">
        <v>85099</v>
      </c>
      <c r="AR571">
        <v>3932</v>
      </c>
      <c r="AS571">
        <v>284.49</v>
      </c>
      <c r="AT571">
        <v>304.45</v>
      </c>
      <c r="AU571">
        <v>1721.5</v>
      </c>
      <c r="AV571">
        <v>26926.5</v>
      </c>
      <c r="AW571">
        <v>768.15</v>
      </c>
      <c r="AX571">
        <v>11579</v>
      </c>
      <c r="AY571">
        <v>668.99</v>
      </c>
      <c r="AZ571">
        <v>284.49</v>
      </c>
      <c r="BA571">
        <v>1026.2</v>
      </c>
      <c r="BB571">
        <v>1022.2</v>
      </c>
      <c r="BC571">
        <v>11479</v>
      </c>
      <c r="BD571">
        <v>473.5</v>
      </c>
      <c r="BE571">
        <v>294.39999999999998</v>
      </c>
      <c r="BF571">
        <v>284.49</v>
      </c>
      <c r="BG571">
        <v>284.49</v>
      </c>
      <c r="BH571">
        <v>1721.5</v>
      </c>
      <c r="BI571">
        <v>284.49</v>
      </c>
      <c r="BJ571">
        <v>2944</v>
      </c>
      <c r="BK571">
        <v>323.5</v>
      </c>
      <c r="BL571">
        <v>12277</v>
      </c>
      <c r="BM571">
        <v>8634</v>
      </c>
      <c r="BN571">
        <v>1820.8</v>
      </c>
      <c r="BO571">
        <v>930.75</v>
      </c>
      <c r="BP571">
        <v>2393.25</v>
      </c>
      <c r="BQ571">
        <v>284.49</v>
      </c>
      <c r="BR571">
        <v>157.24</v>
      </c>
      <c r="BS571">
        <v>5927023</v>
      </c>
      <c r="BT571">
        <v>61219.4</v>
      </c>
      <c r="BU571" t="str">
        <f>SRP[[#This Row],[Tier]]&amp;" - "&amp;DOLLAR(SRP[[#This Row],[United States]],2)&amp;" USD"</f>
        <v>569 - $284.49 USD</v>
      </c>
      <c r="BV571" t="str">
        <f>WSP[[#This Row],[LOOKUP]]</f>
        <v>569 - $199.14 USD</v>
      </c>
    </row>
    <row r="572" spans="1:74" x14ac:dyDescent="0.25">
      <c r="A572">
        <v>570</v>
      </c>
      <c r="B572">
        <v>284.99</v>
      </c>
      <c r="C572">
        <v>21660</v>
      </c>
      <c r="D572">
        <v>1674</v>
      </c>
      <c r="E572">
        <v>417.45</v>
      </c>
      <c r="F572">
        <v>284.99</v>
      </c>
      <c r="G572">
        <v>25250</v>
      </c>
      <c r="H572">
        <v>284.99</v>
      </c>
      <c r="I572">
        <v>569</v>
      </c>
      <c r="J572">
        <v>427.5</v>
      </c>
      <c r="K572">
        <v>284.99</v>
      </c>
      <c r="L572">
        <v>152400</v>
      </c>
      <c r="M572">
        <v>1139</v>
      </c>
      <c r="N572">
        <v>384900</v>
      </c>
      <c r="O572">
        <v>142500</v>
      </c>
      <c r="P572">
        <v>1710</v>
      </c>
      <c r="Q572">
        <v>284.99</v>
      </c>
      <c r="R572">
        <v>5699</v>
      </c>
      <c r="S572">
        <v>1570</v>
      </c>
      <c r="T572">
        <v>1827.5</v>
      </c>
      <c r="U572">
        <v>284.99</v>
      </c>
      <c r="V572">
        <v>284.99</v>
      </c>
      <c r="W572">
        <v>284.99</v>
      </c>
      <c r="X572">
        <v>284.99</v>
      </c>
      <c r="Y572">
        <v>284.99</v>
      </c>
      <c r="Z572">
        <v>3354</v>
      </c>
      <c r="AA572">
        <v>56990</v>
      </c>
      <c r="AB572">
        <v>37049</v>
      </c>
      <c r="AC572">
        <v>7200</v>
      </c>
      <c r="AD572">
        <v>2820000</v>
      </c>
      <c r="AE572">
        <v>284.99</v>
      </c>
      <c r="AF572">
        <v>1395</v>
      </c>
      <c r="AG572">
        <v>284.99</v>
      </c>
      <c r="AH572">
        <v>25340</v>
      </c>
      <c r="AI572">
        <v>42649</v>
      </c>
      <c r="AJ572">
        <v>282900</v>
      </c>
      <c r="AK572">
        <v>284.99</v>
      </c>
      <c r="AL572">
        <v>324</v>
      </c>
      <c r="AM572">
        <v>766.5</v>
      </c>
      <c r="AN572">
        <v>284.99</v>
      </c>
      <c r="AO572">
        <v>865</v>
      </c>
      <c r="AP572">
        <v>284.99</v>
      </c>
      <c r="AQ572">
        <v>85249</v>
      </c>
      <c r="AR572">
        <v>3939</v>
      </c>
      <c r="AS572">
        <v>284.99</v>
      </c>
      <c r="AT572">
        <v>304.95</v>
      </c>
      <c r="AU572">
        <v>1724</v>
      </c>
      <c r="AV572">
        <v>26974</v>
      </c>
      <c r="AW572">
        <v>769.5</v>
      </c>
      <c r="AX572">
        <v>11599</v>
      </c>
      <c r="AY572">
        <v>669.99</v>
      </c>
      <c r="AZ572">
        <v>284.99</v>
      </c>
      <c r="BA572">
        <v>1028</v>
      </c>
      <c r="BB572">
        <v>1024</v>
      </c>
      <c r="BC572">
        <v>11499</v>
      </c>
      <c r="BD572">
        <v>474</v>
      </c>
      <c r="BE572">
        <v>294.89999999999998</v>
      </c>
      <c r="BF572">
        <v>284.99</v>
      </c>
      <c r="BG572">
        <v>284.99</v>
      </c>
      <c r="BH572">
        <v>1724</v>
      </c>
      <c r="BI572">
        <v>284.99</v>
      </c>
      <c r="BJ572">
        <v>2949</v>
      </c>
      <c r="BK572">
        <v>324</v>
      </c>
      <c r="BL572">
        <v>12300</v>
      </c>
      <c r="BM572">
        <v>8649</v>
      </c>
      <c r="BN572">
        <v>1824</v>
      </c>
      <c r="BO572">
        <v>932.5</v>
      </c>
      <c r="BP572">
        <v>2397.5</v>
      </c>
      <c r="BQ572">
        <v>284.99</v>
      </c>
      <c r="BR572">
        <v>157.49</v>
      </c>
      <c r="BS572">
        <v>5937440</v>
      </c>
      <c r="BT572">
        <v>61327</v>
      </c>
      <c r="BU572" t="str">
        <f>SRP[[#This Row],[Tier]]&amp;" - "&amp;DOLLAR(SRP[[#This Row],[United States]],2)&amp;" USD"</f>
        <v>570 - $284.99 USD</v>
      </c>
      <c r="BV572" t="str">
        <f>WSP[[#This Row],[LOOKUP]]</f>
        <v>570 - $199.49 USD</v>
      </c>
    </row>
    <row r="573" spans="1:74" x14ac:dyDescent="0.25">
      <c r="A573">
        <v>571</v>
      </c>
      <c r="B573">
        <v>285.49</v>
      </c>
      <c r="C573">
        <v>21698</v>
      </c>
      <c r="D573">
        <v>1676.5</v>
      </c>
      <c r="E573">
        <v>418.2</v>
      </c>
      <c r="F573">
        <v>285.49</v>
      </c>
      <c r="G573">
        <v>25295</v>
      </c>
      <c r="H573">
        <v>285.49</v>
      </c>
      <c r="I573">
        <v>570</v>
      </c>
      <c r="J573">
        <v>428.25</v>
      </c>
      <c r="K573">
        <v>285.49</v>
      </c>
      <c r="L573">
        <v>152650</v>
      </c>
      <c r="M573">
        <v>1141</v>
      </c>
      <c r="N573">
        <v>385400</v>
      </c>
      <c r="O573">
        <v>142750</v>
      </c>
      <c r="P573">
        <v>1713</v>
      </c>
      <c r="Q573">
        <v>285.49</v>
      </c>
      <c r="R573">
        <v>5709</v>
      </c>
      <c r="S573">
        <v>1572.5</v>
      </c>
      <c r="T573">
        <v>1830.75</v>
      </c>
      <c r="U573">
        <v>285.49</v>
      </c>
      <c r="V573">
        <v>285.49</v>
      </c>
      <c r="W573">
        <v>285.49</v>
      </c>
      <c r="X573">
        <v>285.49</v>
      </c>
      <c r="Y573">
        <v>285.49</v>
      </c>
      <c r="Z573">
        <v>3360.5</v>
      </c>
      <c r="AA573">
        <v>57090</v>
      </c>
      <c r="AB573">
        <v>37114</v>
      </c>
      <c r="AC573">
        <v>7210</v>
      </c>
      <c r="AD573">
        <v>2825000</v>
      </c>
      <c r="AE573">
        <v>285.49</v>
      </c>
      <c r="AF573">
        <v>1397.5</v>
      </c>
      <c r="AG573">
        <v>285.49</v>
      </c>
      <c r="AH573">
        <v>25362</v>
      </c>
      <c r="AI573">
        <v>42724</v>
      </c>
      <c r="AJ573">
        <v>283400</v>
      </c>
      <c r="AK573">
        <v>285.49</v>
      </c>
      <c r="AL573">
        <v>324.5</v>
      </c>
      <c r="AM573">
        <v>767.85</v>
      </c>
      <c r="AN573">
        <v>285.49</v>
      </c>
      <c r="AO573">
        <v>867</v>
      </c>
      <c r="AP573">
        <v>285.49</v>
      </c>
      <c r="AQ573">
        <v>85399</v>
      </c>
      <c r="AR573">
        <v>3946</v>
      </c>
      <c r="AS573">
        <v>285.49</v>
      </c>
      <c r="AT573">
        <v>305.45</v>
      </c>
      <c r="AU573">
        <v>1726.5</v>
      </c>
      <c r="AV573">
        <v>27021.5</v>
      </c>
      <c r="AW573">
        <v>770.85</v>
      </c>
      <c r="AX573">
        <v>11619</v>
      </c>
      <c r="AY573">
        <v>670.99</v>
      </c>
      <c r="AZ573">
        <v>285.49</v>
      </c>
      <c r="BA573">
        <v>1029.8</v>
      </c>
      <c r="BB573">
        <v>1025.8</v>
      </c>
      <c r="BC573">
        <v>11519</v>
      </c>
      <c r="BD573">
        <v>474.5</v>
      </c>
      <c r="BE573">
        <v>295.39999999999998</v>
      </c>
      <c r="BF573">
        <v>285.49</v>
      </c>
      <c r="BG573">
        <v>285.49</v>
      </c>
      <c r="BH573">
        <v>1726.5</v>
      </c>
      <c r="BI573">
        <v>285.49</v>
      </c>
      <c r="BJ573">
        <v>2954</v>
      </c>
      <c r="BK573">
        <v>324.5</v>
      </c>
      <c r="BL573">
        <v>12323</v>
      </c>
      <c r="BM573">
        <v>8664</v>
      </c>
      <c r="BN573">
        <v>1827.2</v>
      </c>
      <c r="BO573">
        <v>934.25</v>
      </c>
      <c r="BP573">
        <v>2401.75</v>
      </c>
      <c r="BQ573">
        <v>285.49</v>
      </c>
      <c r="BR573">
        <v>157.74</v>
      </c>
      <c r="BS573">
        <v>5947857</v>
      </c>
      <c r="BT573">
        <v>61434.6</v>
      </c>
      <c r="BU573" t="str">
        <f>SRP[[#This Row],[Tier]]&amp;" - "&amp;DOLLAR(SRP[[#This Row],[United States]],2)&amp;" USD"</f>
        <v>571 - $285.49 USD</v>
      </c>
      <c r="BV573" t="str">
        <f>WSP[[#This Row],[LOOKUP]]</f>
        <v>571 - $199.84 USD</v>
      </c>
    </row>
    <row r="574" spans="1:74" x14ac:dyDescent="0.25">
      <c r="A574">
        <v>572</v>
      </c>
      <c r="B574">
        <v>285.99</v>
      </c>
      <c r="C574">
        <v>21736</v>
      </c>
      <c r="D574">
        <v>1679</v>
      </c>
      <c r="E574">
        <v>418.95</v>
      </c>
      <c r="F574">
        <v>285.99</v>
      </c>
      <c r="G574">
        <v>25340</v>
      </c>
      <c r="H574">
        <v>285.99</v>
      </c>
      <c r="I574">
        <v>571</v>
      </c>
      <c r="J574">
        <v>429</v>
      </c>
      <c r="K574">
        <v>285.99</v>
      </c>
      <c r="L574">
        <v>152900</v>
      </c>
      <c r="M574">
        <v>1143</v>
      </c>
      <c r="N574">
        <v>385900</v>
      </c>
      <c r="O574">
        <v>143000</v>
      </c>
      <c r="P574">
        <v>1716</v>
      </c>
      <c r="Q574">
        <v>285.99</v>
      </c>
      <c r="R574">
        <v>5719</v>
      </c>
      <c r="S574">
        <v>1575</v>
      </c>
      <c r="T574">
        <v>1834</v>
      </c>
      <c r="U574">
        <v>285.99</v>
      </c>
      <c r="V574">
        <v>285.99</v>
      </c>
      <c r="W574">
        <v>285.99</v>
      </c>
      <c r="X574">
        <v>285.99</v>
      </c>
      <c r="Y574">
        <v>285.99</v>
      </c>
      <c r="Z574">
        <v>3367</v>
      </c>
      <c r="AA574">
        <v>57190</v>
      </c>
      <c r="AB574">
        <v>37179</v>
      </c>
      <c r="AC574">
        <v>7220</v>
      </c>
      <c r="AD574">
        <v>2830000</v>
      </c>
      <c r="AE574">
        <v>285.99</v>
      </c>
      <c r="AF574">
        <v>1400</v>
      </c>
      <c r="AG574">
        <v>285.99</v>
      </c>
      <c r="AH574">
        <v>25384</v>
      </c>
      <c r="AI574">
        <v>42799</v>
      </c>
      <c r="AJ574">
        <v>283900</v>
      </c>
      <c r="AK574">
        <v>285.99</v>
      </c>
      <c r="AL574">
        <v>325</v>
      </c>
      <c r="AM574">
        <v>769.2</v>
      </c>
      <c r="AN574">
        <v>285.99</v>
      </c>
      <c r="AO574">
        <v>868</v>
      </c>
      <c r="AP574">
        <v>285.99</v>
      </c>
      <c r="AQ574">
        <v>85549</v>
      </c>
      <c r="AR574">
        <v>3953</v>
      </c>
      <c r="AS574">
        <v>285.99</v>
      </c>
      <c r="AT574">
        <v>305.95</v>
      </c>
      <c r="AU574">
        <v>1729</v>
      </c>
      <c r="AV574">
        <v>27069</v>
      </c>
      <c r="AW574">
        <v>772.2</v>
      </c>
      <c r="AX574">
        <v>11639</v>
      </c>
      <c r="AY574">
        <v>671.99</v>
      </c>
      <c r="AZ574">
        <v>285.99</v>
      </c>
      <c r="BA574">
        <v>1031.5999999999999</v>
      </c>
      <c r="BB574">
        <v>1027.5999999999999</v>
      </c>
      <c r="BC574">
        <v>11539</v>
      </c>
      <c r="BD574">
        <v>475</v>
      </c>
      <c r="BE574">
        <v>295.89999999999998</v>
      </c>
      <c r="BF574">
        <v>285.99</v>
      </c>
      <c r="BG574">
        <v>285.99</v>
      </c>
      <c r="BH574">
        <v>1729</v>
      </c>
      <c r="BI574">
        <v>285.99</v>
      </c>
      <c r="BJ574">
        <v>2959</v>
      </c>
      <c r="BK574">
        <v>325</v>
      </c>
      <c r="BL574">
        <v>12346</v>
      </c>
      <c r="BM574">
        <v>8679</v>
      </c>
      <c r="BN574">
        <v>1830.4</v>
      </c>
      <c r="BO574">
        <v>936</v>
      </c>
      <c r="BP574">
        <v>2406</v>
      </c>
      <c r="BQ574">
        <v>285.99</v>
      </c>
      <c r="BR574">
        <v>157.99</v>
      </c>
      <c r="BS574">
        <v>5958274</v>
      </c>
      <c r="BT574">
        <v>61542.2</v>
      </c>
      <c r="BU574" t="str">
        <f>SRP[[#This Row],[Tier]]&amp;" - "&amp;DOLLAR(SRP[[#This Row],[United States]],2)&amp;" USD"</f>
        <v>572 - $285.99 USD</v>
      </c>
      <c r="BV574" t="str">
        <f>WSP[[#This Row],[LOOKUP]]</f>
        <v>572 - $200.19 USD</v>
      </c>
    </row>
    <row r="575" spans="1:74" x14ac:dyDescent="0.25">
      <c r="A575">
        <v>573</v>
      </c>
      <c r="B575">
        <v>286.49</v>
      </c>
      <c r="C575">
        <v>21774</v>
      </c>
      <c r="D575">
        <v>1681.5</v>
      </c>
      <c r="E575">
        <v>419.7</v>
      </c>
      <c r="F575">
        <v>286.49</v>
      </c>
      <c r="G575">
        <v>25385</v>
      </c>
      <c r="H575">
        <v>286.49</v>
      </c>
      <c r="I575">
        <v>572</v>
      </c>
      <c r="J575">
        <v>429.75</v>
      </c>
      <c r="K575">
        <v>286.49</v>
      </c>
      <c r="L575">
        <v>153150</v>
      </c>
      <c r="M575">
        <v>1145</v>
      </c>
      <c r="N575">
        <v>386400</v>
      </c>
      <c r="O575">
        <v>143250</v>
      </c>
      <c r="P575">
        <v>1719</v>
      </c>
      <c r="Q575">
        <v>286.49</v>
      </c>
      <c r="R575">
        <v>5729</v>
      </c>
      <c r="S575">
        <v>1577.5</v>
      </c>
      <c r="T575">
        <v>1837.25</v>
      </c>
      <c r="U575">
        <v>286.49</v>
      </c>
      <c r="V575">
        <v>286.49</v>
      </c>
      <c r="W575">
        <v>286.49</v>
      </c>
      <c r="X575">
        <v>286.49</v>
      </c>
      <c r="Y575">
        <v>286.49</v>
      </c>
      <c r="Z575">
        <v>3373.5</v>
      </c>
      <c r="AA575">
        <v>57290</v>
      </c>
      <c r="AB575">
        <v>37244</v>
      </c>
      <c r="AC575">
        <v>7230</v>
      </c>
      <c r="AD575">
        <v>2835000</v>
      </c>
      <c r="AE575">
        <v>286.49</v>
      </c>
      <c r="AF575">
        <v>1402.5</v>
      </c>
      <c r="AG575">
        <v>286.49</v>
      </c>
      <c r="AH575">
        <v>25406</v>
      </c>
      <c r="AI575">
        <v>42874</v>
      </c>
      <c r="AJ575">
        <v>284400</v>
      </c>
      <c r="AK575">
        <v>286.49</v>
      </c>
      <c r="AL575">
        <v>325.5</v>
      </c>
      <c r="AM575">
        <v>770.55</v>
      </c>
      <c r="AN575">
        <v>286.49</v>
      </c>
      <c r="AO575">
        <v>870</v>
      </c>
      <c r="AP575">
        <v>286.49</v>
      </c>
      <c r="AQ575">
        <v>85699</v>
      </c>
      <c r="AR575">
        <v>3960</v>
      </c>
      <c r="AS575">
        <v>286.49</v>
      </c>
      <c r="AT575">
        <v>306.45</v>
      </c>
      <c r="AU575">
        <v>1731.5</v>
      </c>
      <c r="AV575">
        <v>27116.5</v>
      </c>
      <c r="AW575">
        <v>773.55</v>
      </c>
      <c r="AX575">
        <v>11659</v>
      </c>
      <c r="AY575">
        <v>672.99</v>
      </c>
      <c r="AZ575">
        <v>286.49</v>
      </c>
      <c r="BA575">
        <v>1033.4000000000001</v>
      </c>
      <c r="BB575">
        <v>1029.4000000000001</v>
      </c>
      <c r="BC575">
        <v>11559</v>
      </c>
      <c r="BD575">
        <v>475.5</v>
      </c>
      <c r="BE575">
        <v>296.39999999999998</v>
      </c>
      <c r="BF575">
        <v>286.49</v>
      </c>
      <c r="BG575">
        <v>286.49</v>
      </c>
      <c r="BH575">
        <v>1731.5</v>
      </c>
      <c r="BI575">
        <v>286.49</v>
      </c>
      <c r="BJ575">
        <v>2964</v>
      </c>
      <c r="BK575">
        <v>325.5</v>
      </c>
      <c r="BL575">
        <v>12369</v>
      </c>
      <c r="BM575">
        <v>8694</v>
      </c>
      <c r="BN575">
        <v>1833.6</v>
      </c>
      <c r="BO575">
        <v>937.75</v>
      </c>
      <c r="BP575">
        <v>2410.25</v>
      </c>
      <c r="BQ575">
        <v>286.49</v>
      </c>
      <c r="BR575">
        <v>158.24</v>
      </c>
      <c r="BS575">
        <v>5968691</v>
      </c>
      <c r="BT575">
        <v>61649.8</v>
      </c>
      <c r="BU575" t="str">
        <f>SRP[[#This Row],[Tier]]&amp;" - "&amp;DOLLAR(SRP[[#This Row],[United States]],2)&amp;" USD"</f>
        <v>573 - $286.49 USD</v>
      </c>
      <c r="BV575" t="str">
        <f>WSP[[#This Row],[LOOKUP]]</f>
        <v>573 - $200.54 USD</v>
      </c>
    </row>
    <row r="576" spans="1:74" x14ac:dyDescent="0.25">
      <c r="A576">
        <v>574</v>
      </c>
      <c r="B576">
        <v>286.99</v>
      </c>
      <c r="C576">
        <v>21812</v>
      </c>
      <c r="D576">
        <v>1684</v>
      </c>
      <c r="E576">
        <v>420.45</v>
      </c>
      <c r="F576">
        <v>286.99</v>
      </c>
      <c r="G576">
        <v>25430</v>
      </c>
      <c r="H576">
        <v>286.99</v>
      </c>
      <c r="I576">
        <v>573</v>
      </c>
      <c r="J576">
        <v>430.5</v>
      </c>
      <c r="K576">
        <v>286.99</v>
      </c>
      <c r="L576">
        <v>153400</v>
      </c>
      <c r="M576">
        <v>1147</v>
      </c>
      <c r="N576">
        <v>386900</v>
      </c>
      <c r="O576">
        <v>143500</v>
      </c>
      <c r="P576">
        <v>1722</v>
      </c>
      <c r="Q576">
        <v>286.99</v>
      </c>
      <c r="R576">
        <v>5739</v>
      </c>
      <c r="S576">
        <v>1580</v>
      </c>
      <c r="T576">
        <v>1840.5</v>
      </c>
      <c r="U576">
        <v>286.99</v>
      </c>
      <c r="V576">
        <v>286.99</v>
      </c>
      <c r="W576">
        <v>286.99</v>
      </c>
      <c r="X576">
        <v>286.99</v>
      </c>
      <c r="Y576">
        <v>286.99</v>
      </c>
      <c r="Z576">
        <v>3380</v>
      </c>
      <c r="AA576">
        <v>57390</v>
      </c>
      <c r="AB576">
        <v>37309</v>
      </c>
      <c r="AC576">
        <v>7240</v>
      </c>
      <c r="AD576">
        <v>2840000</v>
      </c>
      <c r="AE576">
        <v>286.99</v>
      </c>
      <c r="AF576">
        <v>1405</v>
      </c>
      <c r="AG576">
        <v>286.99</v>
      </c>
      <c r="AH576">
        <v>25428</v>
      </c>
      <c r="AI576">
        <v>42949</v>
      </c>
      <c r="AJ576">
        <v>284900</v>
      </c>
      <c r="AK576">
        <v>286.99</v>
      </c>
      <c r="AL576">
        <v>326</v>
      </c>
      <c r="AM576">
        <v>771.9</v>
      </c>
      <c r="AN576">
        <v>286.99</v>
      </c>
      <c r="AO576">
        <v>871</v>
      </c>
      <c r="AP576">
        <v>286.99</v>
      </c>
      <c r="AQ576">
        <v>85849</v>
      </c>
      <c r="AR576">
        <v>3967</v>
      </c>
      <c r="AS576">
        <v>286.99</v>
      </c>
      <c r="AT576">
        <v>306.95</v>
      </c>
      <c r="AU576">
        <v>1734</v>
      </c>
      <c r="AV576">
        <v>27164</v>
      </c>
      <c r="AW576">
        <v>774.9</v>
      </c>
      <c r="AX576">
        <v>11679</v>
      </c>
      <c r="AY576">
        <v>673.99</v>
      </c>
      <c r="AZ576">
        <v>286.99</v>
      </c>
      <c r="BA576">
        <v>1035.2</v>
      </c>
      <c r="BB576">
        <v>1031.2</v>
      </c>
      <c r="BC576">
        <v>11579</v>
      </c>
      <c r="BD576">
        <v>476</v>
      </c>
      <c r="BE576">
        <v>296.89999999999998</v>
      </c>
      <c r="BF576">
        <v>286.99</v>
      </c>
      <c r="BG576">
        <v>286.99</v>
      </c>
      <c r="BH576">
        <v>1734</v>
      </c>
      <c r="BI576">
        <v>286.99</v>
      </c>
      <c r="BJ576">
        <v>2969</v>
      </c>
      <c r="BK576">
        <v>326</v>
      </c>
      <c r="BL576">
        <v>12392</v>
      </c>
      <c r="BM576">
        <v>8709</v>
      </c>
      <c r="BN576">
        <v>1836.8</v>
      </c>
      <c r="BO576">
        <v>939.5</v>
      </c>
      <c r="BP576">
        <v>2414.5</v>
      </c>
      <c r="BQ576">
        <v>286.99</v>
      </c>
      <c r="BR576">
        <v>158.49</v>
      </c>
      <c r="BS576">
        <v>5979108</v>
      </c>
      <c r="BT576">
        <v>61757.4</v>
      </c>
      <c r="BU576" t="str">
        <f>SRP[[#This Row],[Tier]]&amp;" - "&amp;DOLLAR(SRP[[#This Row],[United States]],2)&amp;" USD"</f>
        <v>574 - $286.99 USD</v>
      </c>
      <c r="BV576" t="str">
        <f>WSP[[#This Row],[LOOKUP]]</f>
        <v>574 - $200.89 USD</v>
      </c>
    </row>
    <row r="577" spans="1:74" x14ac:dyDescent="0.25">
      <c r="A577">
        <v>575</v>
      </c>
      <c r="B577">
        <v>287.49</v>
      </c>
      <c r="C577">
        <v>21850</v>
      </c>
      <c r="D577">
        <v>1686.5</v>
      </c>
      <c r="E577">
        <v>421.2</v>
      </c>
      <c r="F577">
        <v>287.49</v>
      </c>
      <c r="G577">
        <v>25475</v>
      </c>
      <c r="H577">
        <v>287.49</v>
      </c>
      <c r="I577">
        <v>574</v>
      </c>
      <c r="J577">
        <v>431.25</v>
      </c>
      <c r="K577">
        <v>287.49</v>
      </c>
      <c r="L577">
        <v>153650</v>
      </c>
      <c r="M577">
        <v>1149</v>
      </c>
      <c r="N577">
        <v>387400</v>
      </c>
      <c r="O577">
        <v>143750</v>
      </c>
      <c r="P577">
        <v>1725</v>
      </c>
      <c r="Q577">
        <v>287.49</v>
      </c>
      <c r="R577">
        <v>5749</v>
      </c>
      <c r="S577">
        <v>1582.5</v>
      </c>
      <c r="T577">
        <v>1843.75</v>
      </c>
      <c r="U577">
        <v>287.49</v>
      </c>
      <c r="V577">
        <v>287.49</v>
      </c>
      <c r="W577">
        <v>287.49</v>
      </c>
      <c r="X577">
        <v>287.49</v>
      </c>
      <c r="Y577">
        <v>287.49</v>
      </c>
      <c r="Z577">
        <v>3386.5</v>
      </c>
      <c r="AA577">
        <v>57490</v>
      </c>
      <c r="AB577">
        <v>37374</v>
      </c>
      <c r="AC577">
        <v>7250</v>
      </c>
      <c r="AD577">
        <v>2845000</v>
      </c>
      <c r="AE577">
        <v>287.49</v>
      </c>
      <c r="AF577">
        <v>1407.5</v>
      </c>
      <c r="AG577">
        <v>287.49</v>
      </c>
      <c r="AH577">
        <v>25450</v>
      </c>
      <c r="AI577">
        <v>43024</v>
      </c>
      <c r="AJ577">
        <v>285400</v>
      </c>
      <c r="AK577">
        <v>287.49</v>
      </c>
      <c r="AL577">
        <v>326.5</v>
      </c>
      <c r="AM577">
        <v>773.25</v>
      </c>
      <c r="AN577">
        <v>287.49</v>
      </c>
      <c r="AO577">
        <v>873</v>
      </c>
      <c r="AP577">
        <v>287.49</v>
      </c>
      <c r="AQ577">
        <v>85999</v>
      </c>
      <c r="AR577">
        <v>3974</v>
      </c>
      <c r="AS577">
        <v>287.49</v>
      </c>
      <c r="AT577">
        <v>307.45</v>
      </c>
      <c r="AU577">
        <v>1736.5</v>
      </c>
      <c r="AV577">
        <v>27211.5</v>
      </c>
      <c r="AW577">
        <v>776.25</v>
      </c>
      <c r="AX577">
        <v>11699</v>
      </c>
      <c r="AY577">
        <v>674.99</v>
      </c>
      <c r="AZ577">
        <v>287.49</v>
      </c>
      <c r="BA577">
        <v>1037</v>
      </c>
      <c r="BB577">
        <v>1033</v>
      </c>
      <c r="BC577">
        <v>11599</v>
      </c>
      <c r="BD577">
        <v>476.5</v>
      </c>
      <c r="BE577">
        <v>297.39999999999998</v>
      </c>
      <c r="BF577">
        <v>287.49</v>
      </c>
      <c r="BG577">
        <v>287.49</v>
      </c>
      <c r="BH577">
        <v>1736.5</v>
      </c>
      <c r="BI577">
        <v>287.49</v>
      </c>
      <c r="BJ577">
        <v>2974</v>
      </c>
      <c r="BK577">
        <v>326.5</v>
      </c>
      <c r="BL577">
        <v>12415</v>
      </c>
      <c r="BM577">
        <v>8724</v>
      </c>
      <c r="BN577">
        <v>1840</v>
      </c>
      <c r="BO577">
        <v>941.25</v>
      </c>
      <c r="BP577">
        <v>2418.75</v>
      </c>
      <c r="BQ577">
        <v>287.49</v>
      </c>
      <c r="BR577">
        <v>158.74</v>
      </c>
      <c r="BS577">
        <v>5989525</v>
      </c>
      <c r="BT577">
        <v>61865</v>
      </c>
      <c r="BU577" t="str">
        <f>SRP[[#This Row],[Tier]]&amp;" - "&amp;DOLLAR(SRP[[#This Row],[United States]],2)&amp;" USD"</f>
        <v>575 - $287.49 USD</v>
      </c>
      <c r="BV577" t="str">
        <f>WSP[[#This Row],[LOOKUP]]</f>
        <v>575 - $201.24 USD</v>
      </c>
    </row>
    <row r="578" spans="1:74" x14ac:dyDescent="0.25">
      <c r="A578">
        <v>576</v>
      </c>
      <c r="B578">
        <v>287.99</v>
      </c>
      <c r="C578">
        <v>21888</v>
      </c>
      <c r="D578">
        <v>1689</v>
      </c>
      <c r="E578">
        <v>421.95</v>
      </c>
      <c r="F578">
        <v>287.99</v>
      </c>
      <c r="G578">
        <v>25520</v>
      </c>
      <c r="H578">
        <v>287.99</v>
      </c>
      <c r="I578">
        <v>575</v>
      </c>
      <c r="J578">
        <v>432</v>
      </c>
      <c r="K578">
        <v>287.99</v>
      </c>
      <c r="L578">
        <v>153900</v>
      </c>
      <c r="M578">
        <v>1151</v>
      </c>
      <c r="N578">
        <v>387900</v>
      </c>
      <c r="O578">
        <v>144000</v>
      </c>
      <c r="P578">
        <v>1728</v>
      </c>
      <c r="Q578">
        <v>287.99</v>
      </c>
      <c r="R578">
        <v>5759</v>
      </c>
      <c r="S578">
        <v>1585</v>
      </c>
      <c r="T578">
        <v>1847</v>
      </c>
      <c r="U578">
        <v>287.99</v>
      </c>
      <c r="V578">
        <v>287.99</v>
      </c>
      <c r="W578">
        <v>287.99</v>
      </c>
      <c r="X578">
        <v>287.99</v>
      </c>
      <c r="Y578">
        <v>287.99</v>
      </c>
      <c r="Z578">
        <v>3393</v>
      </c>
      <c r="AA578">
        <v>57590</v>
      </c>
      <c r="AB578">
        <v>37439</v>
      </c>
      <c r="AC578">
        <v>7260</v>
      </c>
      <c r="AD578">
        <v>2850000</v>
      </c>
      <c r="AE578">
        <v>287.99</v>
      </c>
      <c r="AF578">
        <v>1410</v>
      </c>
      <c r="AG578">
        <v>287.99</v>
      </c>
      <c r="AH578">
        <v>25472</v>
      </c>
      <c r="AI578">
        <v>43099</v>
      </c>
      <c r="AJ578">
        <v>285900</v>
      </c>
      <c r="AK578">
        <v>287.99</v>
      </c>
      <c r="AL578">
        <v>327</v>
      </c>
      <c r="AM578">
        <v>774.6</v>
      </c>
      <c r="AN578">
        <v>287.99</v>
      </c>
      <c r="AO578">
        <v>874</v>
      </c>
      <c r="AP578">
        <v>287.99</v>
      </c>
      <c r="AQ578">
        <v>86149</v>
      </c>
      <c r="AR578">
        <v>3981</v>
      </c>
      <c r="AS578">
        <v>287.99</v>
      </c>
      <c r="AT578">
        <v>307.95</v>
      </c>
      <c r="AU578">
        <v>1739</v>
      </c>
      <c r="AV578">
        <v>27259</v>
      </c>
      <c r="AW578">
        <v>777.6</v>
      </c>
      <c r="AX578">
        <v>11719</v>
      </c>
      <c r="AY578">
        <v>675.99</v>
      </c>
      <c r="AZ578">
        <v>287.99</v>
      </c>
      <c r="BA578">
        <v>1038.8</v>
      </c>
      <c r="BB578">
        <v>1034.8</v>
      </c>
      <c r="BC578">
        <v>11619</v>
      </c>
      <c r="BD578">
        <v>477</v>
      </c>
      <c r="BE578">
        <v>297.89999999999998</v>
      </c>
      <c r="BF578">
        <v>287.99</v>
      </c>
      <c r="BG578">
        <v>287.99</v>
      </c>
      <c r="BH578">
        <v>1739</v>
      </c>
      <c r="BI578">
        <v>287.99</v>
      </c>
      <c r="BJ578">
        <v>2979</v>
      </c>
      <c r="BK578">
        <v>327</v>
      </c>
      <c r="BL578">
        <v>12438</v>
      </c>
      <c r="BM578">
        <v>8739</v>
      </c>
      <c r="BN578">
        <v>1843.2</v>
      </c>
      <c r="BO578">
        <v>943</v>
      </c>
      <c r="BP578">
        <v>2423</v>
      </c>
      <c r="BQ578">
        <v>287.99</v>
      </c>
      <c r="BR578">
        <v>158.99</v>
      </c>
      <c r="BS578">
        <v>5999942</v>
      </c>
      <c r="BT578">
        <v>61972.6</v>
      </c>
      <c r="BU578" t="str">
        <f>SRP[[#This Row],[Tier]]&amp;" - "&amp;DOLLAR(SRP[[#This Row],[United States]],2)&amp;" USD"</f>
        <v>576 - $287.99 USD</v>
      </c>
      <c r="BV578" t="str">
        <f>WSP[[#This Row],[LOOKUP]]</f>
        <v>576 - $201.59 USD</v>
      </c>
    </row>
    <row r="579" spans="1:74" x14ac:dyDescent="0.25">
      <c r="A579">
        <v>577</v>
      </c>
      <c r="B579">
        <v>288.49</v>
      </c>
      <c r="C579">
        <v>21926</v>
      </c>
      <c r="D579">
        <v>1691.5</v>
      </c>
      <c r="E579">
        <v>422.7</v>
      </c>
      <c r="F579">
        <v>288.49</v>
      </c>
      <c r="G579">
        <v>25565</v>
      </c>
      <c r="H579">
        <v>288.49</v>
      </c>
      <c r="I579">
        <v>576</v>
      </c>
      <c r="J579">
        <v>432.75</v>
      </c>
      <c r="K579">
        <v>288.49</v>
      </c>
      <c r="L579">
        <v>154150</v>
      </c>
      <c r="M579">
        <v>1153</v>
      </c>
      <c r="N579">
        <v>388400</v>
      </c>
      <c r="O579">
        <v>144250</v>
      </c>
      <c r="P579">
        <v>1731</v>
      </c>
      <c r="Q579">
        <v>288.49</v>
      </c>
      <c r="R579">
        <v>5769</v>
      </c>
      <c r="S579">
        <v>1587.5</v>
      </c>
      <c r="T579">
        <v>1850.25</v>
      </c>
      <c r="U579">
        <v>288.49</v>
      </c>
      <c r="V579">
        <v>288.49</v>
      </c>
      <c r="W579">
        <v>288.49</v>
      </c>
      <c r="X579">
        <v>288.49</v>
      </c>
      <c r="Y579">
        <v>288.49</v>
      </c>
      <c r="Z579">
        <v>3399.5</v>
      </c>
      <c r="AA579">
        <v>57690</v>
      </c>
      <c r="AB579">
        <v>37504</v>
      </c>
      <c r="AC579">
        <v>7270</v>
      </c>
      <c r="AD579">
        <v>2855000</v>
      </c>
      <c r="AE579">
        <v>288.49</v>
      </c>
      <c r="AF579">
        <v>1412.5</v>
      </c>
      <c r="AG579">
        <v>288.49</v>
      </c>
      <c r="AH579">
        <v>25494</v>
      </c>
      <c r="AI579">
        <v>43174</v>
      </c>
      <c r="AJ579">
        <v>286400</v>
      </c>
      <c r="AK579">
        <v>288.49</v>
      </c>
      <c r="AL579">
        <v>327.5</v>
      </c>
      <c r="AM579">
        <v>775.95</v>
      </c>
      <c r="AN579">
        <v>288.49</v>
      </c>
      <c r="AO579">
        <v>876</v>
      </c>
      <c r="AP579">
        <v>288.49</v>
      </c>
      <c r="AQ579">
        <v>86299</v>
      </c>
      <c r="AR579">
        <v>3988</v>
      </c>
      <c r="AS579">
        <v>288.49</v>
      </c>
      <c r="AT579">
        <v>308.45</v>
      </c>
      <c r="AU579">
        <v>1741.5</v>
      </c>
      <c r="AV579">
        <v>27306.5</v>
      </c>
      <c r="AW579">
        <v>778.95</v>
      </c>
      <c r="AX579">
        <v>11739</v>
      </c>
      <c r="AY579">
        <v>676.99</v>
      </c>
      <c r="AZ579">
        <v>288.49</v>
      </c>
      <c r="BA579">
        <v>1040.5999999999999</v>
      </c>
      <c r="BB579">
        <v>1036.5999999999999</v>
      </c>
      <c r="BC579">
        <v>11639</v>
      </c>
      <c r="BD579">
        <v>477.5</v>
      </c>
      <c r="BE579">
        <v>298.39999999999998</v>
      </c>
      <c r="BF579">
        <v>288.49</v>
      </c>
      <c r="BG579">
        <v>288.49</v>
      </c>
      <c r="BH579">
        <v>1741.5</v>
      </c>
      <c r="BI579">
        <v>288.49</v>
      </c>
      <c r="BJ579">
        <v>2984</v>
      </c>
      <c r="BK579">
        <v>327.5</v>
      </c>
      <c r="BL579">
        <v>12461</v>
      </c>
      <c r="BM579">
        <v>8754</v>
      </c>
      <c r="BN579">
        <v>1846.4</v>
      </c>
      <c r="BO579">
        <v>944.75</v>
      </c>
      <c r="BP579">
        <v>2427.25</v>
      </c>
      <c r="BQ579">
        <v>288.49</v>
      </c>
      <c r="BR579">
        <v>159.24</v>
      </c>
      <c r="BS579">
        <v>6010359</v>
      </c>
      <c r="BT579">
        <v>62080.2</v>
      </c>
      <c r="BU579" t="str">
        <f>SRP[[#This Row],[Tier]]&amp;" - "&amp;DOLLAR(SRP[[#This Row],[United States]],2)&amp;" USD"</f>
        <v>577 - $288.49 USD</v>
      </c>
      <c r="BV579" t="str">
        <f>WSP[[#This Row],[LOOKUP]]</f>
        <v>577 - $201.94 USD</v>
      </c>
    </row>
    <row r="580" spans="1:74" x14ac:dyDescent="0.25">
      <c r="A580">
        <v>578</v>
      </c>
      <c r="B580">
        <v>288.99</v>
      </c>
      <c r="C580">
        <v>21964</v>
      </c>
      <c r="D580">
        <v>1694</v>
      </c>
      <c r="E580">
        <v>423.45</v>
      </c>
      <c r="F580">
        <v>288.99</v>
      </c>
      <c r="G580">
        <v>25610</v>
      </c>
      <c r="H580">
        <v>288.99</v>
      </c>
      <c r="I580">
        <v>577</v>
      </c>
      <c r="J580">
        <v>433.5</v>
      </c>
      <c r="K580">
        <v>288.99</v>
      </c>
      <c r="L580">
        <v>154400</v>
      </c>
      <c r="M580">
        <v>1155</v>
      </c>
      <c r="N580">
        <v>388900</v>
      </c>
      <c r="O580">
        <v>144500</v>
      </c>
      <c r="P580">
        <v>1734</v>
      </c>
      <c r="Q580">
        <v>288.99</v>
      </c>
      <c r="R580">
        <v>5779</v>
      </c>
      <c r="S580">
        <v>1590</v>
      </c>
      <c r="T580">
        <v>1853.5</v>
      </c>
      <c r="U580">
        <v>288.99</v>
      </c>
      <c r="V580">
        <v>288.99</v>
      </c>
      <c r="W580">
        <v>288.99</v>
      </c>
      <c r="X580">
        <v>288.99</v>
      </c>
      <c r="Y580">
        <v>288.99</v>
      </c>
      <c r="Z580">
        <v>3406</v>
      </c>
      <c r="AA580">
        <v>57790</v>
      </c>
      <c r="AB580">
        <v>37569</v>
      </c>
      <c r="AC580">
        <v>7280</v>
      </c>
      <c r="AD580">
        <v>2860000</v>
      </c>
      <c r="AE580">
        <v>288.99</v>
      </c>
      <c r="AF580">
        <v>1415</v>
      </c>
      <c r="AG580">
        <v>288.99</v>
      </c>
      <c r="AH580">
        <v>25516</v>
      </c>
      <c r="AI580">
        <v>43249</v>
      </c>
      <c r="AJ580">
        <v>286900</v>
      </c>
      <c r="AK580">
        <v>288.99</v>
      </c>
      <c r="AL580">
        <v>328</v>
      </c>
      <c r="AM580">
        <v>777.3</v>
      </c>
      <c r="AN580">
        <v>288.99</v>
      </c>
      <c r="AO580">
        <v>877</v>
      </c>
      <c r="AP580">
        <v>288.99</v>
      </c>
      <c r="AQ580">
        <v>86449</v>
      </c>
      <c r="AR580">
        <v>3995</v>
      </c>
      <c r="AS580">
        <v>288.99</v>
      </c>
      <c r="AT580">
        <v>308.95</v>
      </c>
      <c r="AU580">
        <v>1744</v>
      </c>
      <c r="AV580">
        <v>27354</v>
      </c>
      <c r="AW580">
        <v>780.3</v>
      </c>
      <c r="AX580">
        <v>11759</v>
      </c>
      <c r="AY580">
        <v>677.99</v>
      </c>
      <c r="AZ580">
        <v>288.99</v>
      </c>
      <c r="BA580">
        <v>1042.4000000000001</v>
      </c>
      <c r="BB580">
        <v>1038.4000000000001</v>
      </c>
      <c r="BC580">
        <v>11659</v>
      </c>
      <c r="BD580">
        <v>478</v>
      </c>
      <c r="BE580">
        <v>298.89999999999998</v>
      </c>
      <c r="BF580">
        <v>288.99</v>
      </c>
      <c r="BG580">
        <v>288.99</v>
      </c>
      <c r="BH580">
        <v>1744</v>
      </c>
      <c r="BI580">
        <v>288.99</v>
      </c>
      <c r="BJ580">
        <v>2989</v>
      </c>
      <c r="BK580">
        <v>328</v>
      </c>
      <c r="BL580">
        <v>12484</v>
      </c>
      <c r="BM580">
        <v>8769</v>
      </c>
      <c r="BN580">
        <v>1849.6</v>
      </c>
      <c r="BO580">
        <v>946.5</v>
      </c>
      <c r="BP580">
        <v>2431.5</v>
      </c>
      <c r="BQ580">
        <v>288.99</v>
      </c>
      <c r="BR580">
        <v>159.49</v>
      </c>
      <c r="BS580">
        <v>6020776</v>
      </c>
      <c r="BT580">
        <v>62187.8</v>
      </c>
      <c r="BU580" t="str">
        <f>SRP[[#This Row],[Tier]]&amp;" - "&amp;DOLLAR(SRP[[#This Row],[United States]],2)&amp;" USD"</f>
        <v>578 - $288.99 USD</v>
      </c>
      <c r="BV580" t="str">
        <f>WSP[[#This Row],[LOOKUP]]</f>
        <v>578 - $202.29 USD</v>
      </c>
    </row>
    <row r="581" spans="1:74" x14ac:dyDescent="0.25">
      <c r="A581">
        <v>579</v>
      </c>
      <c r="B581">
        <v>289.49</v>
      </c>
      <c r="C581">
        <v>22002</v>
      </c>
      <c r="D581">
        <v>1696.5</v>
      </c>
      <c r="E581">
        <v>424.2</v>
      </c>
      <c r="F581">
        <v>289.49</v>
      </c>
      <c r="G581">
        <v>25655</v>
      </c>
      <c r="H581">
        <v>289.49</v>
      </c>
      <c r="I581">
        <v>578</v>
      </c>
      <c r="J581">
        <v>434.25</v>
      </c>
      <c r="K581">
        <v>289.49</v>
      </c>
      <c r="L581">
        <v>154650</v>
      </c>
      <c r="M581">
        <v>1157</v>
      </c>
      <c r="N581">
        <v>389400</v>
      </c>
      <c r="O581">
        <v>144750</v>
      </c>
      <c r="P581">
        <v>1737</v>
      </c>
      <c r="Q581">
        <v>289.49</v>
      </c>
      <c r="R581">
        <v>5789</v>
      </c>
      <c r="S581">
        <v>1592.5</v>
      </c>
      <c r="T581">
        <v>1856.75</v>
      </c>
      <c r="U581">
        <v>289.49</v>
      </c>
      <c r="V581">
        <v>289.49</v>
      </c>
      <c r="W581">
        <v>289.49</v>
      </c>
      <c r="X581">
        <v>289.49</v>
      </c>
      <c r="Y581">
        <v>289.49</v>
      </c>
      <c r="Z581">
        <v>3412.5</v>
      </c>
      <c r="AA581">
        <v>57890</v>
      </c>
      <c r="AB581">
        <v>37634</v>
      </c>
      <c r="AC581">
        <v>7290</v>
      </c>
      <c r="AD581">
        <v>2865000</v>
      </c>
      <c r="AE581">
        <v>289.49</v>
      </c>
      <c r="AF581">
        <v>1417.5</v>
      </c>
      <c r="AG581">
        <v>289.49</v>
      </c>
      <c r="AH581">
        <v>25538</v>
      </c>
      <c r="AI581">
        <v>43324</v>
      </c>
      <c r="AJ581">
        <v>287400</v>
      </c>
      <c r="AK581">
        <v>289.49</v>
      </c>
      <c r="AL581">
        <v>328.5</v>
      </c>
      <c r="AM581">
        <v>778.65</v>
      </c>
      <c r="AN581">
        <v>289.49</v>
      </c>
      <c r="AO581">
        <v>879</v>
      </c>
      <c r="AP581">
        <v>289.49</v>
      </c>
      <c r="AQ581">
        <v>86599</v>
      </c>
      <c r="AR581">
        <v>4002</v>
      </c>
      <c r="AS581">
        <v>289.49</v>
      </c>
      <c r="AT581">
        <v>309.45</v>
      </c>
      <c r="AU581">
        <v>1746.5</v>
      </c>
      <c r="AV581">
        <v>27401.5</v>
      </c>
      <c r="AW581">
        <v>781.65</v>
      </c>
      <c r="AX581">
        <v>11779</v>
      </c>
      <c r="AY581">
        <v>678.99</v>
      </c>
      <c r="AZ581">
        <v>289.49</v>
      </c>
      <c r="BA581">
        <v>1044.2</v>
      </c>
      <c r="BB581">
        <v>1040.2</v>
      </c>
      <c r="BC581">
        <v>11679</v>
      </c>
      <c r="BD581">
        <v>478.5</v>
      </c>
      <c r="BE581">
        <v>299.39999999999998</v>
      </c>
      <c r="BF581">
        <v>289.49</v>
      </c>
      <c r="BG581">
        <v>289.49</v>
      </c>
      <c r="BH581">
        <v>1746.5</v>
      </c>
      <c r="BI581">
        <v>289.49</v>
      </c>
      <c r="BJ581">
        <v>2994</v>
      </c>
      <c r="BK581">
        <v>328.5</v>
      </c>
      <c r="BL581">
        <v>12507</v>
      </c>
      <c r="BM581">
        <v>8784</v>
      </c>
      <c r="BN581">
        <v>1852.8</v>
      </c>
      <c r="BO581">
        <v>948.25</v>
      </c>
      <c r="BP581">
        <v>2435.75</v>
      </c>
      <c r="BQ581">
        <v>289.49</v>
      </c>
      <c r="BR581">
        <v>159.74</v>
      </c>
      <c r="BS581">
        <v>6031193</v>
      </c>
      <c r="BT581">
        <v>62295.4</v>
      </c>
      <c r="BU581" t="str">
        <f>SRP[[#This Row],[Tier]]&amp;" - "&amp;DOLLAR(SRP[[#This Row],[United States]],2)&amp;" USD"</f>
        <v>579 - $289.49 USD</v>
      </c>
      <c r="BV581" t="str">
        <f>WSP[[#This Row],[LOOKUP]]</f>
        <v>579 - $202.64 USD</v>
      </c>
    </row>
    <row r="582" spans="1:74" x14ac:dyDescent="0.25">
      <c r="A582">
        <v>580</v>
      </c>
      <c r="B582">
        <v>289.99</v>
      </c>
      <c r="C582">
        <v>22040</v>
      </c>
      <c r="D582">
        <v>1699</v>
      </c>
      <c r="E582">
        <v>424.95</v>
      </c>
      <c r="F582">
        <v>289.99</v>
      </c>
      <c r="G582">
        <v>25700</v>
      </c>
      <c r="H582">
        <v>289.99</v>
      </c>
      <c r="I582">
        <v>579</v>
      </c>
      <c r="J582">
        <v>435</v>
      </c>
      <c r="K582">
        <v>289.99</v>
      </c>
      <c r="L582">
        <v>154900</v>
      </c>
      <c r="M582">
        <v>1159</v>
      </c>
      <c r="N582">
        <v>389900</v>
      </c>
      <c r="O582">
        <v>145000</v>
      </c>
      <c r="P582">
        <v>1740</v>
      </c>
      <c r="Q582">
        <v>289.99</v>
      </c>
      <c r="R582">
        <v>5799</v>
      </c>
      <c r="S582">
        <v>1595</v>
      </c>
      <c r="T582">
        <v>1860</v>
      </c>
      <c r="U582">
        <v>289.99</v>
      </c>
      <c r="V582">
        <v>289.99</v>
      </c>
      <c r="W582">
        <v>289.99</v>
      </c>
      <c r="X582">
        <v>289.99</v>
      </c>
      <c r="Y582">
        <v>289.99</v>
      </c>
      <c r="Z582">
        <v>3419</v>
      </c>
      <c r="AA582">
        <v>57990</v>
      </c>
      <c r="AB582">
        <v>37699</v>
      </c>
      <c r="AC582">
        <v>7300</v>
      </c>
      <c r="AD582">
        <v>2870000</v>
      </c>
      <c r="AE582">
        <v>289.99</v>
      </c>
      <c r="AF582">
        <v>1420</v>
      </c>
      <c r="AG582">
        <v>289.99</v>
      </c>
      <c r="AH582">
        <v>25560</v>
      </c>
      <c r="AI582">
        <v>43399</v>
      </c>
      <c r="AJ582">
        <v>287900</v>
      </c>
      <c r="AK582">
        <v>289.99</v>
      </c>
      <c r="AL582">
        <v>329</v>
      </c>
      <c r="AM582">
        <v>780</v>
      </c>
      <c r="AN582">
        <v>289.99</v>
      </c>
      <c r="AO582">
        <v>880</v>
      </c>
      <c r="AP582">
        <v>289.99</v>
      </c>
      <c r="AQ582">
        <v>86749</v>
      </c>
      <c r="AR582">
        <v>4009</v>
      </c>
      <c r="AS582">
        <v>289.99</v>
      </c>
      <c r="AT582">
        <v>309.95</v>
      </c>
      <c r="AU582">
        <v>1749</v>
      </c>
      <c r="AV582">
        <v>27449</v>
      </c>
      <c r="AW582">
        <v>783</v>
      </c>
      <c r="AX582">
        <v>11799</v>
      </c>
      <c r="AY582">
        <v>679.99</v>
      </c>
      <c r="AZ582">
        <v>289.99</v>
      </c>
      <c r="BA582">
        <v>1046</v>
      </c>
      <c r="BB582">
        <v>1042</v>
      </c>
      <c r="BC582">
        <v>11699</v>
      </c>
      <c r="BD582">
        <v>479</v>
      </c>
      <c r="BE582">
        <v>299.89999999999998</v>
      </c>
      <c r="BF582">
        <v>289.99</v>
      </c>
      <c r="BG582">
        <v>289.99</v>
      </c>
      <c r="BH582">
        <v>1749</v>
      </c>
      <c r="BI582">
        <v>289.99</v>
      </c>
      <c r="BJ582">
        <v>2999</v>
      </c>
      <c r="BK582">
        <v>329</v>
      </c>
      <c r="BL582">
        <v>12530</v>
      </c>
      <c r="BM582">
        <v>8799</v>
      </c>
      <c r="BN582">
        <v>1856</v>
      </c>
      <c r="BO582">
        <v>950</v>
      </c>
      <c r="BP582">
        <v>2440</v>
      </c>
      <c r="BQ582">
        <v>289.99</v>
      </c>
      <c r="BR582">
        <v>159.99</v>
      </c>
      <c r="BS582">
        <v>6041610</v>
      </c>
      <c r="BT582">
        <v>62403</v>
      </c>
      <c r="BU582" t="str">
        <f>SRP[[#This Row],[Tier]]&amp;" - "&amp;DOLLAR(SRP[[#This Row],[United States]],2)&amp;" USD"</f>
        <v>580 - $289.99 USD</v>
      </c>
      <c r="BV582" t="str">
        <f>WSP[[#This Row],[LOOKUP]]</f>
        <v>580 - $202.99 USD</v>
      </c>
    </row>
    <row r="583" spans="1:74" x14ac:dyDescent="0.25">
      <c r="A583">
        <v>581</v>
      </c>
      <c r="B583">
        <v>290.49</v>
      </c>
      <c r="C583">
        <v>22078</v>
      </c>
      <c r="D583">
        <v>1701.5</v>
      </c>
      <c r="E583">
        <v>425.7</v>
      </c>
      <c r="F583">
        <v>290.49</v>
      </c>
      <c r="G583">
        <v>25745</v>
      </c>
      <c r="H583">
        <v>290.49</v>
      </c>
      <c r="I583">
        <v>580</v>
      </c>
      <c r="J583">
        <v>435.75</v>
      </c>
      <c r="K583">
        <v>290.49</v>
      </c>
      <c r="L583">
        <v>155150</v>
      </c>
      <c r="M583">
        <v>1161</v>
      </c>
      <c r="N583">
        <v>390400</v>
      </c>
      <c r="O583">
        <v>145250</v>
      </c>
      <c r="P583">
        <v>1743</v>
      </c>
      <c r="Q583">
        <v>290.49</v>
      </c>
      <c r="R583">
        <v>5809</v>
      </c>
      <c r="S583">
        <v>1597.5</v>
      </c>
      <c r="T583">
        <v>1863.25</v>
      </c>
      <c r="U583">
        <v>290.49</v>
      </c>
      <c r="V583">
        <v>290.49</v>
      </c>
      <c r="W583">
        <v>290.49</v>
      </c>
      <c r="X583">
        <v>290.49</v>
      </c>
      <c r="Y583">
        <v>290.49</v>
      </c>
      <c r="Z583">
        <v>3425.5</v>
      </c>
      <c r="AA583">
        <v>58090</v>
      </c>
      <c r="AB583">
        <v>37764</v>
      </c>
      <c r="AC583">
        <v>7310</v>
      </c>
      <c r="AD583">
        <v>2875000</v>
      </c>
      <c r="AE583">
        <v>290.49</v>
      </c>
      <c r="AF583">
        <v>1422.5</v>
      </c>
      <c r="AG583">
        <v>290.49</v>
      </c>
      <c r="AH583">
        <v>25582</v>
      </c>
      <c r="AI583">
        <v>43474</v>
      </c>
      <c r="AJ583">
        <v>288400</v>
      </c>
      <c r="AK583">
        <v>290.49</v>
      </c>
      <c r="AL583">
        <v>329.5</v>
      </c>
      <c r="AM583">
        <v>781.35</v>
      </c>
      <c r="AN583">
        <v>290.49</v>
      </c>
      <c r="AO583">
        <v>882</v>
      </c>
      <c r="AP583">
        <v>290.49</v>
      </c>
      <c r="AQ583">
        <v>86899</v>
      </c>
      <c r="AR583">
        <v>4016</v>
      </c>
      <c r="AS583">
        <v>290.49</v>
      </c>
      <c r="AT583">
        <v>310.45</v>
      </c>
      <c r="AU583">
        <v>1751.5</v>
      </c>
      <c r="AV583">
        <v>27496.5</v>
      </c>
      <c r="AW583">
        <v>784.35</v>
      </c>
      <c r="AX583">
        <v>11819</v>
      </c>
      <c r="AY583">
        <v>680.99</v>
      </c>
      <c r="AZ583">
        <v>290.49</v>
      </c>
      <c r="BA583">
        <v>1047.8</v>
      </c>
      <c r="BB583">
        <v>1043.8</v>
      </c>
      <c r="BC583">
        <v>11719</v>
      </c>
      <c r="BD583">
        <v>479.5</v>
      </c>
      <c r="BE583">
        <v>300.39999999999998</v>
      </c>
      <c r="BF583">
        <v>290.49</v>
      </c>
      <c r="BG583">
        <v>290.49</v>
      </c>
      <c r="BH583">
        <v>1751.5</v>
      </c>
      <c r="BI583">
        <v>290.49</v>
      </c>
      <c r="BJ583">
        <v>3004</v>
      </c>
      <c r="BK583">
        <v>329.5</v>
      </c>
      <c r="BL583">
        <v>12553</v>
      </c>
      <c r="BM583">
        <v>8814</v>
      </c>
      <c r="BN583">
        <v>1859.2</v>
      </c>
      <c r="BO583">
        <v>951.75</v>
      </c>
      <c r="BP583">
        <v>2444.25</v>
      </c>
      <c r="BQ583">
        <v>290.49</v>
      </c>
      <c r="BR583">
        <v>160.24</v>
      </c>
      <c r="BS583">
        <v>6052027</v>
      </c>
      <c r="BT583">
        <v>62510.6</v>
      </c>
      <c r="BU583" t="str">
        <f>SRP[[#This Row],[Tier]]&amp;" - "&amp;DOLLAR(SRP[[#This Row],[United States]],2)&amp;" USD"</f>
        <v>581 - $290.49 USD</v>
      </c>
      <c r="BV583" t="str">
        <f>WSP[[#This Row],[LOOKUP]]</f>
        <v>581 - $203.34 USD</v>
      </c>
    </row>
    <row r="584" spans="1:74" x14ac:dyDescent="0.25">
      <c r="A584">
        <v>582</v>
      </c>
      <c r="B584">
        <v>290.99</v>
      </c>
      <c r="C584">
        <v>22116</v>
      </c>
      <c r="D584">
        <v>1704</v>
      </c>
      <c r="E584">
        <v>426.45</v>
      </c>
      <c r="F584">
        <v>290.99</v>
      </c>
      <c r="G584">
        <v>25790</v>
      </c>
      <c r="H584">
        <v>290.99</v>
      </c>
      <c r="I584">
        <v>581</v>
      </c>
      <c r="J584">
        <v>436.5</v>
      </c>
      <c r="K584">
        <v>290.99</v>
      </c>
      <c r="L584">
        <v>155400</v>
      </c>
      <c r="M584">
        <v>1163</v>
      </c>
      <c r="N584">
        <v>390900</v>
      </c>
      <c r="O584">
        <v>145500</v>
      </c>
      <c r="P584">
        <v>1746</v>
      </c>
      <c r="Q584">
        <v>290.99</v>
      </c>
      <c r="R584">
        <v>5819</v>
      </c>
      <c r="S584">
        <v>1600</v>
      </c>
      <c r="T584">
        <v>1866.5</v>
      </c>
      <c r="U584">
        <v>290.99</v>
      </c>
      <c r="V584">
        <v>290.99</v>
      </c>
      <c r="W584">
        <v>290.99</v>
      </c>
      <c r="X584">
        <v>290.99</v>
      </c>
      <c r="Y584">
        <v>290.99</v>
      </c>
      <c r="Z584">
        <v>3432</v>
      </c>
      <c r="AA584">
        <v>58190</v>
      </c>
      <c r="AB584">
        <v>37829</v>
      </c>
      <c r="AC584">
        <v>7320</v>
      </c>
      <c r="AD584">
        <v>2880000</v>
      </c>
      <c r="AE584">
        <v>290.99</v>
      </c>
      <c r="AF584">
        <v>1425</v>
      </c>
      <c r="AG584">
        <v>290.99</v>
      </c>
      <c r="AH584">
        <v>25604</v>
      </c>
      <c r="AI584">
        <v>43549</v>
      </c>
      <c r="AJ584">
        <v>288900</v>
      </c>
      <c r="AK584">
        <v>290.99</v>
      </c>
      <c r="AL584">
        <v>330</v>
      </c>
      <c r="AM584">
        <v>782.7</v>
      </c>
      <c r="AN584">
        <v>290.99</v>
      </c>
      <c r="AO584">
        <v>883</v>
      </c>
      <c r="AP584">
        <v>290.99</v>
      </c>
      <c r="AQ584">
        <v>87049</v>
      </c>
      <c r="AR584">
        <v>4023</v>
      </c>
      <c r="AS584">
        <v>290.99</v>
      </c>
      <c r="AT584">
        <v>310.95</v>
      </c>
      <c r="AU584">
        <v>1754</v>
      </c>
      <c r="AV584">
        <v>27544</v>
      </c>
      <c r="AW584">
        <v>785.7</v>
      </c>
      <c r="AX584">
        <v>11839</v>
      </c>
      <c r="AY584">
        <v>681.99</v>
      </c>
      <c r="AZ584">
        <v>290.99</v>
      </c>
      <c r="BA584">
        <v>1049.5999999999999</v>
      </c>
      <c r="BB584">
        <v>1045.5999999999999</v>
      </c>
      <c r="BC584">
        <v>11739</v>
      </c>
      <c r="BD584">
        <v>480</v>
      </c>
      <c r="BE584">
        <v>300.89999999999998</v>
      </c>
      <c r="BF584">
        <v>290.99</v>
      </c>
      <c r="BG584">
        <v>290.99</v>
      </c>
      <c r="BH584">
        <v>1754</v>
      </c>
      <c r="BI584">
        <v>290.99</v>
      </c>
      <c r="BJ584">
        <v>3009</v>
      </c>
      <c r="BK584">
        <v>330</v>
      </c>
      <c r="BL584">
        <v>12576</v>
      </c>
      <c r="BM584">
        <v>8829</v>
      </c>
      <c r="BN584">
        <v>1862.4</v>
      </c>
      <c r="BO584">
        <v>953.5</v>
      </c>
      <c r="BP584">
        <v>2448.5</v>
      </c>
      <c r="BQ584">
        <v>290.99</v>
      </c>
      <c r="BR584">
        <v>160.49</v>
      </c>
      <c r="BS584">
        <v>6062444</v>
      </c>
      <c r="BT584">
        <v>62618.2</v>
      </c>
      <c r="BU584" t="str">
        <f>SRP[[#This Row],[Tier]]&amp;" - "&amp;DOLLAR(SRP[[#This Row],[United States]],2)&amp;" USD"</f>
        <v>582 - $290.99 USD</v>
      </c>
      <c r="BV584" t="str">
        <f>WSP[[#This Row],[LOOKUP]]</f>
        <v>582 - $203.69 USD</v>
      </c>
    </row>
    <row r="585" spans="1:74" x14ac:dyDescent="0.25">
      <c r="A585">
        <v>583</v>
      </c>
      <c r="B585">
        <v>291.49</v>
      </c>
      <c r="C585">
        <v>22154</v>
      </c>
      <c r="D585">
        <v>1706.5</v>
      </c>
      <c r="E585">
        <v>427.2</v>
      </c>
      <c r="F585">
        <v>291.49</v>
      </c>
      <c r="G585">
        <v>25835</v>
      </c>
      <c r="H585">
        <v>291.49</v>
      </c>
      <c r="I585">
        <v>582</v>
      </c>
      <c r="J585">
        <v>437.25</v>
      </c>
      <c r="K585">
        <v>291.49</v>
      </c>
      <c r="L585">
        <v>155650</v>
      </c>
      <c r="M585">
        <v>1165</v>
      </c>
      <c r="N585">
        <v>391400</v>
      </c>
      <c r="O585">
        <v>145750</v>
      </c>
      <c r="P585">
        <v>1749</v>
      </c>
      <c r="Q585">
        <v>291.49</v>
      </c>
      <c r="R585">
        <v>5829</v>
      </c>
      <c r="S585">
        <v>1602.5</v>
      </c>
      <c r="T585">
        <v>1869.75</v>
      </c>
      <c r="U585">
        <v>291.49</v>
      </c>
      <c r="V585">
        <v>291.49</v>
      </c>
      <c r="W585">
        <v>291.49</v>
      </c>
      <c r="X585">
        <v>291.49</v>
      </c>
      <c r="Y585">
        <v>291.49</v>
      </c>
      <c r="Z585">
        <v>3438.5</v>
      </c>
      <c r="AA585">
        <v>58290</v>
      </c>
      <c r="AB585">
        <v>37894</v>
      </c>
      <c r="AC585">
        <v>7330</v>
      </c>
      <c r="AD585">
        <v>2885000</v>
      </c>
      <c r="AE585">
        <v>291.49</v>
      </c>
      <c r="AF585">
        <v>1427.5</v>
      </c>
      <c r="AG585">
        <v>291.49</v>
      </c>
      <c r="AH585">
        <v>25626</v>
      </c>
      <c r="AI585">
        <v>43624</v>
      </c>
      <c r="AJ585">
        <v>289400</v>
      </c>
      <c r="AK585">
        <v>291.49</v>
      </c>
      <c r="AL585">
        <v>330.5</v>
      </c>
      <c r="AM585">
        <v>784.05</v>
      </c>
      <c r="AN585">
        <v>291.49</v>
      </c>
      <c r="AO585">
        <v>885</v>
      </c>
      <c r="AP585">
        <v>291.49</v>
      </c>
      <c r="AQ585">
        <v>87199</v>
      </c>
      <c r="AR585">
        <v>4030</v>
      </c>
      <c r="AS585">
        <v>291.49</v>
      </c>
      <c r="AT585">
        <v>311.45</v>
      </c>
      <c r="AU585">
        <v>1756.5</v>
      </c>
      <c r="AV585">
        <v>27591.5</v>
      </c>
      <c r="AW585">
        <v>787.05</v>
      </c>
      <c r="AX585">
        <v>11859</v>
      </c>
      <c r="AY585">
        <v>682.99</v>
      </c>
      <c r="AZ585">
        <v>291.49</v>
      </c>
      <c r="BA585">
        <v>1051.4000000000001</v>
      </c>
      <c r="BB585">
        <v>1047.4000000000001</v>
      </c>
      <c r="BC585">
        <v>11759</v>
      </c>
      <c r="BD585">
        <v>480.5</v>
      </c>
      <c r="BE585">
        <v>301.39999999999998</v>
      </c>
      <c r="BF585">
        <v>291.49</v>
      </c>
      <c r="BG585">
        <v>291.49</v>
      </c>
      <c r="BH585">
        <v>1756.5</v>
      </c>
      <c r="BI585">
        <v>291.49</v>
      </c>
      <c r="BJ585">
        <v>3014</v>
      </c>
      <c r="BK585">
        <v>330.5</v>
      </c>
      <c r="BL585">
        <v>12599</v>
      </c>
      <c r="BM585">
        <v>8844</v>
      </c>
      <c r="BN585">
        <v>1865.6</v>
      </c>
      <c r="BO585">
        <v>955.25</v>
      </c>
      <c r="BP585">
        <v>2452.75</v>
      </c>
      <c r="BQ585">
        <v>291.49</v>
      </c>
      <c r="BR585">
        <v>160.74</v>
      </c>
      <c r="BS585">
        <v>6072861</v>
      </c>
      <c r="BT585">
        <v>62725.8</v>
      </c>
      <c r="BU585" t="str">
        <f>SRP[[#This Row],[Tier]]&amp;" - "&amp;DOLLAR(SRP[[#This Row],[United States]],2)&amp;" USD"</f>
        <v>583 - $291.49 USD</v>
      </c>
      <c r="BV585" t="str">
        <f>WSP[[#This Row],[LOOKUP]]</f>
        <v>583 - $204.04 USD</v>
      </c>
    </row>
    <row r="586" spans="1:74" x14ac:dyDescent="0.25">
      <c r="A586">
        <v>584</v>
      </c>
      <c r="B586">
        <v>291.99</v>
      </c>
      <c r="C586">
        <v>22192</v>
      </c>
      <c r="D586">
        <v>1709</v>
      </c>
      <c r="E586">
        <v>427.95</v>
      </c>
      <c r="F586">
        <v>291.99</v>
      </c>
      <c r="G586">
        <v>25880</v>
      </c>
      <c r="H586">
        <v>291.99</v>
      </c>
      <c r="I586">
        <v>583</v>
      </c>
      <c r="J586">
        <v>438</v>
      </c>
      <c r="K586">
        <v>291.99</v>
      </c>
      <c r="L586">
        <v>155900</v>
      </c>
      <c r="M586">
        <v>1167</v>
      </c>
      <c r="N586">
        <v>391900</v>
      </c>
      <c r="O586">
        <v>146000</v>
      </c>
      <c r="P586">
        <v>1752</v>
      </c>
      <c r="Q586">
        <v>291.99</v>
      </c>
      <c r="R586">
        <v>5839</v>
      </c>
      <c r="S586">
        <v>1605</v>
      </c>
      <c r="T586">
        <v>1873</v>
      </c>
      <c r="U586">
        <v>291.99</v>
      </c>
      <c r="V586">
        <v>291.99</v>
      </c>
      <c r="W586">
        <v>291.99</v>
      </c>
      <c r="X586">
        <v>291.99</v>
      </c>
      <c r="Y586">
        <v>291.99</v>
      </c>
      <c r="Z586">
        <v>3445</v>
      </c>
      <c r="AA586">
        <v>58390</v>
      </c>
      <c r="AB586">
        <v>37959</v>
      </c>
      <c r="AC586">
        <v>7340</v>
      </c>
      <c r="AD586">
        <v>2890000</v>
      </c>
      <c r="AE586">
        <v>291.99</v>
      </c>
      <c r="AF586">
        <v>1430</v>
      </c>
      <c r="AG586">
        <v>291.99</v>
      </c>
      <c r="AH586">
        <v>25648</v>
      </c>
      <c r="AI586">
        <v>43699</v>
      </c>
      <c r="AJ586">
        <v>289900</v>
      </c>
      <c r="AK586">
        <v>291.99</v>
      </c>
      <c r="AL586">
        <v>331</v>
      </c>
      <c r="AM586">
        <v>785.4</v>
      </c>
      <c r="AN586">
        <v>291.99</v>
      </c>
      <c r="AO586">
        <v>886</v>
      </c>
      <c r="AP586">
        <v>291.99</v>
      </c>
      <c r="AQ586">
        <v>87349</v>
      </c>
      <c r="AR586">
        <v>4037</v>
      </c>
      <c r="AS586">
        <v>291.99</v>
      </c>
      <c r="AT586">
        <v>311.95</v>
      </c>
      <c r="AU586">
        <v>1759</v>
      </c>
      <c r="AV586">
        <v>27639</v>
      </c>
      <c r="AW586">
        <v>788.4</v>
      </c>
      <c r="AX586">
        <v>11879</v>
      </c>
      <c r="AY586">
        <v>683.99</v>
      </c>
      <c r="AZ586">
        <v>291.99</v>
      </c>
      <c r="BA586">
        <v>1053.2</v>
      </c>
      <c r="BB586">
        <v>1049.2</v>
      </c>
      <c r="BC586">
        <v>11779</v>
      </c>
      <c r="BD586">
        <v>481</v>
      </c>
      <c r="BE586">
        <v>301.89999999999998</v>
      </c>
      <c r="BF586">
        <v>291.99</v>
      </c>
      <c r="BG586">
        <v>291.99</v>
      </c>
      <c r="BH586">
        <v>1759</v>
      </c>
      <c r="BI586">
        <v>291.99</v>
      </c>
      <c r="BJ586">
        <v>3019</v>
      </c>
      <c r="BK586">
        <v>331</v>
      </c>
      <c r="BL586">
        <v>12622</v>
      </c>
      <c r="BM586">
        <v>8859</v>
      </c>
      <c r="BN586">
        <v>1868.8</v>
      </c>
      <c r="BO586">
        <v>957</v>
      </c>
      <c r="BP586">
        <v>2457</v>
      </c>
      <c r="BQ586">
        <v>291.99</v>
      </c>
      <c r="BR586">
        <v>160.99</v>
      </c>
      <c r="BS586">
        <v>6083278</v>
      </c>
      <c r="BT586">
        <v>62833.4</v>
      </c>
      <c r="BU586" t="str">
        <f>SRP[[#This Row],[Tier]]&amp;" - "&amp;DOLLAR(SRP[[#This Row],[United States]],2)&amp;" USD"</f>
        <v>584 - $291.99 USD</v>
      </c>
      <c r="BV586" t="str">
        <f>WSP[[#This Row],[LOOKUP]]</f>
        <v>584 - $204.39 USD</v>
      </c>
    </row>
    <row r="587" spans="1:74" x14ac:dyDescent="0.25">
      <c r="A587">
        <v>585</v>
      </c>
      <c r="B587">
        <v>292.49</v>
      </c>
      <c r="C587">
        <v>22230</v>
      </c>
      <c r="D587">
        <v>1711.5</v>
      </c>
      <c r="E587">
        <v>428.7</v>
      </c>
      <c r="F587">
        <v>292.49</v>
      </c>
      <c r="G587">
        <v>25925</v>
      </c>
      <c r="H587">
        <v>292.49</v>
      </c>
      <c r="I587">
        <v>584</v>
      </c>
      <c r="J587">
        <v>438.75</v>
      </c>
      <c r="K587">
        <v>292.49</v>
      </c>
      <c r="L587">
        <v>156150</v>
      </c>
      <c r="M587">
        <v>1169</v>
      </c>
      <c r="N587">
        <v>392400</v>
      </c>
      <c r="O587">
        <v>146250</v>
      </c>
      <c r="P587">
        <v>1755</v>
      </c>
      <c r="Q587">
        <v>292.49</v>
      </c>
      <c r="R587">
        <v>5849</v>
      </c>
      <c r="S587">
        <v>1607.5</v>
      </c>
      <c r="T587">
        <v>1876.25</v>
      </c>
      <c r="U587">
        <v>292.49</v>
      </c>
      <c r="V587">
        <v>292.49</v>
      </c>
      <c r="W587">
        <v>292.49</v>
      </c>
      <c r="X587">
        <v>292.49</v>
      </c>
      <c r="Y587">
        <v>292.49</v>
      </c>
      <c r="Z587">
        <v>3451.5</v>
      </c>
      <c r="AA587">
        <v>58490</v>
      </c>
      <c r="AB587">
        <v>38024</v>
      </c>
      <c r="AC587">
        <v>7350</v>
      </c>
      <c r="AD587">
        <v>2895000</v>
      </c>
      <c r="AE587">
        <v>292.49</v>
      </c>
      <c r="AF587">
        <v>1432.5</v>
      </c>
      <c r="AG587">
        <v>292.49</v>
      </c>
      <c r="AH587">
        <v>25670</v>
      </c>
      <c r="AI587">
        <v>43774</v>
      </c>
      <c r="AJ587">
        <v>290400</v>
      </c>
      <c r="AK587">
        <v>292.49</v>
      </c>
      <c r="AL587">
        <v>331.5</v>
      </c>
      <c r="AM587">
        <v>786.75</v>
      </c>
      <c r="AN587">
        <v>292.49</v>
      </c>
      <c r="AO587">
        <v>888</v>
      </c>
      <c r="AP587">
        <v>292.49</v>
      </c>
      <c r="AQ587">
        <v>87499</v>
      </c>
      <c r="AR587">
        <v>4044</v>
      </c>
      <c r="AS587">
        <v>292.49</v>
      </c>
      <c r="AT587">
        <v>312.45</v>
      </c>
      <c r="AU587">
        <v>1761.5</v>
      </c>
      <c r="AV587">
        <v>27686.5</v>
      </c>
      <c r="AW587">
        <v>789.75</v>
      </c>
      <c r="AX587">
        <v>11899</v>
      </c>
      <c r="AY587">
        <v>684.99</v>
      </c>
      <c r="AZ587">
        <v>292.49</v>
      </c>
      <c r="BA587">
        <v>1055</v>
      </c>
      <c r="BB587">
        <v>1051</v>
      </c>
      <c r="BC587">
        <v>11799</v>
      </c>
      <c r="BD587">
        <v>481.5</v>
      </c>
      <c r="BE587">
        <v>302.39999999999998</v>
      </c>
      <c r="BF587">
        <v>292.49</v>
      </c>
      <c r="BG587">
        <v>292.49</v>
      </c>
      <c r="BH587">
        <v>1761.5</v>
      </c>
      <c r="BI587">
        <v>292.49</v>
      </c>
      <c r="BJ587">
        <v>3024</v>
      </c>
      <c r="BK587">
        <v>331.5</v>
      </c>
      <c r="BL587">
        <v>12645</v>
      </c>
      <c r="BM587">
        <v>8874</v>
      </c>
      <c r="BN587">
        <v>1872</v>
      </c>
      <c r="BO587">
        <v>958.75</v>
      </c>
      <c r="BP587">
        <v>2461.25</v>
      </c>
      <c r="BQ587">
        <v>292.49</v>
      </c>
      <c r="BR587">
        <v>161.24</v>
      </c>
      <c r="BS587">
        <v>6093695</v>
      </c>
      <c r="BT587">
        <v>62941</v>
      </c>
      <c r="BU587" t="str">
        <f>SRP[[#This Row],[Tier]]&amp;" - "&amp;DOLLAR(SRP[[#This Row],[United States]],2)&amp;" USD"</f>
        <v>585 - $292.49 USD</v>
      </c>
      <c r="BV587" t="str">
        <f>WSP[[#This Row],[LOOKUP]]</f>
        <v>585 - $204.74 USD</v>
      </c>
    </row>
    <row r="588" spans="1:74" x14ac:dyDescent="0.25">
      <c r="A588">
        <v>586</v>
      </c>
      <c r="B588">
        <v>292.99</v>
      </c>
      <c r="C588">
        <v>22268</v>
      </c>
      <c r="D588">
        <v>1714</v>
      </c>
      <c r="E588">
        <v>429.45</v>
      </c>
      <c r="F588">
        <v>292.99</v>
      </c>
      <c r="G588">
        <v>25970</v>
      </c>
      <c r="H588">
        <v>292.99</v>
      </c>
      <c r="I588">
        <v>585</v>
      </c>
      <c r="J588">
        <v>439.5</v>
      </c>
      <c r="K588">
        <v>292.99</v>
      </c>
      <c r="L588">
        <v>156400</v>
      </c>
      <c r="M588">
        <v>1171</v>
      </c>
      <c r="N588">
        <v>392900</v>
      </c>
      <c r="O588">
        <v>146500</v>
      </c>
      <c r="P588">
        <v>1758</v>
      </c>
      <c r="Q588">
        <v>292.99</v>
      </c>
      <c r="R588">
        <v>5859</v>
      </c>
      <c r="S588">
        <v>1610</v>
      </c>
      <c r="T588">
        <v>1879.5</v>
      </c>
      <c r="U588">
        <v>292.99</v>
      </c>
      <c r="V588">
        <v>292.99</v>
      </c>
      <c r="W588">
        <v>292.99</v>
      </c>
      <c r="X588">
        <v>292.99</v>
      </c>
      <c r="Y588">
        <v>292.99</v>
      </c>
      <c r="Z588">
        <v>3458</v>
      </c>
      <c r="AA588">
        <v>58590</v>
      </c>
      <c r="AB588">
        <v>38089</v>
      </c>
      <c r="AC588">
        <v>7360</v>
      </c>
      <c r="AD588">
        <v>2900000</v>
      </c>
      <c r="AE588">
        <v>292.99</v>
      </c>
      <c r="AF588">
        <v>1435</v>
      </c>
      <c r="AG588">
        <v>292.99</v>
      </c>
      <c r="AH588">
        <v>25692</v>
      </c>
      <c r="AI588">
        <v>43849</v>
      </c>
      <c r="AJ588">
        <v>290900</v>
      </c>
      <c r="AK588">
        <v>292.99</v>
      </c>
      <c r="AL588">
        <v>332</v>
      </c>
      <c r="AM588">
        <v>788.1</v>
      </c>
      <c r="AN588">
        <v>292.99</v>
      </c>
      <c r="AO588">
        <v>889</v>
      </c>
      <c r="AP588">
        <v>292.99</v>
      </c>
      <c r="AQ588">
        <v>87649</v>
      </c>
      <c r="AR588">
        <v>4051</v>
      </c>
      <c r="AS588">
        <v>292.99</v>
      </c>
      <c r="AT588">
        <v>312.95</v>
      </c>
      <c r="AU588">
        <v>1764</v>
      </c>
      <c r="AV588">
        <v>27734</v>
      </c>
      <c r="AW588">
        <v>791.1</v>
      </c>
      <c r="AX588">
        <v>11919</v>
      </c>
      <c r="AY588">
        <v>685.99</v>
      </c>
      <c r="AZ588">
        <v>292.99</v>
      </c>
      <c r="BA588">
        <v>1056.8</v>
      </c>
      <c r="BB588">
        <v>1052.8</v>
      </c>
      <c r="BC588">
        <v>11819</v>
      </c>
      <c r="BD588">
        <v>482</v>
      </c>
      <c r="BE588">
        <v>302.89999999999998</v>
      </c>
      <c r="BF588">
        <v>292.99</v>
      </c>
      <c r="BG588">
        <v>292.99</v>
      </c>
      <c r="BH588">
        <v>1764</v>
      </c>
      <c r="BI588">
        <v>292.99</v>
      </c>
      <c r="BJ588">
        <v>3029</v>
      </c>
      <c r="BK588">
        <v>332</v>
      </c>
      <c r="BL588">
        <v>12668</v>
      </c>
      <c r="BM588">
        <v>8889</v>
      </c>
      <c r="BN588">
        <v>1875.2</v>
      </c>
      <c r="BO588">
        <v>960.5</v>
      </c>
      <c r="BP588">
        <v>2465.5</v>
      </c>
      <c r="BQ588">
        <v>292.99</v>
      </c>
      <c r="BR588">
        <v>161.49</v>
      </c>
      <c r="BS588">
        <v>6104112</v>
      </c>
      <c r="BT588">
        <v>63048.6</v>
      </c>
      <c r="BU588" t="str">
        <f>SRP[[#This Row],[Tier]]&amp;" - "&amp;DOLLAR(SRP[[#This Row],[United States]],2)&amp;" USD"</f>
        <v>586 - $292.99 USD</v>
      </c>
      <c r="BV588" t="str">
        <f>WSP[[#This Row],[LOOKUP]]</f>
        <v>586 - $205.09 USD</v>
      </c>
    </row>
    <row r="589" spans="1:74" x14ac:dyDescent="0.25">
      <c r="A589">
        <v>587</v>
      </c>
      <c r="B589">
        <v>293.49</v>
      </c>
      <c r="C589">
        <v>22306</v>
      </c>
      <c r="D589">
        <v>1716.5</v>
      </c>
      <c r="E589">
        <v>430.2</v>
      </c>
      <c r="F589">
        <v>293.49</v>
      </c>
      <c r="G589">
        <v>26015</v>
      </c>
      <c r="H589">
        <v>293.49</v>
      </c>
      <c r="I589">
        <v>586</v>
      </c>
      <c r="J589">
        <v>440.25</v>
      </c>
      <c r="K589">
        <v>293.49</v>
      </c>
      <c r="L589">
        <v>156650</v>
      </c>
      <c r="M589">
        <v>1173</v>
      </c>
      <c r="N589">
        <v>393400</v>
      </c>
      <c r="O589">
        <v>146750</v>
      </c>
      <c r="P589">
        <v>1761</v>
      </c>
      <c r="Q589">
        <v>293.49</v>
      </c>
      <c r="R589">
        <v>5869</v>
      </c>
      <c r="S589">
        <v>1612.5</v>
      </c>
      <c r="T589">
        <v>1882.75</v>
      </c>
      <c r="U589">
        <v>293.49</v>
      </c>
      <c r="V589">
        <v>293.49</v>
      </c>
      <c r="W589">
        <v>293.49</v>
      </c>
      <c r="X589">
        <v>293.49</v>
      </c>
      <c r="Y589">
        <v>293.49</v>
      </c>
      <c r="Z589">
        <v>3464.5</v>
      </c>
      <c r="AA589">
        <v>58690</v>
      </c>
      <c r="AB589">
        <v>38154</v>
      </c>
      <c r="AC589">
        <v>7370</v>
      </c>
      <c r="AD589">
        <v>2905000</v>
      </c>
      <c r="AE589">
        <v>293.49</v>
      </c>
      <c r="AF589">
        <v>1437.5</v>
      </c>
      <c r="AG589">
        <v>293.49</v>
      </c>
      <c r="AH589">
        <v>25714</v>
      </c>
      <c r="AI589">
        <v>43924</v>
      </c>
      <c r="AJ589">
        <v>291400</v>
      </c>
      <c r="AK589">
        <v>293.49</v>
      </c>
      <c r="AL589">
        <v>332.5</v>
      </c>
      <c r="AM589">
        <v>789.45</v>
      </c>
      <c r="AN589">
        <v>293.49</v>
      </c>
      <c r="AO589">
        <v>891</v>
      </c>
      <c r="AP589">
        <v>293.49</v>
      </c>
      <c r="AQ589">
        <v>87799</v>
      </c>
      <c r="AR589">
        <v>4058</v>
      </c>
      <c r="AS589">
        <v>293.49</v>
      </c>
      <c r="AT589">
        <v>313.45</v>
      </c>
      <c r="AU589">
        <v>1766.5</v>
      </c>
      <c r="AV589">
        <v>27781.5</v>
      </c>
      <c r="AW589">
        <v>792.45</v>
      </c>
      <c r="AX589">
        <v>11939</v>
      </c>
      <c r="AY589">
        <v>686.99</v>
      </c>
      <c r="AZ589">
        <v>293.49</v>
      </c>
      <c r="BA589">
        <v>1058.5999999999999</v>
      </c>
      <c r="BB589">
        <v>1054.5999999999999</v>
      </c>
      <c r="BC589">
        <v>11839</v>
      </c>
      <c r="BD589">
        <v>482.5</v>
      </c>
      <c r="BE589">
        <v>303.39999999999998</v>
      </c>
      <c r="BF589">
        <v>293.49</v>
      </c>
      <c r="BG589">
        <v>293.49</v>
      </c>
      <c r="BH589">
        <v>1766.5</v>
      </c>
      <c r="BI589">
        <v>293.49</v>
      </c>
      <c r="BJ589">
        <v>3034</v>
      </c>
      <c r="BK589">
        <v>332.5</v>
      </c>
      <c r="BL589">
        <v>12691</v>
      </c>
      <c r="BM589">
        <v>8904</v>
      </c>
      <c r="BN589">
        <v>1878.4</v>
      </c>
      <c r="BO589">
        <v>962.25</v>
      </c>
      <c r="BP589">
        <v>2469.75</v>
      </c>
      <c r="BQ589">
        <v>293.49</v>
      </c>
      <c r="BR589">
        <v>161.74</v>
      </c>
      <c r="BS589">
        <v>6114529</v>
      </c>
      <c r="BT589">
        <v>63156.2</v>
      </c>
      <c r="BU589" t="str">
        <f>SRP[[#This Row],[Tier]]&amp;" - "&amp;DOLLAR(SRP[[#This Row],[United States]],2)&amp;" USD"</f>
        <v>587 - $293.49 USD</v>
      </c>
      <c r="BV589" t="str">
        <f>WSP[[#This Row],[LOOKUP]]</f>
        <v>587 - $205.44 USD</v>
      </c>
    </row>
    <row r="590" spans="1:74" x14ac:dyDescent="0.25">
      <c r="A590">
        <v>588</v>
      </c>
      <c r="B590">
        <v>293.99</v>
      </c>
      <c r="C590">
        <v>22344</v>
      </c>
      <c r="D590">
        <v>1719</v>
      </c>
      <c r="E590">
        <v>430.95</v>
      </c>
      <c r="F590">
        <v>293.99</v>
      </c>
      <c r="G590">
        <v>26060</v>
      </c>
      <c r="H590">
        <v>293.99</v>
      </c>
      <c r="I590">
        <v>587</v>
      </c>
      <c r="J590">
        <v>441</v>
      </c>
      <c r="K590">
        <v>293.99</v>
      </c>
      <c r="L590">
        <v>156900</v>
      </c>
      <c r="M590">
        <v>1175</v>
      </c>
      <c r="N590">
        <v>393900</v>
      </c>
      <c r="O590">
        <v>147000</v>
      </c>
      <c r="P590">
        <v>1764</v>
      </c>
      <c r="Q590">
        <v>293.99</v>
      </c>
      <c r="R590">
        <v>5879</v>
      </c>
      <c r="S590">
        <v>1615</v>
      </c>
      <c r="T590">
        <v>1886</v>
      </c>
      <c r="U590">
        <v>293.99</v>
      </c>
      <c r="V590">
        <v>293.99</v>
      </c>
      <c r="W590">
        <v>293.99</v>
      </c>
      <c r="X590">
        <v>293.99</v>
      </c>
      <c r="Y590">
        <v>293.99</v>
      </c>
      <c r="Z590">
        <v>3471</v>
      </c>
      <c r="AA590">
        <v>58790</v>
      </c>
      <c r="AB590">
        <v>38219</v>
      </c>
      <c r="AC590">
        <v>7380</v>
      </c>
      <c r="AD590">
        <v>2910000</v>
      </c>
      <c r="AE590">
        <v>293.99</v>
      </c>
      <c r="AF590">
        <v>1440</v>
      </c>
      <c r="AG590">
        <v>293.99</v>
      </c>
      <c r="AH590">
        <v>25736</v>
      </c>
      <c r="AI590">
        <v>43999</v>
      </c>
      <c r="AJ590">
        <v>291900</v>
      </c>
      <c r="AK590">
        <v>293.99</v>
      </c>
      <c r="AL590">
        <v>333</v>
      </c>
      <c r="AM590">
        <v>790.8</v>
      </c>
      <c r="AN590">
        <v>293.99</v>
      </c>
      <c r="AO590">
        <v>892</v>
      </c>
      <c r="AP590">
        <v>293.99</v>
      </c>
      <c r="AQ590">
        <v>87949</v>
      </c>
      <c r="AR590">
        <v>4065</v>
      </c>
      <c r="AS590">
        <v>293.99</v>
      </c>
      <c r="AT590">
        <v>313.95</v>
      </c>
      <c r="AU590">
        <v>1769</v>
      </c>
      <c r="AV590">
        <v>27829</v>
      </c>
      <c r="AW590">
        <v>793.8</v>
      </c>
      <c r="AX590">
        <v>11959</v>
      </c>
      <c r="AY590">
        <v>687.99</v>
      </c>
      <c r="AZ590">
        <v>293.99</v>
      </c>
      <c r="BA590">
        <v>1060.4000000000001</v>
      </c>
      <c r="BB590">
        <v>1056.4000000000001</v>
      </c>
      <c r="BC590">
        <v>11859</v>
      </c>
      <c r="BD590">
        <v>483</v>
      </c>
      <c r="BE590">
        <v>303.89999999999998</v>
      </c>
      <c r="BF590">
        <v>293.99</v>
      </c>
      <c r="BG590">
        <v>293.99</v>
      </c>
      <c r="BH590">
        <v>1769</v>
      </c>
      <c r="BI590">
        <v>293.99</v>
      </c>
      <c r="BJ590">
        <v>3039</v>
      </c>
      <c r="BK590">
        <v>333</v>
      </c>
      <c r="BL590">
        <v>12714</v>
      </c>
      <c r="BM590">
        <v>8919</v>
      </c>
      <c r="BN590">
        <v>1881.6</v>
      </c>
      <c r="BO590">
        <v>964</v>
      </c>
      <c r="BP590">
        <v>2474</v>
      </c>
      <c r="BQ590">
        <v>293.99</v>
      </c>
      <c r="BR590">
        <v>161.99</v>
      </c>
      <c r="BS590">
        <v>6124946</v>
      </c>
      <c r="BT590">
        <v>63263.8</v>
      </c>
      <c r="BU590" t="str">
        <f>SRP[[#This Row],[Tier]]&amp;" - "&amp;DOLLAR(SRP[[#This Row],[United States]],2)&amp;" USD"</f>
        <v>588 - $293.99 USD</v>
      </c>
      <c r="BV590" t="str">
        <f>WSP[[#This Row],[LOOKUP]]</f>
        <v>588 - $205.79 USD</v>
      </c>
    </row>
    <row r="591" spans="1:74" x14ac:dyDescent="0.25">
      <c r="A591">
        <v>589</v>
      </c>
      <c r="B591">
        <v>294.49</v>
      </c>
      <c r="C591">
        <v>22382</v>
      </c>
      <c r="D591">
        <v>1721.5</v>
      </c>
      <c r="E591">
        <v>431.7</v>
      </c>
      <c r="F591">
        <v>294.49</v>
      </c>
      <c r="G591">
        <v>26105</v>
      </c>
      <c r="H591">
        <v>294.49</v>
      </c>
      <c r="I591">
        <v>588</v>
      </c>
      <c r="J591">
        <v>441.75</v>
      </c>
      <c r="K591">
        <v>294.49</v>
      </c>
      <c r="L591">
        <v>157150</v>
      </c>
      <c r="M591">
        <v>1177</v>
      </c>
      <c r="N591">
        <v>394400</v>
      </c>
      <c r="O591">
        <v>147250</v>
      </c>
      <c r="P591">
        <v>1767</v>
      </c>
      <c r="Q591">
        <v>294.49</v>
      </c>
      <c r="R591">
        <v>5889</v>
      </c>
      <c r="S591">
        <v>1617.5</v>
      </c>
      <c r="T591">
        <v>1889.25</v>
      </c>
      <c r="U591">
        <v>294.49</v>
      </c>
      <c r="V591">
        <v>294.49</v>
      </c>
      <c r="W591">
        <v>294.49</v>
      </c>
      <c r="X591">
        <v>294.49</v>
      </c>
      <c r="Y591">
        <v>294.49</v>
      </c>
      <c r="Z591">
        <v>3477.5</v>
      </c>
      <c r="AA591">
        <v>58890</v>
      </c>
      <c r="AB591">
        <v>38284</v>
      </c>
      <c r="AC591">
        <v>7390</v>
      </c>
      <c r="AD591">
        <v>2915000</v>
      </c>
      <c r="AE591">
        <v>294.49</v>
      </c>
      <c r="AF591">
        <v>1442.5</v>
      </c>
      <c r="AG591">
        <v>294.49</v>
      </c>
      <c r="AH591">
        <v>25758</v>
      </c>
      <c r="AI591">
        <v>44074</v>
      </c>
      <c r="AJ591">
        <v>292400</v>
      </c>
      <c r="AK591">
        <v>294.49</v>
      </c>
      <c r="AL591">
        <v>333.5</v>
      </c>
      <c r="AM591">
        <v>792.15</v>
      </c>
      <c r="AN591">
        <v>294.49</v>
      </c>
      <c r="AO591">
        <v>894</v>
      </c>
      <c r="AP591">
        <v>294.49</v>
      </c>
      <c r="AQ591">
        <v>88099</v>
      </c>
      <c r="AR591">
        <v>4072</v>
      </c>
      <c r="AS591">
        <v>294.49</v>
      </c>
      <c r="AT591">
        <v>314.45</v>
      </c>
      <c r="AU591">
        <v>1771.5</v>
      </c>
      <c r="AV591">
        <v>27876.5</v>
      </c>
      <c r="AW591">
        <v>795.15</v>
      </c>
      <c r="AX591">
        <v>11979</v>
      </c>
      <c r="AY591">
        <v>688.99</v>
      </c>
      <c r="AZ591">
        <v>294.49</v>
      </c>
      <c r="BA591">
        <v>1062.2</v>
      </c>
      <c r="BB591">
        <v>1058.2</v>
      </c>
      <c r="BC591">
        <v>11879</v>
      </c>
      <c r="BD591">
        <v>483.5</v>
      </c>
      <c r="BE591">
        <v>304.39999999999998</v>
      </c>
      <c r="BF591">
        <v>294.49</v>
      </c>
      <c r="BG591">
        <v>294.49</v>
      </c>
      <c r="BH591">
        <v>1771.5</v>
      </c>
      <c r="BI591">
        <v>294.49</v>
      </c>
      <c r="BJ591">
        <v>3044</v>
      </c>
      <c r="BK591">
        <v>333.5</v>
      </c>
      <c r="BL591">
        <v>12737</v>
      </c>
      <c r="BM591">
        <v>8934</v>
      </c>
      <c r="BN591">
        <v>1884.8</v>
      </c>
      <c r="BO591">
        <v>965.75</v>
      </c>
      <c r="BP591">
        <v>2478.25</v>
      </c>
      <c r="BQ591">
        <v>294.49</v>
      </c>
      <c r="BR591">
        <v>162.24</v>
      </c>
      <c r="BS591">
        <v>6135363</v>
      </c>
      <c r="BT591">
        <v>63371.4</v>
      </c>
      <c r="BU591" t="str">
        <f>SRP[[#This Row],[Tier]]&amp;" - "&amp;DOLLAR(SRP[[#This Row],[United States]],2)&amp;" USD"</f>
        <v>589 - $294.49 USD</v>
      </c>
      <c r="BV591" t="str">
        <f>WSP[[#This Row],[LOOKUP]]</f>
        <v>589 - $206.14 USD</v>
      </c>
    </row>
    <row r="592" spans="1:74" x14ac:dyDescent="0.25">
      <c r="A592">
        <v>590</v>
      </c>
      <c r="B592">
        <v>294.99</v>
      </c>
      <c r="C592">
        <v>22420</v>
      </c>
      <c r="D592">
        <v>1724</v>
      </c>
      <c r="E592">
        <v>432.45</v>
      </c>
      <c r="F592">
        <v>294.99</v>
      </c>
      <c r="G592">
        <v>26150</v>
      </c>
      <c r="H592">
        <v>294.99</v>
      </c>
      <c r="I592">
        <v>589</v>
      </c>
      <c r="J592">
        <v>442.5</v>
      </c>
      <c r="K592">
        <v>294.99</v>
      </c>
      <c r="L592">
        <v>157400</v>
      </c>
      <c r="M592">
        <v>1179</v>
      </c>
      <c r="N592">
        <v>394900</v>
      </c>
      <c r="O592">
        <v>147500</v>
      </c>
      <c r="P592">
        <v>1770</v>
      </c>
      <c r="Q592">
        <v>294.99</v>
      </c>
      <c r="R592">
        <v>5899</v>
      </c>
      <c r="S592">
        <v>1620</v>
      </c>
      <c r="T592">
        <v>1892.5</v>
      </c>
      <c r="U592">
        <v>294.99</v>
      </c>
      <c r="V592">
        <v>294.99</v>
      </c>
      <c r="W592">
        <v>294.99</v>
      </c>
      <c r="X592">
        <v>294.99</v>
      </c>
      <c r="Y592">
        <v>294.99</v>
      </c>
      <c r="Z592">
        <v>3484</v>
      </c>
      <c r="AA592">
        <v>58990</v>
      </c>
      <c r="AB592">
        <v>38349</v>
      </c>
      <c r="AC592">
        <v>7400</v>
      </c>
      <c r="AD592">
        <v>2920000</v>
      </c>
      <c r="AE592">
        <v>294.99</v>
      </c>
      <c r="AF592">
        <v>1445</v>
      </c>
      <c r="AG592">
        <v>294.99</v>
      </c>
      <c r="AH592">
        <v>25780</v>
      </c>
      <c r="AI592">
        <v>44149</v>
      </c>
      <c r="AJ592">
        <v>292900</v>
      </c>
      <c r="AK592">
        <v>294.99</v>
      </c>
      <c r="AL592">
        <v>334</v>
      </c>
      <c r="AM592">
        <v>793.5</v>
      </c>
      <c r="AN592">
        <v>294.99</v>
      </c>
      <c r="AO592">
        <v>895</v>
      </c>
      <c r="AP592">
        <v>294.99</v>
      </c>
      <c r="AQ592">
        <v>88249</v>
      </c>
      <c r="AR592">
        <v>4079</v>
      </c>
      <c r="AS592">
        <v>294.99</v>
      </c>
      <c r="AT592">
        <v>314.95</v>
      </c>
      <c r="AU592">
        <v>1774</v>
      </c>
      <c r="AV592">
        <v>27924</v>
      </c>
      <c r="AW592">
        <v>796.5</v>
      </c>
      <c r="AX592">
        <v>11999</v>
      </c>
      <c r="AY592">
        <v>689.99</v>
      </c>
      <c r="AZ592">
        <v>294.99</v>
      </c>
      <c r="BA592">
        <v>1064</v>
      </c>
      <c r="BB592">
        <v>1060</v>
      </c>
      <c r="BC592">
        <v>11899</v>
      </c>
      <c r="BD592">
        <v>484</v>
      </c>
      <c r="BE592">
        <v>304.89999999999998</v>
      </c>
      <c r="BF592">
        <v>294.99</v>
      </c>
      <c r="BG592">
        <v>294.99</v>
      </c>
      <c r="BH592">
        <v>1774</v>
      </c>
      <c r="BI592">
        <v>294.99</v>
      </c>
      <c r="BJ592">
        <v>3049</v>
      </c>
      <c r="BK592">
        <v>334</v>
      </c>
      <c r="BL592">
        <v>12760</v>
      </c>
      <c r="BM592">
        <v>8949</v>
      </c>
      <c r="BN592">
        <v>1888</v>
      </c>
      <c r="BO592">
        <v>967.5</v>
      </c>
      <c r="BP592">
        <v>2482.5</v>
      </c>
      <c r="BQ592">
        <v>294.99</v>
      </c>
      <c r="BR592">
        <v>162.49</v>
      </c>
      <c r="BS592">
        <v>6145780</v>
      </c>
      <c r="BT592">
        <v>63479</v>
      </c>
      <c r="BU592" t="str">
        <f>SRP[[#This Row],[Tier]]&amp;" - "&amp;DOLLAR(SRP[[#This Row],[United States]],2)&amp;" USD"</f>
        <v>590 - $294.99 USD</v>
      </c>
      <c r="BV592" t="str">
        <f>WSP[[#This Row],[LOOKUP]]</f>
        <v>590 - $206.49 USD</v>
      </c>
    </row>
    <row r="593" spans="1:74" x14ac:dyDescent="0.25">
      <c r="A593">
        <v>591</v>
      </c>
      <c r="B593">
        <v>295.49</v>
      </c>
      <c r="C593">
        <v>22458</v>
      </c>
      <c r="D593">
        <v>1726.5</v>
      </c>
      <c r="E593">
        <v>433.2</v>
      </c>
      <c r="F593">
        <v>295.49</v>
      </c>
      <c r="G593">
        <v>26195</v>
      </c>
      <c r="H593">
        <v>295.49</v>
      </c>
      <c r="I593">
        <v>590</v>
      </c>
      <c r="J593">
        <v>443.25</v>
      </c>
      <c r="K593">
        <v>295.49</v>
      </c>
      <c r="L593">
        <v>157650</v>
      </c>
      <c r="M593">
        <v>1181</v>
      </c>
      <c r="N593">
        <v>395400</v>
      </c>
      <c r="O593">
        <v>147750</v>
      </c>
      <c r="P593">
        <v>1773</v>
      </c>
      <c r="Q593">
        <v>295.49</v>
      </c>
      <c r="R593">
        <v>5909</v>
      </c>
      <c r="S593">
        <v>1622.5</v>
      </c>
      <c r="T593">
        <v>1895.75</v>
      </c>
      <c r="U593">
        <v>295.49</v>
      </c>
      <c r="V593">
        <v>295.49</v>
      </c>
      <c r="W593">
        <v>295.49</v>
      </c>
      <c r="X593">
        <v>295.49</v>
      </c>
      <c r="Y593">
        <v>295.49</v>
      </c>
      <c r="Z593">
        <v>3490.5</v>
      </c>
      <c r="AA593">
        <v>59090</v>
      </c>
      <c r="AB593">
        <v>38414</v>
      </c>
      <c r="AC593">
        <v>7410</v>
      </c>
      <c r="AD593">
        <v>2925000</v>
      </c>
      <c r="AE593">
        <v>295.49</v>
      </c>
      <c r="AF593">
        <v>1447.5</v>
      </c>
      <c r="AG593">
        <v>295.49</v>
      </c>
      <c r="AH593">
        <v>25802</v>
      </c>
      <c r="AI593">
        <v>44224</v>
      </c>
      <c r="AJ593">
        <v>293400</v>
      </c>
      <c r="AK593">
        <v>295.49</v>
      </c>
      <c r="AL593">
        <v>334.5</v>
      </c>
      <c r="AM593">
        <v>794.85</v>
      </c>
      <c r="AN593">
        <v>295.49</v>
      </c>
      <c r="AO593">
        <v>897</v>
      </c>
      <c r="AP593">
        <v>295.49</v>
      </c>
      <c r="AQ593">
        <v>88399</v>
      </c>
      <c r="AR593">
        <v>4086</v>
      </c>
      <c r="AS593">
        <v>295.49</v>
      </c>
      <c r="AT593">
        <v>315.45</v>
      </c>
      <c r="AU593">
        <v>1776.5</v>
      </c>
      <c r="AV593">
        <v>27971.5</v>
      </c>
      <c r="AW593">
        <v>797.85</v>
      </c>
      <c r="AX593">
        <v>12019</v>
      </c>
      <c r="AY593">
        <v>690.99</v>
      </c>
      <c r="AZ593">
        <v>295.49</v>
      </c>
      <c r="BA593">
        <v>1065.8</v>
      </c>
      <c r="BB593">
        <v>1061.8</v>
      </c>
      <c r="BC593">
        <v>11919</v>
      </c>
      <c r="BD593">
        <v>484.5</v>
      </c>
      <c r="BE593">
        <v>305.39999999999998</v>
      </c>
      <c r="BF593">
        <v>295.49</v>
      </c>
      <c r="BG593">
        <v>295.49</v>
      </c>
      <c r="BH593">
        <v>1776.5</v>
      </c>
      <c r="BI593">
        <v>295.49</v>
      </c>
      <c r="BJ593">
        <v>3054</v>
      </c>
      <c r="BK593">
        <v>334.5</v>
      </c>
      <c r="BL593">
        <v>12783</v>
      </c>
      <c r="BM593">
        <v>8964</v>
      </c>
      <c r="BN593">
        <v>1891.2</v>
      </c>
      <c r="BO593">
        <v>969.25</v>
      </c>
      <c r="BP593">
        <v>2486.75</v>
      </c>
      <c r="BQ593">
        <v>295.49</v>
      </c>
      <c r="BR593">
        <v>162.74</v>
      </c>
      <c r="BS593">
        <v>6156197</v>
      </c>
      <c r="BT593">
        <v>63586.6</v>
      </c>
      <c r="BU593" t="str">
        <f>SRP[[#This Row],[Tier]]&amp;" - "&amp;DOLLAR(SRP[[#This Row],[United States]],2)&amp;" USD"</f>
        <v>591 - $295.49 USD</v>
      </c>
      <c r="BV593" t="str">
        <f>WSP[[#This Row],[LOOKUP]]</f>
        <v>591 - $206.84 USD</v>
      </c>
    </row>
    <row r="594" spans="1:74" x14ac:dyDescent="0.25">
      <c r="A594">
        <v>592</v>
      </c>
      <c r="B594">
        <v>295.99</v>
      </c>
      <c r="C594">
        <v>22496</v>
      </c>
      <c r="D594">
        <v>1729</v>
      </c>
      <c r="E594">
        <v>433.95</v>
      </c>
      <c r="F594">
        <v>295.99</v>
      </c>
      <c r="G594">
        <v>26240</v>
      </c>
      <c r="H594">
        <v>295.99</v>
      </c>
      <c r="I594">
        <v>591</v>
      </c>
      <c r="J594">
        <v>444</v>
      </c>
      <c r="K594">
        <v>295.99</v>
      </c>
      <c r="L594">
        <v>157900</v>
      </c>
      <c r="M594">
        <v>1183</v>
      </c>
      <c r="N594">
        <v>395900</v>
      </c>
      <c r="O594">
        <v>148000</v>
      </c>
      <c r="P594">
        <v>1776</v>
      </c>
      <c r="Q594">
        <v>295.99</v>
      </c>
      <c r="R594">
        <v>5919</v>
      </c>
      <c r="S594">
        <v>1625</v>
      </c>
      <c r="T594">
        <v>1899</v>
      </c>
      <c r="U594">
        <v>295.99</v>
      </c>
      <c r="V594">
        <v>295.99</v>
      </c>
      <c r="W594">
        <v>295.99</v>
      </c>
      <c r="X594">
        <v>295.99</v>
      </c>
      <c r="Y594">
        <v>295.99</v>
      </c>
      <c r="Z594">
        <v>3497</v>
      </c>
      <c r="AA594">
        <v>59190</v>
      </c>
      <c r="AB594">
        <v>38479</v>
      </c>
      <c r="AC594">
        <v>7420</v>
      </c>
      <c r="AD594">
        <v>2930000</v>
      </c>
      <c r="AE594">
        <v>295.99</v>
      </c>
      <c r="AF594">
        <v>1450</v>
      </c>
      <c r="AG594">
        <v>295.99</v>
      </c>
      <c r="AH594">
        <v>25824</v>
      </c>
      <c r="AI594">
        <v>44299</v>
      </c>
      <c r="AJ594">
        <v>293900</v>
      </c>
      <c r="AK594">
        <v>295.99</v>
      </c>
      <c r="AL594">
        <v>335</v>
      </c>
      <c r="AM594">
        <v>796.2</v>
      </c>
      <c r="AN594">
        <v>295.99</v>
      </c>
      <c r="AO594">
        <v>898</v>
      </c>
      <c r="AP594">
        <v>295.99</v>
      </c>
      <c r="AQ594">
        <v>88549</v>
      </c>
      <c r="AR594">
        <v>4093</v>
      </c>
      <c r="AS594">
        <v>295.99</v>
      </c>
      <c r="AT594">
        <v>315.95</v>
      </c>
      <c r="AU594">
        <v>1779</v>
      </c>
      <c r="AV594">
        <v>28019</v>
      </c>
      <c r="AW594">
        <v>799.2</v>
      </c>
      <c r="AX594">
        <v>12039</v>
      </c>
      <c r="AY594">
        <v>691.99</v>
      </c>
      <c r="AZ594">
        <v>295.99</v>
      </c>
      <c r="BA594">
        <v>1067.5999999999999</v>
      </c>
      <c r="BB594">
        <v>1063.5999999999999</v>
      </c>
      <c r="BC594">
        <v>11939</v>
      </c>
      <c r="BD594">
        <v>485</v>
      </c>
      <c r="BE594">
        <v>305.89999999999998</v>
      </c>
      <c r="BF594">
        <v>295.99</v>
      </c>
      <c r="BG594">
        <v>295.99</v>
      </c>
      <c r="BH594">
        <v>1779</v>
      </c>
      <c r="BI594">
        <v>295.99</v>
      </c>
      <c r="BJ594">
        <v>3059</v>
      </c>
      <c r="BK594">
        <v>335</v>
      </c>
      <c r="BL594">
        <v>12806</v>
      </c>
      <c r="BM594">
        <v>8979</v>
      </c>
      <c r="BN594">
        <v>1894.4</v>
      </c>
      <c r="BO594">
        <v>971</v>
      </c>
      <c r="BP594">
        <v>2491</v>
      </c>
      <c r="BQ594">
        <v>295.99</v>
      </c>
      <c r="BR594">
        <v>162.99</v>
      </c>
      <c r="BS594">
        <v>6166614</v>
      </c>
      <c r="BT594">
        <v>63694.2</v>
      </c>
      <c r="BU594" t="str">
        <f>SRP[[#This Row],[Tier]]&amp;" - "&amp;DOLLAR(SRP[[#This Row],[United States]],2)&amp;" USD"</f>
        <v>592 - $295.99 USD</v>
      </c>
      <c r="BV594" t="str">
        <f>WSP[[#This Row],[LOOKUP]]</f>
        <v>592 - $207.19 USD</v>
      </c>
    </row>
    <row r="595" spans="1:74" x14ac:dyDescent="0.25">
      <c r="A595">
        <v>593</v>
      </c>
      <c r="B595">
        <v>296.49</v>
      </c>
      <c r="C595">
        <v>22534</v>
      </c>
      <c r="D595">
        <v>1731.5</v>
      </c>
      <c r="E595">
        <v>434.7</v>
      </c>
      <c r="F595">
        <v>296.49</v>
      </c>
      <c r="G595">
        <v>26285</v>
      </c>
      <c r="H595">
        <v>296.49</v>
      </c>
      <c r="I595">
        <v>592</v>
      </c>
      <c r="J595">
        <v>444.75</v>
      </c>
      <c r="K595">
        <v>296.49</v>
      </c>
      <c r="L595">
        <v>158150</v>
      </c>
      <c r="M595">
        <v>1185</v>
      </c>
      <c r="N595">
        <v>396400</v>
      </c>
      <c r="O595">
        <v>148250</v>
      </c>
      <c r="P595">
        <v>1779</v>
      </c>
      <c r="Q595">
        <v>296.49</v>
      </c>
      <c r="R595">
        <v>5929</v>
      </c>
      <c r="S595">
        <v>1627.5</v>
      </c>
      <c r="T595">
        <v>1902.25</v>
      </c>
      <c r="U595">
        <v>296.49</v>
      </c>
      <c r="V595">
        <v>296.49</v>
      </c>
      <c r="W595">
        <v>296.49</v>
      </c>
      <c r="X595">
        <v>296.49</v>
      </c>
      <c r="Y595">
        <v>296.49</v>
      </c>
      <c r="Z595">
        <v>3503.5</v>
      </c>
      <c r="AA595">
        <v>59290</v>
      </c>
      <c r="AB595">
        <v>38544</v>
      </c>
      <c r="AC595">
        <v>7430</v>
      </c>
      <c r="AD595">
        <v>2935000</v>
      </c>
      <c r="AE595">
        <v>296.49</v>
      </c>
      <c r="AF595">
        <v>1452.5</v>
      </c>
      <c r="AG595">
        <v>296.49</v>
      </c>
      <c r="AH595">
        <v>25846</v>
      </c>
      <c r="AI595">
        <v>44374</v>
      </c>
      <c r="AJ595">
        <v>294400</v>
      </c>
      <c r="AK595">
        <v>296.49</v>
      </c>
      <c r="AL595">
        <v>335.5</v>
      </c>
      <c r="AM595">
        <v>797.55</v>
      </c>
      <c r="AN595">
        <v>296.49</v>
      </c>
      <c r="AO595">
        <v>900</v>
      </c>
      <c r="AP595">
        <v>296.49</v>
      </c>
      <c r="AQ595">
        <v>88699</v>
      </c>
      <c r="AR595">
        <v>4100</v>
      </c>
      <c r="AS595">
        <v>296.49</v>
      </c>
      <c r="AT595">
        <v>316.45</v>
      </c>
      <c r="AU595">
        <v>1781.5</v>
      </c>
      <c r="AV595">
        <v>28066.5</v>
      </c>
      <c r="AW595">
        <v>800.55</v>
      </c>
      <c r="AX595">
        <v>12059</v>
      </c>
      <c r="AY595">
        <v>692.99</v>
      </c>
      <c r="AZ595">
        <v>296.49</v>
      </c>
      <c r="BA595">
        <v>1069.4000000000001</v>
      </c>
      <c r="BB595">
        <v>1065.4000000000001</v>
      </c>
      <c r="BC595">
        <v>11959</v>
      </c>
      <c r="BD595">
        <v>485.5</v>
      </c>
      <c r="BE595">
        <v>306.39999999999998</v>
      </c>
      <c r="BF595">
        <v>296.49</v>
      </c>
      <c r="BG595">
        <v>296.49</v>
      </c>
      <c r="BH595">
        <v>1781.5</v>
      </c>
      <c r="BI595">
        <v>296.49</v>
      </c>
      <c r="BJ595">
        <v>3064</v>
      </c>
      <c r="BK595">
        <v>335.5</v>
      </c>
      <c r="BL595">
        <v>12829</v>
      </c>
      <c r="BM595">
        <v>8994</v>
      </c>
      <c r="BN595">
        <v>1897.6</v>
      </c>
      <c r="BO595">
        <v>972.75</v>
      </c>
      <c r="BP595">
        <v>2495.25</v>
      </c>
      <c r="BQ595">
        <v>296.49</v>
      </c>
      <c r="BR595">
        <v>163.24</v>
      </c>
      <c r="BS595">
        <v>6177031</v>
      </c>
      <c r="BT595">
        <v>63801.8</v>
      </c>
      <c r="BU595" t="str">
        <f>SRP[[#This Row],[Tier]]&amp;" - "&amp;DOLLAR(SRP[[#This Row],[United States]],2)&amp;" USD"</f>
        <v>593 - $296.49 USD</v>
      </c>
      <c r="BV595" t="str">
        <f>WSP[[#This Row],[LOOKUP]]</f>
        <v>593 - $207.54 USD</v>
      </c>
    </row>
    <row r="596" spans="1:74" x14ac:dyDescent="0.25">
      <c r="A596">
        <v>594</v>
      </c>
      <c r="B596">
        <v>296.99</v>
      </c>
      <c r="C596">
        <v>22572</v>
      </c>
      <c r="D596">
        <v>1734</v>
      </c>
      <c r="E596">
        <v>435.45</v>
      </c>
      <c r="F596">
        <v>296.99</v>
      </c>
      <c r="G596">
        <v>26330</v>
      </c>
      <c r="H596">
        <v>296.99</v>
      </c>
      <c r="I596">
        <v>593</v>
      </c>
      <c r="J596">
        <v>445.5</v>
      </c>
      <c r="K596">
        <v>296.99</v>
      </c>
      <c r="L596">
        <v>158400</v>
      </c>
      <c r="M596">
        <v>1187</v>
      </c>
      <c r="N596">
        <v>396900</v>
      </c>
      <c r="O596">
        <v>148500</v>
      </c>
      <c r="P596">
        <v>1782</v>
      </c>
      <c r="Q596">
        <v>296.99</v>
      </c>
      <c r="R596">
        <v>5939</v>
      </c>
      <c r="S596">
        <v>1630</v>
      </c>
      <c r="T596">
        <v>1905.5</v>
      </c>
      <c r="U596">
        <v>296.99</v>
      </c>
      <c r="V596">
        <v>296.99</v>
      </c>
      <c r="W596">
        <v>296.99</v>
      </c>
      <c r="X596">
        <v>296.99</v>
      </c>
      <c r="Y596">
        <v>296.99</v>
      </c>
      <c r="Z596">
        <v>3510</v>
      </c>
      <c r="AA596">
        <v>59390</v>
      </c>
      <c r="AB596">
        <v>38609</v>
      </c>
      <c r="AC596">
        <v>7440</v>
      </c>
      <c r="AD596">
        <v>2940000</v>
      </c>
      <c r="AE596">
        <v>296.99</v>
      </c>
      <c r="AF596">
        <v>1455</v>
      </c>
      <c r="AG596">
        <v>296.99</v>
      </c>
      <c r="AH596">
        <v>25868</v>
      </c>
      <c r="AI596">
        <v>44449</v>
      </c>
      <c r="AJ596">
        <v>294900</v>
      </c>
      <c r="AK596">
        <v>296.99</v>
      </c>
      <c r="AL596">
        <v>336</v>
      </c>
      <c r="AM596">
        <v>798.9</v>
      </c>
      <c r="AN596">
        <v>296.99</v>
      </c>
      <c r="AO596">
        <v>901</v>
      </c>
      <c r="AP596">
        <v>296.99</v>
      </c>
      <c r="AQ596">
        <v>88849</v>
      </c>
      <c r="AR596">
        <v>4107</v>
      </c>
      <c r="AS596">
        <v>296.99</v>
      </c>
      <c r="AT596">
        <v>316.95</v>
      </c>
      <c r="AU596">
        <v>1784</v>
      </c>
      <c r="AV596">
        <v>28114</v>
      </c>
      <c r="AW596">
        <v>801.9</v>
      </c>
      <c r="AX596">
        <v>12079</v>
      </c>
      <c r="AY596">
        <v>693.99</v>
      </c>
      <c r="AZ596">
        <v>296.99</v>
      </c>
      <c r="BA596">
        <v>1071.2</v>
      </c>
      <c r="BB596">
        <v>1067.2</v>
      </c>
      <c r="BC596">
        <v>11979</v>
      </c>
      <c r="BD596">
        <v>486</v>
      </c>
      <c r="BE596">
        <v>306.89999999999998</v>
      </c>
      <c r="BF596">
        <v>296.99</v>
      </c>
      <c r="BG596">
        <v>296.99</v>
      </c>
      <c r="BH596">
        <v>1784</v>
      </c>
      <c r="BI596">
        <v>296.99</v>
      </c>
      <c r="BJ596">
        <v>3069</v>
      </c>
      <c r="BK596">
        <v>336</v>
      </c>
      <c r="BL596">
        <v>12852</v>
      </c>
      <c r="BM596">
        <v>9009</v>
      </c>
      <c r="BN596">
        <v>1900.8</v>
      </c>
      <c r="BO596">
        <v>974.5</v>
      </c>
      <c r="BP596">
        <v>2499.5</v>
      </c>
      <c r="BQ596">
        <v>296.99</v>
      </c>
      <c r="BR596">
        <v>163.49</v>
      </c>
      <c r="BS596">
        <v>6187448</v>
      </c>
      <c r="BT596">
        <v>63909.4</v>
      </c>
      <c r="BU596" t="str">
        <f>SRP[[#This Row],[Tier]]&amp;" - "&amp;DOLLAR(SRP[[#This Row],[United States]],2)&amp;" USD"</f>
        <v>594 - $296.99 USD</v>
      </c>
      <c r="BV596" t="str">
        <f>WSP[[#This Row],[LOOKUP]]</f>
        <v>594 - $207.89 USD</v>
      </c>
    </row>
    <row r="597" spans="1:74" x14ac:dyDescent="0.25">
      <c r="A597">
        <v>595</v>
      </c>
      <c r="B597">
        <v>297.49</v>
      </c>
      <c r="C597">
        <v>22610</v>
      </c>
      <c r="D597">
        <v>1736.5</v>
      </c>
      <c r="E597">
        <v>436.2</v>
      </c>
      <c r="F597">
        <v>297.49</v>
      </c>
      <c r="G597">
        <v>26375</v>
      </c>
      <c r="H597">
        <v>297.49</v>
      </c>
      <c r="I597">
        <v>594</v>
      </c>
      <c r="J597">
        <v>446.25</v>
      </c>
      <c r="K597">
        <v>297.49</v>
      </c>
      <c r="L597">
        <v>158650</v>
      </c>
      <c r="M597">
        <v>1189</v>
      </c>
      <c r="N597">
        <v>397400</v>
      </c>
      <c r="O597">
        <v>148750</v>
      </c>
      <c r="P597">
        <v>1785</v>
      </c>
      <c r="Q597">
        <v>297.49</v>
      </c>
      <c r="R597">
        <v>5949</v>
      </c>
      <c r="S597">
        <v>1632.5</v>
      </c>
      <c r="T597">
        <v>1908.75</v>
      </c>
      <c r="U597">
        <v>297.49</v>
      </c>
      <c r="V597">
        <v>297.49</v>
      </c>
      <c r="W597">
        <v>297.49</v>
      </c>
      <c r="X597">
        <v>297.49</v>
      </c>
      <c r="Y597">
        <v>297.49</v>
      </c>
      <c r="Z597">
        <v>3516.5</v>
      </c>
      <c r="AA597">
        <v>59490</v>
      </c>
      <c r="AB597">
        <v>38674</v>
      </c>
      <c r="AC597">
        <v>7450</v>
      </c>
      <c r="AD597">
        <v>2945000</v>
      </c>
      <c r="AE597">
        <v>297.49</v>
      </c>
      <c r="AF597">
        <v>1457.5</v>
      </c>
      <c r="AG597">
        <v>297.49</v>
      </c>
      <c r="AH597">
        <v>25890</v>
      </c>
      <c r="AI597">
        <v>44524</v>
      </c>
      <c r="AJ597">
        <v>295400</v>
      </c>
      <c r="AK597">
        <v>297.49</v>
      </c>
      <c r="AL597">
        <v>336.5</v>
      </c>
      <c r="AM597">
        <v>800.25</v>
      </c>
      <c r="AN597">
        <v>297.49</v>
      </c>
      <c r="AO597">
        <v>903</v>
      </c>
      <c r="AP597">
        <v>297.49</v>
      </c>
      <c r="AQ597">
        <v>88999</v>
      </c>
      <c r="AR597">
        <v>4114</v>
      </c>
      <c r="AS597">
        <v>297.49</v>
      </c>
      <c r="AT597">
        <v>317.45</v>
      </c>
      <c r="AU597">
        <v>1786.5</v>
      </c>
      <c r="AV597">
        <v>28161.5</v>
      </c>
      <c r="AW597">
        <v>803.25</v>
      </c>
      <c r="AX597">
        <v>12099</v>
      </c>
      <c r="AY597">
        <v>694.99</v>
      </c>
      <c r="AZ597">
        <v>297.49</v>
      </c>
      <c r="BA597">
        <v>1073</v>
      </c>
      <c r="BB597">
        <v>1069</v>
      </c>
      <c r="BC597">
        <v>11999</v>
      </c>
      <c r="BD597">
        <v>486.5</v>
      </c>
      <c r="BE597">
        <v>307.39999999999998</v>
      </c>
      <c r="BF597">
        <v>297.49</v>
      </c>
      <c r="BG597">
        <v>297.49</v>
      </c>
      <c r="BH597">
        <v>1786.5</v>
      </c>
      <c r="BI597">
        <v>297.49</v>
      </c>
      <c r="BJ597">
        <v>3074</v>
      </c>
      <c r="BK597">
        <v>336.5</v>
      </c>
      <c r="BL597">
        <v>12875</v>
      </c>
      <c r="BM597">
        <v>9024</v>
      </c>
      <c r="BN597">
        <v>1904</v>
      </c>
      <c r="BO597">
        <v>976.25</v>
      </c>
      <c r="BP597">
        <v>2503.75</v>
      </c>
      <c r="BQ597">
        <v>297.49</v>
      </c>
      <c r="BR597">
        <v>163.74</v>
      </c>
      <c r="BS597">
        <v>6197865</v>
      </c>
      <c r="BT597">
        <v>64017</v>
      </c>
      <c r="BU597" t="str">
        <f>SRP[[#This Row],[Tier]]&amp;" - "&amp;DOLLAR(SRP[[#This Row],[United States]],2)&amp;" USD"</f>
        <v>595 - $297.49 USD</v>
      </c>
      <c r="BV597" t="str">
        <f>WSP[[#This Row],[LOOKUP]]</f>
        <v>595 - $208.24 USD</v>
      </c>
    </row>
    <row r="598" spans="1:74" x14ac:dyDescent="0.25">
      <c r="A598">
        <v>596</v>
      </c>
      <c r="B598">
        <v>297.99</v>
      </c>
      <c r="C598">
        <v>22648</v>
      </c>
      <c r="D598">
        <v>1739</v>
      </c>
      <c r="E598">
        <v>436.95</v>
      </c>
      <c r="F598">
        <v>297.99</v>
      </c>
      <c r="G598">
        <v>26420</v>
      </c>
      <c r="H598">
        <v>297.99</v>
      </c>
      <c r="I598">
        <v>595</v>
      </c>
      <c r="J598">
        <v>447</v>
      </c>
      <c r="K598">
        <v>297.99</v>
      </c>
      <c r="L598">
        <v>158900</v>
      </c>
      <c r="M598">
        <v>1191</v>
      </c>
      <c r="N598">
        <v>397900</v>
      </c>
      <c r="O598">
        <v>149000</v>
      </c>
      <c r="P598">
        <v>1788</v>
      </c>
      <c r="Q598">
        <v>297.99</v>
      </c>
      <c r="R598">
        <v>5959</v>
      </c>
      <c r="S598">
        <v>1635</v>
      </c>
      <c r="T598">
        <v>1912</v>
      </c>
      <c r="U598">
        <v>297.99</v>
      </c>
      <c r="V598">
        <v>297.99</v>
      </c>
      <c r="W598">
        <v>297.99</v>
      </c>
      <c r="X598">
        <v>297.99</v>
      </c>
      <c r="Y598">
        <v>297.99</v>
      </c>
      <c r="Z598">
        <v>3523</v>
      </c>
      <c r="AA598">
        <v>59590</v>
      </c>
      <c r="AB598">
        <v>38739</v>
      </c>
      <c r="AC598">
        <v>7460</v>
      </c>
      <c r="AD598">
        <v>2950000</v>
      </c>
      <c r="AE598">
        <v>297.99</v>
      </c>
      <c r="AF598">
        <v>1460</v>
      </c>
      <c r="AG598">
        <v>297.99</v>
      </c>
      <c r="AH598">
        <v>25912</v>
      </c>
      <c r="AI598">
        <v>44599</v>
      </c>
      <c r="AJ598">
        <v>295900</v>
      </c>
      <c r="AK598">
        <v>297.99</v>
      </c>
      <c r="AL598">
        <v>337</v>
      </c>
      <c r="AM598">
        <v>801.6</v>
      </c>
      <c r="AN598">
        <v>297.99</v>
      </c>
      <c r="AO598">
        <v>904</v>
      </c>
      <c r="AP598">
        <v>297.99</v>
      </c>
      <c r="AQ598">
        <v>89149</v>
      </c>
      <c r="AR598">
        <v>4121</v>
      </c>
      <c r="AS598">
        <v>297.99</v>
      </c>
      <c r="AT598">
        <v>317.95</v>
      </c>
      <c r="AU598">
        <v>1789</v>
      </c>
      <c r="AV598">
        <v>28209</v>
      </c>
      <c r="AW598">
        <v>804.6</v>
      </c>
      <c r="AX598">
        <v>12119</v>
      </c>
      <c r="AY598">
        <v>695.99</v>
      </c>
      <c r="AZ598">
        <v>297.99</v>
      </c>
      <c r="BA598">
        <v>1074.8</v>
      </c>
      <c r="BB598">
        <v>1070.8</v>
      </c>
      <c r="BC598">
        <v>12019</v>
      </c>
      <c r="BD598">
        <v>487</v>
      </c>
      <c r="BE598">
        <v>307.89999999999998</v>
      </c>
      <c r="BF598">
        <v>297.99</v>
      </c>
      <c r="BG598">
        <v>297.99</v>
      </c>
      <c r="BH598">
        <v>1789</v>
      </c>
      <c r="BI598">
        <v>297.99</v>
      </c>
      <c r="BJ598">
        <v>3079</v>
      </c>
      <c r="BK598">
        <v>337</v>
      </c>
      <c r="BL598">
        <v>12898</v>
      </c>
      <c r="BM598">
        <v>9039</v>
      </c>
      <c r="BN598">
        <v>1907.2</v>
      </c>
      <c r="BO598">
        <v>978</v>
      </c>
      <c r="BP598">
        <v>2508</v>
      </c>
      <c r="BQ598">
        <v>297.99</v>
      </c>
      <c r="BR598">
        <v>163.99</v>
      </c>
      <c r="BS598">
        <v>6208282</v>
      </c>
      <c r="BT598">
        <v>64124.6</v>
      </c>
      <c r="BU598" t="str">
        <f>SRP[[#This Row],[Tier]]&amp;" - "&amp;DOLLAR(SRP[[#This Row],[United States]],2)&amp;" USD"</f>
        <v>596 - $297.99 USD</v>
      </c>
      <c r="BV598" t="str">
        <f>WSP[[#This Row],[LOOKUP]]</f>
        <v>596 - $208.59 USD</v>
      </c>
    </row>
    <row r="599" spans="1:74" x14ac:dyDescent="0.25">
      <c r="A599">
        <v>597</v>
      </c>
      <c r="B599">
        <v>298.49</v>
      </c>
      <c r="C599">
        <v>22686</v>
      </c>
      <c r="D599">
        <v>1741.5</v>
      </c>
      <c r="E599">
        <v>437.7</v>
      </c>
      <c r="F599">
        <v>298.49</v>
      </c>
      <c r="G599">
        <v>26465</v>
      </c>
      <c r="H599">
        <v>298.49</v>
      </c>
      <c r="I599">
        <v>596</v>
      </c>
      <c r="J599">
        <v>447.75</v>
      </c>
      <c r="K599">
        <v>298.49</v>
      </c>
      <c r="L599">
        <v>159150</v>
      </c>
      <c r="M599">
        <v>1193</v>
      </c>
      <c r="N599">
        <v>398400</v>
      </c>
      <c r="O599">
        <v>149250</v>
      </c>
      <c r="P599">
        <v>1791</v>
      </c>
      <c r="Q599">
        <v>298.49</v>
      </c>
      <c r="R599">
        <v>5969</v>
      </c>
      <c r="S599">
        <v>1637.5</v>
      </c>
      <c r="T599">
        <v>1915.25</v>
      </c>
      <c r="U599">
        <v>298.49</v>
      </c>
      <c r="V599">
        <v>298.49</v>
      </c>
      <c r="W599">
        <v>298.49</v>
      </c>
      <c r="X599">
        <v>298.49</v>
      </c>
      <c r="Y599">
        <v>298.49</v>
      </c>
      <c r="Z599">
        <v>3529.5</v>
      </c>
      <c r="AA599">
        <v>59690</v>
      </c>
      <c r="AB599">
        <v>38804</v>
      </c>
      <c r="AC599">
        <v>7470</v>
      </c>
      <c r="AD599">
        <v>2955000</v>
      </c>
      <c r="AE599">
        <v>298.49</v>
      </c>
      <c r="AF599">
        <v>1462.5</v>
      </c>
      <c r="AG599">
        <v>298.49</v>
      </c>
      <c r="AH599">
        <v>25934</v>
      </c>
      <c r="AI599">
        <v>44674</v>
      </c>
      <c r="AJ599">
        <v>296400</v>
      </c>
      <c r="AK599">
        <v>298.49</v>
      </c>
      <c r="AL599">
        <v>337.5</v>
      </c>
      <c r="AM599">
        <v>802.95</v>
      </c>
      <c r="AN599">
        <v>298.49</v>
      </c>
      <c r="AO599">
        <v>906</v>
      </c>
      <c r="AP599">
        <v>298.49</v>
      </c>
      <c r="AQ599">
        <v>89299</v>
      </c>
      <c r="AR599">
        <v>4128</v>
      </c>
      <c r="AS599">
        <v>298.49</v>
      </c>
      <c r="AT599">
        <v>318.45</v>
      </c>
      <c r="AU599">
        <v>1791.5</v>
      </c>
      <c r="AV599">
        <v>28256.5</v>
      </c>
      <c r="AW599">
        <v>805.95</v>
      </c>
      <c r="AX599">
        <v>12139</v>
      </c>
      <c r="AY599">
        <v>696.99</v>
      </c>
      <c r="AZ599">
        <v>298.49</v>
      </c>
      <c r="BA599">
        <v>1076.5999999999999</v>
      </c>
      <c r="BB599">
        <v>1072.5999999999999</v>
      </c>
      <c r="BC599">
        <v>12039</v>
      </c>
      <c r="BD599">
        <v>487.5</v>
      </c>
      <c r="BE599">
        <v>308.39999999999998</v>
      </c>
      <c r="BF599">
        <v>298.49</v>
      </c>
      <c r="BG599">
        <v>298.49</v>
      </c>
      <c r="BH599">
        <v>1791.5</v>
      </c>
      <c r="BI599">
        <v>298.49</v>
      </c>
      <c r="BJ599">
        <v>3084</v>
      </c>
      <c r="BK599">
        <v>337.5</v>
      </c>
      <c r="BL599">
        <v>12921</v>
      </c>
      <c r="BM599">
        <v>9054</v>
      </c>
      <c r="BN599">
        <v>1910.4</v>
      </c>
      <c r="BO599">
        <v>979.75</v>
      </c>
      <c r="BP599">
        <v>2512.25</v>
      </c>
      <c r="BQ599">
        <v>298.49</v>
      </c>
      <c r="BR599">
        <v>164.24</v>
      </c>
      <c r="BS599">
        <v>6218699</v>
      </c>
      <c r="BT599">
        <v>64232.2</v>
      </c>
      <c r="BU599" t="str">
        <f>SRP[[#This Row],[Tier]]&amp;" - "&amp;DOLLAR(SRP[[#This Row],[United States]],2)&amp;" USD"</f>
        <v>597 - $298.49 USD</v>
      </c>
      <c r="BV599" t="str">
        <f>WSP[[#This Row],[LOOKUP]]</f>
        <v>597 - $208.94 USD</v>
      </c>
    </row>
    <row r="600" spans="1:74" x14ac:dyDescent="0.25">
      <c r="A600">
        <v>598</v>
      </c>
      <c r="B600">
        <v>298.99</v>
      </c>
      <c r="C600">
        <v>22724</v>
      </c>
      <c r="D600">
        <v>1744</v>
      </c>
      <c r="E600">
        <v>438.45</v>
      </c>
      <c r="F600">
        <v>298.99</v>
      </c>
      <c r="G600">
        <v>26510</v>
      </c>
      <c r="H600">
        <v>298.99</v>
      </c>
      <c r="I600">
        <v>597</v>
      </c>
      <c r="J600">
        <v>448.5</v>
      </c>
      <c r="K600">
        <v>298.99</v>
      </c>
      <c r="L600">
        <v>159400</v>
      </c>
      <c r="M600">
        <v>1195</v>
      </c>
      <c r="N600">
        <v>398900</v>
      </c>
      <c r="O600">
        <v>149500</v>
      </c>
      <c r="P600">
        <v>1794</v>
      </c>
      <c r="Q600">
        <v>298.99</v>
      </c>
      <c r="R600">
        <v>5979</v>
      </c>
      <c r="S600">
        <v>1640</v>
      </c>
      <c r="T600">
        <v>1918.5</v>
      </c>
      <c r="U600">
        <v>298.99</v>
      </c>
      <c r="V600">
        <v>298.99</v>
      </c>
      <c r="W600">
        <v>298.99</v>
      </c>
      <c r="X600">
        <v>298.99</v>
      </c>
      <c r="Y600">
        <v>298.99</v>
      </c>
      <c r="Z600">
        <v>3536</v>
      </c>
      <c r="AA600">
        <v>59790</v>
      </c>
      <c r="AB600">
        <v>38869</v>
      </c>
      <c r="AC600">
        <v>7480</v>
      </c>
      <c r="AD600">
        <v>2960000</v>
      </c>
      <c r="AE600">
        <v>298.99</v>
      </c>
      <c r="AF600">
        <v>1465</v>
      </c>
      <c r="AG600">
        <v>298.99</v>
      </c>
      <c r="AH600">
        <v>25956</v>
      </c>
      <c r="AI600">
        <v>44749</v>
      </c>
      <c r="AJ600">
        <v>296900</v>
      </c>
      <c r="AK600">
        <v>298.99</v>
      </c>
      <c r="AL600">
        <v>338</v>
      </c>
      <c r="AM600">
        <v>804.3</v>
      </c>
      <c r="AN600">
        <v>298.99</v>
      </c>
      <c r="AO600">
        <v>907</v>
      </c>
      <c r="AP600">
        <v>298.99</v>
      </c>
      <c r="AQ600">
        <v>89449</v>
      </c>
      <c r="AR600">
        <v>4135</v>
      </c>
      <c r="AS600">
        <v>298.99</v>
      </c>
      <c r="AT600">
        <v>318.95</v>
      </c>
      <c r="AU600">
        <v>1794</v>
      </c>
      <c r="AV600">
        <v>28304</v>
      </c>
      <c r="AW600">
        <v>807.3</v>
      </c>
      <c r="AX600">
        <v>12159</v>
      </c>
      <c r="AY600">
        <v>697.99</v>
      </c>
      <c r="AZ600">
        <v>298.99</v>
      </c>
      <c r="BA600">
        <v>1078.4000000000001</v>
      </c>
      <c r="BB600">
        <v>1074.4000000000001</v>
      </c>
      <c r="BC600">
        <v>12059</v>
      </c>
      <c r="BD600">
        <v>488</v>
      </c>
      <c r="BE600">
        <v>308.89999999999998</v>
      </c>
      <c r="BF600">
        <v>298.99</v>
      </c>
      <c r="BG600">
        <v>298.99</v>
      </c>
      <c r="BH600">
        <v>1794</v>
      </c>
      <c r="BI600">
        <v>298.99</v>
      </c>
      <c r="BJ600">
        <v>3089</v>
      </c>
      <c r="BK600">
        <v>338</v>
      </c>
      <c r="BL600">
        <v>12944</v>
      </c>
      <c r="BM600">
        <v>9069</v>
      </c>
      <c r="BN600">
        <v>1913.6</v>
      </c>
      <c r="BO600">
        <v>981.5</v>
      </c>
      <c r="BP600">
        <v>2516.5</v>
      </c>
      <c r="BQ600">
        <v>298.99</v>
      </c>
      <c r="BR600">
        <v>164.49</v>
      </c>
      <c r="BS600">
        <v>6229116</v>
      </c>
      <c r="BT600">
        <v>64339.8</v>
      </c>
      <c r="BU600" t="str">
        <f>SRP[[#This Row],[Tier]]&amp;" - "&amp;DOLLAR(SRP[[#This Row],[United States]],2)&amp;" USD"</f>
        <v>598 - $298.99 USD</v>
      </c>
      <c r="BV600" t="str">
        <f>WSP[[#This Row],[LOOKUP]]</f>
        <v>598 - $209.29 USD</v>
      </c>
    </row>
    <row r="601" spans="1:74" x14ac:dyDescent="0.25">
      <c r="A601">
        <v>599</v>
      </c>
      <c r="B601">
        <v>299.49</v>
      </c>
      <c r="C601">
        <v>22762</v>
      </c>
      <c r="D601">
        <v>1746.5</v>
      </c>
      <c r="E601">
        <v>439.2</v>
      </c>
      <c r="F601">
        <v>299.49</v>
      </c>
      <c r="G601">
        <v>26555</v>
      </c>
      <c r="H601">
        <v>299.49</v>
      </c>
      <c r="I601">
        <v>598</v>
      </c>
      <c r="J601">
        <v>449.25</v>
      </c>
      <c r="K601">
        <v>299.49</v>
      </c>
      <c r="L601">
        <v>159650</v>
      </c>
      <c r="M601">
        <v>1197</v>
      </c>
      <c r="N601">
        <v>399400</v>
      </c>
      <c r="O601">
        <v>149750</v>
      </c>
      <c r="P601">
        <v>1797</v>
      </c>
      <c r="Q601">
        <v>299.49</v>
      </c>
      <c r="R601">
        <v>5989</v>
      </c>
      <c r="S601">
        <v>1642.5</v>
      </c>
      <c r="T601">
        <v>1921.75</v>
      </c>
      <c r="U601">
        <v>299.49</v>
      </c>
      <c r="V601">
        <v>299.49</v>
      </c>
      <c r="W601">
        <v>299.49</v>
      </c>
      <c r="X601">
        <v>299.49</v>
      </c>
      <c r="Y601">
        <v>299.49</v>
      </c>
      <c r="Z601">
        <v>3542.5</v>
      </c>
      <c r="AA601">
        <v>59890</v>
      </c>
      <c r="AB601">
        <v>38934</v>
      </c>
      <c r="AC601">
        <v>7490</v>
      </c>
      <c r="AD601">
        <v>2965000</v>
      </c>
      <c r="AE601">
        <v>299.49</v>
      </c>
      <c r="AF601">
        <v>1467.5</v>
      </c>
      <c r="AG601">
        <v>299.49</v>
      </c>
      <c r="AH601">
        <v>25978</v>
      </c>
      <c r="AI601">
        <v>44824</v>
      </c>
      <c r="AJ601">
        <v>297400</v>
      </c>
      <c r="AK601">
        <v>299.49</v>
      </c>
      <c r="AL601">
        <v>338.5</v>
      </c>
      <c r="AM601">
        <v>805.65</v>
      </c>
      <c r="AN601">
        <v>299.49</v>
      </c>
      <c r="AO601">
        <v>909</v>
      </c>
      <c r="AP601">
        <v>299.49</v>
      </c>
      <c r="AQ601">
        <v>89599</v>
      </c>
      <c r="AR601">
        <v>4142</v>
      </c>
      <c r="AS601">
        <v>299.49</v>
      </c>
      <c r="AT601">
        <v>319.45</v>
      </c>
      <c r="AU601">
        <v>1796.5</v>
      </c>
      <c r="AV601">
        <v>28351.5</v>
      </c>
      <c r="AW601">
        <v>808.65</v>
      </c>
      <c r="AX601">
        <v>12179</v>
      </c>
      <c r="AY601">
        <v>698.99</v>
      </c>
      <c r="AZ601">
        <v>299.49</v>
      </c>
      <c r="BA601">
        <v>1080.2</v>
      </c>
      <c r="BB601">
        <v>1076.2</v>
      </c>
      <c r="BC601">
        <v>12079</v>
      </c>
      <c r="BD601">
        <v>488.5</v>
      </c>
      <c r="BE601">
        <v>309.39999999999998</v>
      </c>
      <c r="BF601">
        <v>299.49</v>
      </c>
      <c r="BG601">
        <v>299.49</v>
      </c>
      <c r="BH601">
        <v>1796.5</v>
      </c>
      <c r="BI601">
        <v>299.49</v>
      </c>
      <c r="BJ601">
        <v>3094</v>
      </c>
      <c r="BK601">
        <v>338.5</v>
      </c>
      <c r="BL601">
        <v>12967</v>
      </c>
      <c r="BM601">
        <v>9084</v>
      </c>
      <c r="BN601">
        <v>1916.8</v>
      </c>
      <c r="BO601">
        <v>983.25</v>
      </c>
      <c r="BP601">
        <v>2520.75</v>
      </c>
      <c r="BQ601">
        <v>299.49</v>
      </c>
      <c r="BR601">
        <v>164.74</v>
      </c>
      <c r="BS601">
        <v>6239533</v>
      </c>
      <c r="BT601">
        <v>64447.4</v>
      </c>
      <c r="BU601" t="str">
        <f>SRP[[#This Row],[Tier]]&amp;" - "&amp;DOLLAR(SRP[[#This Row],[United States]],2)&amp;" USD"</f>
        <v>599 - $299.49 USD</v>
      </c>
      <c r="BV601" t="str">
        <f>WSP[[#This Row],[LOOKUP]]</f>
        <v>599 - $209.64 USD</v>
      </c>
    </row>
    <row r="602" spans="1:74" x14ac:dyDescent="0.25">
      <c r="A602">
        <v>600</v>
      </c>
      <c r="B602">
        <v>299.99</v>
      </c>
      <c r="C602">
        <v>22800</v>
      </c>
      <c r="D602">
        <v>1749</v>
      </c>
      <c r="E602">
        <v>439.95</v>
      </c>
      <c r="F602">
        <v>299.99</v>
      </c>
      <c r="G602">
        <v>26600</v>
      </c>
      <c r="H602">
        <v>299.99</v>
      </c>
      <c r="I602">
        <v>599</v>
      </c>
      <c r="J602">
        <v>450</v>
      </c>
      <c r="K602">
        <v>299.99</v>
      </c>
      <c r="L602">
        <v>159900</v>
      </c>
      <c r="M602">
        <v>1199</v>
      </c>
      <c r="N602">
        <v>399900</v>
      </c>
      <c r="O602">
        <v>150000</v>
      </c>
      <c r="P602">
        <v>1800</v>
      </c>
      <c r="Q602">
        <v>299.99</v>
      </c>
      <c r="R602">
        <v>5999</v>
      </c>
      <c r="S602">
        <v>1645</v>
      </c>
      <c r="T602">
        <v>1925</v>
      </c>
      <c r="U602">
        <v>299.99</v>
      </c>
      <c r="V602">
        <v>299.99</v>
      </c>
      <c r="W602">
        <v>299.99</v>
      </c>
      <c r="X602">
        <v>299.99</v>
      </c>
      <c r="Y602">
        <v>299.99</v>
      </c>
      <c r="Z602">
        <v>3549</v>
      </c>
      <c r="AA602">
        <v>59990</v>
      </c>
      <c r="AB602">
        <v>38999</v>
      </c>
      <c r="AC602">
        <v>7500</v>
      </c>
      <c r="AD602">
        <v>2970000</v>
      </c>
      <c r="AE602">
        <v>299.99</v>
      </c>
      <c r="AF602">
        <v>1470</v>
      </c>
      <c r="AG602">
        <v>299.99</v>
      </c>
      <c r="AH602">
        <v>26000</v>
      </c>
      <c r="AI602">
        <v>44899</v>
      </c>
      <c r="AJ602">
        <v>297900</v>
      </c>
      <c r="AK602">
        <v>299.99</v>
      </c>
      <c r="AL602">
        <v>339</v>
      </c>
      <c r="AM602">
        <v>807</v>
      </c>
      <c r="AN602">
        <v>299.99</v>
      </c>
      <c r="AO602">
        <v>910</v>
      </c>
      <c r="AP602">
        <v>299.99</v>
      </c>
      <c r="AQ602">
        <v>89749</v>
      </c>
      <c r="AR602">
        <v>4149</v>
      </c>
      <c r="AS602">
        <v>299.99</v>
      </c>
      <c r="AT602">
        <v>319.95</v>
      </c>
      <c r="AU602">
        <v>1799</v>
      </c>
      <c r="AV602">
        <v>28399</v>
      </c>
      <c r="AW602">
        <v>810</v>
      </c>
      <c r="AX602">
        <v>12199</v>
      </c>
      <c r="AY602">
        <v>699.99</v>
      </c>
      <c r="AZ602">
        <v>299.99</v>
      </c>
      <c r="BA602">
        <v>1082</v>
      </c>
      <c r="BB602">
        <v>1078</v>
      </c>
      <c r="BC602">
        <v>12099</v>
      </c>
      <c r="BD602">
        <v>489</v>
      </c>
      <c r="BE602">
        <v>309.89999999999998</v>
      </c>
      <c r="BF602">
        <v>299.99</v>
      </c>
      <c r="BG602">
        <v>299.99</v>
      </c>
      <c r="BH602">
        <v>1799</v>
      </c>
      <c r="BI602">
        <v>299.99</v>
      </c>
      <c r="BJ602">
        <v>3099</v>
      </c>
      <c r="BK602">
        <v>339</v>
      </c>
      <c r="BL602">
        <v>12990</v>
      </c>
      <c r="BM602">
        <v>9099</v>
      </c>
      <c r="BN602">
        <v>1920</v>
      </c>
      <c r="BO602">
        <v>985</v>
      </c>
      <c r="BP602">
        <v>2525</v>
      </c>
      <c r="BQ602">
        <v>299.99</v>
      </c>
      <c r="BR602">
        <v>164.99</v>
      </c>
      <c r="BS602">
        <v>6249950</v>
      </c>
      <c r="BT602">
        <v>64555</v>
      </c>
      <c r="BU602" t="str">
        <f>SRP[[#This Row],[Tier]]&amp;" - "&amp;DOLLAR(SRP[[#This Row],[United States]],2)&amp;" USD"</f>
        <v>600 - $299.99 USD</v>
      </c>
      <c r="BV602" t="str">
        <f>WSP[[#This Row],[LOOKUP]]</f>
        <v>600 - $209.99 USD</v>
      </c>
    </row>
    <row r="603" spans="1:74" x14ac:dyDescent="0.25">
      <c r="A603">
        <v>601</v>
      </c>
      <c r="B603">
        <v>300.49</v>
      </c>
      <c r="C603">
        <v>22838</v>
      </c>
      <c r="D603">
        <v>1751.5</v>
      </c>
      <c r="E603">
        <v>440.7</v>
      </c>
      <c r="F603">
        <v>300.49</v>
      </c>
      <c r="G603">
        <v>26645</v>
      </c>
      <c r="H603">
        <v>300.49</v>
      </c>
      <c r="I603">
        <v>600</v>
      </c>
      <c r="J603">
        <v>450.75</v>
      </c>
      <c r="K603">
        <v>300.49</v>
      </c>
      <c r="L603">
        <v>160150</v>
      </c>
      <c r="M603">
        <v>1201</v>
      </c>
      <c r="N603">
        <v>400400</v>
      </c>
      <c r="O603">
        <v>150250</v>
      </c>
      <c r="P603">
        <v>1803</v>
      </c>
      <c r="Q603">
        <v>300.49</v>
      </c>
      <c r="R603">
        <v>6009</v>
      </c>
      <c r="S603">
        <v>1647.5</v>
      </c>
      <c r="T603">
        <v>1928.25</v>
      </c>
      <c r="U603">
        <v>300.49</v>
      </c>
      <c r="V603">
        <v>300.49</v>
      </c>
      <c r="W603">
        <v>300.49</v>
      </c>
      <c r="X603">
        <v>300.49</v>
      </c>
      <c r="Y603">
        <v>300.49</v>
      </c>
      <c r="Z603">
        <v>3555.5</v>
      </c>
      <c r="AA603">
        <v>60090</v>
      </c>
      <c r="AB603">
        <v>39064</v>
      </c>
      <c r="AC603">
        <v>7510</v>
      </c>
      <c r="AD603">
        <v>2975000</v>
      </c>
      <c r="AE603">
        <v>300.49</v>
      </c>
      <c r="AF603">
        <v>1472.5</v>
      </c>
      <c r="AG603">
        <v>300.49</v>
      </c>
      <c r="AH603">
        <v>26022</v>
      </c>
      <c r="AI603">
        <v>44974</v>
      </c>
      <c r="AJ603">
        <v>298400</v>
      </c>
      <c r="AK603">
        <v>300.49</v>
      </c>
      <c r="AL603">
        <v>339.5</v>
      </c>
      <c r="AM603">
        <v>808.35</v>
      </c>
      <c r="AN603">
        <v>300.49</v>
      </c>
      <c r="AO603">
        <v>912</v>
      </c>
      <c r="AP603">
        <v>300.49</v>
      </c>
      <c r="AQ603">
        <v>89899</v>
      </c>
      <c r="AR603">
        <v>4156</v>
      </c>
      <c r="AS603">
        <v>300.49</v>
      </c>
      <c r="AT603">
        <v>320.45</v>
      </c>
      <c r="AU603">
        <v>1801.5</v>
      </c>
      <c r="AV603">
        <v>28446.5</v>
      </c>
      <c r="AW603">
        <v>811.35</v>
      </c>
      <c r="AX603">
        <v>12219</v>
      </c>
      <c r="AY603">
        <v>700.99</v>
      </c>
      <c r="AZ603">
        <v>300.49</v>
      </c>
      <c r="BA603">
        <v>1083.8</v>
      </c>
      <c r="BB603">
        <v>1079.8</v>
      </c>
      <c r="BC603">
        <v>12119</v>
      </c>
      <c r="BD603">
        <v>489.5</v>
      </c>
      <c r="BE603">
        <v>310.39999999999998</v>
      </c>
      <c r="BF603">
        <v>300.49</v>
      </c>
      <c r="BG603">
        <v>300.49</v>
      </c>
      <c r="BH603">
        <v>1801.5</v>
      </c>
      <c r="BI603">
        <v>300.49</v>
      </c>
      <c r="BJ603">
        <v>3104</v>
      </c>
      <c r="BK603">
        <v>339.5</v>
      </c>
      <c r="BL603">
        <v>13013</v>
      </c>
      <c r="BM603">
        <v>9114</v>
      </c>
      <c r="BN603">
        <v>1923.2</v>
      </c>
      <c r="BO603">
        <v>986.75</v>
      </c>
      <c r="BP603">
        <v>2529.25</v>
      </c>
      <c r="BQ603">
        <v>300.49</v>
      </c>
      <c r="BR603">
        <v>165.24</v>
      </c>
      <c r="BS603">
        <v>6260367</v>
      </c>
      <c r="BT603">
        <v>64662.6</v>
      </c>
      <c r="BU603" t="str">
        <f>SRP[[#This Row],[Tier]]&amp;" - "&amp;DOLLAR(SRP[[#This Row],[United States]],2)&amp;" USD"</f>
        <v>601 - $300.49 USD</v>
      </c>
      <c r="BV603" t="str">
        <f>WSP[[#This Row],[LOOKUP]]</f>
        <v>601 - $210.34 USD</v>
      </c>
    </row>
    <row r="604" spans="1:74" x14ac:dyDescent="0.25">
      <c r="A604">
        <v>602</v>
      </c>
      <c r="B604">
        <v>300.99</v>
      </c>
      <c r="C604">
        <v>22876</v>
      </c>
      <c r="D604">
        <v>1754</v>
      </c>
      <c r="E604">
        <v>441.45</v>
      </c>
      <c r="F604">
        <v>300.99</v>
      </c>
      <c r="G604">
        <v>26690</v>
      </c>
      <c r="H604">
        <v>300.99</v>
      </c>
      <c r="I604">
        <v>601</v>
      </c>
      <c r="J604">
        <v>451.5</v>
      </c>
      <c r="K604">
        <v>300.99</v>
      </c>
      <c r="L604">
        <v>160400</v>
      </c>
      <c r="M604">
        <v>1203</v>
      </c>
      <c r="N604">
        <v>400900</v>
      </c>
      <c r="O604">
        <v>150500</v>
      </c>
      <c r="P604">
        <v>1806</v>
      </c>
      <c r="Q604">
        <v>300.99</v>
      </c>
      <c r="R604">
        <v>6019</v>
      </c>
      <c r="S604">
        <v>1650</v>
      </c>
      <c r="T604">
        <v>1931.5</v>
      </c>
      <c r="U604">
        <v>300.99</v>
      </c>
      <c r="V604">
        <v>300.99</v>
      </c>
      <c r="W604">
        <v>300.99</v>
      </c>
      <c r="X604">
        <v>300.99</v>
      </c>
      <c r="Y604">
        <v>300.99</v>
      </c>
      <c r="Z604">
        <v>3562</v>
      </c>
      <c r="AA604">
        <v>60190</v>
      </c>
      <c r="AB604">
        <v>39129</v>
      </c>
      <c r="AC604">
        <v>7520</v>
      </c>
      <c r="AD604">
        <v>2980000</v>
      </c>
      <c r="AE604">
        <v>300.99</v>
      </c>
      <c r="AF604">
        <v>1475</v>
      </c>
      <c r="AG604">
        <v>300.99</v>
      </c>
      <c r="AH604">
        <v>26044</v>
      </c>
      <c r="AI604">
        <v>45049</v>
      </c>
      <c r="AJ604">
        <v>298900</v>
      </c>
      <c r="AK604">
        <v>300.99</v>
      </c>
      <c r="AL604">
        <v>340</v>
      </c>
      <c r="AM604">
        <v>809.7</v>
      </c>
      <c r="AN604">
        <v>300.99</v>
      </c>
      <c r="AO604">
        <v>913</v>
      </c>
      <c r="AP604">
        <v>300.99</v>
      </c>
      <c r="AQ604">
        <v>90049</v>
      </c>
      <c r="AR604">
        <v>4163</v>
      </c>
      <c r="AS604">
        <v>300.99</v>
      </c>
      <c r="AT604">
        <v>320.95</v>
      </c>
      <c r="AU604">
        <v>1804</v>
      </c>
      <c r="AV604">
        <v>28494</v>
      </c>
      <c r="AW604">
        <v>812.7</v>
      </c>
      <c r="AX604">
        <v>12239</v>
      </c>
      <c r="AY604">
        <v>701.99</v>
      </c>
      <c r="AZ604">
        <v>300.99</v>
      </c>
      <c r="BA604">
        <v>1085.5999999999999</v>
      </c>
      <c r="BB604">
        <v>1081.5999999999999</v>
      </c>
      <c r="BC604">
        <v>12139</v>
      </c>
      <c r="BD604">
        <v>490</v>
      </c>
      <c r="BE604">
        <v>310.89999999999998</v>
      </c>
      <c r="BF604">
        <v>300.99</v>
      </c>
      <c r="BG604">
        <v>300.99</v>
      </c>
      <c r="BH604">
        <v>1804</v>
      </c>
      <c r="BI604">
        <v>300.99</v>
      </c>
      <c r="BJ604">
        <v>3109</v>
      </c>
      <c r="BK604">
        <v>340</v>
      </c>
      <c r="BL604">
        <v>13036</v>
      </c>
      <c r="BM604">
        <v>9129</v>
      </c>
      <c r="BN604">
        <v>1926.4</v>
      </c>
      <c r="BO604">
        <v>988.5</v>
      </c>
      <c r="BP604">
        <v>2533.5</v>
      </c>
      <c r="BQ604">
        <v>300.99</v>
      </c>
      <c r="BR604">
        <v>165.49</v>
      </c>
      <c r="BS604">
        <v>6270784</v>
      </c>
      <c r="BT604">
        <v>64770.2</v>
      </c>
      <c r="BU604" t="str">
        <f>SRP[[#This Row],[Tier]]&amp;" - "&amp;DOLLAR(SRP[[#This Row],[United States]],2)&amp;" USD"</f>
        <v>602 - $300.99 USD</v>
      </c>
      <c r="BV604" t="str">
        <f>WSP[[#This Row],[LOOKUP]]</f>
        <v>602 - $210.69 USD</v>
      </c>
    </row>
    <row r="605" spans="1:74" x14ac:dyDescent="0.25">
      <c r="A605">
        <v>603</v>
      </c>
      <c r="B605">
        <v>301.49</v>
      </c>
      <c r="C605">
        <v>22914</v>
      </c>
      <c r="D605">
        <v>1756.5</v>
      </c>
      <c r="E605">
        <v>442.2</v>
      </c>
      <c r="F605">
        <v>301.49</v>
      </c>
      <c r="G605">
        <v>26735</v>
      </c>
      <c r="H605">
        <v>301.49</v>
      </c>
      <c r="I605">
        <v>602</v>
      </c>
      <c r="J605">
        <v>452.25</v>
      </c>
      <c r="K605">
        <v>301.49</v>
      </c>
      <c r="L605">
        <v>160650</v>
      </c>
      <c r="M605">
        <v>1205</v>
      </c>
      <c r="N605">
        <v>401400</v>
      </c>
      <c r="O605">
        <v>150750</v>
      </c>
      <c r="P605">
        <v>1809</v>
      </c>
      <c r="Q605">
        <v>301.49</v>
      </c>
      <c r="R605">
        <v>6029</v>
      </c>
      <c r="S605">
        <v>1652.5</v>
      </c>
      <c r="T605">
        <v>1934.75</v>
      </c>
      <c r="U605">
        <v>301.49</v>
      </c>
      <c r="V605">
        <v>301.49</v>
      </c>
      <c r="W605">
        <v>301.49</v>
      </c>
      <c r="X605">
        <v>301.49</v>
      </c>
      <c r="Y605">
        <v>301.49</v>
      </c>
      <c r="Z605">
        <v>3568.5</v>
      </c>
      <c r="AA605">
        <v>60290</v>
      </c>
      <c r="AB605">
        <v>39194</v>
      </c>
      <c r="AC605">
        <v>7530</v>
      </c>
      <c r="AD605">
        <v>2985000</v>
      </c>
      <c r="AE605">
        <v>301.49</v>
      </c>
      <c r="AF605">
        <v>1477.5</v>
      </c>
      <c r="AG605">
        <v>301.49</v>
      </c>
      <c r="AH605">
        <v>26066</v>
      </c>
      <c r="AI605">
        <v>45124</v>
      </c>
      <c r="AJ605">
        <v>299400</v>
      </c>
      <c r="AK605">
        <v>301.49</v>
      </c>
      <c r="AL605">
        <v>340.5</v>
      </c>
      <c r="AM605">
        <v>811.05</v>
      </c>
      <c r="AN605">
        <v>301.49</v>
      </c>
      <c r="AO605">
        <v>915</v>
      </c>
      <c r="AP605">
        <v>301.49</v>
      </c>
      <c r="AQ605">
        <v>90199</v>
      </c>
      <c r="AR605">
        <v>4170</v>
      </c>
      <c r="AS605">
        <v>301.49</v>
      </c>
      <c r="AT605">
        <v>321.45</v>
      </c>
      <c r="AU605">
        <v>1806.5</v>
      </c>
      <c r="AV605">
        <v>28541.5</v>
      </c>
      <c r="AW605">
        <v>814.05</v>
      </c>
      <c r="AX605">
        <v>12259</v>
      </c>
      <c r="AY605">
        <v>702.99</v>
      </c>
      <c r="AZ605">
        <v>301.49</v>
      </c>
      <c r="BA605">
        <v>1087.4000000000001</v>
      </c>
      <c r="BB605">
        <v>1083.4000000000001</v>
      </c>
      <c r="BC605">
        <v>12159</v>
      </c>
      <c r="BD605">
        <v>490.5</v>
      </c>
      <c r="BE605">
        <v>311.39999999999998</v>
      </c>
      <c r="BF605">
        <v>301.49</v>
      </c>
      <c r="BG605">
        <v>301.49</v>
      </c>
      <c r="BH605">
        <v>1806.5</v>
      </c>
      <c r="BI605">
        <v>301.49</v>
      </c>
      <c r="BJ605">
        <v>3114</v>
      </c>
      <c r="BK605">
        <v>340.5</v>
      </c>
      <c r="BL605">
        <v>13059</v>
      </c>
      <c r="BM605">
        <v>9144</v>
      </c>
      <c r="BN605">
        <v>1929.6</v>
      </c>
      <c r="BO605">
        <v>990.25</v>
      </c>
      <c r="BP605">
        <v>2537.75</v>
      </c>
      <c r="BQ605">
        <v>301.49</v>
      </c>
      <c r="BR605">
        <v>165.74</v>
      </c>
      <c r="BS605">
        <v>6281201</v>
      </c>
      <c r="BT605">
        <v>64877.8</v>
      </c>
      <c r="BU605" t="str">
        <f>SRP[[#This Row],[Tier]]&amp;" - "&amp;DOLLAR(SRP[[#This Row],[United States]],2)&amp;" USD"</f>
        <v>603 - $301.49 USD</v>
      </c>
      <c r="BV605" t="str">
        <f>WSP[[#This Row],[LOOKUP]]</f>
        <v>603 - $211.04 USD</v>
      </c>
    </row>
    <row r="606" spans="1:74" x14ac:dyDescent="0.25">
      <c r="A606">
        <v>604</v>
      </c>
      <c r="B606">
        <v>301.99</v>
      </c>
      <c r="C606">
        <v>22952</v>
      </c>
      <c r="D606">
        <v>1759</v>
      </c>
      <c r="E606">
        <v>442.95</v>
      </c>
      <c r="F606">
        <v>301.99</v>
      </c>
      <c r="G606">
        <v>26780</v>
      </c>
      <c r="H606">
        <v>301.99</v>
      </c>
      <c r="I606">
        <v>603</v>
      </c>
      <c r="J606">
        <v>453</v>
      </c>
      <c r="K606">
        <v>301.99</v>
      </c>
      <c r="L606">
        <v>160900</v>
      </c>
      <c r="M606">
        <v>1207</v>
      </c>
      <c r="N606">
        <v>401900</v>
      </c>
      <c r="O606">
        <v>151000</v>
      </c>
      <c r="P606">
        <v>1812</v>
      </c>
      <c r="Q606">
        <v>301.99</v>
      </c>
      <c r="R606">
        <v>6039</v>
      </c>
      <c r="S606">
        <v>1655</v>
      </c>
      <c r="T606">
        <v>1938</v>
      </c>
      <c r="U606">
        <v>301.99</v>
      </c>
      <c r="V606">
        <v>301.99</v>
      </c>
      <c r="W606">
        <v>301.99</v>
      </c>
      <c r="X606">
        <v>301.99</v>
      </c>
      <c r="Y606">
        <v>301.99</v>
      </c>
      <c r="Z606">
        <v>3575</v>
      </c>
      <c r="AA606">
        <v>60390</v>
      </c>
      <c r="AB606">
        <v>39259</v>
      </c>
      <c r="AC606">
        <v>7540</v>
      </c>
      <c r="AD606">
        <v>2990000</v>
      </c>
      <c r="AE606">
        <v>301.99</v>
      </c>
      <c r="AF606">
        <v>1480</v>
      </c>
      <c r="AG606">
        <v>301.99</v>
      </c>
      <c r="AH606">
        <v>26088</v>
      </c>
      <c r="AI606">
        <v>45199</v>
      </c>
      <c r="AJ606">
        <v>299900</v>
      </c>
      <c r="AK606">
        <v>301.99</v>
      </c>
      <c r="AL606">
        <v>341</v>
      </c>
      <c r="AM606">
        <v>812.4</v>
      </c>
      <c r="AN606">
        <v>301.99</v>
      </c>
      <c r="AO606">
        <v>916</v>
      </c>
      <c r="AP606">
        <v>301.99</v>
      </c>
      <c r="AQ606">
        <v>90349</v>
      </c>
      <c r="AR606">
        <v>4177</v>
      </c>
      <c r="AS606">
        <v>301.99</v>
      </c>
      <c r="AT606">
        <v>321.95</v>
      </c>
      <c r="AU606">
        <v>1809</v>
      </c>
      <c r="AV606">
        <v>28589</v>
      </c>
      <c r="AW606">
        <v>815.4</v>
      </c>
      <c r="AX606">
        <v>12279</v>
      </c>
      <c r="AY606">
        <v>703.99</v>
      </c>
      <c r="AZ606">
        <v>301.99</v>
      </c>
      <c r="BA606">
        <v>1089.2</v>
      </c>
      <c r="BB606">
        <v>1085.2</v>
      </c>
      <c r="BC606">
        <v>12179</v>
      </c>
      <c r="BD606">
        <v>491</v>
      </c>
      <c r="BE606">
        <v>311.89999999999998</v>
      </c>
      <c r="BF606">
        <v>301.99</v>
      </c>
      <c r="BG606">
        <v>301.99</v>
      </c>
      <c r="BH606">
        <v>1809</v>
      </c>
      <c r="BI606">
        <v>301.99</v>
      </c>
      <c r="BJ606">
        <v>3119</v>
      </c>
      <c r="BK606">
        <v>341</v>
      </c>
      <c r="BL606">
        <v>13082</v>
      </c>
      <c r="BM606">
        <v>9159</v>
      </c>
      <c r="BN606">
        <v>1932.8</v>
      </c>
      <c r="BO606">
        <v>992</v>
      </c>
      <c r="BP606">
        <v>2542</v>
      </c>
      <c r="BQ606">
        <v>301.99</v>
      </c>
      <c r="BR606">
        <v>165.99</v>
      </c>
      <c r="BS606">
        <v>6291618</v>
      </c>
      <c r="BT606">
        <v>64985.4</v>
      </c>
      <c r="BU606" t="str">
        <f>SRP[[#This Row],[Tier]]&amp;" - "&amp;DOLLAR(SRP[[#This Row],[United States]],2)&amp;" USD"</f>
        <v>604 - $301.99 USD</v>
      </c>
      <c r="BV606" t="str">
        <f>WSP[[#This Row],[LOOKUP]]</f>
        <v>604 - $211.39 USD</v>
      </c>
    </row>
    <row r="607" spans="1:74" x14ac:dyDescent="0.25">
      <c r="A607">
        <v>605</v>
      </c>
      <c r="B607">
        <v>302.49</v>
      </c>
      <c r="C607">
        <v>22990</v>
      </c>
      <c r="D607">
        <v>1761.5</v>
      </c>
      <c r="E607">
        <v>443.7</v>
      </c>
      <c r="F607">
        <v>302.49</v>
      </c>
      <c r="G607">
        <v>26825</v>
      </c>
      <c r="H607">
        <v>302.49</v>
      </c>
      <c r="I607">
        <v>604</v>
      </c>
      <c r="J607">
        <v>453.75</v>
      </c>
      <c r="K607">
        <v>302.49</v>
      </c>
      <c r="L607">
        <v>161150</v>
      </c>
      <c r="M607">
        <v>1209</v>
      </c>
      <c r="N607">
        <v>402400</v>
      </c>
      <c r="O607">
        <v>151250</v>
      </c>
      <c r="P607">
        <v>1815</v>
      </c>
      <c r="Q607">
        <v>302.49</v>
      </c>
      <c r="R607">
        <v>6049</v>
      </c>
      <c r="S607">
        <v>1657.5</v>
      </c>
      <c r="T607">
        <v>1941.25</v>
      </c>
      <c r="U607">
        <v>302.49</v>
      </c>
      <c r="V607">
        <v>302.49</v>
      </c>
      <c r="W607">
        <v>302.49</v>
      </c>
      <c r="X607">
        <v>302.49</v>
      </c>
      <c r="Y607">
        <v>302.49</v>
      </c>
      <c r="Z607">
        <v>3581.5</v>
      </c>
      <c r="AA607">
        <v>60490</v>
      </c>
      <c r="AB607">
        <v>39324</v>
      </c>
      <c r="AC607">
        <v>7550</v>
      </c>
      <c r="AD607">
        <v>2995000</v>
      </c>
      <c r="AE607">
        <v>302.49</v>
      </c>
      <c r="AF607">
        <v>1482.5</v>
      </c>
      <c r="AG607">
        <v>302.49</v>
      </c>
      <c r="AH607">
        <v>26110</v>
      </c>
      <c r="AI607">
        <v>45274</v>
      </c>
      <c r="AJ607">
        <v>300400</v>
      </c>
      <c r="AK607">
        <v>302.49</v>
      </c>
      <c r="AL607">
        <v>341.5</v>
      </c>
      <c r="AM607">
        <v>813.75</v>
      </c>
      <c r="AN607">
        <v>302.49</v>
      </c>
      <c r="AO607">
        <v>918</v>
      </c>
      <c r="AP607">
        <v>302.49</v>
      </c>
      <c r="AQ607">
        <v>90499</v>
      </c>
      <c r="AR607">
        <v>4184</v>
      </c>
      <c r="AS607">
        <v>302.49</v>
      </c>
      <c r="AT607">
        <v>322.45</v>
      </c>
      <c r="AU607">
        <v>1811.5</v>
      </c>
      <c r="AV607">
        <v>28636.5</v>
      </c>
      <c r="AW607">
        <v>816.75</v>
      </c>
      <c r="AX607">
        <v>12299</v>
      </c>
      <c r="AY607">
        <v>704.99</v>
      </c>
      <c r="AZ607">
        <v>302.49</v>
      </c>
      <c r="BA607">
        <v>1091</v>
      </c>
      <c r="BB607">
        <v>1087</v>
      </c>
      <c r="BC607">
        <v>12199</v>
      </c>
      <c r="BD607">
        <v>491.5</v>
      </c>
      <c r="BE607">
        <v>312.39999999999998</v>
      </c>
      <c r="BF607">
        <v>302.49</v>
      </c>
      <c r="BG607">
        <v>302.49</v>
      </c>
      <c r="BH607">
        <v>1811.5</v>
      </c>
      <c r="BI607">
        <v>302.49</v>
      </c>
      <c r="BJ607">
        <v>3124</v>
      </c>
      <c r="BK607">
        <v>341.5</v>
      </c>
      <c r="BL607">
        <v>13105</v>
      </c>
      <c r="BM607">
        <v>9174</v>
      </c>
      <c r="BN607">
        <v>1936</v>
      </c>
      <c r="BO607">
        <v>993.75</v>
      </c>
      <c r="BP607">
        <v>2546.25</v>
      </c>
      <c r="BQ607">
        <v>302.49</v>
      </c>
      <c r="BR607">
        <v>166.24</v>
      </c>
      <c r="BS607">
        <v>6302035</v>
      </c>
      <c r="BT607">
        <v>65093</v>
      </c>
      <c r="BU607" t="str">
        <f>SRP[[#This Row],[Tier]]&amp;" - "&amp;DOLLAR(SRP[[#This Row],[United States]],2)&amp;" USD"</f>
        <v>605 - $302.49 USD</v>
      </c>
      <c r="BV607" t="str">
        <f>WSP[[#This Row],[LOOKUP]]</f>
        <v>605 - $211.74 USD</v>
      </c>
    </row>
    <row r="608" spans="1:74" x14ac:dyDescent="0.25">
      <c r="A608">
        <v>606</v>
      </c>
      <c r="B608">
        <v>302.99</v>
      </c>
      <c r="C608">
        <v>23028</v>
      </c>
      <c r="D608">
        <v>1764</v>
      </c>
      <c r="E608">
        <v>444.45</v>
      </c>
      <c r="F608">
        <v>302.99</v>
      </c>
      <c r="G608">
        <v>26870</v>
      </c>
      <c r="H608">
        <v>302.99</v>
      </c>
      <c r="I608">
        <v>605</v>
      </c>
      <c r="J608">
        <v>454.5</v>
      </c>
      <c r="K608">
        <v>302.99</v>
      </c>
      <c r="L608">
        <v>161400</v>
      </c>
      <c r="M608">
        <v>1211</v>
      </c>
      <c r="N608">
        <v>402900</v>
      </c>
      <c r="O608">
        <v>151500</v>
      </c>
      <c r="P608">
        <v>1818</v>
      </c>
      <c r="Q608">
        <v>302.99</v>
      </c>
      <c r="R608">
        <v>6059</v>
      </c>
      <c r="S608">
        <v>1660</v>
      </c>
      <c r="T608">
        <v>1944.5</v>
      </c>
      <c r="U608">
        <v>302.99</v>
      </c>
      <c r="V608">
        <v>302.99</v>
      </c>
      <c r="W608">
        <v>302.99</v>
      </c>
      <c r="X608">
        <v>302.99</v>
      </c>
      <c r="Y608">
        <v>302.99</v>
      </c>
      <c r="Z608">
        <v>3588</v>
      </c>
      <c r="AA608">
        <v>60590</v>
      </c>
      <c r="AB608">
        <v>39389</v>
      </c>
      <c r="AC608">
        <v>7560</v>
      </c>
      <c r="AD608">
        <v>3000000</v>
      </c>
      <c r="AE608">
        <v>302.99</v>
      </c>
      <c r="AF608">
        <v>1485</v>
      </c>
      <c r="AG608">
        <v>302.99</v>
      </c>
      <c r="AH608">
        <v>26132</v>
      </c>
      <c r="AI608">
        <v>45349</v>
      </c>
      <c r="AJ608">
        <v>300900</v>
      </c>
      <c r="AK608">
        <v>302.99</v>
      </c>
      <c r="AL608">
        <v>342</v>
      </c>
      <c r="AM608">
        <v>815.1</v>
      </c>
      <c r="AN608">
        <v>302.99</v>
      </c>
      <c r="AO608">
        <v>919</v>
      </c>
      <c r="AP608">
        <v>302.99</v>
      </c>
      <c r="AQ608">
        <v>90649</v>
      </c>
      <c r="AR608">
        <v>4191</v>
      </c>
      <c r="AS608">
        <v>302.99</v>
      </c>
      <c r="AT608">
        <v>322.95</v>
      </c>
      <c r="AU608">
        <v>1814</v>
      </c>
      <c r="AV608">
        <v>28684</v>
      </c>
      <c r="AW608">
        <v>818.1</v>
      </c>
      <c r="AX608">
        <v>12319</v>
      </c>
      <c r="AY608">
        <v>705.99</v>
      </c>
      <c r="AZ608">
        <v>302.99</v>
      </c>
      <c r="BA608">
        <v>1092.8</v>
      </c>
      <c r="BB608">
        <v>1088.8</v>
      </c>
      <c r="BC608">
        <v>12219</v>
      </c>
      <c r="BD608">
        <v>492</v>
      </c>
      <c r="BE608">
        <v>312.89999999999998</v>
      </c>
      <c r="BF608">
        <v>302.99</v>
      </c>
      <c r="BG608">
        <v>302.99</v>
      </c>
      <c r="BH608">
        <v>1814</v>
      </c>
      <c r="BI608">
        <v>302.99</v>
      </c>
      <c r="BJ608">
        <v>3129</v>
      </c>
      <c r="BK608">
        <v>342</v>
      </c>
      <c r="BL608">
        <v>13128</v>
      </c>
      <c r="BM608">
        <v>9189</v>
      </c>
      <c r="BN608">
        <v>1939.2</v>
      </c>
      <c r="BO608">
        <v>995.5</v>
      </c>
      <c r="BP608">
        <v>2550.5</v>
      </c>
      <c r="BQ608">
        <v>302.99</v>
      </c>
      <c r="BR608">
        <v>166.49</v>
      </c>
      <c r="BS608">
        <v>6312452</v>
      </c>
      <c r="BT608">
        <v>65200.6</v>
      </c>
      <c r="BU608" t="str">
        <f>SRP[[#This Row],[Tier]]&amp;" - "&amp;DOLLAR(SRP[[#This Row],[United States]],2)&amp;" USD"</f>
        <v>606 - $302.99 USD</v>
      </c>
      <c r="BV608" t="str">
        <f>WSP[[#This Row],[LOOKUP]]</f>
        <v>606 - $212.09 USD</v>
      </c>
    </row>
    <row r="609" spans="1:74" x14ac:dyDescent="0.25">
      <c r="A609">
        <v>607</v>
      </c>
      <c r="B609">
        <v>303.49</v>
      </c>
      <c r="C609">
        <v>23066</v>
      </c>
      <c r="D609">
        <v>1766.5</v>
      </c>
      <c r="E609">
        <v>445.2</v>
      </c>
      <c r="F609">
        <v>303.49</v>
      </c>
      <c r="G609">
        <v>26915</v>
      </c>
      <c r="H609">
        <v>303.49</v>
      </c>
      <c r="I609">
        <v>606</v>
      </c>
      <c r="J609">
        <v>455.25</v>
      </c>
      <c r="K609">
        <v>303.49</v>
      </c>
      <c r="L609">
        <v>161650</v>
      </c>
      <c r="M609">
        <v>1213</v>
      </c>
      <c r="N609">
        <v>403400</v>
      </c>
      <c r="O609">
        <v>151750</v>
      </c>
      <c r="P609">
        <v>1821</v>
      </c>
      <c r="Q609">
        <v>303.49</v>
      </c>
      <c r="R609">
        <v>6069</v>
      </c>
      <c r="S609">
        <v>1662.5</v>
      </c>
      <c r="T609">
        <v>1947.75</v>
      </c>
      <c r="U609">
        <v>303.49</v>
      </c>
      <c r="V609">
        <v>303.49</v>
      </c>
      <c r="W609">
        <v>303.49</v>
      </c>
      <c r="X609">
        <v>303.49</v>
      </c>
      <c r="Y609">
        <v>303.49</v>
      </c>
      <c r="Z609">
        <v>3594.5</v>
      </c>
      <c r="AA609">
        <v>60690</v>
      </c>
      <c r="AB609">
        <v>39454</v>
      </c>
      <c r="AC609">
        <v>7570</v>
      </c>
      <c r="AD609">
        <v>3005000</v>
      </c>
      <c r="AE609">
        <v>303.49</v>
      </c>
      <c r="AF609">
        <v>1487.5</v>
      </c>
      <c r="AG609">
        <v>303.49</v>
      </c>
      <c r="AH609">
        <v>26154</v>
      </c>
      <c r="AI609">
        <v>45424</v>
      </c>
      <c r="AJ609">
        <v>301400</v>
      </c>
      <c r="AK609">
        <v>303.49</v>
      </c>
      <c r="AL609">
        <v>342.5</v>
      </c>
      <c r="AM609">
        <v>816.45</v>
      </c>
      <c r="AN609">
        <v>303.49</v>
      </c>
      <c r="AO609">
        <v>921</v>
      </c>
      <c r="AP609">
        <v>303.49</v>
      </c>
      <c r="AQ609">
        <v>90799</v>
      </c>
      <c r="AR609">
        <v>4198</v>
      </c>
      <c r="AS609">
        <v>303.49</v>
      </c>
      <c r="AT609">
        <v>323.45</v>
      </c>
      <c r="AU609">
        <v>1816.5</v>
      </c>
      <c r="AV609">
        <v>28731.5</v>
      </c>
      <c r="AW609">
        <v>819.45</v>
      </c>
      <c r="AX609">
        <v>12339</v>
      </c>
      <c r="AY609">
        <v>706.99</v>
      </c>
      <c r="AZ609">
        <v>303.49</v>
      </c>
      <c r="BA609">
        <v>1094.5999999999999</v>
      </c>
      <c r="BB609">
        <v>1090.5999999999999</v>
      </c>
      <c r="BC609">
        <v>12239</v>
      </c>
      <c r="BD609">
        <v>492.5</v>
      </c>
      <c r="BE609">
        <v>313.39999999999998</v>
      </c>
      <c r="BF609">
        <v>303.49</v>
      </c>
      <c r="BG609">
        <v>303.49</v>
      </c>
      <c r="BH609">
        <v>1816.5</v>
      </c>
      <c r="BI609">
        <v>303.49</v>
      </c>
      <c r="BJ609">
        <v>3134</v>
      </c>
      <c r="BK609">
        <v>342.5</v>
      </c>
      <c r="BL609">
        <v>13151</v>
      </c>
      <c r="BM609">
        <v>9204</v>
      </c>
      <c r="BN609">
        <v>1942.4</v>
      </c>
      <c r="BO609">
        <v>997.25</v>
      </c>
      <c r="BP609">
        <v>2554.75</v>
      </c>
      <c r="BQ609">
        <v>303.49</v>
      </c>
      <c r="BR609">
        <v>166.74</v>
      </c>
      <c r="BS609">
        <v>6322869</v>
      </c>
      <c r="BT609">
        <v>65308.2</v>
      </c>
      <c r="BU609" t="str">
        <f>SRP[[#This Row],[Tier]]&amp;" - "&amp;DOLLAR(SRP[[#This Row],[United States]],2)&amp;" USD"</f>
        <v>607 - $303.49 USD</v>
      </c>
      <c r="BV609" t="str">
        <f>WSP[[#This Row],[LOOKUP]]</f>
        <v>607 - $212.44 USD</v>
      </c>
    </row>
    <row r="610" spans="1:74" x14ac:dyDescent="0.25">
      <c r="A610">
        <v>608</v>
      </c>
      <c r="B610">
        <v>303.99</v>
      </c>
      <c r="C610">
        <v>23104</v>
      </c>
      <c r="D610">
        <v>1769</v>
      </c>
      <c r="E610">
        <v>445.95</v>
      </c>
      <c r="F610">
        <v>303.99</v>
      </c>
      <c r="G610">
        <v>26960</v>
      </c>
      <c r="H610">
        <v>303.99</v>
      </c>
      <c r="I610">
        <v>607</v>
      </c>
      <c r="J610">
        <v>456</v>
      </c>
      <c r="K610">
        <v>303.99</v>
      </c>
      <c r="L610">
        <v>161900</v>
      </c>
      <c r="M610">
        <v>1215</v>
      </c>
      <c r="N610">
        <v>403900</v>
      </c>
      <c r="O610">
        <v>152000</v>
      </c>
      <c r="P610">
        <v>1824</v>
      </c>
      <c r="Q610">
        <v>303.99</v>
      </c>
      <c r="R610">
        <v>6079</v>
      </c>
      <c r="S610">
        <v>1665</v>
      </c>
      <c r="T610">
        <v>1951</v>
      </c>
      <c r="U610">
        <v>303.99</v>
      </c>
      <c r="V610">
        <v>303.99</v>
      </c>
      <c r="W610">
        <v>303.99</v>
      </c>
      <c r="X610">
        <v>303.99</v>
      </c>
      <c r="Y610">
        <v>303.99</v>
      </c>
      <c r="Z610">
        <v>3601</v>
      </c>
      <c r="AA610">
        <v>60790</v>
      </c>
      <c r="AB610">
        <v>39519</v>
      </c>
      <c r="AC610">
        <v>7580</v>
      </c>
      <c r="AD610">
        <v>3010000</v>
      </c>
      <c r="AE610">
        <v>303.99</v>
      </c>
      <c r="AF610">
        <v>1490</v>
      </c>
      <c r="AG610">
        <v>303.99</v>
      </c>
      <c r="AH610">
        <v>26176</v>
      </c>
      <c r="AI610">
        <v>45499</v>
      </c>
      <c r="AJ610">
        <v>301900</v>
      </c>
      <c r="AK610">
        <v>303.99</v>
      </c>
      <c r="AL610">
        <v>343</v>
      </c>
      <c r="AM610">
        <v>817.8</v>
      </c>
      <c r="AN610">
        <v>303.99</v>
      </c>
      <c r="AO610">
        <v>922</v>
      </c>
      <c r="AP610">
        <v>303.99</v>
      </c>
      <c r="AQ610">
        <v>90949</v>
      </c>
      <c r="AR610">
        <v>4205</v>
      </c>
      <c r="AS610">
        <v>303.99</v>
      </c>
      <c r="AT610">
        <v>323.95</v>
      </c>
      <c r="AU610">
        <v>1819</v>
      </c>
      <c r="AV610">
        <v>28779</v>
      </c>
      <c r="AW610">
        <v>820.8</v>
      </c>
      <c r="AX610">
        <v>12359</v>
      </c>
      <c r="AY610">
        <v>707.99</v>
      </c>
      <c r="AZ610">
        <v>303.99</v>
      </c>
      <c r="BA610">
        <v>1096.4000000000001</v>
      </c>
      <c r="BB610">
        <v>1092.4000000000001</v>
      </c>
      <c r="BC610">
        <v>12259</v>
      </c>
      <c r="BD610">
        <v>493</v>
      </c>
      <c r="BE610">
        <v>313.89999999999998</v>
      </c>
      <c r="BF610">
        <v>303.99</v>
      </c>
      <c r="BG610">
        <v>303.99</v>
      </c>
      <c r="BH610">
        <v>1819</v>
      </c>
      <c r="BI610">
        <v>303.99</v>
      </c>
      <c r="BJ610">
        <v>3139</v>
      </c>
      <c r="BK610">
        <v>343</v>
      </c>
      <c r="BL610">
        <v>13174</v>
      </c>
      <c r="BM610">
        <v>9219</v>
      </c>
      <c r="BN610">
        <v>1945.6</v>
      </c>
      <c r="BO610">
        <v>999</v>
      </c>
      <c r="BP610">
        <v>2559</v>
      </c>
      <c r="BQ610">
        <v>303.99</v>
      </c>
      <c r="BR610">
        <v>166.99</v>
      </c>
      <c r="BS610">
        <v>6333286</v>
      </c>
      <c r="BT610">
        <v>65415.8</v>
      </c>
      <c r="BU610" t="str">
        <f>SRP[[#This Row],[Tier]]&amp;" - "&amp;DOLLAR(SRP[[#This Row],[United States]],2)&amp;" USD"</f>
        <v>608 - $303.99 USD</v>
      </c>
      <c r="BV610" t="str">
        <f>WSP[[#This Row],[LOOKUP]]</f>
        <v>608 - $212.79 USD</v>
      </c>
    </row>
    <row r="611" spans="1:74" x14ac:dyDescent="0.25">
      <c r="A611">
        <v>609</v>
      </c>
      <c r="B611">
        <v>304.49</v>
      </c>
      <c r="C611">
        <v>23142</v>
      </c>
      <c r="D611">
        <v>1771.5</v>
      </c>
      <c r="E611">
        <v>446.7</v>
      </c>
      <c r="F611">
        <v>304.49</v>
      </c>
      <c r="G611">
        <v>27005</v>
      </c>
      <c r="H611">
        <v>304.49</v>
      </c>
      <c r="I611">
        <v>608</v>
      </c>
      <c r="J611">
        <v>456.75</v>
      </c>
      <c r="K611">
        <v>304.49</v>
      </c>
      <c r="L611">
        <v>162150</v>
      </c>
      <c r="M611">
        <v>1217</v>
      </c>
      <c r="N611">
        <v>404400</v>
      </c>
      <c r="O611">
        <v>152250</v>
      </c>
      <c r="P611">
        <v>1827</v>
      </c>
      <c r="Q611">
        <v>304.49</v>
      </c>
      <c r="R611">
        <v>6089</v>
      </c>
      <c r="S611">
        <v>1667.5</v>
      </c>
      <c r="T611">
        <v>1954.25</v>
      </c>
      <c r="U611">
        <v>304.49</v>
      </c>
      <c r="V611">
        <v>304.49</v>
      </c>
      <c r="W611">
        <v>304.49</v>
      </c>
      <c r="X611">
        <v>304.49</v>
      </c>
      <c r="Y611">
        <v>304.49</v>
      </c>
      <c r="Z611">
        <v>3607.5</v>
      </c>
      <c r="AA611">
        <v>60890</v>
      </c>
      <c r="AB611">
        <v>39584</v>
      </c>
      <c r="AC611">
        <v>7590</v>
      </c>
      <c r="AD611">
        <v>3015000</v>
      </c>
      <c r="AE611">
        <v>304.49</v>
      </c>
      <c r="AF611">
        <v>1492.5</v>
      </c>
      <c r="AG611">
        <v>304.49</v>
      </c>
      <c r="AH611">
        <v>26198</v>
      </c>
      <c r="AI611">
        <v>45574</v>
      </c>
      <c r="AJ611">
        <v>302400</v>
      </c>
      <c r="AK611">
        <v>304.49</v>
      </c>
      <c r="AL611">
        <v>343.5</v>
      </c>
      <c r="AM611">
        <v>819.15</v>
      </c>
      <c r="AN611">
        <v>304.49</v>
      </c>
      <c r="AO611">
        <v>924</v>
      </c>
      <c r="AP611">
        <v>304.49</v>
      </c>
      <c r="AQ611">
        <v>91099</v>
      </c>
      <c r="AR611">
        <v>4212</v>
      </c>
      <c r="AS611">
        <v>304.49</v>
      </c>
      <c r="AT611">
        <v>324.45</v>
      </c>
      <c r="AU611">
        <v>1821.5</v>
      </c>
      <c r="AV611">
        <v>28826.5</v>
      </c>
      <c r="AW611">
        <v>822.15</v>
      </c>
      <c r="AX611">
        <v>12379</v>
      </c>
      <c r="AY611">
        <v>708.99</v>
      </c>
      <c r="AZ611">
        <v>304.49</v>
      </c>
      <c r="BA611">
        <v>1098.2</v>
      </c>
      <c r="BB611">
        <v>1094.2</v>
      </c>
      <c r="BC611">
        <v>12279</v>
      </c>
      <c r="BD611">
        <v>493.5</v>
      </c>
      <c r="BE611">
        <v>314.39999999999998</v>
      </c>
      <c r="BF611">
        <v>304.49</v>
      </c>
      <c r="BG611">
        <v>304.49</v>
      </c>
      <c r="BH611">
        <v>1821.5</v>
      </c>
      <c r="BI611">
        <v>304.49</v>
      </c>
      <c r="BJ611">
        <v>3144</v>
      </c>
      <c r="BK611">
        <v>343.5</v>
      </c>
      <c r="BL611">
        <v>13197</v>
      </c>
      <c r="BM611">
        <v>9234</v>
      </c>
      <c r="BN611">
        <v>1948.8</v>
      </c>
      <c r="BO611">
        <v>1000.75</v>
      </c>
      <c r="BP611">
        <v>2563.25</v>
      </c>
      <c r="BQ611">
        <v>304.49</v>
      </c>
      <c r="BR611">
        <v>167.24</v>
      </c>
      <c r="BS611">
        <v>6343703</v>
      </c>
      <c r="BT611">
        <v>65523.4</v>
      </c>
      <c r="BU611" t="str">
        <f>SRP[[#This Row],[Tier]]&amp;" - "&amp;DOLLAR(SRP[[#This Row],[United States]],2)&amp;" USD"</f>
        <v>609 - $304.49 USD</v>
      </c>
      <c r="BV611" t="str">
        <f>WSP[[#This Row],[LOOKUP]]</f>
        <v>609 - $213.14 USD</v>
      </c>
    </row>
    <row r="612" spans="1:74" x14ac:dyDescent="0.25">
      <c r="A612">
        <v>610</v>
      </c>
      <c r="B612">
        <v>304.99</v>
      </c>
      <c r="C612">
        <v>23180</v>
      </c>
      <c r="D612">
        <v>1774</v>
      </c>
      <c r="E612">
        <v>447.45</v>
      </c>
      <c r="F612">
        <v>304.99</v>
      </c>
      <c r="G612">
        <v>27050</v>
      </c>
      <c r="H612">
        <v>304.99</v>
      </c>
      <c r="I612">
        <v>609</v>
      </c>
      <c r="J612">
        <v>457.5</v>
      </c>
      <c r="K612">
        <v>304.99</v>
      </c>
      <c r="L612">
        <v>162400</v>
      </c>
      <c r="M612">
        <v>1219</v>
      </c>
      <c r="N612">
        <v>404900</v>
      </c>
      <c r="O612">
        <v>152500</v>
      </c>
      <c r="P612">
        <v>1830</v>
      </c>
      <c r="Q612">
        <v>304.99</v>
      </c>
      <c r="R612">
        <v>6099</v>
      </c>
      <c r="S612">
        <v>1670</v>
      </c>
      <c r="T612">
        <v>1957.5</v>
      </c>
      <c r="U612">
        <v>304.99</v>
      </c>
      <c r="V612">
        <v>304.99</v>
      </c>
      <c r="W612">
        <v>304.99</v>
      </c>
      <c r="X612">
        <v>304.99</v>
      </c>
      <c r="Y612">
        <v>304.99</v>
      </c>
      <c r="Z612">
        <v>3614</v>
      </c>
      <c r="AA612">
        <v>60990</v>
      </c>
      <c r="AB612">
        <v>39649</v>
      </c>
      <c r="AC612">
        <v>7600</v>
      </c>
      <c r="AD612">
        <v>3020000</v>
      </c>
      <c r="AE612">
        <v>304.99</v>
      </c>
      <c r="AF612">
        <v>1495</v>
      </c>
      <c r="AG612">
        <v>304.99</v>
      </c>
      <c r="AH612">
        <v>26220</v>
      </c>
      <c r="AI612">
        <v>45649</v>
      </c>
      <c r="AJ612">
        <v>302900</v>
      </c>
      <c r="AK612">
        <v>304.99</v>
      </c>
      <c r="AL612">
        <v>344</v>
      </c>
      <c r="AM612">
        <v>820.5</v>
      </c>
      <c r="AN612">
        <v>304.99</v>
      </c>
      <c r="AO612">
        <v>925</v>
      </c>
      <c r="AP612">
        <v>304.99</v>
      </c>
      <c r="AQ612">
        <v>91249</v>
      </c>
      <c r="AR612">
        <v>4219</v>
      </c>
      <c r="AS612">
        <v>304.99</v>
      </c>
      <c r="AT612">
        <v>324.95</v>
      </c>
      <c r="AU612">
        <v>1824</v>
      </c>
      <c r="AV612">
        <v>28874</v>
      </c>
      <c r="AW612">
        <v>823.5</v>
      </c>
      <c r="AX612">
        <v>12399</v>
      </c>
      <c r="AY612">
        <v>709.99</v>
      </c>
      <c r="AZ612">
        <v>304.99</v>
      </c>
      <c r="BA612">
        <v>1100</v>
      </c>
      <c r="BB612">
        <v>1096</v>
      </c>
      <c r="BC612">
        <v>12299</v>
      </c>
      <c r="BD612">
        <v>494</v>
      </c>
      <c r="BE612">
        <v>314.89999999999998</v>
      </c>
      <c r="BF612">
        <v>304.99</v>
      </c>
      <c r="BG612">
        <v>304.99</v>
      </c>
      <c r="BH612">
        <v>1824</v>
      </c>
      <c r="BI612">
        <v>304.99</v>
      </c>
      <c r="BJ612">
        <v>3149</v>
      </c>
      <c r="BK612">
        <v>344</v>
      </c>
      <c r="BL612">
        <v>13220</v>
      </c>
      <c r="BM612">
        <v>9249</v>
      </c>
      <c r="BN612">
        <v>1952</v>
      </c>
      <c r="BO612">
        <v>1002.5</v>
      </c>
      <c r="BP612">
        <v>2567.5</v>
      </c>
      <c r="BQ612">
        <v>304.99</v>
      </c>
      <c r="BR612">
        <v>167.49</v>
      </c>
      <c r="BS612">
        <v>6354120</v>
      </c>
      <c r="BT612">
        <v>65631</v>
      </c>
      <c r="BU612" t="str">
        <f>SRP[[#This Row],[Tier]]&amp;" - "&amp;DOLLAR(SRP[[#This Row],[United States]],2)&amp;" USD"</f>
        <v>610 - $304.99 USD</v>
      </c>
      <c r="BV612" t="str">
        <f>WSP[[#This Row],[LOOKUP]]</f>
        <v>610 - $213.49 USD</v>
      </c>
    </row>
    <row r="613" spans="1:74" x14ac:dyDescent="0.25">
      <c r="A613">
        <v>611</v>
      </c>
      <c r="B613">
        <v>305.49</v>
      </c>
      <c r="C613">
        <v>23218</v>
      </c>
      <c r="D613">
        <v>1776.5</v>
      </c>
      <c r="E613">
        <v>448.2</v>
      </c>
      <c r="F613">
        <v>305.49</v>
      </c>
      <c r="G613">
        <v>27095</v>
      </c>
      <c r="H613">
        <v>305.49</v>
      </c>
      <c r="I613">
        <v>610</v>
      </c>
      <c r="J613">
        <v>458.25</v>
      </c>
      <c r="K613">
        <v>305.49</v>
      </c>
      <c r="L613">
        <v>162650</v>
      </c>
      <c r="M613">
        <v>1221</v>
      </c>
      <c r="N613">
        <v>405400</v>
      </c>
      <c r="O613">
        <v>152750</v>
      </c>
      <c r="P613">
        <v>1833</v>
      </c>
      <c r="Q613">
        <v>305.49</v>
      </c>
      <c r="R613">
        <v>6109</v>
      </c>
      <c r="S613">
        <v>1672.5</v>
      </c>
      <c r="T613">
        <v>1960.75</v>
      </c>
      <c r="U613">
        <v>305.49</v>
      </c>
      <c r="V613">
        <v>305.49</v>
      </c>
      <c r="W613">
        <v>305.49</v>
      </c>
      <c r="X613">
        <v>305.49</v>
      </c>
      <c r="Y613">
        <v>305.49</v>
      </c>
      <c r="Z613">
        <v>3620.5</v>
      </c>
      <c r="AA613">
        <v>61090</v>
      </c>
      <c r="AB613">
        <v>39714</v>
      </c>
      <c r="AC613">
        <v>7610</v>
      </c>
      <c r="AD613">
        <v>3025000</v>
      </c>
      <c r="AE613">
        <v>305.49</v>
      </c>
      <c r="AF613">
        <v>1497.5</v>
      </c>
      <c r="AG613">
        <v>305.49</v>
      </c>
      <c r="AH613">
        <v>26242</v>
      </c>
      <c r="AI613">
        <v>45724</v>
      </c>
      <c r="AJ613">
        <v>303400</v>
      </c>
      <c r="AK613">
        <v>305.49</v>
      </c>
      <c r="AL613">
        <v>344.5</v>
      </c>
      <c r="AM613">
        <v>821.85</v>
      </c>
      <c r="AN613">
        <v>305.49</v>
      </c>
      <c r="AO613">
        <v>927</v>
      </c>
      <c r="AP613">
        <v>305.49</v>
      </c>
      <c r="AQ613">
        <v>91399</v>
      </c>
      <c r="AR613">
        <v>4226</v>
      </c>
      <c r="AS613">
        <v>305.49</v>
      </c>
      <c r="AT613">
        <v>325.45</v>
      </c>
      <c r="AU613">
        <v>1826.5</v>
      </c>
      <c r="AV613">
        <v>28921.5</v>
      </c>
      <c r="AW613">
        <v>824.85</v>
      </c>
      <c r="AX613">
        <v>12419</v>
      </c>
      <c r="AY613">
        <v>710.99</v>
      </c>
      <c r="AZ613">
        <v>305.49</v>
      </c>
      <c r="BA613">
        <v>1101.8</v>
      </c>
      <c r="BB613">
        <v>1097.8</v>
      </c>
      <c r="BC613">
        <v>12319</v>
      </c>
      <c r="BD613">
        <v>494.5</v>
      </c>
      <c r="BE613">
        <v>315.39999999999998</v>
      </c>
      <c r="BF613">
        <v>305.49</v>
      </c>
      <c r="BG613">
        <v>305.49</v>
      </c>
      <c r="BH613">
        <v>1826.5</v>
      </c>
      <c r="BI613">
        <v>305.49</v>
      </c>
      <c r="BJ613">
        <v>3154</v>
      </c>
      <c r="BK613">
        <v>344.5</v>
      </c>
      <c r="BL613">
        <v>13243</v>
      </c>
      <c r="BM613">
        <v>9264</v>
      </c>
      <c r="BN613">
        <v>1955.2</v>
      </c>
      <c r="BO613">
        <v>1004.25</v>
      </c>
      <c r="BP613">
        <v>2571.75</v>
      </c>
      <c r="BQ613">
        <v>305.49</v>
      </c>
      <c r="BR613">
        <v>167.74</v>
      </c>
      <c r="BS613">
        <v>6364537</v>
      </c>
      <c r="BT613">
        <v>65738.600000000006</v>
      </c>
      <c r="BU613" t="str">
        <f>SRP[[#This Row],[Tier]]&amp;" - "&amp;DOLLAR(SRP[[#This Row],[United States]],2)&amp;" USD"</f>
        <v>611 - $305.49 USD</v>
      </c>
      <c r="BV613" t="str">
        <f>WSP[[#This Row],[LOOKUP]]</f>
        <v>611 - $213.84 USD</v>
      </c>
    </row>
    <row r="614" spans="1:74" x14ac:dyDescent="0.25">
      <c r="A614">
        <v>612</v>
      </c>
      <c r="B614">
        <v>305.99</v>
      </c>
      <c r="C614">
        <v>23256</v>
      </c>
      <c r="D614">
        <v>1779</v>
      </c>
      <c r="E614">
        <v>448.95</v>
      </c>
      <c r="F614">
        <v>305.99</v>
      </c>
      <c r="G614">
        <v>27140</v>
      </c>
      <c r="H614">
        <v>305.99</v>
      </c>
      <c r="I614">
        <v>611</v>
      </c>
      <c r="J614">
        <v>459</v>
      </c>
      <c r="K614">
        <v>305.99</v>
      </c>
      <c r="L614">
        <v>162900</v>
      </c>
      <c r="M614">
        <v>1223</v>
      </c>
      <c r="N614">
        <v>405900</v>
      </c>
      <c r="O614">
        <v>153000</v>
      </c>
      <c r="P614">
        <v>1836</v>
      </c>
      <c r="Q614">
        <v>305.99</v>
      </c>
      <c r="R614">
        <v>6119</v>
      </c>
      <c r="S614">
        <v>1675</v>
      </c>
      <c r="T614">
        <v>1964</v>
      </c>
      <c r="U614">
        <v>305.99</v>
      </c>
      <c r="V614">
        <v>305.99</v>
      </c>
      <c r="W614">
        <v>305.99</v>
      </c>
      <c r="X614">
        <v>305.99</v>
      </c>
      <c r="Y614">
        <v>305.99</v>
      </c>
      <c r="Z614">
        <v>3627</v>
      </c>
      <c r="AA614">
        <v>61190</v>
      </c>
      <c r="AB614">
        <v>39779</v>
      </c>
      <c r="AC614">
        <v>7620</v>
      </c>
      <c r="AD614">
        <v>3030000</v>
      </c>
      <c r="AE614">
        <v>305.99</v>
      </c>
      <c r="AF614">
        <v>1500</v>
      </c>
      <c r="AG614">
        <v>305.99</v>
      </c>
      <c r="AH614">
        <v>26264</v>
      </c>
      <c r="AI614">
        <v>45799</v>
      </c>
      <c r="AJ614">
        <v>303900</v>
      </c>
      <c r="AK614">
        <v>305.99</v>
      </c>
      <c r="AL614">
        <v>345</v>
      </c>
      <c r="AM614">
        <v>823.2</v>
      </c>
      <c r="AN614">
        <v>305.99</v>
      </c>
      <c r="AO614">
        <v>928</v>
      </c>
      <c r="AP614">
        <v>305.99</v>
      </c>
      <c r="AQ614">
        <v>91549</v>
      </c>
      <c r="AR614">
        <v>4233</v>
      </c>
      <c r="AS614">
        <v>305.99</v>
      </c>
      <c r="AT614">
        <v>325.95</v>
      </c>
      <c r="AU614">
        <v>1829</v>
      </c>
      <c r="AV614">
        <v>28969</v>
      </c>
      <c r="AW614">
        <v>826.2</v>
      </c>
      <c r="AX614">
        <v>12439</v>
      </c>
      <c r="AY614">
        <v>711.99</v>
      </c>
      <c r="AZ614">
        <v>305.99</v>
      </c>
      <c r="BA614">
        <v>1103.5999999999999</v>
      </c>
      <c r="BB614">
        <v>1099.5999999999999</v>
      </c>
      <c r="BC614">
        <v>12339</v>
      </c>
      <c r="BD614">
        <v>495</v>
      </c>
      <c r="BE614">
        <v>315.89999999999998</v>
      </c>
      <c r="BF614">
        <v>305.99</v>
      </c>
      <c r="BG614">
        <v>305.99</v>
      </c>
      <c r="BH614">
        <v>1829</v>
      </c>
      <c r="BI614">
        <v>305.99</v>
      </c>
      <c r="BJ614">
        <v>3159</v>
      </c>
      <c r="BK614">
        <v>345</v>
      </c>
      <c r="BL614">
        <v>13266</v>
      </c>
      <c r="BM614">
        <v>9279</v>
      </c>
      <c r="BN614">
        <v>1958.4</v>
      </c>
      <c r="BO614">
        <v>1006</v>
      </c>
      <c r="BP614">
        <v>2576</v>
      </c>
      <c r="BQ614">
        <v>305.99</v>
      </c>
      <c r="BR614">
        <v>167.99</v>
      </c>
      <c r="BS614">
        <v>6374954</v>
      </c>
      <c r="BT614">
        <v>65846.2</v>
      </c>
      <c r="BU614" t="str">
        <f>SRP[[#This Row],[Tier]]&amp;" - "&amp;DOLLAR(SRP[[#This Row],[United States]],2)&amp;" USD"</f>
        <v>612 - $305.99 USD</v>
      </c>
      <c r="BV614" t="str">
        <f>WSP[[#This Row],[LOOKUP]]</f>
        <v>612 - $214.19 USD</v>
      </c>
    </row>
    <row r="615" spans="1:74" x14ac:dyDescent="0.25">
      <c r="A615">
        <v>613</v>
      </c>
      <c r="B615">
        <v>306.49</v>
      </c>
      <c r="C615">
        <v>23294</v>
      </c>
      <c r="D615">
        <v>1781.5</v>
      </c>
      <c r="E615">
        <v>449.7</v>
      </c>
      <c r="F615">
        <v>306.49</v>
      </c>
      <c r="G615">
        <v>27185</v>
      </c>
      <c r="H615">
        <v>306.49</v>
      </c>
      <c r="I615">
        <v>612</v>
      </c>
      <c r="J615">
        <v>459.75</v>
      </c>
      <c r="K615">
        <v>306.49</v>
      </c>
      <c r="L615">
        <v>163150</v>
      </c>
      <c r="M615">
        <v>1225</v>
      </c>
      <c r="N615">
        <v>406400</v>
      </c>
      <c r="O615">
        <v>153250</v>
      </c>
      <c r="P615">
        <v>1839</v>
      </c>
      <c r="Q615">
        <v>306.49</v>
      </c>
      <c r="R615">
        <v>6129</v>
      </c>
      <c r="S615">
        <v>1677.5</v>
      </c>
      <c r="T615">
        <v>1967.25</v>
      </c>
      <c r="U615">
        <v>306.49</v>
      </c>
      <c r="V615">
        <v>306.49</v>
      </c>
      <c r="W615">
        <v>306.49</v>
      </c>
      <c r="X615">
        <v>306.49</v>
      </c>
      <c r="Y615">
        <v>306.49</v>
      </c>
      <c r="Z615">
        <v>3633.5</v>
      </c>
      <c r="AA615">
        <v>61290</v>
      </c>
      <c r="AB615">
        <v>39844</v>
      </c>
      <c r="AC615">
        <v>7630</v>
      </c>
      <c r="AD615">
        <v>3035000</v>
      </c>
      <c r="AE615">
        <v>306.49</v>
      </c>
      <c r="AF615">
        <v>1502.5</v>
      </c>
      <c r="AG615">
        <v>306.49</v>
      </c>
      <c r="AH615">
        <v>26286</v>
      </c>
      <c r="AI615">
        <v>45874</v>
      </c>
      <c r="AJ615">
        <v>304400</v>
      </c>
      <c r="AK615">
        <v>306.49</v>
      </c>
      <c r="AL615">
        <v>345.5</v>
      </c>
      <c r="AM615">
        <v>824.55</v>
      </c>
      <c r="AN615">
        <v>306.49</v>
      </c>
      <c r="AO615">
        <v>930</v>
      </c>
      <c r="AP615">
        <v>306.49</v>
      </c>
      <c r="AQ615">
        <v>91699</v>
      </c>
      <c r="AR615">
        <v>4240</v>
      </c>
      <c r="AS615">
        <v>306.49</v>
      </c>
      <c r="AT615">
        <v>326.45</v>
      </c>
      <c r="AU615">
        <v>1831.5</v>
      </c>
      <c r="AV615">
        <v>29016.5</v>
      </c>
      <c r="AW615">
        <v>827.55</v>
      </c>
      <c r="AX615">
        <v>12459</v>
      </c>
      <c r="AY615">
        <v>712.99</v>
      </c>
      <c r="AZ615">
        <v>306.49</v>
      </c>
      <c r="BA615">
        <v>1105.4000000000001</v>
      </c>
      <c r="BB615">
        <v>1101.4000000000001</v>
      </c>
      <c r="BC615">
        <v>12359</v>
      </c>
      <c r="BD615">
        <v>495.5</v>
      </c>
      <c r="BE615">
        <v>316.39999999999998</v>
      </c>
      <c r="BF615">
        <v>306.49</v>
      </c>
      <c r="BG615">
        <v>306.49</v>
      </c>
      <c r="BH615">
        <v>1831.5</v>
      </c>
      <c r="BI615">
        <v>306.49</v>
      </c>
      <c r="BJ615">
        <v>3164</v>
      </c>
      <c r="BK615">
        <v>345.5</v>
      </c>
      <c r="BL615">
        <v>13289</v>
      </c>
      <c r="BM615">
        <v>9294</v>
      </c>
      <c r="BN615">
        <v>1961.6</v>
      </c>
      <c r="BO615">
        <v>1007.75</v>
      </c>
      <c r="BP615">
        <v>2580.25</v>
      </c>
      <c r="BQ615">
        <v>306.49</v>
      </c>
      <c r="BR615">
        <v>168.24</v>
      </c>
      <c r="BS615">
        <v>6385371</v>
      </c>
      <c r="BT615">
        <v>65953.8</v>
      </c>
      <c r="BU615" t="str">
        <f>SRP[[#This Row],[Tier]]&amp;" - "&amp;DOLLAR(SRP[[#This Row],[United States]],2)&amp;" USD"</f>
        <v>613 - $306.49 USD</v>
      </c>
      <c r="BV615" t="str">
        <f>WSP[[#This Row],[LOOKUP]]</f>
        <v>613 - $214.54 USD</v>
      </c>
    </row>
    <row r="616" spans="1:74" x14ac:dyDescent="0.25">
      <c r="A616">
        <v>614</v>
      </c>
      <c r="B616">
        <v>306.99</v>
      </c>
      <c r="C616">
        <v>23332</v>
      </c>
      <c r="D616">
        <v>1784</v>
      </c>
      <c r="E616">
        <v>450.45</v>
      </c>
      <c r="F616">
        <v>306.99</v>
      </c>
      <c r="G616">
        <v>27230</v>
      </c>
      <c r="H616">
        <v>306.99</v>
      </c>
      <c r="I616">
        <v>613</v>
      </c>
      <c r="J616">
        <v>460.5</v>
      </c>
      <c r="K616">
        <v>306.99</v>
      </c>
      <c r="L616">
        <v>163400</v>
      </c>
      <c r="M616">
        <v>1227</v>
      </c>
      <c r="N616">
        <v>406900</v>
      </c>
      <c r="O616">
        <v>153500</v>
      </c>
      <c r="P616">
        <v>1842</v>
      </c>
      <c r="Q616">
        <v>306.99</v>
      </c>
      <c r="R616">
        <v>6139</v>
      </c>
      <c r="S616">
        <v>1680</v>
      </c>
      <c r="T616">
        <v>1970.5</v>
      </c>
      <c r="U616">
        <v>306.99</v>
      </c>
      <c r="V616">
        <v>306.99</v>
      </c>
      <c r="W616">
        <v>306.99</v>
      </c>
      <c r="X616">
        <v>306.99</v>
      </c>
      <c r="Y616">
        <v>306.99</v>
      </c>
      <c r="Z616">
        <v>3640</v>
      </c>
      <c r="AA616">
        <v>61390</v>
      </c>
      <c r="AB616">
        <v>39909</v>
      </c>
      <c r="AC616">
        <v>7640</v>
      </c>
      <c r="AD616">
        <v>3040000</v>
      </c>
      <c r="AE616">
        <v>306.99</v>
      </c>
      <c r="AF616">
        <v>1505</v>
      </c>
      <c r="AG616">
        <v>306.99</v>
      </c>
      <c r="AH616">
        <v>26308</v>
      </c>
      <c r="AI616">
        <v>45949</v>
      </c>
      <c r="AJ616">
        <v>304900</v>
      </c>
      <c r="AK616">
        <v>306.99</v>
      </c>
      <c r="AL616">
        <v>346</v>
      </c>
      <c r="AM616">
        <v>825.9</v>
      </c>
      <c r="AN616">
        <v>306.99</v>
      </c>
      <c r="AO616">
        <v>931</v>
      </c>
      <c r="AP616">
        <v>306.99</v>
      </c>
      <c r="AQ616">
        <v>91849</v>
      </c>
      <c r="AR616">
        <v>4247</v>
      </c>
      <c r="AS616">
        <v>306.99</v>
      </c>
      <c r="AT616">
        <v>326.95</v>
      </c>
      <c r="AU616">
        <v>1834</v>
      </c>
      <c r="AV616">
        <v>29064</v>
      </c>
      <c r="AW616">
        <v>828.9</v>
      </c>
      <c r="AX616">
        <v>12479</v>
      </c>
      <c r="AY616">
        <v>713.99</v>
      </c>
      <c r="AZ616">
        <v>306.99</v>
      </c>
      <c r="BA616">
        <v>1107.2</v>
      </c>
      <c r="BB616">
        <v>1103.2</v>
      </c>
      <c r="BC616">
        <v>12379</v>
      </c>
      <c r="BD616">
        <v>496</v>
      </c>
      <c r="BE616">
        <v>316.89999999999998</v>
      </c>
      <c r="BF616">
        <v>306.99</v>
      </c>
      <c r="BG616">
        <v>306.99</v>
      </c>
      <c r="BH616">
        <v>1834</v>
      </c>
      <c r="BI616">
        <v>306.99</v>
      </c>
      <c r="BJ616">
        <v>3169</v>
      </c>
      <c r="BK616">
        <v>346</v>
      </c>
      <c r="BL616">
        <v>13312</v>
      </c>
      <c r="BM616">
        <v>9309</v>
      </c>
      <c r="BN616">
        <v>1964.8</v>
      </c>
      <c r="BO616">
        <v>1009.5</v>
      </c>
      <c r="BP616">
        <v>2584.5</v>
      </c>
      <c r="BQ616">
        <v>306.99</v>
      </c>
      <c r="BR616">
        <v>168.49</v>
      </c>
      <c r="BS616">
        <v>6395788</v>
      </c>
      <c r="BT616">
        <v>66061.399999999994</v>
      </c>
      <c r="BU616" t="str">
        <f>SRP[[#This Row],[Tier]]&amp;" - "&amp;DOLLAR(SRP[[#This Row],[United States]],2)&amp;" USD"</f>
        <v>614 - $306.99 USD</v>
      </c>
      <c r="BV616" t="str">
        <f>WSP[[#This Row],[LOOKUP]]</f>
        <v>614 - $214.89 USD</v>
      </c>
    </row>
    <row r="617" spans="1:74" x14ac:dyDescent="0.25">
      <c r="A617">
        <v>615</v>
      </c>
      <c r="B617">
        <v>307.49</v>
      </c>
      <c r="C617">
        <v>23370</v>
      </c>
      <c r="D617">
        <v>1786.5</v>
      </c>
      <c r="E617">
        <v>451.2</v>
      </c>
      <c r="F617">
        <v>307.49</v>
      </c>
      <c r="G617">
        <v>27275</v>
      </c>
      <c r="H617">
        <v>307.49</v>
      </c>
      <c r="I617">
        <v>614</v>
      </c>
      <c r="J617">
        <v>461.25</v>
      </c>
      <c r="K617">
        <v>307.49</v>
      </c>
      <c r="L617">
        <v>163650</v>
      </c>
      <c r="M617">
        <v>1229</v>
      </c>
      <c r="N617">
        <v>407400</v>
      </c>
      <c r="O617">
        <v>153750</v>
      </c>
      <c r="P617">
        <v>1845</v>
      </c>
      <c r="Q617">
        <v>307.49</v>
      </c>
      <c r="R617">
        <v>6149</v>
      </c>
      <c r="S617">
        <v>1682.5</v>
      </c>
      <c r="T617">
        <v>1973.75</v>
      </c>
      <c r="U617">
        <v>307.49</v>
      </c>
      <c r="V617">
        <v>307.49</v>
      </c>
      <c r="W617">
        <v>307.49</v>
      </c>
      <c r="X617">
        <v>307.49</v>
      </c>
      <c r="Y617">
        <v>307.49</v>
      </c>
      <c r="Z617">
        <v>3646.5</v>
      </c>
      <c r="AA617">
        <v>61490</v>
      </c>
      <c r="AB617">
        <v>39974</v>
      </c>
      <c r="AC617">
        <v>7650</v>
      </c>
      <c r="AD617">
        <v>3045000</v>
      </c>
      <c r="AE617">
        <v>307.49</v>
      </c>
      <c r="AF617">
        <v>1507.5</v>
      </c>
      <c r="AG617">
        <v>307.49</v>
      </c>
      <c r="AH617">
        <v>26330</v>
      </c>
      <c r="AI617">
        <v>46024</v>
      </c>
      <c r="AJ617">
        <v>305400</v>
      </c>
      <c r="AK617">
        <v>307.49</v>
      </c>
      <c r="AL617">
        <v>346.5</v>
      </c>
      <c r="AM617">
        <v>827.25</v>
      </c>
      <c r="AN617">
        <v>307.49</v>
      </c>
      <c r="AO617">
        <v>933</v>
      </c>
      <c r="AP617">
        <v>307.49</v>
      </c>
      <c r="AQ617">
        <v>91999</v>
      </c>
      <c r="AR617">
        <v>4254</v>
      </c>
      <c r="AS617">
        <v>307.49</v>
      </c>
      <c r="AT617">
        <v>327.45</v>
      </c>
      <c r="AU617">
        <v>1836.5</v>
      </c>
      <c r="AV617">
        <v>29111.5</v>
      </c>
      <c r="AW617">
        <v>830.25</v>
      </c>
      <c r="AX617">
        <v>12499</v>
      </c>
      <c r="AY617">
        <v>714.99</v>
      </c>
      <c r="AZ617">
        <v>307.49</v>
      </c>
      <c r="BA617">
        <v>1109</v>
      </c>
      <c r="BB617">
        <v>1105</v>
      </c>
      <c r="BC617">
        <v>12399</v>
      </c>
      <c r="BD617">
        <v>496.5</v>
      </c>
      <c r="BE617">
        <v>317.39999999999998</v>
      </c>
      <c r="BF617">
        <v>307.49</v>
      </c>
      <c r="BG617">
        <v>307.49</v>
      </c>
      <c r="BH617">
        <v>1836.5</v>
      </c>
      <c r="BI617">
        <v>307.49</v>
      </c>
      <c r="BJ617">
        <v>3174</v>
      </c>
      <c r="BK617">
        <v>346.5</v>
      </c>
      <c r="BL617">
        <v>13335</v>
      </c>
      <c r="BM617">
        <v>9324</v>
      </c>
      <c r="BN617">
        <v>1968</v>
      </c>
      <c r="BO617">
        <v>1011.25</v>
      </c>
      <c r="BP617">
        <v>2588.75</v>
      </c>
      <c r="BQ617">
        <v>307.49</v>
      </c>
      <c r="BR617">
        <v>168.74</v>
      </c>
      <c r="BS617">
        <v>6406205</v>
      </c>
      <c r="BT617">
        <v>66169</v>
      </c>
      <c r="BU617" t="str">
        <f>SRP[[#This Row],[Tier]]&amp;" - "&amp;DOLLAR(SRP[[#This Row],[United States]],2)&amp;" USD"</f>
        <v>615 - $307.49 USD</v>
      </c>
      <c r="BV617" t="str">
        <f>WSP[[#This Row],[LOOKUP]]</f>
        <v>615 - $215.24 USD</v>
      </c>
    </row>
    <row r="618" spans="1:74" x14ac:dyDescent="0.25">
      <c r="A618">
        <v>616</v>
      </c>
      <c r="B618">
        <v>307.99</v>
      </c>
      <c r="C618">
        <v>23408</v>
      </c>
      <c r="D618">
        <v>1789</v>
      </c>
      <c r="E618">
        <v>451.95</v>
      </c>
      <c r="F618">
        <v>307.99</v>
      </c>
      <c r="G618">
        <v>27320</v>
      </c>
      <c r="H618">
        <v>307.99</v>
      </c>
      <c r="I618">
        <v>615</v>
      </c>
      <c r="J618">
        <v>462</v>
      </c>
      <c r="K618">
        <v>307.99</v>
      </c>
      <c r="L618">
        <v>163900</v>
      </c>
      <c r="M618">
        <v>1231</v>
      </c>
      <c r="N618">
        <v>407900</v>
      </c>
      <c r="O618">
        <v>154000</v>
      </c>
      <c r="P618">
        <v>1848</v>
      </c>
      <c r="Q618">
        <v>307.99</v>
      </c>
      <c r="R618">
        <v>6159</v>
      </c>
      <c r="S618">
        <v>1685</v>
      </c>
      <c r="T618">
        <v>1977</v>
      </c>
      <c r="U618">
        <v>307.99</v>
      </c>
      <c r="V618">
        <v>307.99</v>
      </c>
      <c r="W618">
        <v>307.99</v>
      </c>
      <c r="X618">
        <v>307.99</v>
      </c>
      <c r="Y618">
        <v>307.99</v>
      </c>
      <c r="Z618">
        <v>3653</v>
      </c>
      <c r="AA618">
        <v>61590</v>
      </c>
      <c r="AB618">
        <v>40039</v>
      </c>
      <c r="AC618">
        <v>7660</v>
      </c>
      <c r="AD618">
        <v>3050000</v>
      </c>
      <c r="AE618">
        <v>307.99</v>
      </c>
      <c r="AF618">
        <v>1510</v>
      </c>
      <c r="AG618">
        <v>307.99</v>
      </c>
      <c r="AH618">
        <v>26352</v>
      </c>
      <c r="AI618">
        <v>46099</v>
      </c>
      <c r="AJ618">
        <v>305900</v>
      </c>
      <c r="AK618">
        <v>307.99</v>
      </c>
      <c r="AL618">
        <v>347</v>
      </c>
      <c r="AM618">
        <v>828.6</v>
      </c>
      <c r="AN618">
        <v>307.99</v>
      </c>
      <c r="AO618">
        <v>934</v>
      </c>
      <c r="AP618">
        <v>307.99</v>
      </c>
      <c r="AQ618">
        <v>92149</v>
      </c>
      <c r="AR618">
        <v>4261</v>
      </c>
      <c r="AS618">
        <v>307.99</v>
      </c>
      <c r="AT618">
        <v>327.95</v>
      </c>
      <c r="AU618">
        <v>1839</v>
      </c>
      <c r="AV618">
        <v>29159</v>
      </c>
      <c r="AW618">
        <v>831.6</v>
      </c>
      <c r="AX618">
        <v>12519</v>
      </c>
      <c r="AY618">
        <v>715.99</v>
      </c>
      <c r="AZ618">
        <v>307.99</v>
      </c>
      <c r="BA618">
        <v>1110.8</v>
      </c>
      <c r="BB618">
        <v>1106.8</v>
      </c>
      <c r="BC618">
        <v>12419</v>
      </c>
      <c r="BD618">
        <v>497</v>
      </c>
      <c r="BE618">
        <v>317.89999999999998</v>
      </c>
      <c r="BF618">
        <v>307.99</v>
      </c>
      <c r="BG618">
        <v>307.99</v>
      </c>
      <c r="BH618">
        <v>1839</v>
      </c>
      <c r="BI618">
        <v>307.99</v>
      </c>
      <c r="BJ618">
        <v>3179</v>
      </c>
      <c r="BK618">
        <v>347</v>
      </c>
      <c r="BL618">
        <v>13358</v>
      </c>
      <c r="BM618">
        <v>9339</v>
      </c>
      <c r="BN618">
        <v>1971.2</v>
      </c>
      <c r="BO618">
        <v>1013</v>
      </c>
      <c r="BP618">
        <v>2593</v>
      </c>
      <c r="BQ618">
        <v>307.99</v>
      </c>
      <c r="BR618">
        <v>168.99</v>
      </c>
      <c r="BS618">
        <v>6416622</v>
      </c>
      <c r="BT618">
        <v>66276.600000000006</v>
      </c>
      <c r="BU618" t="str">
        <f>SRP[[#This Row],[Tier]]&amp;" - "&amp;DOLLAR(SRP[[#This Row],[United States]],2)&amp;" USD"</f>
        <v>616 - $307.99 USD</v>
      </c>
      <c r="BV618" t="str">
        <f>WSP[[#This Row],[LOOKUP]]</f>
        <v>616 - $215.59 USD</v>
      </c>
    </row>
    <row r="619" spans="1:74" x14ac:dyDescent="0.25">
      <c r="A619">
        <v>617</v>
      </c>
      <c r="B619">
        <v>308.49</v>
      </c>
      <c r="C619">
        <v>23446</v>
      </c>
      <c r="D619">
        <v>1791.5</v>
      </c>
      <c r="E619">
        <v>452.7</v>
      </c>
      <c r="F619">
        <v>308.49</v>
      </c>
      <c r="G619">
        <v>27365</v>
      </c>
      <c r="H619">
        <v>308.49</v>
      </c>
      <c r="I619">
        <v>616</v>
      </c>
      <c r="J619">
        <v>462.75</v>
      </c>
      <c r="K619">
        <v>308.49</v>
      </c>
      <c r="L619">
        <v>164150</v>
      </c>
      <c r="M619">
        <v>1233</v>
      </c>
      <c r="N619">
        <v>408400</v>
      </c>
      <c r="O619">
        <v>154250</v>
      </c>
      <c r="P619">
        <v>1851</v>
      </c>
      <c r="Q619">
        <v>308.49</v>
      </c>
      <c r="R619">
        <v>6169</v>
      </c>
      <c r="S619">
        <v>1687.5</v>
      </c>
      <c r="T619">
        <v>1980.25</v>
      </c>
      <c r="U619">
        <v>308.49</v>
      </c>
      <c r="V619">
        <v>308.49</v>
      </c>
      <c r="W619">
        <v>308.49</v>
      </c>
      <c r="X619">
        <v>308.49</v>
      </c>
      <c r="Y619">
        <v>308.49</v>
      </c>
      <c r="Z619">
        <v>3659.5</v>
      </c>
      <c r="AA619">
        <v>61690</v>
      </c>
      <c r="AB619">
        <v>40104</v>
      </c>
      <c r="AC619">
        <v>7670</v>
      </c>
      <c r="AD619">
        <v>3055000</v>
      </c>
      <c r="AE619">
        <v>308.49</v>
      </c>
      <c r="AF619">
        <v>1512.5</v>
      </c>
      <c r="AG619">
        <v>308.49</v>
      </c>
      <c r="AH619">
        <v>26374</v>
      </c>
      <c r="AI619">
        <v>46174</v>
      </c>
      <c r="AJ619">
        <v>306400</v>
      </c>
      <c r="AK619">
        <v>308.49</v>
      </c>
      <c r="AL619">
        <v>347.5</v>
      </c>
      <c r="AM619">
        <v>829.95</v>
      </c>
      <c r="AN619">
        <v>308.49</v>
      </c>
      <c r="AO619">
        <v>936</v>
      </c>
      <c r="AP619">
        <v>308.49</v>
      </c>
      <c r="AQ619">
        <v>92299</v>
      </c>
      <c r="AR619">
        <v>4268</v>
      </c>
      <c r="AS619">
        <v>308.49</v>
      </c>
      <c r="AT619">
        <v>328.45</v>
      </c>
      <c r="AU619">
        <v>1841.5</v>
      </c>
      <c r="AV619">
        <v>29206.5</v>
      </c>
      <c r="AW619">
        <v>832.95</v>
      </c>
      <c r="AX619">
        <v>12539</v>
      </c>
      <c r="AY619">
        <v>716.99</v>
      </c>
      <c r="AZ619">
        <v>308.49</v>
      </c>
      <c r="BA619">
        <v>1112.5999999999999</v>
      </c>
      <c r="BB619">
        <v>1108.5999999999999</v>
      </c>
      <c r="BC619">
        <v>12439</v>
      </c>
      <c r="BD619">
        <v>497.5</v>
      </c>
      <c r="BE619">
        <v>318.39999999999998</v>
      </c>
      <c r="BF619">
        <v>308.49</v>
      </c>
      <c r="BG619">
        <v>308.49</v>
      </c>
      <c r="BH619">
        <v>1841.5</v>
      </c>
      <c r="BI619">
        <v>308.49</v>
      </c>
      <c r="BJ619">
        <v>3184</v>
      </c>
      <c r="BK619">
        <v>347.5</v>
      </c>
      <c r="BL619">
        <v>13381</v>
      </c>
      <c r="BM619">
        <v>9354</v>
      </c>
      <c r="BN619">
        <v>1974.4</v>
      </c>
      <c r="BO619">
        <v>1014.75</v>
      </c>
      <c r="BP619">
        <v>2597.25</v>
      </c>
      <c r="BQ619">
        <v>308.49</v>
      </c>
      <c r="BR619">
        <v>169.24</v>
      </c>
      <c r="BS619">
        <v>6427039</v>
      </c>
      <c r="BT619">
        <v>66384.2</v>
      </c>
      <c r="BU619" t="str">
        <f>SRP[[#This Row],[Tier]]&amp;" - "&amp;DOLLAR(SRP[[#This Row],[United States]],2)&amp;" USD"</f>
        <v>617 - $308.49 USD</v>
      </c>
      <c r="BV619" t="str">
        <f>WSP[[#This Row],[LOOKUP]]</f>
        <v>617 - $215.94 USD</v>
      </c>
    </row>
    <row r="620" spans="1:74" x14ac:dyDescent="0.25">
      <c r="A620">
        <v>618</v>
      </c>
      <c r="B620">
        <v>308.99</v>
      </c>
      <c r="C620">
        <v>23484</v>
      </c>
      <c r="D620">
        <v>1794</v>
      </c>
      <c r="E620">
        <v>453.45</v>
      </c>
      <c r="F620">
        <v>308.99</v>
      </c>
      <c r="G620">
        <v>27410</v>
      </c>
      <c r="H620">
        <v>308.99</v>
      </c>
      <c r="I620">
        <v>617</v>
      </c>
      <c r="J620">
        <v>463.5</v>
      </c>
      <c r="K620">
        <v>308.99</v>
      </c>
      <c r="L620">
        <v>164400</v>
      </c>
      <c r="M620">
        <v>1235</v>
      </c>
      <c r="N620">
        <v>408900</v>
      </c>
      <c r="O620">
        <v>154500</v>
      </c>
      <c r="P620">
        <v>1854</v>
      </c>
      <c r="Q620">
        <v>308.99</v>
      </c>
      <c r="R620">
        <v>6179</v>
      </c>
      <c r="S620">
        <v>1690</v>
      </c>
      <c r="T620">
        <v>1983.5</v>
      </c>
      <c r="U620">
        <v>308.99</v>
      </c>
      <c r="V620">
        <v>308.99</v>
      </c>
      <c r="W620">
        <v>308.99</v>
      </c>
      <c r="X620">
        <v>308.99</v>
      </c>
      <c r="Y620">
        <v>308.99</v>
      </c>
      <c r="Z620">
        <v>3666</v>
      </c>
      <c r="AA620">
        <v>61790</v>
      </c>
      <c r="AB620">
        <v>40169</v>
      </c>
      <c r="AC620">
        <v>7680</v>
      </c>
      <c r="AD620">
        <v>3060000</v>
      </c>
      <c r="AE620">
        <v>308.99</v>
      </c>
      <c r="AF620">
        <v>1515</v>
      </c>
      <c r="AG620">
        <v>308.99</v>
      </c>
      <c r="AH620">
        <v>26396</v>
      </c>
      <c r="AI620">
        <v>46249</v>
      </c>
      <c r="AJ620">
        <v>306900</v>
      </c>
      <c r="AK620">
        <v>308.99</v>
      </c>
      <c r="AL620">
        <v>348</v>
      </c>
      <c r="AM620">
        <v>831.3</v>
      </c>
      <c r="AN620">
        <v>308.99</v>
      </c>
      <c r="AO620">
        <v>937</v>
      </c>
      <c r="AP620">
        <v>308.99</v>
      </c>
      <c r="AQ620">
        <v>92449</v>
      </c>
      <c r="AR620">
        <v>4275</v>
      </c>
      <c r="AS620">
        <v>308.99</v>
      </c>
      <c r="AT620">
        <v>328.95</v>
      </c>
      <c r="AU620">
        <v>1844</v>
      </c>
      <c r="AV620">
        <v>29254</v>
      </c>
      <c r="AW620">
        <v>834.3</v>
      </c>
      <c r="AX620">
        <v>12559</v>
      </c>
      <c r="AY620">
        <v>717.99</v>
      </c>
      <c r="AZ620">
        <v>308.99</v>
      </c>
      <c r="BA620">
        <v>1114.4000000000001</v>
      </c>
      <c r="BB620">
        <v>1110.4000000000001</v>
      </c>
      <c r="BC620">
        <v>12459</v>
      </c>
      <c r="BD620">
        <v>498</v>
      </c>
      <c r="BE620">
        <v>318.89999999999998</v>
      </c>
      <c r="BF620">
        <v>308.99</v>
      </c>
      <c r="BG620">
        <v>308.99</v>
      </c>
      <c r="BH620">
        <v>1844</v>
      </c>
      <c r="BI620">
        <v>308.99</v>
      </c>
      <c r="BJ620">
        <v>3189</v>
      </c>
      <c r="BK620">
        <v>348</v>
      </c>
      <c r="BL620">
        <v>13404</v>
      </c>
      <c r="BM620">
        <v>9369</v>
      </c>
      <c r="BN620">
        <v>1977.6</v>
      </c>
      <c r="BO620">
        <v>1016.5</v>
      </c>
      <c r="BP620">
        <v>2601.5</v>
      </c>
      <c r="BQ620">
        <v>308.99</v>
      </c>
      <c r="BR620">
        <v>169.49</v>
      </c>
      <c r="BS620">
        <v>6437456</v>
      </c>
      <c r="BT620">
        <v>66491.8</v>
      </c>
      <c r="BU620" t="str">
        <f>SRP[[#This Row],[Tier]]&amp;" - "&amp;DOLLAR(SRP[[#This Row],[United States]],2)&amp;" USD"</f>
        <v>618 - $308.99 USD</v>
      </c>
      <c r="BV620" t="str">
        <f>WSP[[#This Row],[LOOKUP]]</f>
        <v>618 - $216.29 USD</v>
      </c>
    </row>
    <row r="621" spans="1:74" x14ac:dyDescent="0.25">
      <c r="A621">
        <v>619</v>
      </c>
      <c r="B621">
        <v>309.49</v>
      </c>
      <c r="C621">
        <v>23522</v>
      </c>
      <c r="D621">
        <v>1796.5</v>
      </c>
      <c r="E621">
        <v>454.2</v>
      </c>
      <c r="F621">
        <v>309.49</v>
      </c>
      <c r="G621">
        <v>27455</v>
      </c>
      <c r="H621">
        <v>309.49</v>
      </c>
      <c r="I621">
        <v>618</v>
      </c>
      <c r="J621">
        <v>464.25</v>
      </c>
      <c r="K621">
        <v>309.49</v>
      </c>
      <c r="L621">
        <v>164650</v>
      </c>
      <c r="M621">
        <v>1237</v>
      </c>
      <c r="N621">
        <v>409400</v>
      </c>
      <c r="O621">
        <v>154750</v>
      </c>
      <c r="P621">
        <v>1857</v>
      </c>
      <c r="Q621">
        <v>309.49</v>
      </c>
      <c r="R621">
        <v>6189</v>
      </c>
      <c r="S621">
        <v>1692.5</v>
      </c>
      <c r="T621">
        <v>1986.75</v>
      </c>
      <c r="U621">
        <v>309.49</v>
      </c>
      <c r="V621">
        <v>309.49</v>
      </c>
      <c r="W621">
        <v>309.49</v>
      </c>
      <c r="X621">
        <v>309.49</v>
      </c>
      <c r="Y621">
        <v>309.49</v>
      </c>
      <c r="Z621">
        <v>3672.5</v>
      </c>
      <c r="AA621">
        <v>61890</v>
      </c>
      <c r="AB621">
        <v>40234</v>
      </c>
      <c r="AC621">
        <v>7690</v>
      </c>
      <c r="AD621">
        <v>3065000</v>
      </c>
      <c r="AE621">
        <v>309.49</v>
      </c>
      <c r="AF621">
        <v>1517.5</v>
      </c>
      <c r="AG621">
        <v>309.49</v>
      </c>
      <c r="AH621">
        <v>26418</v>
      </c>
      <c r="AI621">
        <v>46324</v>
      </c>
      <c r="AJ621">
        <v>307400</v>
      </c>
      <c r="AK621">
        <v>309.49</v>
      </c>
      <c r="AL621">
        <v>348.5</v>
      </c>
      <c r="AM621">
        <v>832.65</v>
      </c>
      <c r="AN621">
        <v>309.49</v>
      </c>
      <c r="AO621">
        <v>939</v>
      </c>
      <c r="AP621">
        <v>309.49</v>
      </c>
      <c r="AQ621">
        <v>92599</v>
      </c>
      <c r="AR621">
        <v>4282</v>
      </c>
      <c r="AS621">
        <v>309.49</v>
      </c>
      <c r="AT621">
        <v>329.45</v>
      </c>
      <c r="AU621">
        <v>1846.5</v>
      </c>
      <c r="AV621">
        <v>29301.5</v>
      </c>
      <c r="AW621">
        <v>835.65</v>
      </c>
      <c r="AX621">
        <v>12579</v>
      </c>
      <c r="AY621">
        <v>718.99</v>
      </c>
      <c r="AZ621">
        <v>309.49</v>
      </c>
      <c r="BA621">
        <v>1116.2</v>
      </c>
      <c r="BB621">
        <v>1112.2</v>
      </c>
      <c r="BC621">
        <v>12479</v>
      </c>
      <c r="BD621">
        <v>498.5</v>
      </c>
      <c r="BE621">
        <v>319.39999999999998</v>
      </c>
      <c r="BF621">
        <v>309.49</v>
      </c>
      <c r="BG621">
        <v>309.49</v>
      </c>
      <c r="BH621">
        <v>1846.5</v>
      </c>
      <c r="BI621">
        <v>309.49</v>
      </c>
      <c r="BJ621">
        <v>3194</v>
      </c>
      <c r="BK621">
        <v>348.5</v>
      </c>
      <c r="BL621">
        <v>13427</v>
      </c>
      <c r="BM621">
        <v>9384</v>
      </c>
      <c r="BN621">
        <v>1980.8</v>
      </c>
      <c r="BO621">
        <v>1018.25</v>
      </c>
      <c r="BP621">
        <v>2605.75</v>
      </c>
      <c r="BQ621">
        <v>309.49</v>
      </c>
      <c r="BR621">
        <v>169.74</v>
      </c>
      <c r="BS621">
        <v>6447873</v>
      </c>
      <c r="BT621">
        <v>66599.399999999994</v>
      </c>
      <c r="BU621" t="str">
        <f>SRP[[#This Row],[Tier]]&amp;" - "&amp;DOLLAR(SRP[[#This Row],[United States]],2)&amp;" USD"</f>
        <v>619 - $309.49 USD</v>
      </c>
      <c r="BV621" t="str">
        <f>WSP[[#This Row],[LOOKUP]]</f>
        <v>619 - $216.64 USD</v>
      </c>
    </row>
    <row r="622" spans="1:74" x14ac:dyDescent="0.25">
      <c r="A622">
        <v>620</v>
      </c>
      <c r="B622">
        <v>309.99</v>
      </c>
      <c r="C622">
        <v>23560</v>
      </c>
      <c r="D622">
        <v>1799</v>
      </c>
      <c r="E622">
        <v>454.95</v>
      </c>
      <c r="F622">
        <v>309.99</v>
      </c>
      <c r="G622">
        <v>27500</v>
      </c>
      <c r="H622">
        <v>309.99</v>
      </c>
      <c r="I622">
        <v>619</v>
      </c>
      <c r="J622">
        <v>465</v>
      </c>
      <c r="K622">
        <v>309.99</v>
      </c>
      <c r="L622">
        <v>164900</v>
      </c>
      <c r="M622">
        <v>1239</v>
      </c>
      <c r="N622">
        <v>409900</v>
      </c>
      <c r="O622">
        <v>155000</v>
      </c>
      <c r="P622">
        <v>1860</v>
      </c>
      <c r="Q622">
        <v>309.99</v>
      </c>
      <c r="R622">
        <v>6199</v>
      </c>
      <c r="S622">
        <v>1695</v>
      </c>
      <c r="T622">
        <v>1990</v>
      </c>
      <c r="U622">
        <v>309.99</v>
      </c>
      <c r="V622">
        <v>309.99</v>
      </c>
      <c r="W622">
        <v>309.99</v>
      </c>
      <c r="X622">
        <v>309.99</v>
      </c>
      <c r="Y622">
        <v>309.99</v>
      </c>
      <c r="Z622">
        <v>3679</v>
      </c>
      <c r="AA622">
        <v>61990</v>
      </c>
      <c r="AB622">
        <v>40299</v>
      </c>
      <c r="AC622">
        <v>7700</v>
      </c>
      <c r="AD622">
        <v>3070000</v>
      </c>
      <c r="AE622">
        <v>309.99</v>
      </c>
      <c r="AF622">
        <v>1520</v>
      </c>
      <c r="AG622">
        <v>309.99</v>
      </c>
      <c r="AH622">
        <v>26440</v>
      </c>
      <c r="AI622">
        <v>46399</v>
      </c>
      <c r="AJ622">
        <v>307900</v>
      </c>
      <c r="AK622">
        <v>309.99</v>
      </c>
      <c r="AL622">
        <v>349</v>
      </c>
      <c r="AM622">
        <v>834</v>
      </c>
      <c r="AN622">
        <v>309.99</v>
      </c>
      <c r="AO622">
        <v>940</v>
      </c>
      <c r="AP622">
        <v>309.99</v>
      </c>
      <c r="AQ622">
        <v>92749</v>
      </c>
      <c r="AR622">
        <v>4289</v>
      </c>
      <c r="AS622">
        <v>309.99</v>
      </c>
      <c r="AT622">
        <v>329.95</v>
      </c>
      <c r="AU622">
        <v>1849</v>
      </c>
      <c r="AV622">
        <v>29349</v>
      </c>
      <c r="AW622">
        <v>837</v>
      </c>
      <c r="AX622">
        <v>12599</v>
      </c>
      <c r="AY622">
        <v>719.99</v>
      </c>
      <c r="AZ622">
        <v>309.99</v>
      </c>
      <c r="BA622">
        <v>1118</v>
      </c>
      <c r="BB622">
        <v>1114</v>
      </c>
      <c r="BC622">
        <v>12499</v>
      </c>
      <c r="BD622">
        <v>499</v>
      </c>
      <c r="BE622">
        <v>319.89999999999998</v>
      </c>
      <c r="BF622">
        <v>309.99</v>
      </c>
      <c r="BG622">
        <v>309.99</v>
      </c>
      <c r="BH622">
        <v>1849</v>
      </c>
      <c r="BI622">
        <v>309.99</v>
      </c>
      <c r="BJ622">
        <v>3199</v>
      </c>
      <c r="BK622">
        <v>349</v>
      </c>
      <c r="BL622">
        <v>13450</v>
      </c>
      <c r="BM622">
        <v>9399</v>
      </c>
      <c r="BN622">
        <v>1984</v>
      </c>
      <c r="BO622">
        <v>1020</v>
      </c>
      <c r="BP622">
        <v>2610</v>
      </c>
      <c r="BQ622">
        <v>309.99</v>
      </c>
      <c r="BR622">
        <v>169.99</v>
      </c>
      <c r="BS622">
        <v>6458290</v>
      </c>
      <c r="BT622">
        <v>66707</v>
      </c>
      <c r="BU622" t="str">
        <f>SRP[[#This Row],[Tier]]&amp;" - "&amp;DOLLAR(SRP[[#This Row],[United States]],2)&amp;" USD"</f>
        <v>620 - $309.99 USD</v>
      </c>
      <c r="BV622" t="str">
        <f>WSP[[#This Row],[LOOKUP]]</f>
        <v>620 - $216.99 USD</v>
      </c>
    </row>
    <row r="623" spans="1:74" x14ac:dyDescent="0.25">
      <c r="A623">
        <v>621</v>
      </c>
      <c r="B623">
        <v>310.49</v>
      </c>
      <c r="C623">
        <v>23598</v>
      </c>
      <c r="D623">
        <v>1801.5</v>
      </c>
      <c r="E623">
        <v>455.7</v>
      </c>
      <c r="F623">
        <v>310.49</v>
      </c>
      <c r="G623">
        <v>27545</v>
      </c>
      <c r="H623">
        <v>310.49</v>
      </c>
      <c r="I623">
        <v>620</v>
      </c>
      <c r="J623">
        <v>465.75</v>
      </c>
      <c r="K623">
        <v>310.49</v>
      </c>
      <c r="L623">
        <v>165150</v>
      </c>
      <c r="M623">
        <v>1241</v>
      </c>
      <c r="N623">
        <v>410400</v>
      </c>
      <c r="O623">
        <v>155250</v>
      </c>
      <c r="P623">
        <v>1863</v>
      </c>
      <c r="Q623">
        <v>310.49</v>
      </c>
      <c r="R623">
        <v>6209</v>
      </c>
      <c r="S623">
        <v>1697.5</v>
      </c>
      <c r="T623">
        <v>1993.25</v>
      </c>
      <c r="U623">
        <v>310.49</v>
      </c>
      <c r="V623">
        <v>310.49</v>
      </c>
      <c r="W623">
        <v>310.49</v>
      </c>
      <c r="X623">
        <v>310.49</v>
      </c>
      <c r="Y623">
        <v>310.49</v>
      </c>
      <c r="Z623">
        <v>3685.5</v>
      </c>
      <c r="AA623">
        <v>62090</v>
      </c>
      <c r="AB623">
        <v>40364</v>
      </c>
      <c r="AC623">
        <v>7710</v>
      </c>
      <c r="AD623">
        <v>3075000</v>
      </c>
      <c r="AE623">
        <v>310.49</v>
      </c>
      <c r="AF623">
        <v>1522.5</v>
      </c>
      <c r="AG623">
        <v>310.49</v>
      </c>
      <c r="AH623">
        <v>26462</v>
      </c>
      <c r="AI623">
        <v>46474</v>
      </c>
      <c r="AJ623">
        <v>308400</v>
      </c>
      <c r="AK623">
        <v>310.49</v>
      </c>
      <c r="AL623">
        <v>349.5</v>
      </c>
      <c r="AM623">
        <v>835.35</v>
      </c>
      <c r="AN623">
        <v>310.49</v>
      </c>
      <c r="AO623">
        <v>942</v>
      </c>
      <c r="AP623">
        <v>310.49</v>
      </c>
      <c r="AQ623">
        <v>92899</v>
      </c>
      <c r="AR623">
        <v>4296</v>
      </c>
      <c r="AS623">
        <v>310.49</v>
      </c>
      <c r="AT623">
        <v>330.45</v>
      </c>
      <c r="AU623">
        <v>1851.5</v>
      </c>
      <c r="AV623">
        <v>29396.5</v>
      </c>
      <c r="AW623">
        <v>838.35</v>
      </c>
      <c r="AX623">
        <v>12619</v>
      </c>
      <c r="AY623">
        <v>720.99</v>
      </c>
      <c r="AZ623">
        <v>310.49</v>
      </c>
      <c r="BA623">
        <v>1119.8</v>
      </c>
      <c r="BB623">
        <v>1115.8</v>
      </c>
      <c r="BC623">
        <v>12519</v>
      </c>
      <c r="BD623">
        <v>499.5</v>
      </c>
      <c r="BE623">
        <v>320.39999999999998</v>
      </c>
      <c r="BF623">
        <v>310.49</v>
      </c>
      <c r="BG623">
        <v>310.49</v>
      </c>
      <c r="BH623">
        <v>1851.5</v>
      </c>
      <c r="BI623">
        <v>310.49</v>
      </c>
      <c r="BJ623">
        <v>3204</v>
      </c>
      <c r="BK623">
        <v>349.5</v>
      </c>
      <c r="BL623">
        <v>13473</v>
      </c>
      <c r="BM623">
        <v>9414</v>
      </c>
      <c r="BN623">
        <v>1987.2</v>
      </c>
      <c r="BO623">
        <v>1021.75</v>
      </c>
      <c r="BP623">
        <v>2614.25</v>
      </c>
      <c r="BQ623">
        <v>310.49</v>
      </c>
      <c r="BR623">
        <v>170.24</v>
      </c>
      <c r="BS623">
        <v>6468707</v>
      </c>
      <c r="BT623">
        <v>66814.600000000006</v>
      </c>
      <c r="BU623" t="str">
        <f>SRP[[#This Row],[Tier]]&amp;" - "&amp;DOLLAR(SRP[[#This Row],[United States]],2)&amp;" USD"</f>
        <v>621 - $310.49 USD</v>
      </c>
      <c r="BV623" t="str">
        <f>WSP[[#This Row],[LOOKUP]]</f>
        <v>621 - $217.34 USD</v>
      </c>
    </row>
    <row r="624" spans="1:74" x14ac:dyDescent="0.25">
      <c r="A624">
        <v>622</v>
      </c>
      <c r="B624">
        <v>310.99</v>
      </c>
      <c r="C624">
        <v>23636</v>
      </c>
      <c r="D624">
        <v>1804</v>
      </c>
      <c r="E624">
        <v>456.45</v>
      </c>
      <c r="F624">
        <v>310.99</v>
      </c>
      <c r="G624">
        <v>27590</v>
      </c>
      <c r="H624">
        <v>310.99</v>
      </c>
      <c r="I624">
        <v>621</v>
      </c>
      <c r="J624">
        <v>466.5</v>
      </c>
      <c r="K624">
        <v>310.99</v>
      </c>
      <c r="L624">
        <v>165400</v>
      </c>
      <c r="M624">
        <v>1243</v>
      </c>
      <c r="N624">
        <v>410900</v>
      </c>
      <c r="O624">
        <v>155500</v>
      </c>
      <c r="P624">
        <v>1866</v>
      </c>
      <c r="Q624">
        <v>310.99</v>
      </c>
      <c r="R624">
        <v>6219</v>
      </c>
      <c r="S624">
        <v>1700</v>
      </c>
      <c r="T624">
        <v>1996.5</v>
      </c>
      <c r="U624">
        <v>310.99</v>
      </c>
      <c r="V624">
        <v>310.99</v>
      </c>
      <c r="W624">
        <v>310.99</v>
      </c>
      <c r="X624">
        <v>310.99</v>
      </c>
      <c r="Y624">
        <v>310.99</v>
      </c>
      <c r="Z624">
        <v>3692</v>
      </c>
      <c r="AA624">
        <v>62190</v>
      </c>
      <c r="AB624">
        <v>40429</v>
      </c>
      <c r="AC624">
        <v>7720</v>
      </c>
      <c r="AD624">
        <v>3080000</v>
      </c>
      <c r="AE624">
        <v>310.99</v>
      </c>
      <c r="AF624">
        <v>1525</v>
      </c>
      <c r="AG624">
        <v>310.99</v>
      </c>
      <c r="AH624">
        <v>26484</v>
      </c>
      <c r="AI624">
        <v>46549</v>
      </c>
      <c r="AJ624">
        <v>308900</v>
      </c>
      <c r="AK624">
        <v>310.99</v>
      </c>
      <c r="AL624">
        <v>350</v>
      </c>
      <c r="AM624">
        <v>836.7</v>
      </c>
      <c r="AN624">
        <v>310.99</v>
      </c>
      <c r="AO624">
        <v>943</v>
      </c>
      <c r="AP624">
        <v>310.99</v>
      </c>
      <c r="AQ624">
        <v>93049</v>
      </c>
      <c r="AR624">
        <v>4303</v>
      </c>
      <c r="AS624">
        <v>310.99</v>
      </c>
      <c r="AT624">
        <v>330.95</v>
      </c>
      <c r="AU624">
        <v>1854</v>
      </c>
      <c r="AV624">
        <v>29444</v>
      </c>
      <c r="AW624">
        <v>839.7</v>
      </c>
      <c r="AX624">
        <v>12639</v>
      </c>
      <c r="AY624">
        <v>721.99</v>
      </c>
      <c r="AZ624">
        <v>310.99</v>
      </c>
      <c r="BA624">
        <v>1121.5999999999999</v>
      </c>
      <c r="BB624">
        <v>1117.5999999999999</v>
      </c>
      <c r="BC624">
        <v>12539</v>
      </c>
      <c r="BD624">
        <v>500</v>
      </c>
      <c r="BE624">
        <v>320.89999999999998</v>
      </c>
      <c r="BF624">
        <v>310.99</v>
      </c>
      <c r="BG624">
        <v>310.99</v>
      </c>
      <c r="BH624">
        <v>1854</v>
      </c>
      <c r="BI624">
        <v>310.99</v>
      </c>
      <c r="BJ624">
        <v>3209</v>
      </c>
      <c r="BK624">
        <v>350</v>
      </c>
      <c r="BL624">
        <v>13496</v>
      </c>
      <c r="BM624">
        <v>9429</v>
      </c>
      <c r="BN624">
        <v>1990.4</v>
      </c>
      <c r="BO624">
        <v>1023.5</v>
      </c>
      <c r="BP624">
        <v>2618.5</v>
      </c>
      <c r="BQ624">
        <v>310.99</v>
      </c>
      <c r="BR624">
        <v>170.49</v>
      </c>
      <c r="BS624">
        <v>6479124</v>
      </c>
      <c r="BT624">
        <v>66922.2</v>
      </c>
      <c r="BU624" t="str">
        <f>SRP[[#This Row],[Tier]]&amp;" - "&amp;DOLLAR(SRP[[#This Row],[United States]],2)&amp;" USD"</f>
        <v>622 - $310.99 USD</v>
      </c>
      <c r="BV624" t="str">
        <f>WSP[[#This Row],[LOOKUP]]</f>
        <v>622 - $217.69 USD</v>
      </c>
    </row>
    <row r="625" spans="1:74" x14ac:dyDescent="0.25">
      <c r="A625">
        <v>623</v>
      </c>
      <c r="B625">
        <v>311.49</v>
      </c>
      <c r="C625">
        <v>23674</v>
      </c>
      <c r="D625">
        <v>1806.5</v>
      </c>
      <c r="E625">
        <v>457.2</v>
      </c>
      <c r="F625">
        <v>311.49</v>
      </c>
      <c r="G625">
        <v>27635</v>
      </c>
      <c r="H625">
        <v>311.49</v>
      </c>
      <c r="I625">
        <v>622</v>
      </c>
      <c r="J625">
        <v>467.25</v>
      </c>
      <c r="K625">
        <v>311.49</v>
      </c>
      <c r="L625">
        <v>165650</v>
      </c>
      <c r="M625">
        <v>1245</v>
      </c>
      <c r="N625">
        <v>411400</v>
      </c>
      <c r="O625">
        <v>155750</v>
      </c>
      <c r="P625">
        <v>1869</v>
      </c>
      <c r="Q625">
        <v>311.49</v>
      </c>
      <c r="R625">
        <v>6229</v>
      </c>
      <c r="S625">
        <v>1702.5</v>
      </c>
      <c r="T625">
        <v>1999.75</v>
      </c>
      <c r="U625">
        <v>311.49</v>
      </c>
      <c r="V625">
        <v>311.49</v>
      </c>
      <c r="W625">
        <v>311.49</v>
      </c>
      <c r="X625">
        <v>311.49</v>
      </c>
      <c r="Y625">
        <v>311.49</v>
      </c>
      <c r="Z625">
        <v>3698.5</v>
      </c>
      <c r="AA625">
        <v>62290</v>
      </c>
      <c r="AB625">
        <v>40494</v>
      </c>
      <c r="AC625">
        <v>7730</v>
      </c>
      <c r="AD625">
        <v>3085000</v>
      </c>
      <c r="AE625">
        <v>311.49</v>
      </c>
      <c r="AF625">
        <v>1527.5</v>
      </c>
      <c r="AG625">
        <v>311.49</v>
      </c>
      <c r="AH625">
        <v>26506</v>
      </c>
      <c r="AI625">
        <v>46624</v>
      </c>
      <c r="AJ625">
        <v>309400</v>
      </c>
      <c r="AK625">
        <v>311.49</v>
      </c>
      <c r="AL625">
        <v>350.5</v>
      </c>
      <c r="AM625">
        <v>838.05</v>
      </c>
      <c r="AN625">
        <v>311.49</v>
      </c>
      <c r="AO625">
        <v>945</v>
      </c>
      <c r="AP625">
        <v>311.49</v>
      </c>
      <c r="AQ625">
        <v>93199</v>
      </c>
      <c r="AR625">
        <v>4310</v>
      </c>
      <c r="AS625">
        <v>311.49</v>
      </c>
      <c r="AT625">
        <v>331.45</v>
      </c>
      <c r="AU625">
        <v>1856.5</v>
      </c>
      <c r="AV625">
        <v>29491.5</v>
      </c>
      <c r="AW625">
        <v>841.05</v>
      </c>
      <c r="AX625">
        <v>12659</v>
      </c>
      <c r="AY625">
        <v>722.99</v>
      </c>
      <c r="AZ625">
        <v>311.49</v>
      </c>
      <c r="BA625">
        <v>1123.4000000000001</v>
      </c>
      <c r="BB625">
        <v>1119.4000000000001</v>
      </c>
      <c r="BC625">
        <v>12559</v>
      </c>
      <c r="BD625">
        <v>500.5</v>
      </c>
      <c r="BE625">
        <v>321.39999999999998</v>
      </c>
      <c r="BF625">
        <v>311.49</v>
      </c>
      <c r="BG625">
        <v>311.49</v>
      </c>
      <c r="BH625">
        <v>1856.5</v>
      </c>
      <c r="BI625">
        <v>311.49</v>
      </c>
      <c r="BJ625">
        <v>3214</v>
      </c>
      <c r="BK625">
        <v>350.5</v>
      </c>
      <c r="BL625">
        <v>13519</v>
      </c>
      <c r="BM625">
        <v>9444</v>
      </c>
      <c r="BN625">
        <v>1993.6</v>
      </c>
      <c r="BO625">
        <v>1025.25</v>
      </c>
      <c r="BP625">
        <v>2622.75</v>
      </c>
      <c r="BQ625">
        <v>311.49</v>
      </c>
      <c r="BR625">
        <v>170.74</v>
      </c>
      <c r="BS625">
        <v>6489541</v>
      </c>
      <c r="BT625">
        <v>67029.8</v>
      </c>
      <c r="BU625" t="str">
        <f>SRP[[#This Row],[Tier]]&amp;" - "&amp;DOLLAR(SRP[[#This Row],[United States]],2)&amp;" USD"</f>
        <v>623 - $311.49 USD</v>
      </c>
      <c r="BV625" t="str">
        <f>WSP[[#This Row],[LOOKUP]]</f>
        <v>623 - $218.04 USD</v>
      </c>
    </row>
    <row r="626" spans="1:74" x14ac:dyDescent="0.25">
      <c r="A626">
        <v>624</v>
      </c>
      <c r="B626">
        <v>311.99</v>
      </c>
      <c r="C626">
        <v>23712</v>
      </c>
      <c r="D626">
        <v>1809</v>
      </c>
      <c r="E626">
        <v>457.95</v>
      </c>
      <c r="F626">
        <v>311.99</v>
      </c>
      <c r="G626">
        <v>27680</v>
      </c>
      <c r="H626">
        <v>311.99</v>
      </c>
      <c r="I626">
        <v>623</v>
      </c>
      <c r="J626">
        <v>468</v>
      </c>
      <c r="K626">
        <v>311.99</v>
      </c>
      <c r="L626">
        <v>165900</v>
      </c>
      <c r="M626">
        <v>1247</v>
      </c>
      <c r="N626">
        <v>411900</v>
      </c>
      <c r="O626">
        <v>156000</v>
      </c>
      <c r="P626">
        <v>1872</v>
      </c>
      <c r="Q626">
        <v>311.99</v>
      </c>
      <c r="R626">
        <v>6239</v>
      </c>
      <c r="S626">
        <v>1705</v>
      </c>
      <c r="T626">
        <v>2003</v>
      </c>
      <c r="U626">
        <v>311.99</v>
      </c>
      <c r="V626">
        <v>311.99</v>
      </c>
      <c r="W626">
        <v>311.99</v>
      </c>
      <c r="X626">
        <v>311.99</v>
      </c>
      <c r="Y626">
        <v>311.99</v>
      </c>
      <c r="Z626">
        <v>3705</v>
      </c>
      <c r="AA626">
        <v>62390</v>
      </c>
      <c r="AB626">
        <v>40559</v>
      </c>
      <c r="AC626">
        <v>7740</v>
      </c>
      <c r="AD626">
        <v>3090000</v>
      </c>
      <c r="AE626">
        <v>311.99</v>
      </c>
      <c r="AF626">
        <v>1530</v>
      </c>
      <c r="AG626">
        <v>311.99</v>
      </c>
      <c r="AH626">
        <v>26528</v>
      </c>
      <c r="AI626">
        <v>46699</v>
      </c>
      <c r="AJ626">
        <v>309900</v>
      </c>
      <c r="AK626">
        <v>311.99</v>
      </c>
      <c r="AL626">
        <v>351</v>
      </c>
      <c r="AM626">
        <v>839.4</v>
      </c>
      <c r="AN626">
        <v>311.99</v>
      </c>
      <c r="AO626">
        <v>946</v>
      </c>
      <c r="AP626">
        <v>311.99</v>
      </c>
      <c r="AQ626">
        <v>93349</v>
      </c>
      <c r="AR626">
        <v>4317</v>
      </c>
      <c r="AS626">
        <v>311.99</v>
      </c>
      <c r="AT626">
        <v>331.95</v>
      </c>
      <c r="AU626">
        <v>1859</v>
      </c>
      <c r="AV626">
        <v>29539</v>
      </c>
      <c r="AW626">
        <v>842.4</v>
      </c>
      <c r="AX626">
        <v>12679</v>
      </c>
      <c r="AY626">
        <v>723.99</v>
      </c>
      <c r="AZ626">
        <v>311.99</v>
      </c>
      <c r="BA626">
        <v>1125.2</v>
      </c>
      <c r="BB626">
        <v>1121.2</v>
      </c>
      <c r="BC626">
        <v>12579</v>
      </c>
      <c r="BD626">
        <v>501</v>
      </c>
      <c r="BE626">
        <v>321.89999999999998</v>
      </c>
      <c r="BF626">
        <v>311.99</v>
      </c>
      <c r="BG626">
        <v>311.99</v>
      </c>
      <c r="BH626">
        <v>1859</v>
      </c>
      <c r="BI626">
        <v>311.99</v>
      </c>
      <c r="BJ626">
        <v>3219</v>
      </c>
      <c r="BK626">
        <v>351</v>
      </c>
      <c r="BL626">
        <v>13542</v>
      </c>
      <c r="BM626">
        <v>9459</v>
      </c>
      <c r="BN626">
        <v>1996.8</v>
      </c>
      <c r="BO626">
        <v>1027</v>
      </c>
      <c r="BP626">
        <v>2627</v>
      </c>
      <c r="BQ626">
        <v>311.99</v>
      </c>
      <c r="BR626">
        <v>170.99</v>
      </c>
      <c r="BS626">
        <v>6499958</v>
      </c>
      <c r="BT626">
        <v>67137.399999999994</v>
      </c>
      <c r="BU626" t="str">
        <f>SRP[[#This Row],[Tier]]&amp;" - "&amp;DOLLAR(SRP[[#This Row],[United States]],2)&amp;" USD"</f>
        <v>624 - $311.99 USD</v>
      </c>
      <c r="BV626" t="str">
        <f>WSP[[#This Row],[LOOKUP]]</f>
        <v>624 - $218.39 USD</v>
      </c>
    </row>
    <row r="627" spans="1:74" x14ac:dyDescent="0.25">
      <c r="A627">
        <v>625</v>
      </c>
      <c r="B627">
        <v>312.49</v>
      </c>
      <c r="C627">
        <v>23750</v>
      </c>
      <c r="D627">
        <v>1811.5</v>
      </c>
      <c r="E627">
        <v>458.7</v>
      </c>
      <c r="F627">
        <v>312.49</v>
      </c>
      <c r="G627">
        <v>27725</v>
      </c>
      <c r="H627">
        <v>312.49</v>
      </c>
      <c r="I627">
        <v>624</v>
      </c>
      <c r="J627">
        <v>468.75</v>
      </c>
      <c r="K627">
        <v>312.49</v>
      </c>
      <c r="L627">
        <v>166150</v>
      </c>
      <c r="M627">
        <v>1249</v>
      </c>
      <c r="N627">
        <v>412400</v>
      </c>
      <c r="O627">
        <v>156250</v>
      </c>
      <c r="P627">
        <v>1875</v>
      </c>
      <c r="Q627">
        <v>312.49</v>
      </c>
      <c r="R627">
        <v>6249</v>
      </c>
      <c r="S627">
        <v>1707.5</v>
      </c>
      <c r="T627">
        <v>2006.25</v>
      </c>
      <c r="U627">
        <v>312.49</v>
      </c>
      <c r="V627">
        <v>312.49</v>
      </c>
      <c r="W627">
        <v>312.49</v>
      </c>
      <c r="X627">
        <v>312.49</v>
      </c>
      <c r="Y627">
        <v>312.49</v>
      </c>
      <c r="Z627">
        <v>3711.5</v>
      </c>
      <c r="AA627">
        <v>62490</v>
      </c>
      <c r="AB627">
        <v>40624</v>
      </c>
      <c r="AC627">
        <v>7750</v>
      </c>
      <c r="AD627">
        <v>3095000</v>
      </c>
      <c r="AE627">
        <v>312.49</v>
      </c>
      <c r="AF627">
        <v>1532.5</v>
      </c>
      <c r="AG627">
        <v>312.49</v>
      </c>
      <c r="AH627">
        <v>26550</v>
      </c>
      <c r="AI627">
        <v>46774</v>
      </c>
      <c r="AJ627">
        <v>310400</v>
      </c>
      <c r="AK627">
        <v>312.49</v>
      </c>
      <c r="AL627">
        <v>351.5</v>
      </c>
      <c r="AM627">
        <v>840.75</v>
      </c>
      <c r="AN627">
        <v>312.49</v>
      </c>
      <c r="AO627">
        <v>948</v>
      </c>
      <c r="AP627">
        <v>312.49</v>
      </c>
      <c r="AQ627">
        <v>93499</v>
      </c>
      <c r="AR627">
        <v>4324</v>
      </c>
      <c r="AS627">
        <v>312.49</v>
      </c>
      <c r="AT627">
        <v>332.45</v>
      </c>
      <c r="AU627">
        <v>1861.5</v>
      </c>
      <c r="AV627">
        <v>29586.5</v>
      </c>
      <c r="AW627">
        <v>843.75</v>
      </c>
      <c r="AX627">
        <v>12699</v>
      </c>
      <c r="AY627">
        <v>724.99</v>
      </c>
      <c r="AZ627">
        <v>312.49</v>
      </c>
      <c r="BA627">
        <v>1127</v>
      </c>
      <c r="BB627">
        <v>1123</v>
      </c>
      <c r="BC627">
        <v>12599</v>
      </c>
      <c r="BD627">
        <v>501.5</v>
      </c>
      <c r="BE627">
        <v>322.39999999999998</v>
      </c>
      <c r="BF627">
        <v>312.49</v>
      </c>
      <c r="BG627">
        <v>312.49</v>
      </c>
      <c r="BH627">
        <v>1861.5</v>
      </c>
      <c r="BI627">
        <v>312.49</v>
      </c>
      <c r="BJ627">
        <v>3224</v>
      </c>
      <c r="BK627">
        <v>351.5</v>
      </c>
      <c r="BL627">
        <v>13565</v>
      </c>
      <c r="BM627">
        <v>9474</v>
      </c>
      <c r="BN627">
        <v>2000</v>
      </c>
      <c r="BO627">
        <v>1028.75</v>
      </c>
      <c r="BP627">
        <v>2631.25</v>
      </c>
      <c r="BQ627">
        <v>312.49</v>
      </c>
      <c r="BR627">
        <v>171.24</v>
      </c>
      <c r="BS627">
        <v>6510375</v>
      </c>
      <c r="BT627">
        <v>67245</v>
      </c>
      <c r="BU627" t="str">
        <f>SRP[[#This Row],[Tier]]&amp;" - "&amp;DOLLAR(SRP[[#This Row],[United States]],2)&amp;" USD"</f>
        <v>625 - $312.49 USD</v>
      </c>
      <c r="BV627" t="str">
        <f>WSP[[#This Row],[LOOKUP]]</f>
        <v>625 - $218.74 USD</v>
      </c>
    </row>
    <row r="628" spans="1:74" x14ac:dyDescent="0.25">
      <c r="A628">
        <v>626</v>
      </c>
      <c r="B628">
        <v>312.99</v>
      </c>
      <c r="C628">
        <v>23788</v>
      </c>
      <c r="D628">
        <v>1814</v>
      </c>
      <c r="E628">
        <v>459.45</v>
      </c>
      <c r="F628">
        <v>312.99</v>
      </c>
      <c r="G628">
        <v>27770</v>
      </c>
      <c r="H628">
        <v>312.99</v>
      </c>
      <c r="I628">
        <v>625</v>
      </c>
      <c r="J628">
        <v>469.5</v>
      </c>
      <c r="K628">
        <v>312.99</v>
      </c>
      <c r="L628">
        <v>166400</v>
      </c>
      <c r="M628">
        <v>1251</v>
      </c>
      <c r="N628">
        <v>412900</v>
      </c>
      <c r="O628">
        <v>156500</v>
      </c>
      <c r="P628">
        <v>1878</v>
      </c>
      <c r="Q628">
        <v>312.99</v>
      </c>
      <c r="R628">
        <v>6259</v>
      </c>
      <c r="S628">
        <v>1710</v>
      </c>
      <c r="T628">
        <v>2009.5</v>
      </c>
      <c r="U628">
        <v>312.99</v>
      </c>
      <c r="V628">
        <v>312.99</v>
      </c>
      <c r="W628">
        <v>312.99</v>
      </c>
      <c r="X628">
        <v>312.99</v>
      </c>
      <c r="Y628">
        <v>312.99</v>
      </c>
      <c r="Z628">
        <v>3718</v>
      </c>
      <c r="AA628">
        <v>62590</v>
      </c>
      <c r="AB628">
        <v>40689</v>
      </c>
      <c r="AC628">
        <v>7760</v>
      </c>
      <c r="AD628">
        <v>3100000</v>
      </c>
      <c r="AE628">
        <v>312.99</v>
      </c>
      <c r="AF628">
        <v>1535</v>
      </c>
      <c r="AG628">
        <v>312.99</v>
      </c>
      <c r="AH628">
        <v>26572</v>
      </c>
      <c r="AI628">
        <v>46849</v>
      </c>
      <c r="AJ628">
        <v>310900</v>
      </c>
      <c r="AK628">
        <v>312.99</v>
      </c>
      <c r="AL628">
        <v>352</v>
      </c>
      <c r="AM628">
        <v>842.1</v>
      </c>
      <c r="AN628">
        <v>312.99</v>
      </c>
      <c r="AO628">
        <v>949</v>
      </c>
      <c r="AP628">
        <v>312.99</v>
      </c>
      <c r="AQ628">
        <v>93649</v>
      </c>
      <c r="AR628">
        <v>4331</v>
      </c>
      <c r="AS628">
        <v>312.99</v>
      </c>
      <c r="AT628">
        <v>332.95</v>
      </c>
      <c r="AU628">
        <v>1864</v>
      </c>
      <c r="AV628">
        <v>29634</v>
      </c>
      <c r="AW628">
        <v>845.1</v>
      </c>
      <c r="AX628">
        <v>12719</v>
      </c>
      <c r="AY628">
        <v>725.99</v>
      </c>
      <c r="AZ628">
        <v>312.99</v>
      </c>
      <c r="BA628">
        <v>1128.8</v>
      </c>
      <c r="BB628">
        <v>1124.8</v>
      </c>
      <c r="BC628">
        <v>12619</v>
      </c>
      <c r="BD628">
        <v>502</v>
      </c>
      <c r="BE628">
        <v>322.89999999999998</v>
      </c>
      <c r="BF628">
        <v>312.99</v>
      </c>
      <c r="BG628">
        <v>312.99</v>
      </c>
      <c r="BH628">
        <v>1864</v>
      </c>
      <c r="BI628">
        <v>312.99</v>
      </c>
      <c r="BJ628">
        <v>3229</v>
      </c>
      <c r="BK628">
        <v>352</v>
      </c>
      <c r="BL628">
        <v>13588</v>
      </c>
      <c r="BM628">
        <v>9489</v>
      </c>
      <c r="BN628">
        <v>2003.2</v>
      </c>
      <c r="BO628">
        <v>1030.5</v>
      </c>
      <c r="BP628">
        <v>2635.5</v>
      </c>
      <c r="BQ628">
        <v>312.99</v>
      </c>
      <c r="BR628">
        <v>171.49</v>
      </c>
      <c r="BS628">
        <v>6520792</v>
      </c>
      <c r="BT628">
        <v>67352.600000000006</v>
      </c>
      <c r="BU628" t="str">
        <f>SRP[[#This Row],[Tier]]&amp;" - "&amp;DOLLAR(SRP[[#This Row],[United States]],2)&amp;" USD"</f>
        <v>626 - $312.99 USD</v>
      </c>
      <c r="BV628" t="str">
        <f>WSP[[#This Row],[LOOKUP]]</f>
        <v>626 - $219.09 USD</v>
      </c>
    </row>
    <row r="629" spans="1:74" x14ac:dyDescent="0.25">
      <c r="A629">
        <v>627</v>
      </c>
      <c r="B629">
        <v>313.49</v>
      </c>
      <c r="C629">
        <v>23826</v>
      </c>
      <c r="D629">
        <v>1816.5</v>
      </c>
      <c r="E629">
        <v>460.2</v>
      </c>
      <c r="F629">
        <v>313.49</v>
      </c>
      <c r="G629">
        <v>27815</v>
      </c>
      <c r="H629">
        <v>313.49</v>
      </c>
      <c r="I629">
        <v>626</v>
      </c>
      <c r="J629">
        <v>470.25</v>
      </c>
      <c r="K629">
        <v>313.49</v>
      </c>
      <c r="L629">
        <v>166650</v>
      </c>
      <c r="M629">
        <v>1253</v>
      </c>
      <c r="N629">
        <v>413400</v>
      </c>
      <c r="O629">
        <v>156750</v>
      </c>
      <c r="P629">
        <v>1881</v>
      </c>
      <c r="Q629">
        <v>313.49</v>
      </c>
      <c r="R629">
        <v>6269</v>
      </c>
      <c r="S629">
        <v>1712.5</v>
      </c>
      <c r="T629">
        <v>2012.75</v>
      </c>
      <c r="U629">
        <v>313.49</v>
      </c>
      <c r="V629">
        <v>313.49</v>
      </c>
      <c r="W629">
        <v>313.49</v>
      </c>
      <c r="X629">
        <v>313.49</v>
      </c>
      <c r="Y629">
        <v>313.49</v>
      </c>
      <c r="Z629">
        <v>3724.5</v>
      </c>
      <c r="AA629">
        <v>62690</v>
      </c>
      <c r="AB629">
        <v>40754</v>
      </c>
      <c r="AC629">
        <v>7770</v>
      </c>
      <c r="AD629">
        <v>3105000</v>
      </c>
      <c r="AE629">
        <v>313.49</v>
      </c>
      <c r="AF629">
        <v>1537.5</v>
      </c>
      <c r="AG629">
        <v>313.49</v>
      </c>
      <c r="AH629">
        <v>26594</v>
      </c>
      <c r="AI629">
        <v>46924</v>
      </c>
      <c r="AJ629">
        <v>311400</v>
      </c>
      <c r="AK629">
        <v>313.49</v>
      </c>
      <c r="AL629">
        <v>352.5</v>
      </c>
      <c r="AM629">
        <v>843.45</v>
      </c>
      <c r="AN629">
        <v>313.49</v>
      </c>
      <c r="AO629">
        <v>951</v>
      </c>
      <c r="AP629">
        <v>313.49</v>
      </c>
      <c r="AQ629">
        <v>93799</v>
      </c>
      <c r="AR629">
        <v>4338</v>
      </c>
      <c r="AS629">
        <v>313.49</v>
      </c>
      <c r="AT629">
        <v>333.45</v>
      </c>
      <c r="AU629">
        <v>1866.5</v>
      </c>
      <c r="AV629">
        <v>29681.5</v>
      </c>
      <c r="AW629">
        <v>846.45</v>
      </c>
      <c r="AX629">
        <v>12739</v>
      </c>
      <c r="AY629">
        <v>726.99</v>
      </c>
      <c r="AZ629">
        <v>313.49</v>
      </c>
      <c r="BA629">
        <v>1130.5999999999999</v>
      </c>
      <c r="BB629">
        <v>1126.5999999999999</v>
      </c>
      <c r="BC629">
        <v>12639</v>
      </c>
      <c r="BD629">
        <v>502.5</v>
      </c>
      <c r="BE629">
        <v>323.39999999999998</v>
      </c>
      <c r="BF629">
        <v>313.49</v>
      </c>
      <c r="BG629">
        <v>313.49</v>
      </c>
      <c r="BH629">
        <v>1866.5</v>
      </c>
      <c r="BI629">
        <v>313.49</v>
      </c>
      <c r="BJ629">
        <v>3234</v>
      </c>
      <c r="BK629">
        <v>352.5</v>
      </c>
      <c r="BL629">
        <v>13611</v>
      </c>
      <c r="BM629">
        <v>9504</v>
      </c>
      <c r="BN629">
        <v>2006.4</v>
      </c>
      <c r="BO629">
        <v>1032.25</v>
      </c>
      <c r="BP629">
        <v>2639.75</v>
      </c>
      <c r="BQ629">
        <v>313.49</v>
      </c>
      <c r="BR629">
        <v>171.74</v>
      </c>
      <c r="BS629">
        <v>6531209</v>
      </c>
      <c r="BT629">
        <v>67460.2</v>
      </c>
      <c r="BU629" t="str">
        <f>SRP[[#This Row],[Tier]]&amp;" - "&amp;DOLLAR(SRP[[#This Row],[United States]],2)&amp;" USD"</f>
        <v>627 - $313.49 USD</v>
      </c>
      <c r="BV629" t="str">
        <f>WSP[[#This Row],[LOOKUP]]</f>
        <v>627 - $219.44 USD</v>
      </c>
    </row>
    <row r="630" spans="1:74" x14ac:dyDescent="0.25">
      <c r="A630">
        <v>628</v>
      </c>
      <c r="B630">
        <v>313.99</v>
      </c>
      <c r="C630">
        <v>23864</v>
      </c>
      <c r="D630">
        <v>1819</v>
      </c>
      <c r="E630">
        <v>460.95</v>
      </c>
      <c r="F630">
        <v>313.99</v>
      </c>
      <c r="G630">
        <v>27860</v>
      </c>
      <c r="H630">
        <v>313.99</v>
      </c>
      <c r="I630">
        <v>627</v>
      </c>
      <c r="J630">
        <v>471</v>
      </c>
      <c r="K630">
        <v>313.99</v>
      </c>
      <c r="L630">
        <v>166900</v>
      </c>
      <c r="M630">
        <v>1255</v>
      </c>
      <c r="N630">
        <v>413900</v>
      </c>
      <c r="O630">
        <v>157000</v>
      </c>
      <c r="P630">
        <v>1884</v>
      </c>
      <c r="Q630">
        <v>313.99</v>
      </c>
      <c r="R630">
        <v>6279</v>
      </c>
      <c r="S630">
        <v>1715</v>
      </c>
      <c r="T630">
        <v>2016</v>
      </c>
      <c r="U630">
        <v>313.99</v>
      </c>
      <c r="V630">
        <v>313.99</v>
      </c>
      <c r="W630">
        <v>313.99</v>
      </c>
      <c r="X630">
        <v>313.99</v>
      </c>
      <c r="Y630">
        <v>313.99</v>
      </c>
      <c r="Z630">
        <v>3731</v>
      </c>
      <c r="AA630">
        <v>62790</v>
      </c>
      <c r="AB630">
        <v>40819</v>
      </c>
      <c r="AC630">
        <v>7780</v>
      </c>
      <c r="AD630">
        <v>3110000</v>
      </c>
      <c r="AE630">
        <v>313.99</v>
      </c>
      <c r="AF630">
        <v>1540</v>
      </c>
      <c r="AG630">
        <v>313.99</v>
      </c>
      <c r="AH630">
        <v>26616</v>
      </c>
      <c r="AI630">
        <v>46999</v>
      </c>
      <c r="AJ630">
        <v>311900</v>
      </c>
      <c r="AK630">
        <v>313.99</v>
      </c>
      <c r="AL630">
        <v>353</v>
      </c>
      <c r="AM630">
        <v>844.8</v>
      </c>
      <c r="AN630">
        <v>313.99</v>
      </c>
      <c r="AO630">
        <v>952</v>
      </c>
      <c r="AP630">
        <v>313.99</v>
      </c>
      <c r="AQ630">
        <v>93949</v>
      </c>
      <c r="AR630">
        <v>4345</v>
      </c>
      <c r="AS630">
        <v>313.99</v>
      </c>
      <c r="AT630">
        <v>333.95</v>
      </c>
      <c r="AU630">
        <v>1869</v>
      </c>
      <c r="AV630">
        <v>29729</v>
      </c>
      <c r="AW630">
        <v>847.8</v>
      </c>
      <c r="AX630">
        <v>12759</v>
      </c>
      <c r="AY630">
        <v>727.99</v>
      </c>
      <c r="AZ630">
        <v>313.99</v>
      </c>
      <c r="BA630">
        <v>1132.4000000000001</v>
      </c>
      <c r="BB630">
        <v>1128.4000000000001</v>
      </c>
      <c r="BC630">
        <v>12659</v>
      </c>
      <c r="BD630">
        <v>503</v>
      </c>
      <c r="BE630">
        <v>323.89999999999998</v>
      </c>
      <c r="BF630">
        <v>313.99</v>
      </c>
      <c r="BG630">
        <v>313.99</v>
      </c>
      <c r="BH630">
        <v>1869</v>
      </c>
      <c r="BI630">
        <v>313.99</v>
      </c>
      <c r="BJ630">
        <v>3239</v>
      </c>
      <c r="BK630">
        <v>353</v>
      </c>
      <c r="BL630">
        <v>13634</v>
      </c>
      <c r="BM630">
        <v>9519</v>
      </c>
      <c r="BN630">
        <v>2009.6</v>
      </c>
      <c r="BO630">
        <v>1034</v>
      </c>
      <c r="BP630">
        <v>2644</v>
      </c>
      <c r="BQ630">
        <v>313.99</v>
      </c>
      <c r="BR630">
        <v>171.99</v>
      </c>
      <c r="BS630">
        <v>6541626</v>
      </c>
      <c r="BT630">
        <v>67567.8</v>
      </c>
      <c r="BU630" t="str">
        <f>SRP[[#This Row],[Tier]]&amp;" - "&amp;DOLLAR(SRP[[#This Row],[United States]],2)&amp;" USD"</f>
        <v>628 - $313.99 USD</v>
      </c>
      <c r="BV630" t="str">
        <f>WSP[[#This Row],[LOOKUP]]</f>
        <v>628 - $219.79 USD</v>
      </c>
    </row>
    <row r="631" spans="1:74" x14ac:dyDescent="0.25">
      <c r="A631">
        <v>629</v>
      </c>
      <c r="B631">
        <v>314.49</v>
      </c>
      <c r="C631">
        <v>23902</v>
      </c>
      <c r="D631">
        <v>1821.5</v>
      </c>
      <c r="E631">
        <v>461.7</v>
      </c>
      <c r="F631">
        <v>314.49</v>
      </c>
      <c r="G631">
        <v>27905</v>
      </c>
      <c r="H631">
        <v>314.49</v>
      </c>
      <c r="I631">
        <v>628</v>
      </c>
      <c r="J631">
        <v>471.75</v>
      </c>
      <c r="K631">
        <v>314.49</v>
      </c>
      <c r="L631">
        <v>167150</v>
      </c>
      <c r="M631">
        <v>1257</v>
      </c>
      <c r="N631">
        <v>414400</v>
      </c>
      <c r="O631">
        <v>157250</v>
      </c>
      <c r="P631">
        <v>1887</v>
      </c>
      <c r="Q631">
        <v>314.49</v>
      </c>
      <c r="R631">
        <v>6289</v>
      </c>
      <c r="S631">
        <v>1717.5</v>
      </c>
      <c r="T631">
        <v>2019.25</v>
      </c>
      <c r="U631">
        <v>314.49</v>
      </c>
      <c r="V631">
        <v>314.49</v>
      </c>
      <c r="W631">
        <v>314.49</v>
      </c>
      <c r="X631">
        <v>314.49</v>
      </c>
      <c r="Y631">
        <v>314.49</v>
      </c>
      <c r="Z631">
        <v>3737.5</v>
      </c>
      <c r="AA631">
        <v>62890</v>
      </c>
      <c r="AB631">
        <v>40884</v>
      </c>
      <c r="AC631">
        <v>7790</v>
      </c>
      <c r="AD631">
        <v>3115000</v>
      </c>
      <c r="AE631">
        <v>314.49</v>
      </c>
      <c r="AF631">
        <v>1542.5</v>
      </c>
      <c r="AG631">
        <v>314.49</v>
      </c>
      <c r="AH631">
        <v>26638</v>
      </c>
      <c r="AI631">
        <v>47074</v>
      </c>
      <c r="AJ631">
        <v>312400</v>
      </c>
      <c r="AK631">
        <v>314.49</v>
      </c>
      <c r="AL631">
        <v>353.5</v>
      </c>
      <c r="AM631">
        <v>846.15</v>
      </c>
      <c r="AN631">
        <v>314.49</v>
      </c>
      <c r="AO631">
        <v>954</v>
      </c>
      <c r="AP631">
        <v>314.49</v>
      </c>
      <c r="AQ631">
        <v>94099</v>
      </c>
      <c r="AR631">
        <v>4352</v>
      </c>
      <c r="AS631">
        <v>314.49</v>
      </c>
      <c r="AT631">
        <v>334.45</v>
      </c>
      <c r="AU631">
        <v>1871.5</v>
      </c>
      <c r="AV631">
        <v>29776.5</v>
      </c>
      <c r="AW631">
        <v>849.15</v>
      </c>
      <c r="AX631">
        <v>12779</v>
      </c>
      <c r="AY631">
        <v>728.99</v>
      </c>
      <c r="AZ631">
        <v>314.49</v>
      </c>
      <c r="BA631">
        <v>1134.2</v>
      </c>
      <c r="BB631">
        <v>1130.2</v>
      </c>
      <c r="BC631">
        <v>12679</v>
      </c>
      <c r="BD631">
        <v>503.5</v>
      </c>
      <c r="BE631">
        <v>324.39999999999998</v>
      </c>
      <c r="BF631">
        <v>314.49</v>
      </c>
      <c r="BG631">
        <v>314.49</v>
      </c>
      <c r="BH631">
        <v>1871.5</v>
      </c>
      <c r="BI631">
        <v>314.49</v>
      </c>
      <c r="BJ631">
        <v>3244</v>
      </c>
      <c r="BK631">
        <v>353.5</v>
      </c>
      <c r="BL631">
        <v>13657</v>
      </c>
      <c r="BM631">
        <v>9534</v>
      </c>
      <c r="BN631">
        <v>2012.8</v>
      </c>
      <c r="BO631">
        <v>1035.75</v>
      </c>
      <c r="BP631">
        <v>2648.25</v>
      </c>
      <c r="BQ631">
        <v>314.49</v>
      </c>
      <c r="BR631">
        <v>172.24</v>
      </c>
      <c r="BS631">
        <v>6552043</v>
      </c>
      <c r="BT631">
        <v>67675.399999999994</v>
      </c>
      <c r="BU631" t="str">
        <f>SRP[[#This Row],[Tier]]&amp;" - "&amp;DOLLAR(SRP[[#This Row],[United States]],2)&amp;" USD"</f>
        <v>629 - $314.49 USD</v>
      </c>
      <c r="BV631" t="str">
        <f>WSP[[#This Row],[LOOKUP]]</f>
        <v>629 - $220.14 USD</v>
      </c>
    </row>
    <row r="632" spans="1:74" x14ac:dyDescent="0.25">
      <c r="A632">
        <v>630</v>
      </c>
      <c r="B632">
        <v>314.99</v>
      </c>
      <c r="C632">
        <v>23940</v>
      </c>
      <c r="D632">
        <v>1824</v>
      </c>
      <c r="E632">
        <v>462.45</v>
      </c>
      <c r="F632">
        <v>314.99</v>
      </c>
      <c r="G632">
        <v>27950</v>
      </c>
      <c r="H632">
        <v>314.99</v>
      </c>
      <c r="I632">
        <v>629</v>
      </c>
      <c r="J632">
        <v>472.5</v>
      </c>
      <c r="K632">
        <v>314.99</v>
      </c>
      <c r="L632">
        <v>167400</v>
      </c>
      <c r="M632">
        <v>1259</v>
      </c>
      <c r="N632">
        <v>414900</v>
      </c>
      <c r="O632">
        <v>157500</v>
      </c>
      <c r="P632">
        <v>1890</v>
      </c>
      <c r="Q632">
        <v>314.99</v>
      </c>
      <c r="R632">
        <v>6299</v>
      </c>
      <c r="S632">
        <v>1720</v>
      </c>
      <c r="T632">
        <v>2022.5</v>
      </c>
      <c r="U632">
        <v>314.99</v>
      </c>
      <c r="V632">
        <v>314.99</v>
      </c>
      <c r="W632">
        <v>314.99</v>
      </c>
      <c r="X632">
        <v>314.99</v>
      </c>
      <c r="Y632">
        <v>314.99</v>
      </c>
      <c r="Z632">
        <v>3744</v>
      </c>
      <c r="AA632">
        <v>62990</v>
      </c>
      <c r="AB632">
        <v>40949</v>
      </c>
      <c r="AC632">
        <v>7800</v>
      </c>
      <c r="AD632">
        <v>3120000</v>
      </c>
      <c r="AE632">
        <v>314.99</v>
      </c>
      <c r="AF632">
        <v>1545</v>
      </c>
      <c r="AG632">
        <v>314.99</v>
      </c>
      <c r="AH632">
        <v>26660</v>
      </c>
      <c r="AI632">
        <v>47149</v>
      </c>
      <c r="AJ632">
        <v>312900</v>
      </c>
      <c r="AK632">
        <v>314.99</v>
      </c>
      <c r="AL632">
        <v>354</v>
      </c>
      <c r="AM632">
        <v>847.5</v>
      </c>
      <c r="AN632">
        <v>314.99</v>
      </c>
      <c r="AO632">
        <v>955</v>
      </c>
      <c r="AP632">
        <v>314.99</v>
      </c>
      <c r="AQ632">
        <v>94249</v>
      </c>
      <c r="AR632">
        <v>4359</v>
      </c>
      <c r="AS632">
        <v>314.99</v>
      </c>
      <c r="AT632">
        <v>334.95</v>
      </c>
      <c r="AU632">
        <v>1874</v>
      </c>
      <c r="AV632">
        <v>29824</v>
      </c>
      <c r="AW632">
        <v>850.5</v>
      </c>
      <c r="AX632">
        <v>12799</v>
      </c>
      <c r="AY632">
        <v>729.99</v>
      </c>
      <c r="AZ632">
        <v>314.99</v>
      </c>
      <c r="BA632">
        <v>1136</v>
      </c>
      <c r="BB632">
        <v>1132</v>
      </c>
      <c r="BC632">
        <v>12699</v>
      </c>
      <c r="BD632">
        <v>504</v>
      </c>
      <c r="BE632">
        <v>324.89999999999998</v>
      </c>
      <c r="BF632">
        <v>314.99</v>
      </c>
      <c r="BG632">
        <v>314.99</v>
      </c>
      <c r="BH632">
        <v>1874</v>
      </c>
      <c r="BI632">
        <v>314.99</v>
      </c>
      <c r="BJ632">
        <v>3249</v>
      </c>
      <c r="BK632">
        <v>354</v>
      </c>
      <c r="BL632">
        <v>13680</v>
      </c>
      <c r="BM632">
        <v>9549</v>
      </c>
      <c r="BN632">
        <v>2016</v>
      </c>
      <c r="BO632">
        <v>1037.5</v>
      </c>
      <c r="BP632">
        <v>2652.5</v>
      </c>
      <c r="BQ632">
        <v>314.99</v>
      </c>
      <c r="BR632">
        <v>172.49</v>
      </c>
      <c r="BS632">
        <v>6562460</v>
      </c>
      <c r="BT632">
        <v>67783</v>
      </c>
      <c r="BU632" t="str">
        <f>SRP[[#This Row],[Tier]]&amp;" - "&amp;DOLLAR(SRP[[#This Row],[United States]],2)&amp;" USD"</f>
        <v>630 - $314.99 USD</v>
      </c>
      <c r="BV632" t="str">
        <f>WSP[[#This Row],[LOOKUP]]</f>
        <v>630 - $220.49 USD</v>
      </c>
    </row>
    <row r="633" spans="1:74" x14ac:dyDescent="0.25">
      <c r="A633">
        <v>631</v>
      </c>
      <c r="B633">
        <v>315.49</v>
      </c>
      <c r="C633">
        <v>23978</v>
      </c>
      <c r="D633">
        <v>1826.5</v>
      </c>
      <c r="E633">
        <v>463.2</v>
      </c>
      <c r="F633">
        <v>315.49</v>
      </c>
      <c r="G633">
        <v>27995</v>
      </c>
      <c r="H633">
        <v>315.49</v>
      </c>
      <c r="I633">
        <v>630</v>
      </c>
      <c r="J633">
        <v>473.25</v>
      </c>
      <c r="K633">
        <v>315.49</v>
      </c>
      <c r="L633">
        <v>167650</v>
      </c>
      <c r="M633">
        <v>1261</v>
      </c>
      <c r="N633">
        <v>415400</v>
      </c>
      <c r="O633">
        <v>157750</v>
      </c>
      <c r="P633">
        <v>1893</v>
      </c>
      <c r="Q633">
        <v>315.49</v>
      </c>
      <c r="R633">
        <v>6309</v>
      </c>
      <c r="S633">
        <v>1722.5</v>
      </c>
      <c r="T633">
        <v>2025.75</v>
      </c>
      <c r="U633">
        <v>315.49</v>
      </c>
      <c r="V633">
        <v>315.49</v>
      </c>
      <c r="W633">
        <v>315.49</v>
      </c>
      <c r="X633">
        <v>315.49</v>
      </c>
      <c r="Y633">
        <v>315.49</v>
      </c>
      <c r="Z633">
        <v>3750.5</v>
      </c>
      <c r="AA633">
        <v>63090</v>
      </c>
      <c r="AB633">
        <v>41014</v>
      </c>
      <c r="AC633">
        <v>7810</v>
      </c>
      <c r="AD633">
        <v>3125000</v>
      </c>
      <c r="AE633">
        <v>315.49</v>
      </c>
      <c r="AF633">
        <v>1547.5</v>
      </c>
      <c r="AG633">
        <v>315.49</v>
      </c>
      <c r="AH633">
        <v>26682</v>
      </c>
      <c r="AI633">
        <v>47224</v>
      </c>
      <c r="AJ633">
        <v>313400</v>
      </c>
      <c r="AK633">
        <v>315.49</v>
      </c>
      <c r="AL633">
        <v>354.5</v>
      </c>
      <c r="AM633">
        <v>848.85</v>
      </c>
      <c r="AN633">
        <v>315.49</v>
      </c>
      <c r="AO633">
        <v>957</v>
      </c>
      <c r="AP633">
        <v>315.49</v>
      </c>
      <c r="AQ633">
        <v>94399</v>
      </c>
      <c r="AR633">
        <v>4366</v>
      </c>
      <c r="AS633">
        <v>315.49</v>
      </c>
      <c r="AT633">
        <v>335.45</v>
      </c>
      <c r="AU633">
        <v>1876.5</v>
      </c>
      <c r="AV633">
        <v>29871.5</v>
      </c>
      <c r="AW633">
        <v>851.85</v>
      </c>
      <c r="AX633">
        <v>12819</v>
      </c>
      <c r="AY633">
        <v>730.99</v>
      </c>
      <c r="AZ633">
        <v>315.49</v>
      </c>
      <c r="BA633">
        <v>1137.8</v>
      </c>
      <c r="BB633">
        <v>1133.8</v>
      </c>
      <c r="BC633">
        <v>12719</v>
      </c>
      <c r="BD633">
        <v>504.5</v>
      </c>
      <c r="BE633">
        <v>325.39999999999998</v>
      </c>
      <c r="BF633">
        <v>315.49</v>
      </c>
      <c r="BG633">
        <v>315.49</v>
      </c>
      <c r="BH633">
        <v>1876.5</v>
      </c>
      <c r="BI633">
        <v>315.49</v>
      </c>
      <c r="BJ633">
        <v>3254</v>
      </c>
      <c r="BK633">
        <v>354.5</v>
      </c>
      <c r="BL633">
        <v>13703</v>
      </c>
      <c r="BM633">
        <v>9564</v>
      </c>
      <c r="BN633">
        <v>2019.2</v>
      </c>
      <c r="BO633">
        <v>1039.25</v>
      </c>
      <c r="BP633">
        <v>2656.75</v>
      </c>
      <c r="BQ633">
        <v>315.49</v>
      </c>
      <c r="BR633">
        <v>172.74</v>
      </c>
      <c r="BS633">
        <v>6572877</v>
      </c>
      <c r="BT633">
        <v>67890.600000000006</v>
      </c>
      <c r="BU633" t="str">
        <f>SRP[[#This Row],[Tier]]&amp;" - "&amp;DOLLAR(SRP[[#This Row],[United States]],2)&amp;" USD"</f>
        <v>631 - $315.49 USD</v>
      </c>
      <c r="BV633" t="str">
        <f>WSP[[#This Row],[LOOKUP]]</f>
        <v>631 - $220.84 USD</v>
      </c>
    </row>
    <row r="634" spans="1:74" x14ac:dyDescent="0.25">
      <c r="A634">
        <v>632</v>
      </c>
      <c r="B634">
        <v>315.99</v>
      </c>
      <c r="C634">
        <v>24016</v>
      </c>
      <c r="D634">
        <v>1829</v>
      </c>
      <c r="E634">
        <v>463.95</v>
      </c>
      <c r="F634">
        <v>315.99</v>
      </c>
      <c r="G634">
        <v>28040</v>
      </c>
      <c r="H634">
        <v>315.99</v>
      </c>
      <c r="I634">
        <v>631</v>
      </c>
      <c r="J634">
        <v>474</v>
      </c>
      <c r="K634">
        <v>315.99</v>
      </c>
      <c r="L634">
        <v>167900</v>
      </c>
      <c r="M634">
        <v>1263</v>
      </c>
      <c r="N634">
        <v>415900</v>
      </c>
      <c r="O634">
        <v>158000</v>
      </c>
      <c r="P634">
        <v>1896</v>
      </c>
      <c r="Q634">
        <v>315.99</v>
      </c>
      <c r="R634">
        <v>6319</v>
      </c>
      <c r="S634">
        <v>1725</v>
      </c>
      <c r="T634">
        <v>2029</v>
      </c>
      <c r="U634">
        <v>315.99</v>
      </c>
      <c r="V634">
        <v>315.99</v>
      </c>
      <c r="W634">
        <v>315.99</v>
      </c>
      <c r="X634">
        <v>315.99</v>
      </c>
      <c r="Y634">
        <v>315.99</v>
      </c>
      <c r="Z634">
        <v>3757</v>
      </c>
      <c r="AA634">
        <v>63190</v>
      </c>
      <c r="AB634">
        <v>41079</v>
      </c>
      <c r="AC634">
        <v>7820</v>
      </c>
      <c r="AD634">
        <v>3130000</v>
      </c>
      <c r="AE634">
        <v>315.99</v>
      </c>
      <c r="AF634">
        <v>1550</v>
      </c>
      <c r="AG634">
        <v>315.99</v>
      </c>
      <c r="AH634">
        <v>26704</v>
      </c>
      <c r="AI634">
        <v>47299</v>
      </c>
      <c r="AJ634">
        <v>313900</v>
      </c>
      <c r="AK634">
        <v>315.99</v>
      </c>
      <c r="AL634">
        <v>355</v>
      </c>
      <c r="AM634">
        <v>850.2</v>
      </c>
      <c r="AN634">
        <v>315.99</v>
      </c>
      <c r="AO634">
        <v>958</v>
      </c>
      <c r="AP634">
        <v>315.99</v>
      </c>
      <c r="AQ634">
        <v>94549</v>
      </c>
      <c r="AR634">
        <v>4373</v>
      </c>
      <c r="AS634">
        <v>315.99</v>
      </c>
      <c r="AT634">
        <v>335.95</v>
      </c>
      <c r="AU634">
        <v>1879</v>
      </c>
      <c r="AV634">
        <v>29919</v>
      </c>
      <c r="AW634">
        <v>853.2</v>
      </c>
      <c r="AX634">
        <v>12839</v>
      </c>
      <c r="AY634">
        <v>731.99</v>
      </c>
      <c r="AZ634">
        <v>315.99</v>
      </c>
      <c r="BA634">
        <v>1139.5999999999999</v>
      </c>
      <c r="BB634">
        <v>1135.5999999999999</v>
      </c>
      <c r="BC634">
        <v>12739</v>
      </c>
      <c r="BD634">
        <v>505</v>
      </c>
      <c r="BE634">
        <v>325.89999999999998</v>
      </c>
      <c r="BF634">
        <v>315.99</v>
      </c>
      <c r="BG634">
        <v>315.99</v>
      </c>
      <c r="BH634">
        <v>1879</v>
      </c>
      <c r="BI634">
        <v>315.99</v>
      </c>
      <c r="BJ634">
        <v>3259</v>
      </c>
      <c r="BK634">
        <v>355</v>
      </c>
      <c r="BL634">
        <v>13726</v>
      </c>
      <c r="BM634">
        <v>9579</v>
      </c>
      <c r="BN634">
        <v>2022.4</v>
      </c>
      <c r="BO634">
        <v>1041</v>
      </c>
      <c r="BP634">
        <v>2661</v>
      </c>
      <c r="BQ634">
        <v>315.99</v>
      </c>
      <c r="BR634">
        <v>172.99</v>
      </c>
      <c r="BS634">
        <v>6583294</v>
      </c>
      <c r="BT634">
        <v>67998.2</v>
      </c>
      <c r="BU634" t="str">
        <f>SRP[[#This Row],[Tier]]&amp;" - "&amp;DOLLAR(SRP[[#This Row],[United States]],2)&amp;" USD"</f>
        <v>632 - $315.99 USD</v>
      </c>
      <c r="BV634" t="str">
        <f>WSP[[#This Row],[LOOKUP]]</f>
        <v>632 - $221.19 USD</v>
      </c>
    </row>
    <row r="635" spans="1:74" x14ac:dyDescent="0.25">
      <c r="A635">
        <v>633</v>
      </c>
      <c r="B635">
        <v>316.49</v>
      </c>
      <c r="C635">
        <v>24054</v>
      </c>
      <c r="D635">
        <v>1831.5</v>
      </c>
      <c r="E635">
        <v>464.7</v>
      </c>
      <c r="F635">
        <v>316.49</v>
      </c>
      <c r="G635">
        <v>28085</v>
      </c>
      <c r="H635">
        <v>316.49</v>
      </c>
      <c r="I635">
        <v>632</v>
      </c>
      <c r="J635">
        <v>474.75</v>
      </c>
      <c r="K635">
        <v>316.49</v>
      </c>
      <c r="L635">
        <v>168150</v>
      </c>
      <c r="M635">
        <v>1265</v>
      </c>
      <c r="N635">
        <v>416400</v>
      </c>
      <c r="O635">
        <v>158250</v>
      </c>
      <c r="P635">
        <v>1899</v>
      </c>
      <c r="Q635">
        <v>316.49</v>
      </c>
      <c r="R635">
        <v>6329</v>
      </c>
      <c r="S635">
        <v>1727.5</v>
      </c>
      <c r="T635">
        <v>2032.25</v>
      </c>
      <c r="U635">
        <v>316.49</v>
      </c>
      <c r="V635">
        <v>316.49</v>
      </c>
      <c r="W635">
        <v>316.49</v>
      </c>
      <c r="X635">
        <v>316.49</v>
      </c>
      <c r="Y635">
        <v>316.49</v>
      </c>
      <c r="Z635">
        <v>3763.5</v>
      </c>
      <c r="AA635">
        <v>63290</v>
      </c>
      <c r="AB635">
        <v>41144</v>
      </c>
      <c r="AC635">
        <v>7830</v>
      </c>
      <c r="AD635">
        <v>3135000</v>
      </c>
      <c r="AE635">
        <v>316.49</v>
      </c>
      <c r="AF635">
        <v>1552.5</v>
      </c>
      <c r="AG635">
        <v>316.49</v>
      </c>
      <c r="AH635">
        <v>26726</v>
      </c>
      <c r="AI635">
        <v>47374</v>
      </c>
      <c r="AJ635">
        <v>314400</v>
      </c>
      <c r="AK635">
        <v>316.49</v>
      </c>
      <c r="AL635">
        <v>355.5</v>
      </c>
      <c r="AM635">
        <v>851.55</v>
      </c>
      <c r="AN635">
        <v>316.49</v>
      </c>
      <c r="AO635">
        <v>960</v>
      </c>
      <c r="AP635">
        <v>316.49</v>
      </c>
      <c r="AQ635">
        <v>94699</v>
      </c>
      <c r="AR635">
        <v>4380</v>
      </c>
      <c r="AS635">
        <v>316.49</v>
      </c>
      <c r="AT635">
        <v>336.45</v>
      </c>
      <c r="AU635">
        <v>1881.5</v>
      </c>
      <c r="AV635">
        <v>29966.5</v>
      </c>
      <c r="AW635">
        <v>854.55</v>
      </c>
      <c r="AX635">
        <v>12859</v>
      </c>
      <c r="AY635">
        <v>732.99</v>
      </c>
      <c r="AZ635">
        <v>316.49</v>
      </c>
      <c r="BA635">
        <v>1141.4000000000001</v>
      </c>
      <c r="BB635">
        <v>1137.4000000000001</v>
      </c>
      <c r="BC635">
        <v>12759</v>
      </c>
      <c r="BD635">
        <v>505.5</v>
      </c>
      <c r="BE635">
        <v>326.39999999999998</v>
      </c>
      <c r="BF635">
        <v>316.49</v>
      </c>
      <c r="BG635">
        <v>316.49</v>
      </c>
      <c r="BH635">
        <v>1881.5</v>
      </c>
      <c r="BI635">
        <v>316.49</v>
      </c>
      <c r="BJ635">
        <v>3264</v>
      </c>
      <c r="BK635">
        <v>355.5</v>
      </c>
      <c r="BL635">
        <v>13749</v>
      </c>
      <c r="BM635">
        <v>9594</v>
      </c>
      <c r="BN635">
        <v>2025.6</v>
      </c>
      <c r="BO635">
        <v>1042.75</v>
      </c>
      <c r="BP635">
        <v>2665.25</v>
      </c>
      <c r="BQ635">
        <v>316.49</v>
      </c>
      <c r="BR635">
        <v>173.24</v>
      </c>
      <c r="BS635">
        <v>6593711</v>
      </c>
      <c r="BT635">
        <v>68105.8</v>
      </c>
      <c r="BU635" t="str">
        <f>SRP[[#This Row],[Tier]]&amp;" - "&amp;DOLLAR(SRP[[#This Row],[United States]],2)&amp;" USD"</f>
        <v>633 - $316.49 USD</v>
      </c>
      <c r="BV635" t="str">
        <f>WSP[[#This Row],[LOOKUP]]</f>
        <v>633 - $221.54 USD</v>
      </c>
    </row>
    <row r="636" spans="1:74" x14ac:dyDescent="0.25">
      <c r="A636">
        <v>634</v>
      </c>
      <c r="B636">
        <v>316.99</v>
      </c>
      <c r="C636">
        <v>24092</v>
      </c>
      <c r="D636">
        <v>1834</v>
      </c>
      <c r="E636">
        <v>465.45</v>
      </c>
      <c r="F636">
        <v>316.99</v>
      </c>
      <c r="G636">
        <v>28130</v>
      </c>
      <c r="H636">
        <v>316.99</v>
      </c>
      <c r="I636">
        <v>633</v>
      </c>
      <c r="J636">
        <v>475.5</v>
      </c>
      <c r="K636">
        <v>316.99</v>
      </c>
      <c r="L636">
        <v>168400</v>
      </c>
      <c r="M636">
        <v>1267</v>
      </c>
      <c r="N636">
        <v>416900</v>
      </c>
      <c r="O636">
        <v>158500</v>
      </c>
      <c r="P636">
        <v>1902</v>
      </c>
      <c r="Q636">
        <v>316.99</v>
      </c>
      <c r="R636">
        <v>6339</v>
      </c>
      <c r="S636">
        <v>1730</v>
      </c>
      <c r="T636">
        <v>2035.5</v>
      </c>
      <c r="U636">
        <v>316.99</v>
      </c>
      <c r="V636">
        <v>316.99</v>
      </c>
      <c r="W636">
        <v>316.99</v>
      </c>
      <c r="X636">
        <v>316.99</v>
      </c>
      <c r="Y636">
        <v>316.99</v>
      </c>
      <c r="Z636">
        <v>3770</v>
      </c>
      <c r="AA636">
        <v>63390</v>
      </c>
      <c r="AB636">
        <v>41209</v>
      </c>
      <c r="AC636">
        <v>7840</v>
      </c>
      <c r="AD636">
        <v>3140000</v>
      </c>
      <c r="AE636">
        <v>316.99</v>
      </c>
      <c r="AF636">
        <v>1555</v>
      </c>
      <c r="AG636">
        <v>316.99</v>
      </c>
      <c r="AH636">
        <v>26748</v>
      </c>
      <c r="AI636">
        <v>47449</v>
      </c>
      <c r="AJ636">
        <v>314900</v>
      </c>
      <c r="AK636">
        <v>316.99</v>
      </c>
      <c r="AL636">
        <v>356</v>
      </c>
      <c r="AM636">
        <v>852.9</v>
      </c>
      <c r="AN636">
        <v>316.99</v>
      </c>
      <c r="AO636">
        <v>961</v>
      </c>
      <c r="AP636">
        <v>316.99</v>
      </c>
      <c r="AQ636">
        <v>94849</v>
      </c>
      <c r="AR636">
        <v>4387</v>
      </c>
      <c r="AS636">
        <v>316.99</v>
      </c>
      <c r="AT636">
        <v>336.95</v>
      </c>
      <c r="AU636">
        <v>1884</v>
      </c>
      <c r="AV636">
        <v>30014</v>
      </c>
      <c r="AW636">
        <v>855.9</v>
      </c>
      <c r="AX636">
        <v>12879</v>
      </c>
      <c r="AY636">
        <v>733.99</v>
      </c>
      <c r="AZ636">
        <v>316.99</v>
      </c>
      <c r="BA636">
        <v>1143.2</v>
      </c>
      <c r="BB636">
        <v>1139.2</v>
      </c>
      <c r="BC636">
        <v>12779</v>
      </c>
      <c r="BD636">
        <v>506</v>
      </c>
      <c r="BE636">
        <v>326.89999999999998</v>
      </c>
      <c r="BF636">
        <v>316.99</v>
      </c>
      <c r="BG636">
        <v>316.99</v>
      </c>
      <c r="BH636">
        <v>1884</v>
      </c>
      <c r="BI636">
        <v>316.99</v>
      </c>
      <c r="BJ636">
        <v>3269</v>
      </c>
      <c r="BK636">
        <v>356</v>
      </c>
      <c r="BL636">
        <v>13772</v>
      </c>
      <c r="BM636">
        <v>9609</v>
      </c>
      <c r="BN636">
        <v>2028.8</v>
      </c>
      <c r="BO636">
        <v>1044.5</v>
      </c>
      <c r="BP636">
        <v>2669.5</v>
      </c>
      <c r="BQ636">
        <v>316.99</v>
      </c>
      <c r="BR636">
        <v>173.49</v>
      </c>
      <c r="BS636">
        <v>6604128</v>
      </c>
      <c r="BT636">
        <v>68213.399999999994</v>
      </c>
      <c r="BU636" t="str">
        <f>SRP[[#This Row],[Tier]]&amp;" - "&amp;DOLLAR(SRP[[#This Row],[United States]],2)&amp;" USD"</f>
        <v>634 - $316.99 USD</v>
      </c>
      <c r="BV636" t="str">
        <f>WSP[[#This Row],[LOOKUP]]</f>
        <v>634 - $221.89 USD</v>
      </c>
    </row>
    <row r="637" spans="1:74" x14ac:dyDescent="0.25">
      <c r="A637">
        <v>635</v>
      </c>
      <c r="B637">
        <v>317.49</v>
      </c>
      <c r="C637">
        <v>24130</v>
      </c>
      <c r="D637">
        <v>1836.5</v>
      </c>
      <c r="E637">
        <v>466.2</v>
      </c>
      <c r="F637">
        <v>317.49</v>
      </c>
      <c r="G637">
        <v>28175</v>
      </c>
      <c r="H637">
        <v>317.49</v>
      </c>
      <c r="I637">
        <v>634</v>
      </c>
      <c r="J637">
        <v>476.25</v>
      </c>
      <c r="K637">
        <v>317.49</v>
      </c>
      <c r="L637">
        <v>168650</v>
      </c>
      <c r="M637">
        <v>1269</v>
      </c>
      <c r="N637">
        <v>417400</v>
      </c>
      <c r="O637">
        <v>158750</v>
      </c>
      <c r="P637">
        <v>1905</v>
      </c>
      <c r="Q637">
        <v>317.49</v>
      </c>
      <c r="R637">
        <v>6349</v>
      </c>
      <c r="S637">
        <v>1732.5</v>
      </c>
      <c r="T637">
        <v>2038.75</v>
      </c>
      <c r="U637">
        <v>317.49</v>
      </c>
      <c r="V637">
        <v>317.49</v>
      </c>
      <c r="W637">
        <v>317.49</v>
      </c>
      <c r="X637">
        <v>317.49</v>
      </c>
      <c r="Y637">
        <v>317.49</v>
      </c>
      <c r="Z637">
        <v>3776.5</v>
      </c>
      <c r="AA637">
        <v>63490</v>
      </c>
      <c r="AB637">
        <v>41274</v>
      </c>
      <c r="AC637">
        <v>7850</v>
      </c>
      <c r="AD637">
        <v>3145000</v>
      </c>
      <c r="AE637">
        <v>317.49</v>
      </c>
      <c r="AF637">
        <v>1557.5</v>
      </c>
      <c r="AG637">
        <v>317.49</v>
      </c>
      <c r="AH637">
        <v>26770</v>
      </c>
      <c r="AI637">
        <v>47524</v>
      </c>
      <c r="AJ637">
        <v>315400</v>
      </c>
      <c r="AK637">
        <v>317.49</v>
      </c>
      <c r="AL637">
        <v>356.5</v>
      </c>
      <c r="AM637">
        <v>854.25</v>
      </c>
      <c r="AN637">
        <v>317.49</v>
      </c>
      <c r="AO637">
        <v>963</v>
      </c>
      <c r="AP637">
        <v>317.49</v>
      </c>
      <c r="AQ637">
        <v>94999</v>
      </c>
      <c r="AR637">
        <v>4394</v>
      </c>
      <c r="AS637">
        <v>317.49</v>
      </c>
      <c r="AT637">
        <v>337.45</v>
      </c>
      <c r="AU637">
        <v>1886.5</v>
      </c>
      <c r="AV637">
        <v>30061.5</v>
      </c>
      <c r="AW637">
        <v>857.25</v>
      </c>
      <c r="AX637">
        <v>12899</v>
      </c>
      <c r="AY637">
        <v>734.99</v>
      </c>
      <c r="AZ637">
        <v>317.49</v>
      </c>
      <c r="BA637">
        <v>1145</v>
      </c>
      <c r="BB637">
        <v>1141</v>
      </c>
      <c r="BC637">
        <v>12799</v>
      </c>
      <c r="BD637">
        <v>506.5</v>
      </c>
      <c r="BE637">
        <v>327.39999999999998</v>
      </c>
      <c r="BF637">
        <v>317.49</v>
      </c>
      <c r="BG637">
        <v>317.49</v>
      </c>
      <c r="BH637">
        <v>1886.5</v>
      </c>
      <c r="BI637">
        <v>317.49</v>
      </c>
      <c r="BJ637">
        <v>3274</v>
      </c>
      <c r="BK637">
        <v>356.5</v>
      </c>
      <c r="BL637">
        <v>13795</v>
      </c>
      <c r="BM637">
        <v>9624</v>
      </c>
      <c r="BN637">
        <v>2032</v>
      </c>
      <c r="BO637">
        <v>1046.25</v>
      </c>
      <c r="BP637">
        <v>2673.75</v>
      </c>
      <c r="BQ637">
        <v>317.49</v>
      </c>
      <c r="BR637">
        <v>173.74</v>
      </c>
      <c r="BS637">
        <v>6614545</v>
      </c>
      <c r="BT637">
        <v>68321</v>
      </c>
      <c r="BU637" t="str">
        <f>SRP[[#This Row],[Tier]]&amp;" - "&amp;DOLLAR(SRP[[#This Row],[United States]],2)&amp;" USD"</f>
        <v>635 - $317.49 USD</v>
      </c>
      <c r="BV637" t="str">
        <f>WSP[[#This Row],[LOOKUP]]</f>
        <v>635 - $222.24 USD</v>
      </c>
    </row>
    <row r="638" spans="1:74" x14ac:dyDescent="0.25">
      <c r="A638">
        <v>636</v>
      </c>
      <c r="B638">
        <v>317.99</v>
      </c>
      <c r="C638">
        <v>24168</v>
      </c>
      <c r="D638">
        <v>1839</v>
      </c>
      <c r="E638">
        <v>466.95</v>
      </c>
      <c r="F638">
        <v>317.99</v>
      </c>
      <c r="G638">
        <v>28220</v>
      </c>
      <c r="H638">
        <v>317.99</v>
      </c>
      <c r="I638">
        <v>635</v>
      </c>
      <c r="J638">
        <v>477</v>
      </c>
      <c r="K638">
        <v>317.99</v>
      </c>
      <c r="L638">
        <v>168900</v>
      </c>
      <c r="M638">
        <v>1271</v>
      </c>
      <c r="N638">
        <v>417900</v>
      </c>
      <c r="O638">
        <v>159000</v>
      </c>
      <c r="P638">
        <v>1908</v>
      </c>
      <c r="Q638">
        <v>317.99</v>
      </c>
      <c r="R638">
        <v>6359</v>
      </c>
      <c r="S638">
        <v>1735</v>
      </c>
      <c r="T638">
        <v>2042</v>
      </c>
      <c r="U638">
        <v>317.99</v>
      </c>
      <c r="V638">
        <v>317.99</v>
      </c>
      <c r="W638">
        <v>317.99</v>
      </c>
      <c r="X638">
        <v>317.99</v>
      </c>
      <c r="Y638">
        <v>317.99</v>
      </c>
      <c r="Z638">
        <v>3783</v>
      </c>
      <c r="AA638">
        <v>63590</v>
      </c>
      <c r="AB638">
        <v>41339</v>
      </c>
      <c r="AC638">
        <v>7860</v>
      </c>
      <c r="AD638">
        <v>3150000</v>
      </c>
      <c r="AE638">
        <v>317.99</v>
      </c>
      <c r="AF638">
        <v>1560</v>
      </c>
      <c r="AG638">
        <v>317.99</v>
      </c>
      <c r="AH638">
        <v>26792</v>
      </c>
      <c r="AI638">
        <v>47599</v>
      </c>
      <c r="AJ638">
        <v>315900</v>
      </c>
      <c r="AK638">
        <v>317.99</v>
      </c>
      <c r="AL638">
        <v>357</v>
      </c>
      <c r="AM638">
        <v>855.6</v>
      </c>
      <c r="AN638">
        <v>317.99</v>
      </c>
      <c r="AO638">
        <v>964</v>
      </c>
      <c r="AP638">
        <v>317.99</v>
      </c>
      <c r="AQ638">
        <v>95149</v>
      </c>
      <c r="AR638">
        <v>4401</v>
      </c>
      <c r="AS638">
        <v>317.99</v>
      </c>
      <c r="AT638">
        <v>337.95</v>
      </c>
      <c r="AU638">
        <v>1889</v>
      </c>
      <c r="AV638">
        <v>30109</v>
      </c>
      <c r="AW638">
        <v>858.6</v>
      </c>
      <c r="AX638">
        <v>12919</v>
      </c>
      <c r="AY638">
        <v>735.99</v>
      </c>
      <c r="AZ638">
        <v>317.99</v>
      </c>
      <c r="BA638">
        <v>1146.8</v>
      </c>
      <c r="BB638">
        <v>1142.8</v>
      </c>
      <c r="BC638">
        <v>12819</v>
      </c>
      <c r="BD638">
        <v>507</v>
      </c>
      <c r="BE638">
        <v>327.9</v>
      </c>
      <c r="BF638">
        <v>317.99</v>
      </c>
      <c r="BG638">
        <v>317.99</v>
      </c>
      <c r="BH638">
        <v>1889</v>
      </c>
      <c r="BI638">
        <v>317.99</v>
      </c>
      <c r="BJ638">
        <v>3279</v>
      </c>
      <c r="BK638">
        <v>357</v>
      </c>
      <c r="BL638">
        <v>13818</v>
      </c>
      <c r="BM638">
        <v>9639</v>
      </c>
      <c r="BN638">
        <v>2035.2</v>
      </c>
      <c r="BO638">
        <v>1048</v>
      </c>
      <c r="BP638">
        <v>2678</v>
      </c>
      <c r="BQ638">
        <v>317.99</v>
      </c>
      <c r="BR638">
        <v>173.99</v>
      </c>
      <c r="BS638">
        <v>6624962</v>
      </c>
      <c r="BT638">
        <v>68428.600000000006</v>
      </c>
      <c r="BU638" t="str">
        <f>SRP[[#This Row],[Tier]]&amp;" - "&amp;DOLLAR(SRP[[#This Row],[United States]],2)&amp;" USD"</f>
        <v>636 - $317.99 USD</v>
      </c>
      <c r="BV638" t="str">
        <f>WSP[[#This Row],[LOOKUP]]</f>
        <v>636 - $222.59 USD</v>
      </c>
    </row>
    <row r="639" spans="1:74" x14ac:dyDescent="0.25">
      <c r="A639">
        <v>637</v>
      </c>
      <c r="B639">
        <v>318.49</v>
      </c>
      <c r="C639">
        <v>24206</v>
      </c>
      <c r="D639">
        <v>1841.5</v>
      </c>
      <c r="E639">
        <v>467.7</v>
      </c>
      <c r="F639">
        <v>318.49</v>
      </c>
      <c r="G639">
        <v>28265</v>
      </c>
      <c r="H639">
        <v>318.49</v>
      </c>
      <c r="I639">
        <v>636</v>
      </c>
      <c r="J639">
        <v>477.75</v>
      </c>
      <c r="K639">
        <v>318.49</v>
      </c>
      <c r="L639">
        <v>169150</v>
      </c>
      <c r="M639">
        <v>1273</v>
      </c>
      <c r="N639">
        <v>418400</v>
      </c>
      <c r="O639">
        <v>159250</v>
      </c>
      <c r="P639">
        <v>1911</v>
      </c>
      <c r="Q639">
        <v>318.49</v>
      </c>
      <c r="R639">
        <v>6369</v>
      </c>
      <c r="S639">
        <v>1737.5</v>
      </c>
      <c r="T639">
        <v>2045.25</v>
      </c>
      <c r="U639">
        <v>318.49</v>
      </c>
      <c r="V639">
        <v>318.49</v>
      </c>
      <c r="W639">
        <v>318.49</v>
      </c>
      <c r="X639">
        <v>318.49</v>
      </c>
      <c r="Y639">
        <v>318.49</v>
      </c>
      <c r="Z639">
        <v>3789.5</v>
      </c>
      <c r="AA639">
        <v>63690</v>
      </c>
      <c r="AB639">
        <v>41404</v>
      </c>
      <c r="AC639">
        <v>7870</v>
      </c>
      <c r="AD639">
        <v>3155000</v>
      </c>
      <c r="AE639">
        <v>318.49</v>
      </c>
      <c r="AF639">
        <v>1562.5</v>
      </c>
      <c r="AG639">
        <v>318.49</v>
      </c>
      <c r="AH639">
        <v>26814</v>
      </c>
      <c r="AI639">
        <v>47674</v>
      </c>
      <c r="AJ639">
        <v>316400</v>
      </c>
      <c r="AK639">
        <v>318.49</v>
      </c>
      <c r="AL639">
        <v>357.5</v>
      </c>
      <c r="AM639">
        <v>856.95</v>
      </c>
      <c r="AN639">
        <v>318.49</v>
      </c>
      <c r="AO639">
        <v>966</v>
      </c>
      <c r="AP639">
        <v>318.49</v>
      </c>
      <c r="AQ639">
        <v>95299</v>
      </c>
      <c r="AR639">
        <v>4408</v>
      </c>
      <c r="AS639">
        <v>318.49</v>
      </c>
      <c r="AT639">
        <v>338.45</v>
      </c>
      <c r="AU639">
        <v>1891.5</v>
      </c>
      <c r="AV639">
        <v>30156.5</v>
      </c>
      <c r="AW639">
        <v>859.95</v>
      </c>
      <c r="AX639">
        <v>12939</v>
      </c>
      <c r="AY639">
        <v>736.99</v>
      </c>
      <c r="AZ639">
        <v>318.49</v>
      </c>
      <c r="BA639">
        <v>1148.5999999999999</v>
      </c>
      <c r="BB639">
        <v>1144.5999999999999</v>
      </c>
      <c r="BC639">
        <v>12839</v>
      </c>
      <c r="BD639">
        <v>507.5</v>
      </c>
      <c r="BE639">
        <v>328.4</v>
      </c>
      <c r="BF639">
        <v>318.49</v>
      </c>
      <c r="BG639">
        <v>318.49</v>
      </c>
      <c r="BH639">
        <v>1891.5</v>
      </c>
      <c r="BI639">
        <v>318.49</v>
      </c>
      <c r="BJ639">
        <v>3284</v>
      </c>
      <c r="BK639">
        <v>357.5</v>
      </c>
      <c r="BL639">
        <v>13841</v>
      </c>
      <c r="BM639">
        <v>9654</v>
      </c>
      <c r="BN639">
        <v>2038.4</v>
      </c>
      <c r="BO639">
        <v>1049.75</v>
      </c>
      <c r="BP639">
        <v>2682.25</v>
      </c>
      <c r="BQ639">
        <v>318.49</v>
      </c>
      <c r="BR639">
        <v>174.24</v>
      </c>
      <c r="BS639">
        <v>6635379</v>
      </c>
      <c r="BT639">
        <v>68536.2</v>
      </c>
      <c r="BU639" t="str">
        <f>SRP[[#This Row],[Tier]]&amp;" - "&amp;DOLLAR(SRP[[#This Row],[United States]],2)&amp;" USD"</f>
        <v>637 - $318.49 USD</v>
      </c>
      <c r="BV639" t="str">
        <f>WSP[[#This Row],[LOOKUP]]</f>
        <v>637 - $222.94 USD</v>
      </c>
    </row>
    <row r="640" spans="1:74" x14ac:dyDescent="0.25">
      <c r="A640">
        <v>638</v>
      </c>
      <c r="B640">
        <v>318.99</v>
      </c>
      <c r="C640">
        <v>24244</v>
      </c>
      <c r="D640">
        <v>1844</v>
      </c>
      <c r="E640">
        <v>468.45</v>
      </c>
      <c r="F640">
        <v>318.99</v>
      </c>
      <c r="G640">
        <v>28310</v>
      </c>
      <c r="H640">
        <v>318.99</v>
      </c>
      <c r="I640">
        <v>637</v>
      </c>
      <c r="J640">
        <v>478.5</v>
      </c>
      <c r="K640">
        <v>318.99</v>
      </c>
      <c r="L640">
        <v>169400</v>
      </c>
      <c r="M640">
        <v>1275</v>
      </c>
      <c r="N640">
        <v>418900</v>
      </c>
      <c r="O640">
        <v>159500</v>
      </c>
      <c r="P640">
        <v>1914</v>
      </c>
      <c r="Q640">
        <v>318.99</v>
      </c>
      <c r="R640">
        <v>6379</v>
      </c>
      <c r="S640">
        <v>1740</v>
      </c>
      <c r="T640">
        <v>2048.5</v>
      </c>
      <c r="U640">
        <v>318.99</v>
      </c>
      <c r="V640">
        <v>318.99</v>
      </c>
      <c r="W640">
        <v>318.99</v>
      </c>
      <c r="X640">
        <v>318.99</v>
      </c>
      <c r="Y640">
        <v>318.99</v>
      </c>
      <c r="Z640">
        <v>3796</v>
      </c>
      <c r="AA640">
        <v>63790</v>
      </c>
      <c r="AB640">
        <v>41469</v>
      </c>
      <c r="AC640">
        <v>7880</v>
      </c>
      <c r="AD640">
        <v>3160000</v>
      </c>
      <c r="AE640">
        <v>318.99</v>
      </c>
      <c r="AF640">
        <v>1565</v>
      </c>
      <c r="AG640">
        <v>318.99</v>
      </c>
      <c r="AH640">
        <v>26836</v>
      </c>
      <c r="AI640">
        <v>47749</v>
      </c>
      <c r="AJ640">
        <v>316900</v>
      </c>
      <c r="AK640">
        <v>318.99</v>
      </c>
      <c r="AL640">
        <v>358</v>
      </c>
      <c r="AM640">
        <v>858.3</v>
      </c>
      <c r="AN640">
        <v>318.99</v>
      </c>
      <c r="AO640">
        <v>967</v>
      </c>
      <c r="AP640">
        <v>318.99</v>
      </c>
      <c r="AQ640">
        <v>95449</v>
      </c>
      <c r="AR640">
        <v>4415</v>
      </c>
      <c r="AS640">
        <v>318.99</v>
      </c>
      <c r="AT640">
        <v>338.95</v>
      </c>
      <c r="AU640">
        <v>1894</v>
      </c>
      <c r="AV640">
        <v>30204</v>
      </c>
      <c r="AW640">
        <v>861.3</v>
      </c>
      <c r="AX640">
        <v>12959</v>
      </c>
      <c r="AY640">
        <v>737.99</v>
      </c>
      <c r="AZ640">
        <v>318.99</v>
      </c>
      <c r="BA640">
        <v>1150.4000000000001</v>
      </c>
      <c r="BB640">
        <v>1146.4000000000001</v>
      </c>
      <c r="BC640">
        <v>12859</v>
      </c>
      <c r="BD640">
        <v>508</v>
      </c>
      <c r="BE640">
        <v>328.9</v>
      </c>
      <c r="BF640">
        <v>318.99</v>
      </c>
      <c r="BG640">
        <v>318.99</v>
      </c>
      <c r="BH640">
        <v>1894</v>
      </c>
      <c r="BI640">
        <v>318.99</v>
      </c>
      <c r="BJ640">
        <v>3289</v>
      </c>
      <c r="BK640">
        <v>358</v>
      </c>
      <c r="BL640">
        <v>13864</v>
      </c>
      <c r="BM640">
        <v>9669</v>
      </c>
      <c r="BN640">
        <v>2041.6</v>
      </c>
      <c r="BO640">
        <v>1051.5</v>
      </c>
      <c r="BP640">
        <v>2686.5</v>
      </c>
      <c r="BQ640">
        <v>318.99</v>
      </c>
      <c r="BR640">
        <v>174.49</v>
      </c>
      <c r="BS640">
        <v>6645796</v>
      </c>
      <c r="BT640">
        <v>68643.8</v>
      </c>
      <c r="BU640" t="str">
        <f>SRP[[#This Row],[Tier]]&amp;" - "&amp;DOLLAR(SRP[[#This Row],[United States]],2)&amp;" USD"</f>
        <v>638 - $318.99 USD</v>
      </c>
      <c r="BV640" t="str">
        <f>WSP[[#This Row],[LOOKUP]]</f>
        <v>638 - $223.29 USD</v>
      </c>
    </row>
    <row r="641" spans="1:74" x14ac:dyDescent="0.25">
      <c r="A641">
        <v>639</v>
      </c>
      <c r="B641">
        <v>319.49</v>
      </c>
      <c r="C641">
        <v>24282</v>
      </c>
      <c r="D641">
        <v>1846.5</v>
      </c>
      <c r="E641">
        <v>469.2</v>
      </c>
      <c r="F641">
        <v>319.49</v>
      </c>
      <c r="G641">
        <v>28355</v>
      </c>
      <c r="H641">
        <v>319.49</v>
      </c>
      <c r="I641">
        <v>638</v>
      </c>
      <c r="J641">
        <v>479.25</v>
      </c>
      <c r="K641">
        <v>319.49</v>
      </c>
      <c r="L641">
        <v>169650</v>
      </c>
      <c r="M641">
        <v>1277</v>
      </c>
      <c r="N641">
        <v>419400</v>
      </c>
      <c r="O641">
        <v>159750</v>
      </c>
      <c r="P641">
        <v>1917</v>
      </c>
      <c r="Q641">
        <v>319.49</v>
      </c>
      <c r="R641">
        <v>6389</v>
      </c>
      <c r="S641">
        <v>1742.5</v>
      </c>
      <c r="T641">
        <v>2051.75</v>
      </c>
      <c r="U641">
        <v>319.49</v>
      </c>
      <c r="V641">
        <v>319.49</v>
      </c>
      <c r="W641">
        <v>319.49</v>
      </c>
      <c r="X641">
        <v>319.49</v>
      </c>
      <c r="Y641">
        <v>319.49</v>
      </c>
      <c r="Z641">
        <v>3802.5</v>
      </c>
      <c r="AA641">
        <v>63890</v>
      </c>
      <c r="AB641">
        <v>41534</v>
      </c>
      <c r="AC641">
        <v>7890</v>
      </c>
      <c r="AD641">
        <v>3165000</v>
      </c>
      <c r="AE641">
        <v>319.49</v>
      </c>
      <c r="AF641">
        <v>1567.5</v>
      </c>
      <c r="AG641">
        <v>319.49</v>
      </c>
      <c r="AH641">
        <v>26858</v>
      </c>
      <c r="AI641">
        <v>47824</v>
      </c>
      <c r="AJ641">
        <v>317400</v>
      </c>
      <c r="AK641">
        <v>319.49</v>
      </c>
      <c r="AL641">
        <v>358.5</v>
      </c>
      <c r="AM641">
        <v>859.65</v>
      </c>
      <c r="AN641">
        <v>319.49</v>
      </c>
      <c r="AO641">
        <v>969</v>
      </c>
      <c r="AP641">
        <v>319.49</v>
      </c>
      <c r="AQ641">
        <v>95599</v>
      </c>
      <c r="AR641">
        <v>4422</v>
      </c>
      <c r="AS641">
        <v>319.49</v>
      </c>
      <c r="AT641">
        <v>339.45</v>
      </c>
      <c r="AU641">
        <v>1896.5</v>
      </c>
      <c r="AV641">
        <v>30251.5</v>
      </c>
      <c r="AW641">
        <v>862.65</v>
      </c>
      <c r="AX641">
        <v>12979</v>
      </c>
      <c r="AY641">
        <v>738.99</v>
      </c>
      <c r="AZ641">
        <v>319.49</v>
      </c>
      <c r="BA641">
        <v>1152.2</v>
      </c>
      <c r="BB641">
        <v>1148.2</v>
      </c>
      <c r="BC641">
        <v>12879</v>
      </c>
      <c r="BD641">
        <v>508.5</v>
      </c>
      <c r="BE641">
        <v>329.4</v>
      </c>
      <c r="BF641">
        <v>319.49</v>
      </c>
      <c r="BG641">
        <v>319.49</v>
      </c>
      <c r="BH641">
        <v>1896.5</v>
      </c>
      <c r="BI641">
        <v>319.49</v>
      </c>
      <c r="BJ641">
        <v>3294</v>
      </c>
      <c r="BK641">
        <v>358.5</v>
      </c>
      <c r="BL641">
        <v>13887</v>
      </c>
      <c r="BM641">
        <v>9684</v>
      </c>
      <c r="BN641">
        <v>2044.8</v>
      </c>
      <c r="BO641">
        <v>1053.25</v>
      </c>
      <c r="BP641">
        <v>2690.75</v>
      </c>
      <c r="BQ641">
        <v>319.49</v>
      </c>
      <c r="BR641">
        <v>174.74</v>
      </c>
      <c r="BS641">
        <v>6656213</v>
      </c>
      <c r="BT641">
        <v>68751.399999999994</v>
      </c>
      <c r="BU641" t="str">
        <f>SRP[[#This Row],[Tier]]&amp;" - "&amp;DOLLAR(SRP[[#This Row],[United States]],2)&amp;" USD"</f>
        <v>639 - $319.49 USD</v>
      </c>
      <c r="BV641" t="str">
        <f>WSP[[#This Row],[LOOKUP]]</f>
        <v>639 - $223.64 USD</v>
      </c>
    </row>
    <row r="642" spans="1:74" x14ac:dyDescent="0.25">
      <c r="A642">
        <v>640</v>
      </c>
      <c r="B642">
        <v>319.99</v>
      </c>
      <c r="C642">
        <v>24320</v>
      </c>
      <c r="D642">
        <v>1849</v>
      </c>
      <c r="E642">
        <v>469.95</v>
      </c>
      <c r="F642">
        <v>319.99</v>
      </c>
      <c r="G642">
        <v>28400</v>
      </c>
      <c r="H642">
        <v>319.99</v>
      </c>
      <c r="I642">
        <v>639</v>
      </c>
      <c r="J642">
        <v>480</v>
      </c>
      <c r="K642">
        <v>319.99</v>
      </c>
      <c r="L642">
        <v>169900</v>
      </c>
      <c r="M642">
        <v>1279</v>
      </c>
      <c r="N642">
        <v>419900</v>
      </c>
      <c r="O642">
        <v>160000</v>
      </c>
      <c r="P642">
        <v>1920</v>
      </c>
      <c r="Q642">
        <v>319.99</v>
      </c>
      <c r="R642">
        <v>6399</v>
      </c>
      <c r="S642">
        <v>1745</v>
      </c>
      <c r="T642">
        <v>2055</v>
      </c>
      <c r="U642">
        <v>319.99</v>
      </c>
      <c r="V642">
        <v>319.99</v>
      </c>
      <c r="W642">
        <v>319.99</v>
      </c>
      <c r="X642">
        <v>319.99</v>
      </c>
      <c r="Y642">
        <v>319.99</v>
      </c>
      <c r="Z642">
        <v>3809</v>
      </c>
      <c r="AA642">
        <v>63990</v>
      </c>
      <c r="AB642">
        <v>41599</v>
      </c>
      <c r="AC642">
        <v>7900</v>
      </c>
      <c r="AD642">
        <v>3170000</v>
      </c>
      <c r="AE642">
        <v>319.99</v>
      </c>
      <c r="AF642">
        <v>1570</v>
      </c>
      <c r="AG642">
        <v>319.99</v>
      </c>
      <c r="AH642">
        <v>26880</v>
      </c>
      <c r="AI642">
        <v>47899</v>
      </c>
      <c r="AJ642">
        <v>317900</v>
      </c>
      <c r="AK642">
        <v>319.99</v>
      </c>
      <c r="AL642">
        <v>359</v>
      </c>
      <c r="AM642">
        <v>861</v>
      </c>
      <c r="AN642">
        <v>319.99</v>
      </c>
      <c r="AO642">
        <v>970</v>
      </c>
      <c r="AP642">
        <v>319.99</v>
      </c>
      <c r="AQ642">
        <v>95749</v>
      </c>
      <c r="AR642">
        <v>4429</v>
      </c>
      <c r="AS642">
        <v>319.99</v>
      </c>
      <c r="AT642">
        <v>339.95</v>
      </c>
      <c r="AU642">
        <v>1899</v>
      </c>
      <c r="AV642">
        <v>30299</v>
      </c>
      <c r="AW642">
        <v>864</v>
      </c>
      <c r="AX642">
        <v>12999</v>
      </c>
      <c r="AY642">
        <v>739.99</v>
      </c>
      <c r="AZ642">
        <v>319.99</v>
      </c>
      <c r="BA642">
        <v>1154</v>
      </c>
      <c r="BB642">
        <v>1150</v>
      </c>
      <c r="BC642">
        <v>12899</v>
      </c>
      <c r="BD642">
        <v>509</v>
      </c>
      <c r="BE642">
        <v>329.9</v>
      </c>
      <c r="BF642">
        <v>319.99</v>
      </c>
      <c r="BG642">
        <v>319.99</v>
      </c>
      <c r="BH642">
        <v>1899</v>
      </c>
      <c r="BI642">
        <v>319.99</v>
      </c>
      <c r="BJ642">
        <v>3299</v>
      </c>
      <c r="BK642">
        <v>359</v>
      </c>
      <c r="BL642">
        <v>13910</v>
      </c>
      <c r="BM642">
        <v>9699</v>
      </c>
      <c r="BN642">
        <v>2048</v>
      </c>
      <c r="BO642">
        <v>1055</v>
      </c>
      <c r="BP642">
        <v>2695</v>
      </c>
      <c r="BQ642">
        <v>319.99</v>
      </c>
      <c r="BR642">
        <v>174.99</v>
      </c>
      <c r="BS642">
        <v>6666630</v>
      </c>
      <c r="BT642">
        <v>68859</v>
      </c>
      <c r="BU642" t="str">
        <f>SRP[[#This Row],[Tier]]&amp;" - "&amp;DOLLAR(SRP[[#This Row],[United States]],2)&amp;" USD"</f>
        <v>640 - $319.99 USD</v>
      </c>
      <c r="BV642" t="str">
        <f>WSP[[#This Row],[LOOKUP]]</f>
        <v>640 - $223.99 USD</v>
      </c>
    </row>
    <row r="643" spans="1:74" x14ac:dyDescent="0.25">
      <c r="A643">
        <v>641</v>
      </c>
      <c r="B643">
        <v>320.49</v>
      </c>
      <c r="C643">
        <v>24358</v>
      </c>
      <c r="D643">
        <v>1851.5</v>
      </c>
      <c r="E643">
        <v>470.7</v>
      </c>
      <c r="F643">
        <v>320.49</v>
      </c>
      <c r="G643">
        <v>28445</v>
      </c>
      <c r="H643">
        <v>320.49</v>
      </c>
      <c r="I643">
        <v>640</v>
      </c>
      <c r="J643">
        <v>480.75</v>
      </c>
      <c r="K643">
        <v>320.49</v>
      </c>
      <c r="L643">
        <v>170150</v>
      </c>
      <c r="M643">
        <v>1281</v>
      </c>
      <c r="N643">
        <v>420400</v>
      </c>
      <c r="O643">
        <v>160250</v>
      </c>
      <c r="P643">
        <v>1923</v>
      </c>
      <c r="Q643">
        <v>320.49</v>
      </c>
      <c r="R643">
        <v>6409</v>
      </c>
      <c r="S643">
        <v>1747.5</v>
      </c>
      <c r="T643">
        <v>2058.25</v>
      </c>
      <c r="U643">
        <v>320.49</v>
      </c>
      <c r="V643">
        <v>320.49</v>
      </c>
      <c r="W643">
        <v>320.49</v>
      </c>
      <c r="X643">
        <v>320.49</v>
      </c>
      <c r="Y643">
        <v>320.49</v>
      </c>
      <c r="Z643">
        <v>3815.5</v>
      </c>
      <c r="AA643">
        <v>64090</v>
      </c>
      <c r="AB643">
        <v>41664</v>
      </c>
      <c r="AC643">
        <v>7910</v>
      </c>
      <c r="AD643">
        <v>3175000</v>
      </c>
      <c r="AE643">
        <v>320.49</v>
      </c>
      <c r="AF643">
        <v>1572.5</v>
      </c>
      <c r="AG643">
        <v>320.49</v>
      </c>
      <c r="AH643">
        <v>26902</v>
      </c>
      <c r="AI643">
        <v>47974</v>
      </c>
      <c r="AJ643">
        <v>318400</v>
      </c>
      <c r="AK643">
        <v>320.49</v>
      </c>
      <c r="AL643">
        <v>359.5</v>
      </c>
      <c r="AM643">
        <v>862.35</v>
      </c>
      <c r="AN643">
        <v>320.49</v>
      </c>
      <c r="AO643">
        <v>972</v>
      </c>
      <c r="AP643">
        <v>320.49</v>
      </c>
      <c r="AQ643">
        <v>95899</v>
      </c>
      <c r="AR643">
        <v>4436</v>
      </c>
      <c r="AS643">
        <v>320.49</v>
      </c>
      <c r="AT643">
        <v>340.45</v>
      </c>
      <c r="AU643">
        <v>1901.5</v>
      </c>
      <c r="AV643">
        <v>30346.5</v>
      </c>
      <c r="AW643">
        <v>865.35</v>
      </c>
      <c r="AX643">
        <v>13019</v>
      </c>
      <c r="AY643">
        <v>740.99</v>
      </c>
      <c r="AZ643">
        <v>320.49</v>
      </c>
      <c r="BA643">
        <v>1155.8</v>
      </c>
      <c r="BB643">
        <v>1151.8</v>
      </c>
      <c r="BC643">
        <v>12919</v>
      </c>
      <c r="BD643">
        <v>509.5</v>
      </c>
      <c r="BE643">
        <v>330.4</v>
      </c>
      <c r="BF643">
        <v>320.49</v>
      </c>
      <c r="BG643">
        <v>320.49</v>
      </c>
      <c r="BH643">
        <v>1901.5</v>
      </c>
      <c r="BI643">
        <v>320.49</v>
      </c>
      <c r="BJ643">
        <v>3304</v>
      </c>
      <c r="BK643">
        <v>359.5</v>
      </c>
      <c r="BL643">
        <v>13933</v>
      </c>
      <c r="BM643">
        <v>9714</v>
      </c>
      <c r="BN643">
        <v>2051.1999999999998</v>
      </c>
      <c r="BO643">
        <v>1056.75</v>
      </c>
      <c r="BP643">
        <v>2699.25</v>
      </c>
      <c r="BQ643">
        <v>320.49</v>
      </c>
      <c r="BR643">
        <v>175.24</v>
      </c>
      <c r="BS643">
        <v>6677047</v>
      </c>
      <c r="BT643">
        <v>68966.600000000006</v>
      </c>
      <c r="BU643" t="str">
        <f>SRP[[#This Row],[Tier]]&amp;" - "&amp;DOLLAR(SRP[[#This Row],[United States]],2)&amp;" USD"</f>
        <v>641 - $320.49 USD</v>
      </c>
      <c r="BV643" t="str">
        <f>WSP[[#This Row],[LOOKUP]]</f>
        <v>641 - $224.34 USD</v>
      </c>
    </row>
    <row r="644" spans="1:74" x14ac:dyDescent="0.25">
      <c r="A644">
        <v>642</v>
      </c>
      <c r="B644">
        <v>320.99</v>
      </c>
      <c r="C644">
        <v>24396</v>
      </c>
      <c r="D644">
        <v>1854</v>
      </c>
      <c r="E644">
        <v>471.45</v>
      </c>
      <c r="F644">
        <v>320.99</v>
      </c>
      <c r="G644">
        <v>28490</v>
      </c>
      <c r="H644">
        <v>320.99</v>
      </c>
      <c r="I644">
        <v>641</v>
      </c>
      <c r="J644">
        <v>481.5</v>
      </c>
      <c r="K644">
        <v>320.99</v>
      </c>
      <c r="L644">
        <v>170400</v>
      </c>
      <c r="M644">
        <v>1283</v>
      </c>
      <c r="N644">
        <v>420900</v>
      </c>
      <c r="O644">
        <v>160500</v>
      </c>
      <c r="P644">
        <v>1926</v>
      </c>
      <c r="Q644">
        <v>320.99</v>
      </c>
      <c r="R644">
        <v>6419</v>
      </c>
      <c r="S644">
        <v>1750</v>
      </c>
      <c r="T644">
        <v>2061.5</v>
      </c>
      <c r="U644">
        <v>320.99</v>
      </c>
      <c r="V644">
        <v>320.99</v>
      </c>
      <c r="W644">
        <v>320.99</v>
      </c>
      <c r="X644">
        <v>320.99</v>
      </c>
      <c r="Y644">
        <v>320.99</v>
      </c>
      <c r="Z644">
        <v>3822</v>
      </c>
      <c r="AA644">
        <v>64190</v>
      </c>
      <c r="AB644">
        <v>41729</v>
      </c>
      <c r="AC644">
        <v>7920</v>
      </c>
      <c r="AD644">
        <v>3180000</v>
      </c>
      <c r="AE644">
        <v>320.99</v>
      </c>
      <c r="AF644">
        <v>1575</v>
      </c>
      <c r="AG644">
        <v>320.99</v>
      </c>
      <c r="AH644">
        <v>26924</v>
      </c>
      <c r="AI644">
        <v>48049</v>
      </c>
      <c r="AJ644">
        <v>318900</v>
      </c>
      <c r="AK644">
        <v>320.99</v>
      </c>
      <c r="AL644">
        <v>360</v>
      </c>
      <c r="AM644">
        <v>863.7</v>
      </c>
      <c r="AN644">
        <v>320.99</v>
      </c>
      <c r="AO644">
        <v>973</v>
      </c>
      <c r="AP644">
        <v>320.99</v>
      </c>
      <c r="AQ644">
        <v>96049</v>
      </c>
      <c r="AR644">
        <v>4443</v>
      </c>
      <c r="AS644">
        <v>320.99</v>
      </c>
      <c r="AT644">
        <v>340.95</v>
      </c>
      <c r="AU644">
        <v>1904</v>
      </c>
      <c r="AV644">
        <v>30394</v>
      </c>
      <c r="AW644">
        <v>866.7</v>
      </c>
      <c r="AX644">
        <v>13039</v>
      </c>
      <c r="AY644">
        <v>741.99</v>
      </c>
      <c r="AZ644">
        <v>320.99</v>
      </c>
      <c r="BA644">
        <v>1157.5999999999999</v>
      </c>
      <c r="BB644">
        <v>1153.5999999999999</v>
      </c>
      <c r="BC644">
        <v>12939</v>
      </c>
      <c r="BD644">
        <v>510</v>
      </c>
      <c r="BE644">
        <v>330.9</v>
      </c>
      <c r="BF644">
        <v>320.99</v>
      </c>
      <c r="BG644">
        <v>320.99</v>
      </c>
      <c r="BH644">
        <v>1904</v>
      </c>
      <c r="BI644">
        <v>320.99</v>
      </c>
      <c r="BJ644">
        <v>3309</v>
      </c>
      <c r="BK644">
        <v>360</v>
      </c>
      <c r="BL644">
        <v>13956</v>
      </c>
      <c r="BM644">
        <v>9729</v>
      </c>
      <c r="BN644">
        <v>2054.4</v>
      </c>
      <c r="BO644">
        <v>1058.5</v>
      </c>
      <c r="BP644">
        <v>2703.5</v>
      </c>
      <c r="BQ644">
        <v>320.99</v>
      </c>
      <c r="BR644">
        <v>175.49</v>
      </c>
      <c r="BS644">
        <v>6687464</v>
      </c>
      <c r="BT644">
        <v>69074.2</v>
      </c>
      <c r="BU644" t="str">
        <f>SRP[[#This Row],[Tier]]&amp;" - "&amp;DOLLAR(SRP[[#This Row],[United States]],2)&amp;" USD"</f>
        <v>642 - $320.99 USD</v>
      </c>
      <c r="BV644" t="str">
        <f>WSP[[#This Row],[LOOKUP]]</f>
        <v>642 - $224.69 USD</v>
      </c>
    </row>
    <row r="645" spans="1:74" x14ac:dyDescent="0.25">
      <c r="A645">
        <v>643</v>
      </c>
      <c r="B645">
        <v>321.49</v>
      </c>
      <c r="C645">
        <v>24434</v>
      </c>
      <c r="D645">
        <v>1856.5</v>
      </c>
      <c r="E645">
        <v>472.2</v>
      </c>
      <c r="F645">
        <v>321.49</v>
      </c>
      <c r="G645">
        <v>28535</v>
      </c>
      <c r="H645">
        <v>321.49</v>
      </c>
      <c r="I645">
        <v>642</v>
      </c>
      <c r="J645">
        <v>482.25</v>
      </c>
      <c r="K645">
        <v>321.49</v>
      </c>
      <c r="L645">
        <v>170650</v>
      </c>
      <c r="M645">
        <v>1285</v>
      </c>
      <c r="N645">
        <v>421400</v>
      </c>
      <c r="O645">
        <v>160750</v>
      </c>
      <c r="P645">
        <v>1929</v>
      </c>
      <c r="Q645">
        <v>321.49</v>
      </c>
      <c r="R645">
        <v>6429</v>
      </c>
      <c r="S645">
        <v>1752.5</v>
      </c>
      <c r="T645">
        <v>2064.75</v>
      </c>
      <c r="U645">
        <v>321.49</v>
      </c>
      <c r="V645">
        <v>321.49</v>
      </c>
      <c r="W645">
        <v>321.49</v>
      </c>
      <c r="X645">
        <v>321.49</v>
      </c>
      <c r="Y645">
        <v>321.49</v>
      </c>
      <c r="Z645">
        <v>3828.5</v>
      </c>
      <c r="AA645">
        <v>64290</v>
      </c>
      <c r="AB645">
        <v>41794</v>
      </c>
      <c r="AC645">
        <v>7930</v>
      </c>
      <c r="AD645">
        <v>3185000</v>
      </c>
      <c r="AE645">
        <v>321.49</v>
      </c>
      <c r="AF645">
        <v>1577.5</v>
      </c>
      <c r="AG645">
        <v>321.49</v>
      </c>
      <c r="AH645">
        <v>26946</v>
      </c>
      <c r="AI645">
        <v>48124</v>
      </c>
      <c r="AJ645">
        <v>319400</v>
      </c>
      <c r="AK645">
        <v>321.49</v>
      </c>
      <c r="AL645">
        <v>360.5</v>
      </c>
      <c r="AM645">
        <v>865.05</v>
      </c>
      <c r="AN645">
        <v>321.49</v>
      </c>
      <c r="AO645">
        <v>975</v>
      </c>
      <c r="AP645">
        <v>321.49</v>
      </c>
      <c r="AQ645">
        <v>96199</v>
      </c>
      <c r="AR645">
        <v>4450</v>
      </c>
      <c r="AS645">
        <v>321.49</v>
      </c>
      <c r="AT645">
        <v>341.45</v>
      </c>
      <c r="AU645">
        <v>1906.5</v>
      </c>
      <c r="AV645">
        <v>30441.5</v>
      </c>
      <c r="AW645">
        <v>868.05</v>
      </c>
      <c r="AX645">
        <v>13059</v>
      </c>
      <c r="AY645">
        <v>742.99</v>
      </c>
      <c r="AZ645">
        <v>321.49</v>
      </c>
      <c r="BA645">
        <v>1159.4000000000001</v>
      </c>
      <c r="BB645">
        <v>1155.4000000000001</v>
      </c>
      <c r="BC645">
        <v>12959</v>
      </c>
      <c r="BD645">
        <v>510.5</v>
      </c>
      <c r="BE645">
        <v>331.4</v>
      </c>
      <c r="BF645">
        <v>321.49</v>
      </c>
      <c r="BG645">
        <v>321.49</v>
      </c>
      <c r="BH645">
        <v>1906.5</v>
      </c>
      <c r="BI645">
        <v>321.49</v>
      </c>
      <c r="BJ645">
        <v>3314</v>
      </c>
      <c r="BK645">
        <v>360.5</v>
      </c>
      <c r="BL645">
        <v>13979</v>
      </c>
      <c r="BM645">
        <v>9744</v>
      </c>
      <c r="BN645">
        <v>2057.6</v>
      </c>
      <c r="BO645">
        <v>1060.25</v>
      </c>
      <c r="BP645">
        <v>2707.75</v>
      </c>
      <c r="BQ645">
        <v>321.49</v>
      </c>
      <c r="BR645">
        <v>175.74</v>
      </c>
      <c r="BS645">
        <v>6697881</v>
      </c>
      <c r="BT645">
        <v>69181.8</v>
      </c>
      <c r="BU645" t="str">
        <f>SRP[[#This Row],[Tier]]&amp;" - "&amp;DOLLAR(SRP[[#This Row],[United States]],2)&amp;" USD"</f>
        <v>643 - $321.49 USD</v>
      </c>
      <c r="BV645" t="str">
        <f>WSP[[#This Row],[LOOKUP]]</f>
        <v>643 - $225.04 USD</v>
      </c>
    </row>
    <row r="646" spans="1:74" x14ac:dyDescent="0.25">
      <c r="A646">
        <v>644</v>
      </c>
      <c r="B646">
        <v>321.99</v>
      </c>
      <c r="C646">
        <v>24472</v>
      </c>
      <c r="D646">
        <v>1859</v>
      </c>
      <c r="E646">
        <v>472.95</v>
      </c>
      <c r="F646">
        <v>321.99</v>
      </c>
      <c r="G646">
        <v>28580</v>
      </c>
      <c r="H646">
        <v>321.99</v>
      </c>
      <c r="I646">
        <v>643</v>
      </c>
      <c r="J646">
        <v>483</v>
      </c>
      <c r="K646">
        <v>321.99</v>
      </c>
      <c r="L646">
        <v>170900</v>
      </c>
      <c r="M646">
        <v>1287</v>
      </c>
      <c r="N646">
        <v>421900</v>
      </c>
      <c r="O646">
        <v>161000</v>
      </c>
      <c r="P646">
        <v>1932</v>
      </c>
      <c r="Q646">
        <v>321.99</v>
      </c>
      <c r="R646">
        <v>6439</v>
      </c>
      <c r="S646">
        <v>1755</v>
      </c>
      <c r="T646">
        <v>2068</v>
      </c>
      <c r="U646">
        <v>321.99</v>
      </c>
      <c r="V646">
        <v>321.99</v>
      </c>
      <c r="W646">
        <v>321.99</v>
      </c>
      <c r="X646">
        <v>321.99</v>
      </c>
      <c r="Y646">
        <v>321.99</v>
      </c>
      <c r="Z646">
        <v>3835</v>
      </c>
      <c r="AA646">
        <v>64390</v>
      </c>
      <c r="AB646">
        <v>41859</v>
      </c>
      <c r="AC646">
        <v>7940</v>
      </c>
      <c r="AD646">
        <v>3190000</v>
      </c>
      <c r="AE646">
        <v>321.99</v>
      </c>
      <c r="AF646">
        <v>1580</v>
      </c>
      <c r="AG646">
        <v>321.99</v>
      </c>
      <c r="AH646">
        <v>26968</v>
      </c>
      <c r="AI646">
        <v>48199</v>
      </c>
      <c r="AJ646">
        <v>319900</v>
      </c>
      <c r="AK646">
        <v>321.99</v>
      </c>
      <c r="AL646">
        <v>361</v>
      </c>
      <c r="AM646">
        <v>866.4</v>
      </c>
      <c r="AN646">
        <v>321.99</v>
      </c>
      <c r="AO646">
        <v>976</v>
      </c>
      <c r="AP646">
        <v>321.99</v>
      </c>
      <c r="AQ646">
        <v>96349</v>
      </c>
      <c r="AR646">
        <v>4457</v>
      </c>
      <c r="AS646">
        <v>321.99</v>
      </c>
      <c r="AT646">
        <v>341.95</v>
      </c>
      <c r="AU646">
        <v>1909</v>
      </c>
      <c r="AV646">
        <v>30489</v>
      </c>
      <c r="AW646">
        <v>869.4</v>
      </c>
      <c r="AX646">
        <v>13079</v>
      </c>
      <c r="AY646">
        <v>743.99</v>
      </c>
      <c r="AZ646">
        <v>321.99</v>
      </c>
      <c r="BA646">
        <v>1161.2</v>
      </c>
      <c r="BB646">
        <v>1157.2</v>
      </c>
      <c r="BC646">
        <v>12979</v>
      </c>
      <c r="BD646">
        <v>511</v>
      </c>
      <c r="BE646">
        <v>331.9</v>
      </c>
      <c r="BF646">
        <v>321.99</v>
      </c>
      <c r="BG646">
        <v>321.99</v>
      </c>
      <c r="BH646">
        <v>1909</v>
      </c>
      <c r="BI646">
        <v>321.99</v>
      </c>
      <c r="BJ646">
        <v>3319</v>
      </c>
      <c r="BK646">
        <v>361</v>
      </c>
      <c r="BL646">
        <v>14002</v>
      </c>
      <c r="BM646">
        <v>9759</v>
      </c>
      <c r="BN646">
        <v>2060.8000000000002</v>
      </c>
      <c r="BO646">
        <v>1062</v>
      </c>
      <c r="BP646">
        <v>2712</v>
      </c>
      <c r="BQ646">
        <v>321.99</v>
      </c>
      <c r="BR646">
        <v>175.99</v>
      </c>
      <c r="BS646">
        <v>6708298</v>
      </c>
      <c r="BT646">
        <v>69289.399999999994</v>
      </c>
      <c r="BU646" t="str">
        <f>SRP[[#This Row],[Tier]]&amp;" - "&amp;DOLLAR(SRP[[#This Row],[United States]],2)&amp;" USD"</f>
        <v>644 - $321.99 USD</v>
      </c>
      <c r="BV646" t="str">
        <f>WSP[[#This Row],[LOOKUP]]</f>
        <v>644 - $225.39 USD</v>
      </c>
    </row>
    <row r="647" spans="1:74" x14ac:dyDescent="0.25">
      <c r="A647">
        <v>645</v>
      </c>
      <c r="B647">
        <v>322.49</v>
      </c>
      <c r="C647">
        <v>24510</v>
      </c>
      <c r="D647">
        <v>1861.5</v>
      </c>
      <c r="E647">
        <v>473.7</v>
      </c>
      <c r="F647">
        <v>322.49</v>
      </c>
      <c r="G647">
        <v>28625</v>
      </c>
      <c r="H647">
        <v>322.49</v>
      </c>
      <c r="I647">
        <v>644</v>
      </c>
      <c r="J647">
        <v>483.75</v>
      </c>
      <c r="K647">
        <v>322.49</v>
      </c>
      <c r="L647">
        <v>171150</v>
      </c>
      <c r="M647">
        <v>1289</v>
      </c>
      <c r="N647">
        <v>422400</v>
      </c>
      <c r="O647">
        <v>161250</v>
      </c>
      <c r="P647">
        <v>1935</v>
      </c>
      <c r="Q647">
        <v>322.49</v>
      </c>
      <c r="R647">
        <v>6449</v>
      </c>
      <c r="S647">
        <v>1757.5</v>
      </c>
      <c r="T647">
        <v>2071.25</v>
      </c>
      <c r="U647">
        <v>322.49</v>
      </c>
      <c r="V647">
        <v>322.49</v>
      </c>
      <c r="W647">
        <v>322.49</v>
      </c>
      <c r="X647">
        <v>322.49</v>
      </c>
      <c r="Y647">
        <v>322.49</v>
      </c>
      <c r="Z647">
        <v>3841.5</v>
      </c>
      <c r="AA647">
        <v>64490</v>
      </c>
      <c r="AB647">
        <v>41924</v>
      </c>
      <c r="AC647">
        <v>7950</v>
      </c>
      <c r="AD647">
        <v>3195000</v>
      </c>
      <c r="AE647">
        <v>322.49</v>
      </c>
      <c r="AF647">
        <v>1582.5</v>
      </c>
      <c r="AG647">
        <v>322.49</v>
      </c>
      <c r="AH647">
        <v>26990</v>
      </c>
      <c r="AI647">
        <v>48274</v>
      </c>
      <c r="AJ647">
        <v>320400</v>
      </c>
      <c r="AK647">
        <v>322.49</v>
      </c>
      <c r="AL647">
        <v>361.5</v>
      </c>
      <c r="AM647">
        <v>867.75</v>
      </c>
      <c r="AN647">
        <v>322.49</v>
      </c>
      <c r="AO647">
        <v>978</v>
      </c>
      <c r="AP647">
        <v>322.49</v>
      </c>
      <c r="AQ647">
        <v>96499</v>
      </c>
      <c r="AR647">
        <v>4464</v>
      </c>
      <c r="AS647">
        <v>322.49</v>
      </c>
      <c r="AT647">
        <v>342.45</v>
      </c>
      <c r="AU647">
        <v>1911.5</v>
      </c>
      <c r="AV647">
        <v>30536.5</v>
      </c>
      <c r="AW647">
        <v>870.75</v>
      </c>
      <c r="AX647">
        <v>13099</v>
      </c>
      <c r="AY647">
        <v>744.99</v>
      </c>
      <c r="AZ647">
        <v>322.49</v>
      </c>
      <c r="BA647">
        <v>1163</v>
      </c>
      <c r="BB647">
        <v>1159</v>
      </c>
      <c r="BC647">
        <v>12999</v>
      </c>
      <c r="BD647">
        <v>511.5</v>
      </c>
      <c r="BE647">
        <v>332.4</v>
      </c>
      <c r="BF647">
        <v>322.49</v>
      </c>
      <c r="BG647">
        <v>322.49</v>
      </c>
      <c r="BH647">
        <v>1911.5</v>
      </c>
      <c r="BI647">
        <v>322.49</v>
      </c>
      <c r="BJ647">
        <v>3324</v>
      </c>
      <c r="BK647">
        <v>361.5</v>
      </c>
      <c r="BL647">
        <v>14025</v>
      </c>
      <c r="BM647">
        <v>9774</v>
      </c>
      <c r="BN647">
        <v>2064</v>
      </c>
      <c r="BO647">
        <v>1063.75</v>
      </c>
      <c r="BP647">
        <v>2716.25</v>
      </c>
      <c r="BQ647">
        <v>322.49</v>
      </c>
      <c r="BR647">
        <v>176.24</v>
      </c>
      <c r="BS647">
        <v>6718715</v>
      </c>
      <c r="BT647">
        <v>69397</v>
      </c>
      <c r="BU647" t="str">
        <f>SRP[[#This Row],[Tier]]&amp;" - "&amp;DOLLAR(SRP[[#This Row],[United States]],2)&amp;" USD"</f>
        <v>645 - $322.49 USD</v>
      </c>
      <c r="BV647" t="str">
        <f>WSP[[#This Row],[LOOKUP]]</f>
        <v>645 - $225.74 USD</v>
      </c>
    </row>
    <row r="648" spans="1:74" x14ac:dyDescent="0.25">
      <c r="A648">
        <v>646</v>
      </c>
      <c r="B648">
        <v>322.99</v>
      </c>
      <c r="C648">
        <v>24548</v>
      </c>
      <c r="D648">
        <v>1864</v>
      </c>
      <c r="E648">
        <v>474.45</v>
      </c>
      <c r="F648">
        <v>322.99</v>
      </c>
      <c r="G648">
        <v>28670</v>
      </c>
      <c r="H648">
        <v>322.99</v>
      </c>
      <c r="I648">
        <v>645</v>
      </c>
      <c r="J648">
        <v>484.5</v>
      </c>
      <c r="K648">
        <v>322.99</v>
      </c>
      <c r="L648">
        <v>171400</v>
      </c>
      <c r="M648">
        <v>1291</v>
      </c>
      <c r="N648">
        <v>422900</v>
      </c>
      <c r="O648">
        <v>161500</v>
      </c>
      <c r="P648">
        <v>1938</v>
      </c>
      <c r="Q648">
        <v>322.99</v>
      </c>
      <c r="R648">
        <v>6459</v>
      </c>
      <c r="S648">
        <v>1760</v>
      </c>
      <c r="T648">
        <v>2074.5</v>
      </c>
      <c r="U648">
        <v>322.99</v>
      </c>
      <c r="V648">
        <v>322.99</v>
      </c>
      <c r="W648">
        <v>322.99</v>
      </c>
      <c r="X648">
        <v>322.99</v>
      </c>
      <c r="Y648">
        <v>322.99</v>
      </c>
      <c r="Z648">
        <v>3848</v>
      </c>
      <c r="AA648">
        <v>64590</v>
      </c>
      <c r="AB648">
        <v>41989</v>
      </c>
      <c r="AC648">
        <v>7960</v>
      </c>
      <c r="AD648">
        <v>3200000</v>
      </c>
      <c r="AE648">
        <v>322.99</v>
      </c>
      <c r="AF648">
        <v>1585</v>
      </c>
      <c r="AG648">
        <v>322.99</v>
      </c>
      <c r="AH648">
        <v>27012</v>
      </c>
      <c r="AI648">
        <v>48349</v>
      </c>
      <c r="AJ648">
        <v>320900</v>
      </c>
      <c r="AK648">
        <v>322.99</v>
      </c>
      <c r="AL648">
        <v>362</v>
      </c>
      <c r="AM648">
        <v>869.1</v>
      </c>
      <c r="AN648">
        <v>322.99</v>
      </c>
      <c r="AO648">
        <v>979</v>
      </c>
      <c r="AP648">
        <v>322.99</v>
      </c>
      <c r="AQ648">
        <v>96649</v>
      </c>
      <c r="AR648">
        <v>4471</v>
      </c>
      <c r="AS648">
        <v>322.99</v>
      </c>
      <c r="AT648">
        <v>342.95</v>
      </c>
      <c r="AU648">
        <v>1914</v>
      </c>
      <c r="AV648">
        <v>30584</v>
      </c>
      <c r="AW648">
        <v>872.1</v>
      </c>
      <c r="AX648">
        <v>13119</v>
      </c>
      <c r="AY648">
        <v>745.99</v>
      </c>
      <c r="AZ648">
        <v>322.99</v>
      </c>
      <c r="BA648">
        <v>1164.8</v>
      </c>
      <c r="BB648">
        <v>1160.8</v>
      </c>
      <c r="BC648">
        <v>13019</v>
      </c>
      <c r="BD648">
        <v>512</v>
      </c>
      <c r="BE648">
        <v>332.9</v>
      </c>
      <c r="BF648">
        <v>322.99</v>
      </c>
      <c r="BG648">
        <v>322.99</v>
      </c>
      <c r="BH648">
        <v>1914</v>
      </c>
      <c r="BI648">
        <v>322.99</v>
      </c>
      <c r="BJ648">
        <v>3329</v>
      </c>
      <c r="BK648">
        <v>362</v>
      </c>
      <c r="BL648">
        <v>14048</v>
      </c>
      <c r="BM648">
        <v>9789</v>
      </c>
      <c r="BN648">
        <v>2067.1999999999998</v>
      </c>
      <c r="BO648">
        <v>1065.5</v>
      </c>
      <c r="BP648">
        <v>2720.5</v>
      </c>
      <c r="BQ648">
        <v>322.99</v>
      </c>
      <c r="BR648">
        <v>176.49</v>
      </c>
      <c r="BS648">
        <v>6729132</v>
      </c>
      <c r="BT648">
        <v>69504.600000000006</v>
      </c>
      <c r="BU648" t="str">
        <f>SRP[[#This Row],[Tier]]&amp;" - "&amp;DOLLAR(SRP[[#This Row],[United States]],2)&amp;" USD"</f>
        <v>646 - $322.99 USD</v>
      </c>
      <c r="BV648" t="str">
        <f>WSP[[#This Row],[LOOKUP]]</f>
        <v>646 - $226.09 USD</v>
      </c>
    </row>
    <row r="649" spans="1:74" x14ac:dyDescent="0.25">
      <c r="A649">
        <v>647</v>
      </c>
      <c r="B649">
        <v>323.49</v>
      </c>
      <c r="C649">
        <v>24586</v>
      </c>
      <c r="D649">
        <v>1866.5</v>
      </c>
      <c r="E649">
        <v>475.2</v>
      </c>
      <c r="F649">
        <v>323.49</v>
      </c>
      <c r="G649">
        <v>28715</v>
      </c>
      <c r="H649">
        <v>323.49</v>
      </c>
      <c r="I649">
        <v>646</v>
      </c>
      <c r="J649">
        <v>485.25</v>
      </c>
      <c r="K649">
        <v>323.49</v>
      </c>
      <c r="L649">
        <v>171650</v>
      </c>
      <c r="M649">
        <v>1293</v>
      </c>
      <c r="N649">
        <v>423400</v>
      </c>
      <c r="O649">
        <v>161750</v>
      </c>
      <c r="P649">
        <v>1941</v>
      </c>
      <c r="Q649">
        <v>323.49</v>
      </c>
      <c r="R649">
        <v>6469</v>
      </c>
      <c r="S649">
        <v>1762.5</v>
      </c>
      <c r="T649">
        <v>2077.75</v>
      </c>
      <c r="U649">
        <v>323.49</v>
      </c>
      <c r="V649">
        <v>323.49</v>
      </c>
      <c r="W649">
        <v>323.49</v>
      </c>
      <c r="X649">
        <v>323.49</v>
      </c>
      <c r="Y649">
        <v>323.49</v>
      </c>
      <c r="Z649">
        <v>3854.5</v>
      </c>
      <c r="AA649">
        <v>64690</v>
      </c>
      <c r="AB649">
        <v>42054</v>
      </c>
      <c r="AC649">
        <v>7970</v>
      </c>
      <c r="AD649">
        <v>3205000</v>
      </c>
      <c r="AE649">
        <v>323.49</v>
      </c>
      <c r="AF649">
        <v>1587.5</v>
      </c>
      <c r="AG649">
        <v>323.49</v>
      </c>
      <c r="AH649">
        <v>27034</v>
      </c>
      <c r="AI649">
        <v>48424</v>
      </c>
      <c r="AJ649">
        <v>321400</v>
      </c>
      <c r="AK649">
        <v>323.49</v>
      </c>
      <c r="AL649">
        <v>362.5</v>
      </c>
      <c r="AM649">
        <v>870.45</v>
      </c>
      <c r="AN649">
        <v>323.49</v>
      </c>
      <c r="AO649">
        <v>981</v>
      </c>
      <c r="AP649">
        <v>323.49</v>
      </c>
      <c r="AQ649">
        <v>96799</v>
      </c>
      <c r="AR649">
        <v>4478</v>
      </c>
      <c r="AS649">
        <v>323.49</v>
      </c>
      <c r="AT649">
        <v>343.45</v>
      </c>
      <c r="AU649">
        <v>1916.5</v>
      </c>
      <c r="AV649">
        <v>30631.5</v>
      </c>
      <c r="AW649">
        <v>873.45</v>
      </c>
      <c r="AX649">
        <v>13139</v>
      </c>
      <c r="AY649">
        <v>746.99</v>
      </c>
      <c r="AZ649">
        <v>323.49</v>
      </c>
      <c r="BA649">
        <v>1166.5999999999999</v>
      </c>
      <c r="BB649">
        <v>1162.5999999999999</v>
      </c>
      <c r="BC649">
        <v>13039</v>
      </c>
      <c r="BD649">
        <v>512.5</v>
      </c>
      <c r="BE649">
        <v>333.4</v>
      </c>
      <c r="BF649">
        <v>323.49</v>
      </c>
      <c r="BG649">
        <v>323.49</v>
      </c>
      <c r="BH649">
        <v>1916.5</v>
      </c>
      <c r="BI649">
        <v>323.49</v>
      </c>
      <c r="BJ649">
        <v>3334</v>
      </c>
      <c r="BK649">
        <v>362.5</v>
      </c>
      <c r="BL649">
        <v>14071</v>
      </c>
      <c r="BM649">
        <v>9804</v>
      </c>
      <c r="BN649">
        <v>2070.4</v>
      </c>
      <c r="BO649">
        <v>1067.25</v>
      </c>
      <c r="BP649">
        <v>2724.75</v>
      </c>
      <c r="BQ649">
        <v>323.49</v>
      </c>
      <c r="BR649">
        <v>176.74</v>
      </c>
      <c r="BS649">
        <v>6739549</v>
      </c>
      <c r="BT649">
        <v>69612.2</v>
      </c>
      <c r="BU649" t="str">
        <f>SRP[[#This Row],[Tier]]&amp;" - "&amp;DOLLAR(SRP[[#This Row],[United States]],2)&amp;" USD"</f>
        <v>647 - $323.49 USD</v>
      </c>
      <c r="BV649" t="str">
        <f>WSP[[#This Row],[LOOKUP]]</f>
        <v>647 - $226.44 USD</v>
      </c>
    </row>
    <row r="650" spans="1:74" x14ac:dyDescent="0.25">
      <c r="A650">
        <v>648</v>
      </c>
      <c r="B650">
        <v>323.99</v>
      </c>
      <c r="C650">
        <v>24624</v>
      </c>
      <c r="D650">
        <v>1869</v>
      </c>
      <c r="E650">
        <v>475.95</v>
      </c>
      <c r="F650">
        <v>323.99</v>
      </c>
      <c r="G650">
        <v>28760</v>
      </c>
      <c r="H650">
        <v>323.99</v>
      </c>
      <c r="I650">
        <v>647</v>
      </c>
      <c r="J650">
        <v>486</v>
      </c>
      <c r="K650">
        <v>323.99</v>
      </c>
      <c r="L650">
        <v>171900</v>
      </c>
      <c r="M650">
        <v>1295</v>
      </c>
      <c r="N650">
        <v>423900</v>
      </c>
      <c r="O650">
        <v>162000</v>
      </c>
      <c r="P650">
        <v>1944</v>
      </c>
      <c r="Q650">
        <v>323.99</v>
      </c>
      <c r="R650">
        <v>6479</v>
      </c>
      <c r="S650">
        <v>1765</v>
      </c>
      <c r="T650">
        <v>2081</v>
      </c>
      <c r="U650">
        <v>323.99</v>
      </c>
      <c r="V650">
        <v>323.99</v>
      </c>
      <c r="W650">
        <v>323.99</v>
      </c>
      <c r="X650">
        <v>323.99</v>
      </c>
      <c r="Y650">
        <v>323.99</v>
      </c>
      <c r="Z650">
        <v>3861</v>
      </c>
      <c r="AA650">
        <v>64790</v>
      </c>
      <c r="AB650">
        <v>42119</v>
      </c>
      <c r="AC650">
        <v>7980</v>
      </c>
      <c r="AD650">
        <v>3210000</v>
      </c>
      <c r="AE650">
        <v>323.99</v>
      </c>
      <c r="AF650">
        <v>1590</v>
      </c>
      <c r="AG650">
        <v>323.99</v>
      </c>
      <c r="AH650">
        <v>27056</v>
      </c>
      <c r="AI650">
        <v>48499</v>
      </c>
      <c r="AJ650">
        <v>321900</v>
      </c>
      <c r="AK650">
        <v>323.99</v>
      </c>
      <c r="AL650">
        <v>363</v>
      </c>
      <c r="AM650">
        <v>871.8</v>
      </c>
      <c r="AN650">
        <v>323.99</v>
      </c>
      <c r="AO650">
        <v>982</v>
      </c>
      <c r="AP650">
        <v>323.99</v>
      </c>
      <c r="AQ650">
        <v>96949</v>
      </c>
      <c r="AR650">
        <v>4485</v>
      </c>
      <c r="AS650">
        <v>323.99</v>
      </c>
      <c r="AT650">
        <v>343.95</v>
      </c>
      <c r="AU650">
        <v>1919</v>
      </c>
      <c r="AV650">
        <v>30679</v>
      </c>
      <c r="AW650">
        <v>874.8</v>
      </c>
      <c r="AX650">
        <v>13159</v>
      </c>
      <c r="AY650">
        <v>747.99</v>
      </c>
      <c r="AZ650">
        <v>323.99</v>
      </c>
      <c r="BA650">
        <v>1168.4000000000001</v>
      </c>
      <c r="BB650">
        <v>1164.4000000000001</v>
      </c>
      <c r="BC650">
        <v>13059</v>
      </c>
      <c r="BD650">
        <v>513</v>
      </c>
      <c r="BE650">
        <v>333.9</v>
      </c>
      <c r="BF650">
        <v>323.99</v>
      </c>
      <c r="BG650">
        <v>323.99</v>
      </c>
      <c r="BH650">
        <v>1919</v>
      </c>
      <c r="BI650">
        <v>323.99</v>
      </c>
      <c r="BJ650">
        <v>3339</v>
      </c>
      <c r="BK650">
        <v>363</v>
      </c>
      <c r="BL650">
        <v>14094</v>
      </c>
      <c r="BM650">
        <v>9819</v>
      </c>
      <c r="BN650">
        <v>2073.6</v>
      </c>
      <c r="BO650">
        <v>1069</v>
      </c>
      <c r="BP650">
        <v>2729</v>
      </c>
      <c r="BQ650">
        <v>323.99</v>
      </c>
      <c r="BR650">
        <v>176.99</v>
      </c>
      <c r="BS650">
        <v>6749966</v>
      </c>
      <c r="BT650">
        <v>69719.8</v>
      </c>
      <c r="BU650" t="str">
        <f>SRP[[#This Row],[Tier]]&amp;" - "&amp;DOLLAR(SRP[[#This Row],[United States]],2)&amp;" USD"</f>
        <v>648 - $323.99 USD</v>
      </c>
      <c r="BV650" t="str">
        <f>WSP[[#This Row],[LOOKUP]]</f>
        <v>648 - $226.79 USD</v>
      </c>
    </row>
    <row r="651" spans="1:74" x14ac:dyDescent="0.25">
      <c r="A651">
        <v>649</v>
      </c>
      <c r="B651">
        <v>324.49</v>
      </c>
      <c r="C651">
        <v>24662</v>
      </c>
      <c r="D651">
        <v>1871.5</v>
      </c>
      <c r="E651">
        <v>476.7</v>
      </c>
      <c r="F651">
        <v>324.49</v>
      </c>
      <c r="G651">
        <v>28805</v>
      </c>
      <c r="H651">
        <v>324.49</v>
      </c>
      <c r="I651">
        <v>648</v>
      </c>
      <c r="J651">
        <v>486.75</v>
      </c>
      <c r="K651">
        <v>324.49</v>
      </c>
      <c r="L651">
        <v>172150</v>
      </c>
      <c r="M651">
        <v>1297</v>
      </c>
      <c r="N651">
        <v>424400</v>
      </c>
      <c r="O651">
        <v>162250</v>
      </c>
      <c r="P651">
        <v>1947</v>
      </c>
      <c r="Q651">
        <v>324.49</v>
      </c>
      <c r="R651">
        <v>6489</v>
      </c>
      <c r="S651">
        <v>1767.5</v>
      </c>
      <c r="T651">
        <v>2084.25</v>
      </c>
      <c r="U651">
        <v>324.49</v>
      </c>
      <c r="V651">
        <v>324.49</v>
      </c>
      <c r="W651">
        <v>324.49</v>
      </c>
      <c r="X651">
        <v>324.49</v>
      </c>
      <c r="Y651">
        <v>324.49</v>
      </c>
      <c r="Z651">
        <v>3867.5</v>
      </c>
      <c r="AA651">
        <v>64890</v>
      </c>
      <c r="AB651">
        <v>42184</v>
      </c>
      <c r="AC651">
        <v>7990</v>
      </c>
      <c r="AD651">
        <v>3215000</v>
      </c>
      <c r="AE651">
        <v>324.49</v>
      </c>
      <c r="AF651">
        <v>1592.5</v>
      </c>
      <c r="AG651">
        <v>324.49</v>
      </c>
      <c r="AH651">
        <v>27078</v>
      </c>
      <c r="AI651">
        <v>48574</v>
      </c>
      <c r="AJ651">
        <v>322400</v>
      </c>
      <c r="AK651">
        <v>324.49</v>
      </c>
      <c r="AL651">
        <v>363.5</v>
      </c>
      <c r="AM651">
        <v>873.15</v>
      </c>
      <c r="AN651">
        <v>324.49</v>
      </c>
      <c r="AO651">
        <v>984</v>
      </c>
      <c r="AP651">
        <v>324.49</v>
      </c>
      <c r="AQ651">
        <v>97099</v>
      </c>
      <c r="AR651">
        <v>4492</v>
      </c>
      <c r="AS651">
        <v>324.49</v>
      </c>
      <c r="AT651">
        <v>344.45</v>
      </c>
      <c r="AU651">
        <v>1921.5</v>
      </c>
      <c r="AV651">
        <v>30726.5</v>
      </c>
      <c r="AW651">
        <v>876.15</v>
      </c>
      <c r="AX651">
        <v>13179</v>
      </c>
      <c r="AY651">
        <v>748.99</v>
      </c>
      <c r="AZ651">
        <v>324.49</v>
      </c>
      <c r="BA651">
        <v>1170.2</v>
      </c>
      <c r="BB651">
        <v>1166.2</v>
      </c>
      <c r="BC651">
        <v>13079</v>
      </c>
      <c r="BD651">
        <v>513.5</v>
      </c>
      <c r="BE651">
        <v>334.4</v>
      </c>
      <c r="BF651">
        <v>324.49</v>
      </c>
      <c r="BG651">
        <v>324.49</v>
      </c>
      <c r="BH651">
        <v>1921.5</v>
      </c>
      <c r="BI651">
        <v>324.49</v>
      </c>
      <c r="BJ651">
        <v>3344</v>
      </c>
      <c r="BK651">
        <v>363.5</v>
      </c>
      <c r="BL651">
        <v>14117</v>
      </c>
      <c r="BM651">
        <v>9834</v>
      </c>
      <c r="BN651">
        <v>2076.8000000000002</v>
      </c>
      <c r="BO651">
        <v>1070.75</v>
      </c>
      <c r="BP651">
        <v>2733.25</v>
      </c>
      <c r="BQ651">
        <v>324.49</v>
      </c>
      <c r="BR651">
        <v>177.24</v>
      </c>
      <c r="BS651">
        <v>6760383</v>
      </c>
      <c r="BT651">
        <v>69827.399999999994</v>
      </c>
      <c r="BU651" t="str">
        <f>SRP[[#This Row],[Tier]]&amp;" - "&amp;DOLLAR(SRP[[#This Row],[United States]],2)&amp;" USD"</f>
        <v>649 - $324.49 USD</v>
      </c>
      <c r="BV651" t="str">
        <f>WSP[[#This Row],[LOOKUP]]</f>
        <v>649 - $227.14 USD</v>
      </c>
    </row>
    <row r="652" spans="1:74" x14ac:dyDescent="0.25">
      <c r="A652">
        <v>650</v>
      </c>
      <c r="B652">
        <v>324.99</v>
      </c>
      <c r="C652">
        <v>24700</v>
      </c>
      <c r="D652">
        <v>1874</v>
      </c>
      <c r="E652">
        <v>477.45</v>
      </c>
      <c r="F652">
        <v>324.99</v>
      </c>
      <c r="G652">
        <v>28850</v>
      </c>
      <c r="H652">
        <v>324.99</v>
      </c>
      <c r="I652">
        <v>649</v>
      </c>
      <c r="J652">
        <v>487.5</v>
      </c>
      <c r="K652">
        <v>324.99</v>
      </c>
      <c r="L652">
        <v>172400</v>
      </c>
      <c r="M652">
        <v>1299</v>
      </c>
      <c r="N652">
        <v>424900</v>
      </c>
      <c r="O652">
        <v>162500</v>
      </c>
      <c r="P652">
        <v>1950</v>
      </c>
      <c r="Q652">
        <v>324.99</v>
      </c>
      <c r="R652">
        <v>6499</v>
      </c>
      <c r="S652">
        <v>1770</v>
      </c>
      <c r="T652">
        <v>2087.5</v>
      </c>
      <c r="U652">
        <v>324.99</v>
      </c>
      <c r="V652">
        <v>324.99</v>
      </c>
      <c r="W652">
        <v>324.99</v>
      </c>
      <c r="X652">
        <v>324.99</v>
      </c>
      <c r="Y652">
        <v>324.99</v>
      </c>
      <c r="Z652">
        <v>3874</v>
      </c>
      <c r="AA652">
        <v>64990</v>
      </c>
      <c r="AB652">
        <v>42249</v>
      </c>
      <c r="AC652">
        <v>8000</v>
      </c>
      <c r="AD652">
        <v>3220000</v>
      </c>
      <c r="AE652">
        <v>324.99</v>
      </c>
      <c r="AF652">
        <v>1595</v>
      </c>
      <c r="AG652">
        <v>324.99</v>
      </c>
      <c r="AH652">
        <v>27100</v>
      </c>
      <c r="AI652">
        <v>48649</v>
      </c>
      <c r="AJ652">
        <v>322900</v>
      </c>
      <c r="AK652">
        <v>324.99</v>
      </c>
      <c r="AL652">
        <v>364</v>
      </c>
      <c r="AM652">
        <v>874.5</v>
      </c>
      <c r="AN652">
        <v>324.99</v>
      </c>
      <c r="AO652">
        <v>985</v>
      </c>
      <c r="AP652">
        <v>324.99</v>
      </c>
      <c r="AQ652">
        <v>97249</v>
      </c>
      <c r="AR652">
        <v>4499</v>
      </c>
      <c r="AS652">
        <v>324.99</v>
      </c>
      <c r="AT652">
        <v>344.95</v>
      </c>
      <c r="AU652">
        <v>1924</v>
      </c>
      <c r="AV652">
        <v>30774</v>
      </c>
      <c r="AW652">
        <v>877.5</v>
      </c>
      <c r="AX652">
        <v>13199</v>
      </c>
      <c r="AY652">
        <v>749.99</v>
      </c>
      <c r="AZ652">
        <v>324.99</v>
      </c>
      <c r="BA652">
        <v>1172</v>
      </c>
      <c r="BB652">
        <v>1168</v>
      </c>
      <c r="BC652">
        <v>13099</v>
      </c>
      <c r="BD652">
        <v>514</v>
      </c>
      <c r="BE652">
        <v>334.9</v>
      </c>
      <c r="BF652">
        <v>324.99</v>
      </c>
      <c r="BG652">
        <v>324.99</v>
      </c>
      <c r="BH652">
        <v>1924</v>
      </c>
      <c r="BI652">
        <v>324.99</v>
      </c>
      <c r="BJ652">
        <v>3349</v>
      </c>
      <c r="BK652">
        <v>364</v>
      </c>
      <c r="BL652">
        <v>14140</v>
      </c>
      <c r="BM652">
        <v>9849</v>
      </c>
      <c r="BN652">
        <v>2080</v>
      </c>
      <c r="BO652">
        <v>1072.5</v>
      </c>
      <c r="BP652">
        <v>2737.5</v>
      </c>
      <c r="BQ652">
        <v>324.99</v>
      </c>
      <c r="BR652">
        <v>177.49</v>
      </c>
      <c r="BS652">
        <v>6770800</v>
      </c>
      <c r="BT652">
        <v>69935</v>
      </c>
      <c r="BU652" t="str">
        <f>SRP[[#This Row],[Tier]]&amp;" - "&amp;DOLLAR(SRP[[#This Row],[United States]],2)&amp;" USD"</f>
        <v>650 - $324.99 USD</v>
      </c>
      <c r="BV652" t="str">
        <f>WSP[[#This Row],[LOOKUP]]</f>
        <v>650 - $227.49 USD</v>
      </c>
    </row>
    <row r="653" spans="1:74" x14ac:dyDescent="0.25">
      <c r="A653">
        <v>651</v>
      </c>
      <c r="B653">
        <v>325.49</v>
      </c>
      <c r="C653">
        <v>24738</v>
      </c>
      <c r="D653">
        <v>1876.5</v>
      </c>
      <c r="E653">
        <v>478.2</v>
      </c>
      <c r="F653">
        <v>325.49</v>
      </c>
      <c r="G653">
        <v>28895</v>
      </c>
      <c r="H653">
        <v>325.49</v>
      </c>
      <c r="I653">
        <v>650</v>
      </c>
      <c r="J653">
        <v>488.25</v>
      </c>
      <c r="K653">
        <v>325.49</v>
      </c>
      <c r="L653">
        <v>172650</v>
      </c>
      <c r="M653">
        <v>1301</v>
      </c>
      <c r="N653">
        <v>425400</v>
      </c>
      <c r="O653">
        <v>162750</v>
      </c>
      <c r="P653">
        <v>1953</v>
      </c>
      <c r="Q653">
        <v>325.49</v>
      </c>
      <c r="R653">
        <v>6509</v>
      </c>
      <c r="S653">
        <v>1772.5</v>
      </c>
      <c r="T653">
        <v>2090.75</v>
      </c>
      <c r="U653">
        <v>325.49</v>
      </c>
      <c r="V653">
        <v>325.49</v>
      </c>
      <c r="W653">
        <v>325.49</v>
      </c>
      <c r="X653">
        <v>325.49</v>
      </c>
      <c r="Y653">
        <v>325.49</v>
      </c>
      <c r="Z653">
        <v>3880.5</v>
      </c>
      <c r="AA653">
        <v>65090</v>
      </c>
      <c r="AB653">
        <v>42314</v>
      </c>
      <c r="AC653">
        <v>8010</v>
      </c>
      <c r="AD653">
        <v>3225000</v>
      </c>
      <c r="AE653">
        <v>325.49</v>
      </c>
      <c r="AF653">
        <v>1597.5</v>
      </c>
      <c r="AG653">
        <v>325.49</v>
      </c>
      <c r="AH653">
        <v>27122</v>
      </c>
      <c r="AI653">
        <v>48724</v>
      </c>
      <c r="AJ653">
        <v>323400</v>
      </c>
      <c r="AK653">
        <v>325.49</v>
      </c>
      <c r="AL653">
        <v>364.5</v>
      </c>
      <c r="AM653">
        <v>875.85</v>
      </c>
      <c r="AN653">
        <v>325.49</v>
      </c>
      <c r="AO653">
        <v>987</v>
      </c>
      <c r="AP653">
        <v>325.49</v>
      </c>
      <c r="AQ653">
        <v>97399</v>
      </c>
      <c r="AR653">
        <v>4506</v>
      </c>
      <c r="AS653">
        <v>325.49</v>
      </c>
      <c r="AT653">
        <v>345.45</v>
      </c>
      <c r="AU653">
        <v>1926.5</v>
      </c>
      <c r="AV653">
        <v>30821.5</v>
      </c>
      <c r="AW653">
        <v>878.85</v>
      </c>
      <c r="AX653">
        <v>13219</v>
      </c>
      <c r="AY653">
        <v>750.99</v>
      </c>
      <c r="AZ653">
        <v>325.49</v>
      </c>
      <c r="BA653">
        <v>1173.8</v>
      </c>
      <c r="BB653">
        <v>1169.8</v>
      </c>
      <c r="BC653">
        <v>13119</v>
      </c>
      <c r="BD653">
        <v>514.5</v>
      </c>
      <c r="BE653">
        <v>335.4</v>
      </c>
      <c r="BF653">
        <v>325.49</v>
      </c>
      <c r="BG653">
        <v>325.49</v>
      </c>
      <c r="BH653">
        <v>1926.5</v>
      </c>
      <c r="BI653">
        <v>325.49</v>
      </c>
      <c r="BJ653">
        <v>3354</v>
      </c>
      <c r="BK653">
        <v>364.5</v>
      </c>
      <c r="BL653">
        <v>14163</v>
      </c>
      <c r="BM653">
        <v>9864</v>
      </c>
      <c r="BN653">
        <v>2083.1999999999998</v>
      </c>
      <c r="BO653">
        <v>1074.25</v>
      </c>
      <c r="BP653">
        <v>2741.75</v>
      </c>
      <c r="BQ653">
        <v>325.49</v>
      </c>
      <c r="BR653">
        <v>177.74</v>
      </c>
      <c r="BS653">
        <v>6781217</v>
      </c>
      <c r="BT653">
        <v>70042.600000000006</v>
      </c>
      <c r="BU653" t="str">
        <f>SRP[[#This Row],[Tier]]&amp;" - "&amp;DOLLAR(SRP[[#This Row],[United States]],2)&amp;" USD"</f>
        <v>651 - $325.49 USD</v>
      </c>
      <c r="BV653" t="str">
        <f>WSP[[#This Row],[LOOKUP]]</f>
        <v>651 - $227.84 USD</v>
      </c>
    </row>
    <row r="654" spans="1:74" x14ac:dyDescent="0.25">
      <c r="A654">
        <v>652</v>
      </c>
      <c r="B654">
        <v>325.99</v>
      </c>
      <c r="C654">
        <v>24776</v>
      </c>
      <c r="D654">
        <v>1879</v>
      </c>
      <c r="E654">
        <v>478.95</v>
      </c>
      <c r="F654">
        <v>325.99</v>
      </c>
      <c r="G654">
        <v>28940</v>
      </c>
      <c r="H654">
        <v>325.99</v>
      </c>
      <c r="I654">
        <v>651</v>
      </c>
      <c r="J654">
        <v>489</v>
      </c>
      <c r="K654">
        <v>325.99</v>
      </c>
      <c r="L654">
        <v>172900</v>
      </c>
      <c r="M654">
        <v>1303</v>
      </c>
      <c r="N654">
        <v>425900</v>
      </c>
      <c r="O654">
        <v>163000</v>
      </c>
      <c r="P654">
        <v>1956</v>
      </c>
      <c r="Q654">
        <v>325.99</v>
      </c>
      <c r="R654">
        <v>6519</v>
      </c>
      <c r="S654">
        <v>1775</v>
      </c>
      <c r="T654">
        <v>2094</v>
      </c>
      <c r="U654">
        <v>325.99</v>
      </c>
      <c r="V654">
        <v>325.99</v>
      </c>
      <c r="W654">
        <v>325.99</v>
      </c>
      <c r="X654">
        <v>325.99</v>
      </c>
      <c r="Y654">
        <v>325.99</v>
      </c>
      <c r="Z654">
        <v>3887</v>
      </c>
      <c r="AA654">
        <v>65190</v>
      </c>
      <c r="AB654">
        <v>42379</v>
      </c>
      <c r="AC654">
        <v>8020</v>
      </c>
      <c r="AD654">
        <v>3230000</v>
      </c>
      <c r="AE654">
        <v>325.99</v>
      </c>
      <c r="AF654">
        <v>1600</v>
      </c>
      <c r="AG654">
        <v>325.99</v>
      </c>
      <c r="AH654">
        <v>27144</v>
      </c>
      <c r="AI654">
        <v>48799</v>
      </c>
      <c r="AJ654">
        <v>323900</v>
      </c>
      <c r="AK654">
        <v>325.99</v>
      </c>
      <c r="AL654">
        <v>365</v>
      </c>
      <c r="AM654">
        <v>877.2</v>
      </c>
      <c r="AN654">
        <v>325.99</v>
      </c>
      <c r="AO654">
        <v>988</v>
      </c>
      <c r="AP654">
        <v>325.99</v>
      </c>
      <c r="AQ654">
        <v>97549</v>
      </c>
      <c r="AR654">
        <v>4513</v>
      </c>
      <c r="AS654">
        <v>325.99</v>
      </c>
      <c r="AT654">
        <v>345.95</v>
      </c>
      <c r="AU654">
        <v>1929</v>
      </c>
      <c r="AV654">
        <v>30869</v>
      </c>
      <c r="AW654">
        <v>880.2</v>
      </c>
      <c r="AX654">
        <v>13239</v>
      </c>
      <c r="AY654">
        <v>751.99</v>
      </c>
      <c r="AZ654">
        <v>325.99</v>
      </c>
      <c r="BA654">
        <v>1175.5999999999999</v>
      </c>
      <c r="BB654">
        <v>1171.5999999999999</v>
      </c>
      <c r="BC654">
        <v>13139</v>
      </c>
      <c r="BD654">
        <v>515</v>
      </c>
      <c r="BE654">
        <v>335.9</v>
      </c>
      <c r="BF654">
        <v>325.99</v>
      </c>
      <c r="BG654">
        <v>325.99</v>
      </c>
      <c r="BH654">
        <v>1929</v>
      </c>
      <c r="BI654">
        <v>325.99</v>
      </c>
      <c r="BJ654">
        <v>3359</v>
      </c>
      <c r="BK654">
        <v>365</v>
      </c>
      <c r="BL654">
        <v>14186</v>
      </c>
      <c r="BM654">
        <v>9879</v>
      </c>
      <c r="BN654">
        <v>2086.4</v>
      </c>
      <c r="BO654">
        <v>1076</v>
      </c>
      <c r="BP654">
        <v>2746</v>
      </c>
      <c r="BQ654">
        <v>325.99</v>
      </c>
      <c r="BR654">
        <v>177.99</v>
      </c>
      <c r="BS654">
        <v>6791634</v>
      </c>
      <c r="BT654">
        <v>70150.2</v>
      </c>
      <c r="BU654" t="str">
        <f>SRP[[#This Row],[Tier]]&amp;" - "&amp;DOLLAR(SRP[[#This Row],[United States]],2)&amp;" USD"</f>
        <v>652 - $325.99 USD</v>
      </c>
      <c r="BV654" t="str">
        <f>WSP[[#This Row],[LOOKUP]]</f>
        <v>652 - $228.19 USD</v>
      </c>
    </row>
    <row r="655" spans="1:74" x14ac:dyDescent="0.25">
      <c r="A655">
        <v>653</v>
      </c>
      <c r="B655">
        <v>326.49</v>
      </c>
      <c r="C655">
        <v>24814</v>
      </c>
      <c r="D655">
        <v>1881.5</v>
      </c>
      <c r="E655">
        <v>479.7</v>
      </c>
      <c r="F655">
        <v>326.49</v>
      </c>
      <c r="G655">
        <v>28985</v>
      </c>
      <c r="H655">
        <v>326.49</v>
      </c>
      <c r="I655">
        <v>652</v>
      </c>
      <c r="J655">
        <v>489.75</v>
      </c>
      <c r="K655">
        <v>326.49</v>
      </c>
      <c r="L655">
        <v>173150</v>
      </c>
      <c r="M655">
        <v>1305</v>
      </c>
      <c r="N655">
        <v>426400</v>
      </c>
      <c r="O655">
        <v>163250</v>
      </c>
      <c r="P655">
        <v>1959</v>
      </c>
      <c r="Q655">
        <v>326.49</v>
      </c>
      <c r="R655">
        <v>6529</v>
      </c>
      <c r="S655">
        <v>1777.5</v>
      </c>
      <c r="T655">
        <v>2097.25</v>
      </c>
      <c r="U655">
        <v>326.49</v>
      </c>
      <c r="V655">
        <v>326.49</v>
      </c>
      <c r="W655">
        <v>326.49</v>
      </c>
      <c r="X655">
        <v>326.49</v>
      </c>
      <c r="Y655">
        <v>326.49</v>
      </c>
      <c r="Z655">
        <v>3893.5</v>
      </c>
      <c r="AA655">
        <v>65290</v>
      </c>
      <c r="AB655">
        <v>42444</v>
      </c>
      <c r="AC655">
        <v>8030</v>
      </c>
      <c r="AD655">
        <v>3235000</v>
      </c>
      <c r="AE655">
        <v>326.49</v>
      </c>
      <c r="AF655">
        <v>1602.5</v>
      </c>
      <c r="AG655">
        <v>326.49</v>
      </c>
      <c r="AH655">
        <v>27166</v>
      </c>
      <c r="AI655">
        <v>48874</v>
      </c>
      <c r="AJ655">
        <v>324400</v>
      </c>
      <c r="AK655">
        <v>326.49</v>
      </c>
      <c r="AL655">
        <v>365.5</v>
      </c>
      <c r="AM655">
        <v>878.55</v>
      </c>
      <c r="AN655">
        <v>326.49</v>
      </c>
      <c r="AO655">
        <v>990</v>
      </c>
      <c r="AP655">
        <v>326.49</v>
      </c>
      <c r="AQ655">
        <v>97699</v>
      </c>
      <c r="AR655">
        <v>4520</v>
      </c>
      <c r="AS655">
        <v>326.49</v>
      </c>
      <c r="AT655">
        <v>346.45</v>
      </c>
      <c r="AU655">
        <v>1931.5</v>
      </c>
      <c r="AV655">
        <v>30916.5</v>
      </c>
      <c r="AW655">
        <v>881.55</v>
      </c>
      <c r="AX655">
        <v>13259</v>
      </c>
      <c r="AY655">
        <v>752.99</v>
      </c>
      <c r="AZ655">
        <v>326.49</v>
      </c>
      <c r="BA655">
        <v>1177.4000000000001</v>
      </c>
      <c r="BB655">
        <v>1173.4000000000001</v>
      </c>
      <c r="BC655">
        <v>13159</v>
      </c>
      <c r="BD655">
        <v>515.5</v>
      </c>
      <c r="BE655">
        <v>336.4</v>
      </c>
      <c r="BF655">
        <v>326.49</v>
      </c>
      <c r="BG655">
        <v>326.49</v>
      </c>
      <c r="BH655">
        <v>1931.5</v>
      </c>
      <c r="BI655">
        <v>326.49</v>
      </c>
      <c r="BJ655">
        <v>3364</v>
      </c>
      <c r="BK655">
        <v>365.5</v>
      </c>
      <c r="BL655">
        <v>14209</v>
      </c>
      <c r="BM655">
        <v>9894</v>
      </c>
      <c r="BN655">
        <v>2089.6</v>
      </c>
      <c r="BO655">
        <v>1077.75</v>
      </c>
      <c r="BP655">
        <v>2750.25</v>
      </c>
      <c r="BQ655">
        <v>326.49</v>
      </c>
      <c r="BR655">
        <v>178.24</v>
      </c>
      <c r="BS655">
        <v>6802051</v>
      </c>
      <c r="BT655">
        <v>70257.8</v>
      </c>
      <c r="BU655" t="str">
        <f>SRP[[#This Row],[Tier]]&amp;" - "&amp;DOLLAR(SRP[[#This Row],[United States]],2)&amp;" USD"</f>
        <v>653 - $326.49 USD</v>
      </c>
      <c r="BV655" t="str">
        <f>WSP[[#This Row],[LOOKUP]]</f>
        <v>653 - $228.54 USD</v>
      </c>
    </row>
    <row r="656" spans="1:74" x14ac:dyDescent="0.25">
      <c r="A656">
        <v>654</v>
      </c>
      <c r="B656">
        <v>326.99</v>
      </c>
      <c r="C656">
        <v>24852</v>
      </c>
      <c r="D656">
        <v>1884</v>
      </c>
      <c r="E656">
        <v>480.45</v>
      </c>
      <c r="F656">
        <v>326.99</v>
      </c>
      <c r="G656">
        <v>29030</v>
      </c>
      <c r="H656">
        <v>326.99</v>
      </c>
      <c r="I656">
        <v>653</v>
      </c>
      <c r="J656">
        <v>490.5</v>
      </c>
      <c r="K656">
        <v>326.99</v>
      </c>
      <c r="L656">
        <v>173400</v>
      </c>
      <c r="M656">
        <v>1307</v>
      </c>
      <c r="N656">
        <v>426900</v>
      </c>
      <c r="O656">
        <v>163500</v>
      </c>
      <c r="P656">
        <v>1962</v>
      </c>
      <c r="Q656">
        <v>326.99</v>
      </c>
      <c r="R656">
        <v>6539</v>
      </c>
      <c r="S656">
        <v>1780</v>
      </c>
      <c r="T656">
        <v>2100.5</v>
      </c>
      <c r="U656">
        <v>326.99</v>
      </c>
      <c r="V656">
        <v>326.99</v>
      </c>
      <c r="W656">
        <v>326.99</v>
      </c>
      <c r="X656">
        <v>326.99</v>
      </c>
      <c r="Y656">
        <v>326.99</v>
      </c>
      <c r="Z656">
        <v>3900</v>
      </c>
      <c r="AA656">
        <v>65390</v>
      </c>
      <c r="AB656">
        <v>42509</v>
      </c>
      <c r="AC656">
        <v>8040</v>
      </c>
      <c r="AD656">
        <v>3240000</v>
      </c>
      <c r="AE656">
        <v>326.99</v>
      </c>
      <c r="AF656">
        <v>1605</v>
      </c>
      <c r="AG656">
        <v>326.99</v>
      </c>
      <c r="AH656">
        <v>27188</v>
      </c>
      <c r="AI656">
        <v>48949</v>
      </c>
      <c r="AJ656">
        <v>324900</v>
      </c>
      <c r="AK656">
        <v>326.99</v>
      </c>
      <c r="AL656">
        <v>366</v>
      </c>
      <c r="AM656">
        <v>879.9</v>
      </c>
      <c r="AN656">
        <v>326.99</v>
      </c>
      <c r="AO656">
        <v>991</v>
      </c>
      <c r="AP656">
        <v>326.99</v>
      </c>
      <c r="AQ656">
        <v>97849</v>
      </c>
      <c r="AR656">
        <v>4527</v>
      </c>
      <c r="AS656">
        <v>326.99</v>
      </c>
      <c r="AT656">
        <v>346.95</v>
      </c>
      <c r="AU656">
        <v>1934</v>
      </c>
      <c r="AV656">
        <v>30964</v>
      </c>
      <c r="AW656">
        <v>882.9</v>
      </c>
      <c r="AX656">
        <v>13279</v>
      </c>
      <c r="AY656">
        <v>753.99</v>
      </c>
      <c r="AZ656">
        <v>326.99</v>
      </c>
      <c r="BA656">
        <v>1179.2</v>
      </c>
      <c r="BB656">
        <v>1175.2</v>
      </c>
      <c r="BC656">
        <v>13179</v>
      </c>
      <c r="BD656">
        <v>516</v>
      </c>
      <c r="BE656">
        <v>336.9</v>
      </c>
      <c r="BF656">
        <v>326.99</v>
      </c>
      <c r="BG656">
        <v>326.99</v>
      </c>
      <c r="BH656">
        <v>1934</v>
      </c>
      <c r="BI656">
        <v>326.99</v>
      </c>
      <c r="BJ656">
        <v>3369</v>
      </c>
      <c r="BK656">
        <v>366</v>
      </c>
      <c r="BL656">
        <v>14232</v>
      </c>
      <c r="BM656">
        <v>9909</v>
      </c>
      <c r="BN656">
        <v>2092.8000000000002</v>
      </c>
      <c r="BO656">
        <v>1079.5</v>
      </c>
      <c r="BP656">
        <v>2754.5</v>
      </c>
      <c r="BQ656">
        <v>326.99</v>
      </c>
      <c r="BR656">
        <v>178.49</v>
      </c>
      <c r="BS656">
        <v>6812468</v>
      </c>
      <c r="BT656">
        <v>70365.399999999994</v>
      </c>
      <c r="BU656" t="str">
        <f>SRP[[#This Row],[Tier]]&amp;" - "&amp;DOLLAR(SRP[[#This Row],[United States]],2)&amp;" USD"</f>
        <v>654 - $326.99 USD</v>
      </c>
      <c r="BV656" t="str">
        <f>WSP[[#This Row],[LOOKUP]]</f>
        <v>654 - $228.89 USD</v>
      </c>
    </row>
    <row r="657" spans="1:74" x14ac:dyDescent="0.25">
      <c r="A657">
        <v>655</v>
      </c>
      <c r="B657">
        <v>327.49</v>
      </c>
      <c r="C657">
        <v>24890</v>
      </c>
      <c r="D657">
        <v>1886.5</v>
      </c>
      <c r="E657">
        <v>481.2</v>
      </c>
      <c r="F657">
        <v>327.49</v>
      </c>
      <c r="G657">
        <v>29075</v>
      </c>
      <c r="H657">
        <v>327.49</v>
      </c>
      <c r="I657">
        <v>654</v>
      </c>
      <c r="J657">
        <v>491.25</v>
      </c>
      <c r="K657">
        <v>327.49</v>
      </c>
      <c r="L657">
        <v>173650</v>
      </c>
      <c r="M657">
        <v>1309</v>
      </c>
      <c r="N657">
        <v>427400</v>
      </c>
      <c r="O657">
        <v>163750</v>
      </c>
      <c r="P657">
        <v>1965</v>
      </c>
      <c r="Q657">
        <v>327.49</v>
      </c>
      <c r="R657">
        <v>6549</v>
      </c>
      <c r="S657">
        <v>1782.5</v>
      </c>
      <c r="T657">
        <v>2103.75</v>
      </c>
      <c r="U657">
        <v>327.49</v>
      </c>
      <c r="V657">
        <v>327.49</v>
      </c>
      <c r="W657">
        <v>327.49</v>
      </c>
      <c r="X657">
        <v>327.49</v>
      </c>
      <c r="Y657">
        <v>327.49</v>
      </c>
      <c r="Z657">
        <v>3906.5</v>
      </c>
      <c r="AA657">
        <v>65490</v>
      </c>
      <c r="AB657">
        <v>42574</v>
      </c>
      <c r="AC657">
        <v>8050</v>
      </c>
      <c r="AD657">
        <v>3245000</v>
      </c>
      <c r="AE657">
        <v>327.49</v>
      </c>
      <c r="AF657">
        <v>1607.5</v>
      </c>
      <c r="AG657">
        <v>327.49</v>
      </c>
      <c r="AH657">
        <v>27210</v>
      </c>
      <c r="AI657">
        <v>49024</v>
      </c>
      <c r="AJ657">
        <v>325400</v>
      </c>
      <c r="AK657">
        <v>327.49</v>
      </c>
      <c r="AL657">
        <v>366.5</v>
      </c>
      <c r="AM657">
        <v>881.25</v>
      </c>
      <c r="AN657">
        <v>327.49</v>
      </c>
      <c r="AO657">
        <v>993</v>
      </c>
      <c r="AP657">
        <v>327.49</v>
      </c>
      <c r="AQ657">
        <v>97999</v>
      </c>
      <c r="AR657">
        <v>4534</v>
      </c>
      <c r="AS657">
        <v>327.49</v>
      </c>
      <c r="AT657">
        <v>347.45</v>
      </c>
      <c r="AU657">
        <v>1936.5</v>
      </c>
      <c r="AV657">
        <v>31011.5</v>
      </c>
      <c r="AW657">
        <v>884.25</v>
      </c>
      <c r="AX657">
        <v>13299</v>
      </c>
      <c r="AY657">
        <v>754.99</v>
      </c>
      <c r="AZ657">
        <v>327.49</v>
      </c>
      <c r="BA657">
        <v>1181</v>
      </c>
      <c r="BB657">
        <v>1177</v>
      </c>
      <c r="BC657">
        <v>13199</v>
      </c>
      <c r="BD657">
        <v>516.5</v>
      </c>
      <c r="BE657">
        <v>337.4</v>
      </c>
      <c r="BF657">
        <v>327.49</v>
      </c>
      <c r="BG657">
        <v>327.49</v>
      </c>
      <c r="BH657">
        <v>1936.5</v>
      </c>
      <c r="BI657">
        <v>327.49</v>
      </c>
      <c r="BJ657">
        <v>3374</v>
      </c>
      <c r="BK657">
        <v>366.5</v>
      </c>
      <c r="BL657">
        <v>14255</v>
      </c>
      <c r="BM657">
        <v>9924</v>
      </c>
      <c r="BN657">
        <v>2096</v>
      </c>
      <c r="BO657">
        <v>1081.25</v>
      </c>
      <c r="BP657">
        <v>2758.75</v>
      </c>
      <c r="BQ657">
        <v>327.49</v>
      </c>
      <c r="BR657">
        <v>178.74</v>
      </c>
      <c r="BS657">
        <v>6822885</v>
      </c>
      <c r="BT657">
        <v>70473</v>
      </c>
      <c r="BU657" t="str">
        <f>SRP[[#This Row],[Tier]]&amp;" - "&amp;DOLLAR(SRP[[#This Row],[United States]],2)&amp;" USD"</f>
        <v>655 - $327.49 USD</v>
      </c>
      <c r="BV657" t="str">
        <f>WSP[[#This Row],[LOOKUP]]</f>
        <v>655 - $229.24 USD</v>
      </c>
    </row>
    <row r="658" spans="1:74" x14ac:dyDescent="0.25">
      <c r="A658">
        <v>656</v>
      </c>
      <c r="B658">
        <v>327.99</v>
      </c>
      <c r="C658">
        <v>24928</v>
      </c>
      <c r="D658">
        <v>1889</v>
      </c>
      <c r="E658">
        <v>481.95</v>
      </c>
      <c r="F658">
        <v>327.99</v>
      </c>
      <c r="G658">
        <v>29120</v>
      </c>
      <c r="H658">
        <v>327.99</v>
      </c>
      <c r="I658">
        <v>655</v>
      </c>
      <c r="J658">
        <v>492</v>
      </c>
      <c r="K658">
        <v>327.99</v>
      </c>
      <c r="L658">
        <v>173900</v>
      </c>
      <c r="M658">
        <v>1311</v>
      </c>
      <c r="N658">
        <v>427900</v>
      </c>
      <c r="O658">
        <v>164000</v>
      </c>
      <c r="P658">
        <v>1968</v>
      </c>
      <c r="Q658">
        <v>327.99</v>
      </c>
      <c r="R658">
        <v>6559</v>
      </c>
      <c r="S658">
        <v>1785</v>
      </c>
      <c r="T658">
        <v>2107</v>
      </c>
      <c r="U658">
        <v>327.99</v>
      </c>
      <c r="V658">
        <v>327.99</v>
      </c>
      <c r="W658">
        <v>327.99</v>
      </c>
      <c r="X658">
        <v>327.99</v>
      </c>
      <c r="Y658">
        <v>327.99</v>
      </c>
      <c r="Z658">
        <v>3913</v>
      </c>
      <c r="AA658">
        <v>65590</v>
      </c>
      <c r="AB658">
        <v>42639</v>
      </c>
      <c r="AC658">
        <v>8060</v>
      </c>
      <c r="AD658">
        <v>3250000</v>
      </c>
      <c r="AE658">
        <v>327.99</v>
      </c>
      <c r="AF658">
        <v>1610</v>
      </c>
      <c r="AG658">
        <v>327.99</v>
      </c>
      <c r="AH658">
        <v>27232</v>
      </c>
      <c r="AI658">
        <v>49099</v>
      </c>
      <c r="AJ658">
        <v>325900</v>
      </c>
      <c r="AK658">
        <v>327.99</v>
      </c>
      <c r="AL658">
        <v>367</v>
      </c>
      <c r="AM658">
        <v>882.6</v>
      </c>
      <c r="AN658">
        <v>327.99</v>
      </c>
      <c r="AO658">
        <v>994</v>
      </c>
      <c r="AP658">
        <v>327.99</v>
      </c>
      <c r="AQ658">
        <v>98149</v>
      </c>
      <c r="AR658">
        <v>4541</v>
      </c>
      <c r="AS658">
        <v>327.99</v>
      </c>
      <c r="AT658">
        <v>347.95</v>
      </c>
      <c r="AU658">
        <v>1939</v>
      </c>
      <c r="AV658">
        <v>31059</v>
      </c>
      <c r="AW658">
        <v>885.6</v>
      </c>
      <c r="AX658">
        <v>13319</v>
      </c>
      <c r="AY658">
        <v>755.99</v>
      </c>
      <c r="AZ658">
        <v>327.99</v>
      </c>
      <c r="BA658">
        <v>1182.8</v>
      </c>
      <c r="BB658">
        <v>1178.8</v>
      </c>
      <c r="BC658">
        <v>13219</v>
      </c>
      <c r="BD658">
        <v>517</v>
      </c>
      <c r="BE658">
        <v>337.9</v>
      </c>
      <c r="BF658">
        <v>327.99</v>
      </c>
      <c r="BG658">
        <v>327.99</v>
      </c>
      <c r="BH658">
        <v>1939</v>
      </c>
      <c r="BI658">
        <v>327.99</v>
      </c>
      <c r="BJ658">
        <v>3379</v>
      </c>
      <c r="BK658">
        <v>367</v>
      </c>
      <c r="BL658">
        <v>14278</v>
      </c>
      <c r="BM658">
        <v>9939</v>
      </c>
      <c r="BN658">
        <v>2099.1999999999998</v>
      </c>
      <c r="BO658">
        <v>1083</v>
      </c>
      <c r="BP658">
        <v>2763</v>
      </c>
      <c r="BQ658">
        <v>327.99</v>
      </c>
      <c r="BR658">
        <v>178.99</v>
      </c>
      <c r="BS658">
        <v>6833302</v>
      </c>
      <c r="BT658">
        <v>70580.600000000006</v>
      </c>
      <c r="BU658" t="str">
        <f>SRP[[#This Row],[Tier]]&amp;" - "&amp;DOLLAR(SRP[[#This Row],[United States]],2)&amp;" USD"</f>
        <v>656 - $327.99 USD</v>
      </c>
      <c r="BV658" t="str">
        <f>WSP[[#This Row],[LOOKUP]]</f>
        <v>656 - $229.59 USD</v>
      </c>
    </row>
    <row r="659" spans="1:74" x14ac:dyDescent="0.25">
      <c r="A659">
        <v>657</v>
      </c>
      <c r="B659">
        <v>328.49</v>
      </c>
      <c r="C659">
        <v>24966</v>
      </c>
      <c r="D659">
        <v>1891.5</v>
      </c>
      <c r="E659">
        <v>482.7</v>
      </c>
      <c r="F659">
        <v>328.49</v>
      </c>
      <c r="G659">
        <v>29165</v>
      </c>
      <c r="H659">
        <v>328.49</v>
      </c>
      <c r="I659">
        <v>656</v>
      </c>
      <c r="J659">
        <v>492.75</v>
      </c>
      <c r="K659">
        <v>328.49</v>
      </c>
      <c r="L659">
        <v>174150</v>
      </c>
      <c r="M659">
        <v>1313</v>
      </c>
      <c r="N659">
        <v>428400</v>
      </c>
      <c r="O659">
        <v>164250</v>
      </c>
      <c r="P659">
        <v>1971</v>
      </c>
      <c r="Q659">
        <v>328.49</v>
      </c>
      <c r="R659">
        <v>6569</v>
      </c>
      <c r="S659">
        <v>1787.5</v>
      </c>
      <c r="T659">
        <v>2110.25</v>
      </c>
      <c r="U659">
        <v>328.49</v>
      </c>
      <c r="V659">
        <v>328.49</v>
      </c>
      <c r="W659">
        <v>328.49</v>
      </c>
      <c r="X659">
        <v>328.49</v>
      </c>
      <c r="Y659">
        <v>328.49</v>
      </c>
      <c r="Z659">
        <v>3919.5</v>
      </c>
      <c r="AA659">
        <v>65690</v>
      </c>
      <c r="AB659">
        <v>42704</v>
      </c>
      <c r="AC659">
        <v>8070</v>
      </c>
      <c r="AD659">
        <v>3255000</v>
      </c>
      <c r="AE659">
        <v>328.49</v>
      </c>
      <c r="AF659">
        <v>1612.5</v>
      </c>
      <c r="AG659">
        <v>328.49</v>
      </c>
      <c r="AH659">
        <v>27254</v>
      </c>
      <c r="AI659">
        <v>49174</v>
      </c>
      <c r="AJ659">
        <v>326400</v>
      </c>
      <c r="AK659">
        <v>328.49</v>
      </c>
      <c r="AL659">
        <v>367.5</v>
      </c>
      <c r="AM659">
        <v>883.95</v>
      </c>
      <c r="AN659">
        <v>328.49</v>
      </c>
      <c r="AO659">
        <v>996</v>
      </c>
      <c r="AP659">
        <v>328.49</v>
      </c>
      <c r="AQ659">
        <v>98299</v>
      </c>
      <c r="AR659">
        <v>4548</v>
      </c>
      <c r="AS659">
        <v>328.49</v>
      </c>
      <c r="AT659">
        <v>348.45</v>
      </c>
      <c r="AU659">
        <v>1941.5</v>
      </c>
      <c r="AV659">
        <v>31106.5</v>
      </c>
      <c r="AW659">
        <v>886.95</v>
      </c>
      <c r="AX659">
        <v>13339</v>
      </c>
      <c r="AY659">
        <v>756.99</v>
      </c>
      <c r="AZ659">
        <v>328.49</v>
      </c>
      <c r="BA659">
        <v>1184.5999999999999</v>
      </c>
      <c r="BB659">
        <v>1180.5999999999999</v>
      </c>
      <c r="BC659">
        <v>13239</v>
      </c>
      <c r="BD659">
        <v>517.5</v>
      </c>
      <c r="BE659">
        <v>338.4</v>
      </c>
      <c r="BF659">
        <v>328.49</v>
      </c>
      <c r="BG659">
        <v>328.49</v>
      </c>
      <c r="BH659">
        <v>1941.5</v>
      </c>
      <c r="BI659">
        <v>328.49</v>
      </c>
      <c r="BJ659">
        <v>3384</v>
      </c>
      <c r="BK659">
        <v>367.5</v>
      </c>
      <c r="BL659">
        <v>14301</v>
      </c>
      <c r="BM659">
        <v>9954</v>
      </c>
      <c r="BN659">
        <v>2102.4</v>
      </c>
      <c r="BO659">
        <v>1084.75</v>
      </c>
      <c r="BP659">
        <v>2767.25</v>
      </c>
      <c r="BQ659">
        <v>328.49</v>
      </c>
      <c r="BR659">
        <v>179.24</v>
      </c>
      <c r="BS659">
        <v>6843719</v>
      </c>
      <c r="BT659">
        <v>70688.2</v>
      </c>
      <c r="BU659" t="str">
        <f>SRP[[#This Row],[Tier]]&amp;" - "&amp;DOLLAR(SRP[[#This Row],[United States]],2)&amp;" USD"</f>
        <v>657 - $328.49 USD</v>
      </c>
      <c r="BV659" t="str">
        <f>WSP[[#This Row],[LOOKUP]]</f>
        <v>657 - $229.94 USD</v>
      </c>
    </row>
    <row r="660" spans="1:74" x14ac:dyDescent="0.25">
      <c r="A660">
        <v>658</v>
      </c>
      <c r="B660">
        <v>328.99</v>
      </c>
      <c r="C660">
        <v>25004</v>
      </c>
      <c r="D660">
        <v>1894</v>
      </c>
      <c r="E660">
        <v>483.45</v>
      </c>
      <c r="F660">
        <v>328.99</v>
      </c>
      <c r="G660">
        <v>29210</v>
      </c>
      <c r="H660">
        <v>328.99</v>
      </c>
      <c r="I660">
        <v>657</v>
      </c>
      <c r="J660">
        <v>493.5</v>
      </c>
      <c r="K660">
        <v>328.99</v>
      </c>
      <c r="L660">
        <v>174400</v>
      </c>
      <c r="M660">
        <v>1315</v>
      </c>
      <c r="N660">
        <v>428900</v>
      </c>
      <c r="O660">
        <v>164500</v>
      </c>
      <c r="P660">
        <v>1974</v>
      </c>
      <c r="Q660">
        <v>328.99</v>
      </c>
      <c r="R660">
        <v>6579</v>
      </c>
      <c r="S660">
        <v>1790</v>
      </c>
      <c r="T660">
        <v>2113.5</v>
      </c>
      <c r="U660">
        <v>328.99</v>
      </c>
      <c r="V660">
        <v>328.99</v>
      </c>
      <c r="W660">
        <v>328.99</v>
      </c>
      <c r="X660">
        <v>328.99</v>
      </c>
      <c r="Y660">
        <v>328.99</v>
      </c>
      <c r="Z660">
        <v>3926</v>
      </c>
      <c r="AA660">
        <v>65790</v>
      </c>
      <c r="AB660">
        <v>42769</v>
      </c>
      <c r="AC660">
        <v>8080</v>
      </c>
      <c r="AD660">
        <v>3260000</v>
      </c>
      <c r="AE660">
        <v>328.99</v>
      </c>
      <c r="AF660">
        <v>1615</v>
      </c>
      <c r="AG660">
        <v>328.99</v>
      </c>
      <c r="AH660">
        <v>27276</v>
      </c>
      <c r="AI660">
        <v>49249</v>
      </c>
      <c r="AJ660">
        <v>326900</v>
      </c>
      <c r="AK660">
        <v>328.99</v>
      </c>
      <c r="AL660">
        <v>368</v>
      </c>
      <c r="AM660">
        <v>885.3</v>
      </c>
      <c r="AN660">
        <v>328.99</v>
      </c>
      <c r="AO660">
        <v>997</v>
      </c>
      <c r="AP660">
        <v>328.99</v>
      </c>
      <c r="AQ660">
        <v>98449</v>
      </c>
      <c r="AR660">
        <v>4555</v>
      </c>
      <c r="AS660">
        <v>328.99</v>
      </c>
      <c r="AT660">
        <v>348.95</v>
      </c>
      <c r="AU660">
        <v>1944</v>
      </c>
      <c r="AV660">
        <v>31154</v>
      </c>
      <c r="AW660">
        <v>888.3</v>
      </c>
      <c r="AX660">
        <v>13359</v>
      </c>
      <c r="AY660">
        <v>757.99</v>
      </c>
      <c r="AZ660">
        <v>328.99</v>
      </c>
      <c r="BA660">
        <v>1186.4000000000001</v>
      </c>
      <c r="BB660">
        <v>1182.4000000000001</v>
      </c>
      <c r="BC660">
        <v>13259</v>
      </c>
      <c r="BD660">
        <v>518</v>
      </c>
      <c r="BE660">
        <v>338.9</v>
      </c>
      <c r="BF660">
        <v>328.99</v>
      </c>
      <c r="BG660">
        <v>328.99</v>
      </c>
      <c r="BH660">
        <v>1944</v>
      </c>
      <c r="BI660">
        <v>328.99</v>
      </c>
      <c r="BJ660">
        <v>3389</v>
      </c>
      <c r="BK660">
        <v>368</v>
      </c>
      <c r="BL660">
        <v>14324</v>
      </c>
      <c r="BM660">
        <v>9969</v>
      </c>
      <c r="BN660">
        <v>2105.6</v>
      </c>
      <c r="BO660">
        <v>1086.5</v>
      </c>
      <c r="BP660">
        <v>2771.5</v>
      </c>
      <c r="BQ660">
        <v>328.99</v>
      </c>
      <c r="BR660">
        <v>179.49</v>
      </c>
      <c r="BS660">
        <v>6854136</v>
      </c>
      <c r="BT660">
        <v>70795.8</v>
      </c>
      <c r="BU660" t="str">
        <f>SRP[[#This Row],[Tier]]&amp;" - "&amp;DOLLAR(SRP[[#This Row],[United States]],2)&amp;" USD"</f>
        <v>658 - $328.99 USD</v>
      </c>
      <c r="BV660" t="str">
        <f>WSP[[#This Row],[LOOKUP]]</f>
        <v>658 - $230.29 USD</v>
      </c>
    </row>
    <row r="661" spans="1:74" x14ac:dyDescent="0.25">
      <c r="A661">
        <v>659</v>
      </c>
      <c r="B661">
        <v>329.49</v>
      </c>
      <c r="C661">
        <v>25042</v>
      </c>
      <c r="D661">
        <v>1896.5</v>
      </c>
      <c r="E661">
        <v>484.2</v>
      </c>
      <c r="F661">
        <v>329.49</v>
      </c>
      <c r="G661">
        <v>29255</v>
      </c>
      <c r="H661">
        <v>329.49</v>
      </c>
      <c r="I661">
        <v>658</v>
      </c>
      <c r="J661">
        <v>494.25</v>
      </c>
      <c r="K661">
        <v>329.49</v>
      </c>
      <c r="L661">
        <v>174650</v>
      </c>
      <c r="M661">
        <v>1317</v>
      </c>
      <c r="N661">
        <v>429400</v>
      </c>
      <c r="O661">
        <v>164750</v>
      </c>
      <c r="P661">
        <v>1977</v>
      </c>
      <c r="Q661">
        <v>329.49</v>
      </c>
      <c r="R661">
        <v>6589</v>
      </c>
      <c r="S661">
        <v>1792.5</v>
      </c>
      <c r="T661">
        <v>2116.75</v>
      </c>
      <c r="U661">
        <v>329.49</v>
      </c>
      <c r="V661">
        <v>329.49</v>
      </c>
      <c r="W661">
        <v>329.49</v>
      </c>
      <c r="X661">
        <v>329.49</v>
      </c>
      <c r="Y661">
        <v>329.49</v>
      </c>
      <c r="Z661">
        <v>3932.5</v>
      </c>
      <c r="AA661">
        <v>65890</v>
      </c>
      <c r="AB661">
        <v>42834</v>
      </c>
      <c r="AC661">
        <v>8090</v>
      </c>
      <c r="AD661">
        <v>3265000</v>
      </c>
      <c r="AE661">
        <v>329.49</v>
      </c>
      <c r="AF661">
        <v>1617.5</v>
      </c>
      <c r="AG661">
        <v>329.49</v>
      </c>
      <c r="AH661">
        <v>27298</v>
      </c>
      <c r="AI661">
        <v>49324</v>
      </c>
      <c r="AJ661">
        <v>327400</v>
      </c>
      <c r="AK661">
        <v>329.49</v>
      </c>
      <c r="AL661">
        <v>368.5</v>
      </c>
      <c r="AM661">
        <v>886.65</v>
      </c>
      <c r="AN661">
        <v>329.49</v>
      </c>
      <c r="AO661">
        <v>999</v>
      </c>
      <c r="AP661">
        <v>329.49</v>
      </c>
      <c r="AQ661">
        <v>98599</v>
      </c>
      <c r="AR661">
        <v>4562</v>
      </c>
      <c r="AS661">
        <v>329.49</v>
      </c>
      <c r="AT661">
        <v>349.45</v>
      </c>
      <c r="AU661">
        <v>1946.5</v>
      </c>
      <c r="AV661">
        <v>31201.5</v>
      </c>
      <c r="AW661">
        <v>889.65</v>
      </c>
      <c r="AX661">
        <v>13379</v>
      </c>
      <c r="AY661">
        <v>758.99</v>
      </c>
      <c r="AZ661">
        <v>329.49</v>
      </c>
      <c r="BA661">
        <v>1188.2</v>
      </c>
      <c r="BB661">
        <v>1184.2</v>
      </c>
      <c r="BC661">
        <v>13279</v>
      </c>
      <c r="BD661">
        <v>518.5</v>
      </c>
      <c r="BE661">
        <v>339.4</v>
      </c>
      <c r="BF661">
        <v>329.49</v>
      </c>
      <c r="BG661">
        <v>329.49</v>
      </c>
      <c r="BH661">
        <v>1946.5</v>
      </c>
      <c r="BI661">
        <v>329.49</v>
      </c>
      <c r="BJ661">
        <v>3394</v>
      </c>
      <c r="BK661">
        <v>368.5</v>
      </c>
      <c r="BL661">
        <v>14347</v>
      </c>
      <c r="BM661">
        <v>9984</v>
      </c>
      <c r="BN661">
        <v>2108.8000000000002</v>
      </c>
      <c r="BO661">
        <v>1088.25</v>
      </c>
      <c r="BP661">
        <v>2775.75</v>
      </c>
      <c r="BQ661">
        <v>329.49</v>
      </c>
      <c r="BR661">
        <v>179.74</v>
      </c>
      <c r="BS661">
        <v>6864553</v>
      </c>
      <c r="BT661">
        <v>70903.399999999994</v>
      </c>
      <c r="BU661" t="str">
        <f>SRP[[#This Row],[Tier]]&amp;" - "&amp;DOLLAR(SRP[[#This Row],[United States]],2)&amp;" USD"</f>
        <v>659 - $329.49 USD</v>
      </c>
      <c r="BV661" t="str">
        <f>WSP[[#This Row],[LOOKUP]]</f>
        <v>659 - $230.64 USD</v>
      </c>
    </row>
    <row r="662" spans="1:74" x14ac:dyDescent="0.25">
      <c r="A662">
        <v>660</v>
      </c>
      <c r="B662">
        <v>329.99</v>
      </c>
      <c r="C662">
        <v>25080</v>
      </c>
      <c r="D662">
        <v>1899</v>
      </c>
      <c r="E662">
        <v>484.95</v>
      </c>
      <c r="F662">
        <v>329.99</v>
      </c>
      <c r="G662">
        <v>29300</v>
      </c>
      <c r="H662">
        <v>329.99</v>
      </c>
      <c r="I662">
        <v>659</v>
      </c>
      <c r="J662">
        <v>495</v>
      </c>
      <c r="K662">
        <v>329.99</v>
      </c>
      <c r="L662">
        <v>174900</v>
      </c>
      <c r="M662">
        <v>1319</v>
      </c>
      <c r="N662">
        <v>429900</v>
      </c>
      <c r="O662">
        <v>165000</v>
      </c>
      <c r="P662">
        <v>1980</v>
      </c>
      <c r="Q662">
        <v>329.99</v>
      </c>
      <c r="R662">
        <v>6599</v>
      </c>
      <c r="S662">
        <v>1795</v>
      </c>
      <c r="T662">
        <v>2120</v>
      </c>
      <c r="U662">
        <v>329.99</v>
      </c>
      <c r="V662">
        <v>329.99</v>
      </c>
      <c r="W662">
        <v>329.99</v>
      </c>
      <c r="X662">
        <v>329.99</v>
      </c>
      <c r="Y662">
        <v>329.99</v>
      </c>
      <c r="Z662">
        <v>3939</v>
      </c>
      <c r="AA662">
        <v>65990</v>
      </c>
      <c r="AB662">
        <v>42899</v>
      </c>
      <c r="AC662">
        <v>8100</v>
      </c>
      <c r="AD662">
        <v>3270000</v>
      </c>
      <c r="AE662">
        <v>329.99</v>
      </c>
      <c r="AF662">
        <v>1620</v>
      </c>
      <c r="AG662">
        <v>329.99</v>
      </c>
      <c r="AH662">
        <v>27320</v>
      </c>
      <c r="AI662">
        <v>49399</v>
      </c>
      <c r="AJ662">
        <v>327900</v>
      </c>
      <c r="AK662">
        <v>329.99</v>
      </c>
      <c r="AL662">
        <v>369</v>
      </c>
      <c r="AM662">
        <v>888</v>
      </c>
      <c r="AN662">
        <v>329.99</v>
      </c>
      <c r="AO662">
        <v>1000</v>
      </c>
      <c r="AP662">
        <v>329.99</v>
      </c>
      <c r="AQ662">
        <v>98749</v>
      </c>
      <c r="AR662">
        <v>4569</v>
      </c>
      <c r="AS662">
        <v>329.99</v>
      </c>
      <c r="AT662">
        <v>349.95</v>
      </c>
      <c r="AU662">
        <v>1949</v>
      </c>
      <c r="AV662">
        <v>31249</v>
      </c>
      <c r="AW662">
        <v>891</v>
      </c>
      <c r="AX662">
        <v>13399</v>
      </c>
      <c r="AY662">
        <v>759.99</v>
      </c>
      <c r="AZ662">
        <v>329.99</v>
      </c>
      <c r="BA662">
        <v>1190</v>
      </c>
      <c r="BB662">
        <v>1186</v>
      </c>
      <c r="BC662">
        <v>13299</v>
      </c>
      <c r="BD662">
        <v>519</v>
      </c>
      <c r="BE662">
        <v>339.9</v>
      </c>
      <c r="BF662">
        <v>329.99</v>
      </c>
      <c r="BG662">
        <v>329.99</v>
      </c>
      <c r="BH662">
        <v>1949</v>
      </c>
      <c r="BI662">
        <v>329.99</v>
      </c>
      <c r="BJ662">
        <v>3399</v>
      </c>
      <c r="BK662">
        <v>369</v>
      </c>
      <c r="BL662">
        <v>14370</v>
      </c>
      <c r="BM662">
        <v>9999</v>
      </c>
      <c r="BN662">
        <v>2112</v>
      </c>
      <c r="BO662">
        <v>1090</v>
      </c>
      <c r="BP662">
        <v>2780</v>
      </c>
      <c r="BQ662">
        <v>329.99</v>
      </c>
      <c r="BR662">
        <v>179.99</v>
      </c>
      <c r="BS662">
        <v>6874970</v>
      </c>
      <c r="BT662">
        <v>71011</v>
      </c>
      <c r="BU662" t="str">
        <f>SRP[[#This Row],[Tier]]&amp;" - "&amp;DOLLAR(SRP[[#This Row],[United States]],2)&amp;" USD"</f>
        <v>660 - $329.99 USD</v>
      </c>
      <c r="BV662" t="str">
        <f>WSP[[#This Row],[LOOKUP]]</f>
        <v>660 - $230.99 USD</v>
      </c>
    </row>
    <row r="663" spans="1:74" x14ac:dyDescent="0.25">
      <c r="A663">
        <v>661</v>
      </c>
      <c r="B663">
        <v>330.49</v>
      </c>
      <c r="C663">
        <v>25118</v>
      </c>
      <c r="D663">
        <v>1901.5</v>
      </c>
      <c r="E663">
        <v>485.7</v>
      </c>
      <c r="F663">
        <v>330.49</v>
      </c>
      <c r="G663">
        <v>29345</v>
      </c>
      <c r="H663">
        <v>330.49</v>
      </c>
      <c r="I663">
        <v>660</v>
      </c>
      <c r="J663">
        <v>495.75</v>
      </c>
      <c r="K663">
        <v>330.49</v>
      </c>
      <c r="L663">
        <v>175150</v>
      </c>
      <c r="M663">
        <v>1321</v>
      </c>
      <c r="N663">
        <v>430400</v>
      </c>
      <c r="O663">
        <v>165250</v>
      </c>
      <c r="P663">
        <v>1983</v>
      </c>
      <c r="Q663">
        <v>330.49</v>
      </c>
      <c r="R663">
        <v>6609</v>
      </c>
      <c r="S663">
        <v>1797.5</v>
      </c>
      <c r="T663">
        <v>2123.25</v>
      </c>
      <c r="U663">
        <v>330.49</v>
      </c>
      <c r="V663">
        <v>330.49</v>
      </c>
      <c r="W663">
        <v>330.49</v>
      </c>
      <c r="X663">
        <v>330.49</v>
      </c>
      <c r="Y663">
        <v>330.49</v>
      </c>
      <c r="Z663">
        <v>3945.5</v>
      </c>
      <c r="AA663">
        <v>66090</v>
      </c>
      <c r="AB663">
        <v>42964</v>
      </c>
      <c r="AC663">
        <v>8110</v>
      </c>
      <c r="AD663">
        <v>3275000</v>
      </c>
      <c r="AE663">
        <v>330.49</v>
      </c>
      <c r="AF663">
        <v>1622.5</v>
      </c>
      <c r="AG663">
        <v>330.49</v>
      </c>
      <c r="AH663">
        <v>27342</v>
      </c>
      <c r="AI663">
        <v>49474</v>
      </c>
      <c r="AJ663">
        <v>328400</v>
      </c>
      <c r="AK663">
        <v>330.49</v>
      </c>
      <c r="AL663">
        <v>369.5</v>
      </c>
      <c r="AM663">
        <v>889.35</v>
      </c>
      <c r="AN663">
        <v>330.49</v>
      </c>
      <c r="AO663">
        <v>1002</v>
      </c>
      <c r="AP663">
        <v>330.49</v>
      </c>
      <c r="AQ663">
        <v>98899</v>
      </c>
      <c r="AR663">
        <v>4576</v>
      </c>
      <c r="AS663">
        <v>330.49</v>
      </c>
      <c r="AT663">
        <v>350.45</v>
      </c>
      <c r="AU663">
        <v>1951.5</v>
      </c>
      <c r="AV663">
        <v>31296.5</v>
      </c>
      <c r="AW663">
        <v>892.35</v>
      </c>
      <c r="AX663">
        <v>13419</v>
      </c>
      <c r="AY663">
        <v>760.99</v>
      </c>
      <c r="AZ663">
        <v>330.49</v>
      </c>
      <c r="BA663">
        <v>1191.8</v>
      </c>
      <c r="BB663">
        <v>1187.8</v>
      </c>
      <c r="BC663">
        <v>13319</v>
      </c>
      <c r="BD663">
        <v>519.5</v>
      </c>
      <c r="BE663">
        <v>340.4</v>
      </c>
      <c r="BF663">
        <v>330.49</v>
      </c>
      <c r="BG663">
        <v>330.49</v>
      </c>
      <c r="BH663">
        <v>1951.5</v>
      </c>
      <c r="BI663">
        <v>330.49</v>
      </c>
      <c r="BJ663">
        <v>3404</v>
      </c>
      <c r="BK663">
        <v>369.5</v>
      </c>
      <c r="BL663">
        <v>14393</v>
      </c>
      <c r="BM663">
        <v>10014</v>
      </c>
      <c r="BN663">
        <v>2115.1999999999998</v>
      </c>
      <c r="BO663">
        <v>1091.75</v>
      </c>
      <c r="BP663">
        <v>2784.25</v>
      </c>
      <c r="BQ663">
        <v>330.49</v>
      </c>
      <c r="BR663">
        <v>180.24</v>
      </c>
      <c r="BS663">
        <v>6885387</v>
      </c>
      <c r="BT663">
        <v>71118.600000000006</v>
      </c>
      <c r="BU663" t="str">
        <f>SRP[[#This Row],[Tier]]&amp;" - "&amp;DOLLAR(SRP[[#This Row],[United States]],2)&amp;" USD"</f>
        <v>661 - $330.49 USD</v>
      </c>
      <c r="BV663" t="str">
        <f>WSP[[#This Row],[LOOKUP]]</f>
        <v>661 - $231.34 USD</v>
      </c>
    </row>
    <row r="664" spans="1:74" x14ac:dyDescent="0.25">
      <c r="A664">
        <v>662</v>
      </c>
      <c r="B664">
        <v>330.99</v>
      </c>
      <c r="C664">
        <v>25156</v>
      </c>
      <c r="D664">
        <v>1904</v>
      </c>
      <c r="E664">
        <v>486.45</v>
      </c>
      <c r="F664">
        <v>330.99</v>
      </c>
      <c r="G664">
        <v>29390</v>
      </c>
      <c r="H664">
        <v>330.99</v>
      </c>
      <c r="I664">
        <v>661</v>
      </c>
      <c r="J664">
        <v>496.5</v>
      </c>
      <c r="K664">
        <v>330.99</v>
      </c>
      <c r="L664">
        <v>175400</v>
      </c>
      <c r="M664">
        <v>1323</v>
      </c>
      <c r="N664">
        <v>430900</v>
      </c>
      <c r="O664">
        <v>165500</v>
      </c>
      <c r="P664">
        <v>1986</v>
      </c>
      <c r="Q664">
        <v>330.99</v>
      </c>
      <c r="R664">
        <v>6619</v>
      </c>
      <c r="S664">
        <v>1800</v>
      </c>
      <c r="T664">
        <v>2126.5</v>
      </c>
      <c r="U664">
        <v>330.99</v>
      </c>
      <c r="V664">
        <v>330.99</v>
      </c>
      <c r="W664">
        <v>330.99</v>
      </c>
      <c r="X664">
        <v>330.99</v>
      </c>
      <c r="Y664">
        <v>330.99</v>
      </c>
      <c r="Z664">
        <v>3952</v>
      </c>
      <c r="AA664">
        <v>66190</v>
      </c>
      <c r="AB664">
        <v>43029</v>
      </c>
      <c r="AC664">
        <v>8120</v>
      </c>
      <c r="AD664">
        <v>3280000</v>
      </c>
      <c r="AE664">
        <v>330.99</v>
      </c>
      <c r="AF664">
        <v>1625</v>
      </c>
      <c r="AG664">
        <v>330.99</v>
      </c>
      <c r="AH664">
        <v>27364</v>
      </c>
      <c r="AI664">
        <v>49549</v>
      </c>
      <c r="AJ664">
        <v>328900</v>
      </c>
      <c r="AK664">
        <v>330.99</v>
      </c>
      <c r="AL664">
        <v>370</v>
      </c>
      <c r="AM664">
        <v>890.7</v>
      </c>
      <c r="AN664">
        <v>330.99</v>
      </c>
      <c r="AO664">
        <v>1003</v>
      </c>
      <c r="AP664">
        <v>330.99</v>
      </c>
      <c r="AQ664">
        <v>99049</v>
      </c>
      <c r="AR664">
        <v>4583</v>
      </c>
      <c r="AS664">
        <v>330.99</v>
      </c>
      <c r="AT664">
        <v>350.95</v>
      </c>
      <c r="AU664">
        <v>1954</v>
      </c>
      <c r="AV664">
        <v>31344</v>
      </c>
      <c r="AW664">
        <v>893.7</v>
      </c>
      <c r="AX664">
        <v>13439</v>
      </c>
      <c r="AY664">
        <v>761.99</v>
      </c>
      <c r="AZ664">
        <v>330.99</v>
      </c>
      <c r="BA664">
        <v>1193.5999999999999</v>
      </c>
      <c r="BB664">
        <v>1189.5999999999999</v>
      </c>
      <c r="BC664">
        <v>13339</v>
      </c>
      <c r="BD664">
        <v>520</v>
      </c>
      <c r="BE664">
        <v>340.9</v>
      </c>
      <c r="BF664">
        <v>330.99</v>
      </c>
      <c r="BG664">
        <v>330.99</v>
      </c>
      <c r="BH664">
        <v>1954</v>
      </c>
      <c r="BI664">
        <v>330.99</v>
      </c>
      <c r="BJ664">
        <v>3409</v>
      </c>
      <c r="BK664">
        <v>370</v>
      </c>
      <c r="BL664">
        <v>14416</v>
      </c>
      <c r="BM664">
        <v>10029</v>
      </c>
      <c r="BN664">
        <v>2118.4</v>
      </c>
      <c r="BO664">
        <v>1093.5</v>
      </c>
      <c r="BP664">
        <v>2788.5</v>
      </c>
      <c r="BQ664">
        <v>330.99</v>
      </c>
      <c r="BR664">
        <v>180.49</v>
      </c>
      <c r="BS664">
        <v>6895804</v>
      </c>
      <c r="BT664">
        <v>71226.2</v>
      </c>
      <c r="BU664" t="str">
        <f>SRP[[#This Row],[Tier]]&amp;" - "&amp;DOLLAR(SRP[[#This Row],[United States]],2)&amp;" USD"</f>
        <v>662 - $330.99 USD</v>
      </c>
      <c r="BV664" t="str">
        <f>WSP[[#This Row],[LOOKUP]]</f>
        <v>662 - $231.69 USD</v>
      </c>
    </row>
    <row r="665" spans="1:74" x14ac:dyDescent="0.25">
      <c r="A665">
        <v>663</v>
      </c>
      <c r="B665">
        <v>331.49</v>
      </c>
      <c r="C665">
        <v>25194</v>
      </c>
      <c r="D665">
        <v>1906.5</v>
      </c>
      <c r="E665">
        <v>487.2</v>
      </c>
      <c r="F665">
        <v>331.49</v>
      </c>
      <c r="G665">
        <v>29435</v>
      </c>
      <c r="H665">
        <v>331.49</v>
      </c>
      <c r="I665">
        <v>662</v>
      </c>
      <c r="J665">
        <v>497.25</v>
      </c>
      <c r="K665">
        <v>331.49</v>
      </c>
      <c r="L665">
        <v>175650</v>
      </c>
      <c r="M665">
        <v>1325</v>
      </c>
      <c r="N665">
        <v>431400</v>
      </c>
      <c r="O665">
        <v>165750</v>
      </c>
      <c r="P665">
        <v>1989</v>
      </c>
      <c r="Q665">
        <v>331.49</v>
      </c>
      <c r="R665">
        <v>6629</v>
      </c>
      <c r="S665">
        <v>1802.5</v>
      </c>
      <c r="T665">
        <v>2129.75</v>
      </c>
      <c r="U665">
        <v>331.49</v>
      </c>
      <c r="V665">
        <v>331.49</v>
      </c>
      <c r="W665">
        <v>331.49</v>
      </c>
      <c r="X665">
        <v>331.49</v>
      </c>
      <c r="Y665">
        <v>331.49</v>
      </c>
      <c r="Z665">
        <v>3958.5</v>
      </c>
      <c r="AA665">
        <v>66290</v>
      </c>
      <c r="AB665">
        <v>43094</v>
      </c>
      <c r="AC665">
        <v>8130</v>
      </c>
      <c r="AD665">
        <v>3285000</v>
      </c>
      <c r="AE665">
        <v>331.49</v>
      </c>
      <c r="AF665">
        <v>1627.5</v>
      </c>
      <c r="AG665">
        <v>331.49</v>
      </c>
      <c r="AH665">
        <v>27386</v>
      </c>
      <c r="AI665">
        <v>49624</v>
      </c>
      <c r="AJ665">
        <v>329400</v>
      </c>
      <c r="AK665">
        <v>331.49</v>
      </c>
      <c r="AL665">
        <v>370.5</v>
      </c>
      <c r="AM665">
        <v>892.05</v>
      </c>
      <c r="AN665">
        <v>331.49</v>
      </c>
      <c r="AO665">
        <v>1005</v>
      </c>
      <c r="AP665">
        <v>331.49</v>
      </c>
      <c r="AQ665">
        <v>99199</v>
      </c>
      <c r="AR665">
        <v>4590</v>
      </c>
      <c r="AS665">
        <v>331.49</v>
      </c>
      <c r="AT665">
        <v>351.45</v>
      </c>
      <c r="AU665">
        <v>1956.5</v>
      </c>
      <c r="AV665">
        <v>31391.5</v>
      </c>
      <c r="AW665">
        <v>895.05</v>
      </c>
      <c r="AX665">
        <v>13459</v>
      </c>
      <c r="AY665">
        <v>762.99</v>
      </c>
      <c r="AZ665">
        <v>331.49</v>
      </c>
      <c r="BA665">
        <v>1195.4000000000001</v>
      </c>
      <c r="BB665">
        <v>1191.4000000000001</v>
      </c>
      <c r="BC665">
        <v>13359</v>
      </c>
      <c r="BD665">
        <v>520.5</v>
      </c>
      <c r="BE665">
        <v>341.4</v>
      </c>
      <c r="BF665">
        <v>331.49</v>
      </c>
      <c r="BG665">
        <v>331.49</v>
      </c>
      <c r="BH665">
        <v>1956.5</v>
      </c>
      <c r="BI665">
        <v>331.49</v>
      </c>
      <c r="BJ665">
        <v>3414</v>
      </c>
      <c r="BK665">
        <v>370.5</v>
      </c>
      <c r="BL665">
        <v>14439</v>
      </c>
      <c r="BM665">
        <v>10044</v>
      </c>
      <c r="BN665">
        <v>2121.6</v>
      </c>
      <c r="BO665">
        <v>1095.25</v>
      </c>
      <c r="BP665">
        <v>2792.75</v>
      </c>
      <c r="BQ665">
        <v>331.49</v>
      </c>
      <c r="BR665">
        <v>180.74</v>
      </c>
      <c r="BS665">
        <v>6906221</v>
      </c>
      <c r="BT665">
        <v>71333.8</v>
      </c>
      <c r="BU665" t="str">
        <f>SRP[[#This Row],[Tier]]&amp;" - "&amp;DOLLAR(SRP[[#This Row],[United States]],2)&amp;" USD"</f>
        <v>663 - $331.49 USD</v>
      </c>
      <c r="BV665" t="str">
        <f>WSP[[#This Row],[LOOKUP]]</f>
        <v>663 - $232.04 USD</v>
      </c>
    </row>
    <row r="666" spans="1:74" x14ac:dyDescent="0.25">
      <c r="A666">
        <v>664</v>
      </c>
      <c r="B666">
        <v>331.99</v>
      </c>
      <c r="C666">
        <v>25232</v>
      </c>
      <c r="D666">
        <v>1909</v>
      </c>
      <c r="E666">
        <v>487.95</v>
      </c>
      <c r="F666">
        <v>331.99</v>
      </c>
      <c r="G666">
        <v>29480</v>
      </c>
      <c r="H666">
        <v>331.99</v>
      </c>
      <c r="I666">
        <v>663</v>
      </c>
      <c r="J666">
        <v>498</v>
      </c>
      <c r="K666">
        <v>331.99</v>
      </c>
      <c r="L666">
        <v>175900</v>
      </c>
      <c r="M666">
        <v>1327</v>
      </c>
      <c r="N666">
        <v>431900</v>
      </c>
      <c r="O666">
        <v>166000</v>
      </c>
      <c r="P666">
        <v>1992</v>
      </c>
      <c r="Q666">
        <v>331.99</v>
      </c>
      <c r="R666">
        <v>6639</v>
      </c>
      <c r="S666">
        <v>1805</v>
      </c>
      <c r="T666">
        <v>2133</v>
      </c>
      <c r="U666">
        <v>331.99</v>
      </c>
      <c r="V666">
        <v>331.99</v>
      </c>
      <c r="W666">
        <v>331.99</v>
      </c>
      <c r="X666">
        <v>331.99</v>
      </c>
      <c r="Y666">
        <v>331.99</v>
      </c>
      <c r="Z666">
        <v>3965</v>
      </c>
      <c r="AA666">
        <v>66390</v>
      </c>
      <c r="AB666">
        <v>43159</v>
      </c>
      <c r="AC666">
        <v>8140</v>
      </c>
      <c r="AD666">
        <v>3290000</v>
      </c>
      <c r="AE666">
        <v>331.99</v>
      </c>
      <c r="AF666">
        <v>1630</v>
      </c>
      <c r="AG666">
        <v>331.99</v>
      </c>
      <c r="AH666">
        <v>27408</v>
      </c>
      <c r="AI666">
        <v>49699</v>
      </c>
      <c r="AJ666">
        <v>329900</v>
      </c>
      <c r="AK666">
        <v>331.99</v>
      </c>
      <c r="AL666">
        <v>371</v>
      </c>
      <c r="AM666">
        <v>893.4</v>
      </c>
      <c r="AN666">
        <v>331.99</v>
      </c>
      <c r="AO666">
        <v>1006</v>
      </c>
      <c r="AP666">
        <v>331.99</v>
      </c>
      <c r="AQ666">
        <v>99349</v>
      </c>
      <c r="AR666">
        <v>4597</v>
      </c>
      <c r="AS666">
        <v>331.99</v>
      </c>
      <c r="AT666">
        <v>351.95</v>
      </c>
      <c r="AU666">
        <v>1959</v>
      </c>
      <c r="AV666">
        <v>31439</v>
      </c>
      <c r="AW666">
        <v>896.4</v>
      </c>
      <c r="AX666">
        <v>13479</v>
      </c>
      <c r="AY666">
        <v>763.99</v>
      </c>
      <c r="AZ666">
        <v>331.99</v>
      </c>
      <c r="BA666">
        <v>1197.2</v>
      </c>
      <c r="BB666">
        <v>1193.2</v>
      </c>
      <c r="BC666">
        <v>13379</v>
      </c>
      <c r="BD666">
        <v>521</v>
      </c>
      <c r="BE666">
        <v>341.9</v>
      </c>
      <c r="BF666">
        <v>331.99</v>
      </c>
      <c r="BG666">
        <v>331.99</v>
      </c>
      <c r="BH666">
        <v>1959</v>
      </c>
      <c r="BI666">
        <v>331.99</v>
      </c>
      <c r="BJ666">
        <v>3419</v>
      </c>
      <c r="BK666">
        <v>371</v>
      </c>
      <c r="BL666">
        <v>14462</v>
      </c>
      <c r="BM666">
        <v>10059</v>
      </c>
      <c r="BN666">
        <v>2124.8000000000002</v>
      </c>
      <c r="BO666">
        <v>1097</v>
      </c>
      <c r="BP666">
        <v>2797</v>
      </c>
      <c r="BQ666">
        <v>331.99</v>
      </c>
      <c r="BR666">
        <v>180.99</v>
      </c>
      <c r="BS666">
        <v>6916638</v>
      </c>
      <c r="BT666">
        <v>71441.399999999994</v>
      </c>
      <c r="BU666" t="str">
        <f>SRP[[#This Row],[Tier]]&amp;" - "&amp;DOLLAR(SRP[[#This Row],[United States]],2)&amp;" USD"</f>
        <v>664 - $331.99 USD</v>
      </c>
      <c r="BV666" t="str">
        <f>WSP[[#This Row],[LOOKUP]]</f>
        <v>664 - $232.39 USD</v>
      </c>
    </row>
    <row r="667" spans="1:74" x14ac:dyDescent="0.25">
      <c r="A667">
        <v>665</v>
      </c>
      <c r="B667">
        <v>332.49</v>
      </c>
      <c r="C667">
        <v>25270</v>
      </c>
      <c r="D667">
        <v>1911.5</v>
      </c>
      <c r="E667">
        <v>488.7</v>
      </c>
      <c r="F667">
        <v>332.49</v>
      </c>
      <c r="G667">
        <v>29525</v>
      </c>
      <c r="H667">
        <v>332.49</v>
      </c>
      <c r="I667">
        <v>664</v>
      </c>
      <c r="J667">
        <v>498.75</v>
      </c>
      <c r="K667">
        <v>332.49</v>
      </c>
      <c r="L667">
        <v>176150</v>
      </c>
      <c r="M667">
        <v>1329</v>
      </c>
      <c r="N667">
        <v>432400</v>
      </c>
      <c r="O667">
        <v>166250</v>
      </c>
      <c r="P667">
        <v>1995</v>
      </c>
      <c r="Q667">
        <v>332.49</v>
      </c>
      <c r="R667">
        <v>6649</v>
      </c>
      <c r="S667">
        <v>1807.5</v>
      </c>
      <c r="T667">
        <v>2136.25</v>
      </c>
      <c r="U667">
        <v>332.49</v>
      </c>
      <c r="V667">
        <v>332.49</v>
      </c>
      <c r="W667">
        <v>332.49</v>
      </c>
      <c r="X667">
        <v>332.49</v>
      </c>
      <c r="Y667">
        <v>332.49</v>
      </c>
      <c r="Z667">
        <v>3971.5</v>
      </c>
      <c r="AA667">
        <v>66490</v>
      </c>
      <c r="AB667">
        <v>43224</v>
      </c>
      <c r="AC667">
        <v>8150</v>
      </c>
      <c r="AD667">
        <v>3295000</v>
      </c>
      <c r="AE667">
        <v>332.49</v>
      </c>
      <c r="AF667">
        <v>1632.5</v>
      </c>
      <c r="AG667">
        <v>332.49</v>
      </c>
      <c r="AH667">
        <v>27430</v>
      </c>
      <c r="AI667">
        <v>49774</v>
      </c>
      <c r="AJ667">
        <v>330400</v>
      </c>
      <c r="AK667">
        <v>332.49</v>
      </c>
      <c r="AL667">
        <v>371.5</v>
      </c>
      <c r="AM667">
        <v>894.75</v>
      </c>
      <c r="AN667">
        <v>332.49</v>
      </c>
      <c r="AO667">
        <v>1008</v>
      </c>
      <c r="AP667">
        <v>332.49</v>
      </c>
      <c r="AQ667">
        <v>99499</v>
      </c>
      <c r="AR667">
        <v>4604</v>
      </c>
      <c r="AS667">
        <v>332.49</v>
      </c>
      <c r="AT667">
        <v>352.45</v>
      </c>
      <c r="AU667">
        <v>1961.5</v>
      </c>
      <c r="AV667">
        <v>31486.5</v>
      </c>
      <c r="AW667">
        <v>897.75</v>
      </c>
      <c r="AX667">
        <v>13499</v>
      </c>
      <c r="AY667">
        <v>764.99</v>
      </c>
      <c r="AZ667">
        <v>332.49</v>
      </c>
      <c r="BA667">
        <v>1199</v>
      </c>
      <c r="BB667">
        <v>1195</v>
      </c>
      <c r="BC667">
        <v>13399</v>
      </c>
      <c r="BD667">
        <v>521.5</v>
      </c>
      <c r="BE667">
        <v>342.4</v>
      </c>
      <c r="BF667">
        <v>332.49</v>
      </c>
      <c r="BG667">
        <v>332.49</v>
      </c>
      <c r="BH667">
        <v>1961.5</v>
      </c>
      <c r="BI667">
        <v>332.49</v>
      </c>
      <c r="BJ667">
        <v>3424</v>
      </c>
      <c r="BK667">
        <v>371.5</v>
      </c>
      <c r="BL667">
        <v>14485</v>
      </c>
      <c r="BM667">
        <v>10074</v>
      </c>
      <c r="BN667">
        <v>2128</v>
      </c>
      <c r="BO667">
        <v>1098.75</v>
      </c>
      <c r="BP667">
        <v>2801.25</v>
      </c>
      <c r="BQ667">
        <v>332.49</v>
      </c>
      <c r="BR667">
        <v>181.24</v>
      </c>
      <c r="BS667">
        <v>6927055</v>
      </c>
      <c r="BT667">
        <v>71549</v>
      </c>
      <c r="BU667" t="str">
        <f>SRP[[#This Row],[Tier]]&amp;" - "&amp;DOLLAR(SRP[[#This Row],[United States]],2)&amp;" USD"</f>
        <v>665 - $332.49 USD</v>
      </c>
      <c r="BV667" t="str">
        <f>WSP[[#This Row],[LOOKUP]]</f>
        <v>665 - $232.74 USD</v>
      </c>
    </row>
    <row r="668" spans="1:74" x14ac:dyDescent="0.25">
      <c r="A668">
        <v>666</v>
      </c>
      <c r="B668">
        <v>332.99</v>
      </c>
      <c r="C668">
        <v>25308</v>
      </c>
      <c r="D668">
        <v>1914</v>
      </c>
      <c r="E668">
        <v>489.45</v>
      </c>
      <c r="F668">
        <v>332.99</v>
      </c>
      <c r="G668">
        <v>29570</v>
      </c>
      <c r="H668">
        <v>332.99</v>
      </c>
      <c r="I668">
        <v>665</v>
      </c>
      <c r="J668">
        <v>499.5</v>
      </c>
      <c r="K668">
        <v>332.99</v>
      </c>
      <c r="L668">
        <v>176400</v>
      </c>
      <c r="M668">
        <v>1331</v>
      </c>
      <c r="N668">
        <v>432900</v>
      </c>
      <c r="O668">
        <v>166500</v>
      </c>
      <c r="P668">
        <v>1998</v>
      </c>
      <c r="Q668">
        <v>332.99</v>
      </c>
      <c r="R668">
        <v>6659</v>
      </c>
      <c r="S668">
        <v>1810</v>
      </c>
      <c r="T668">
        <v>2139.5</v>
      </c>
      <c r="U668">
        <v>332.99</v>
      </c>
      <c r="V668">
        <v>332.99</v>
      </c>
      <c r="W668">
        <v>332.99</v>
      </c>
      <c r="X668">
        <v>332.99</v>
      </c>
      <c r="Y668">
        <v>332.99</v>
      </c>
      <c r="Z668">
        <v>3978</v>
      </c>
      <c r="AA668">
        <v>66590</v>
      </c>
      <c r="AB668">
        <v>43289</v>
      </c>
      <c r="AC668">
        <v>8160</v>
      </c>
      <c r="AD668">
        <v>3300000</v>
      </c>
      <c r="AE668">
        <v>332.99</v>
      </c>
      <c r="AF668">
        <v>1635</v>
      </c>
      <c r="AG668">
        <v>332.99</v>
      </c>
      <c r="AH668">
        <v>27452</v>
      </c>
      <c r="AI668">
        <v>49849</v>
      </c>
      <c r="AJ668">
        <v>330900</v>
      </c>
      <c r="AK668">
        <v>332.99</v>
      </c>
      <c r="AL668">
        <v>372</v>
      </c>
      <c r="AM668">
        <v>896.1</v>
      </c>
      <c r="AN668">
        <v>332.99</v>
      </c>
      <c r="AO668">
        <v>1009</v>
      </c>
      <c r="AP668">
        <v>332.99</v>
      </c>
      <c r="AQ668">
        <v>99649</v>
      </c>
      <c r="AR668">
        <v>4611</v>
      </c>
      <c r="AS668">
        <v>332.99</v>
      </c>
      <c r="AT668">
        <v>352.95</v>
      </c>
      <c r="AU668">
        <v>1964</v>
      </c>
      <c r="AV668">
        <v>31534</v>
      </c>
      <c r="AW668">
        <v>899.1</v>
      </c>
      <c r="AX668">
        <v>13519</v>
      </c>
      <c r="AY668">
        <v>765.99</v>
      </c>
      <c r="AZ668">
        <v>332.99</v>
      </c>
      <c r="BA668">
        <v>1200.8</v>
      </c>
      <c r="BB668">
        <v>1196.8</v>
      </c>
      <c r="BC668">
        <v>13419</v>
      </c>
      <c r="BD668">
        <v>522</v>
      </c>
      <c r="BE668">
        <v>342.9</v>
      </c>
      <c r="BF668">
        <v>332.99</v>
      </c>
      <c r="BG668">
        <v>332.99</v>
      </c>
      <c r="BH668">
        <v>1964</v>
      </c>
      <c r="BI668">
        <v>332.99</v>
      </c>
      <c r="BJ668">
        <v>3429</v>
      </c>
      <c r="BK668">
        <v>372</v>
      </c>
      <c r="BL668">
        <v>14508</v>
      </c>
      <c r="BM668">
        <v>10089</v>
      </c>
      <c r="BN668">
        <v>2131.1999999999998</v>
      </c>
      <c r="BO668">
        <v>1100.5</v>
      </c>
      <c r="BP668">
        <v>2805.5</v>
      </c>
      <c r="BQ668">
        <v>332.99</v>
      </c>
      <c r="BR668">
        <v>181.49</v>
      </c>
      <c r="BS668">
        <v>6937472</v>
      </c>
      <c r="BT668">
        <v>71656.600000000006</v>
      </c>
      <c r="BU668" t="str">
        <f>SRP[[#This Row],[Tier]]&amp;" - "&amp;DOLLAR(SRP[[#This Row],[United States]],2)&amp;" USD"</f>
        <v>666 - $332.99 USD</v>
      </c>
      <c r="BV668" t="str">
        <f>WSP[[#This Row],[LOOKUP]]</f>
        <v>666 - $233.09 USD</v>
      </c>
    </row>
    <row r="669" spans="1:74" x14ac:dyDescent="0.25">
      <c r="A669">
        <v>667</v>
      </c>
      <c r="B669">
        <v>333.49</v>
      </c>
      <c r="C669">
        <v>25346</v>
      </c>
      <c r="D669">
        <v>1916.5</v>
      </c>
      <c r="E669">
        <v>490.2</v>
      </c>
      <c r="F669">
        <v>333.49</v>
      </c>
      <c r="G669">
        <v>29615</v>
      </c>
      <c r="H669">
        <v>333.49</v>
      </c>
      <c r="I669">
        <v>666</v>
      </c>
      <c r="J669">
        <v>500.25</v>
      </c>
      <c r="K669">
        <v>333.49</v>
      </c>
      <c r="L669">
        <v>176650</v>
      </c>
      <c r="M669">
        <v>1333</v>
      </c>
      <c r="N669">
        <v>433400</v>
      </c>
      <c r="O669">
        <v>166750</v>
      </c>
      <c r="P669">
        <v>2001</v>
      </c>
      <c r="Q669">
        <v>333.49</v>
      </c>
      <c r="R669">
        <v>6669</v>
      </c>
      <c r="S669">
        <v>1812.5</v>
      </c>
      <c r="T669">
        <v>2142.75</v>
      </c>
      <c r="U669">
        <v>333.49</v>
      </c>
      <c r="V669">
        <v>333.49</v>
      </c>
      <c r="W669">
        <v>333.49</v>
      </c>
      <c r="X669">
        <v>333.49</v>
      </c>
      <c r="Y669">
        <v>333.49</v>
      </c>
      <c r="Z669">
        <v>3984.5</v>
      </c>
      <c r="AA669">
        <v>66690</v>
      </c>
      <c r="AB669">
        <v>43354</v>
      </c>
      <c r="AC669">
        <v>8170</v>
      </c>
      <c r="AD669">
        <v>3305000</v>
      </c>
      <c r="AE669">
        <v>333.49</v>
      </c>
      <c r="AF669">
        <v>1637.5</v>
      </c>
      <c r="AG669">
        <v>333.49</v>
      </c>
      <c r="AH669">
        <v>27474</v>
      </c>
      <c r="AI669">
        <v>49924</v>
      </c>
      <c r="AJ669">
        <v>331400</v>
      </c>
      <c r="AK669">
        <v>333.49</v>
      </c>
      <c r="AL669">
        <v>372.5</v>
      </c>
      <c r="AM669">
        <v>897.45</v>
      </c>
      <c r="AN669">
        <v>333.49</v>
      </c>
      <c r="AO669">
        <v>1011</v>
      </c>
      <c r="AP669">
        <v>333.49</v>
      </c>
      <c r="AQ669">
        <v>99799</v>
      </c>
      <c r="AR669">
        <v>4618</v>
      </c>
      <c r="AS669">
        <v>333.49</v>
      </c>
      <c r="AT669">
        <v>353.45</v>
      </c>
      <c r="AU669">
        <v>1966.5</v>
      </c>
      <c r="AV669">
        <v>31581.5</v>
      </c>
      <c r="AW669">
        <v>900.45</v>
      </c>
      <c r="AX669">
        <v>13539</v>
      </c>
      <c r="AY669">
        <v>766.99</v>
      </c>
      <c r="AZ669">
        <v>333.49</v>
      </c>
      <c r="BA669">
        <v>1202.5999999999999</v>
      </c>
      <c r="BB669">
        <v>1198.5999999999999</v>
      </c>
      <c r="BC669">
        <v>13439</v>
      </c>
      <c r="BD669">
        <v>522.5</v>
      </c>
      <c r="BE669">
        <v>343.4</v>
      </c>
      <c r="BF669">
        <v>333.49</v>
      </c>
      <c r="BG669">
        <v>333.49</v>
      </c>
      <c r="BH669">
        <v>1966.5</v>
      </c>
      <c r="BI669">
        <v>333.49</v>
      </c>
      <c r="BJ669">
        <v>3434</v>
      </c>
      <c r="BK669">
        <v>372.5</v>
      </c>
      <c r="BL669">
        <v>14531</v>
      </c>
      <c r="BM669">
        <v>10104</v>
      </c>
      <c r="BN669">
        <v>2134.4</v>
      </c>
      <c r="BO669">
        <v>1102.25</v>
      </c>
      <c r="BP669">
        <v>2809.75</v>
      </c>
      <c r="BQ669">
        <v>333.49</v>
      </c>
      <c r="BR669">
        <v>181.74</v>
      </c>
      <c r="BS669">
        <v>6947889</v>
      </c>
      <c r="BT669">
        <v>71764.2</v>
      </c>
      <c r="BU669" t="str">
        <f>SRP[[#This Row],[Tier]]&amp;" - "&amp;DOLLAR(SRP[[#This Row],[United States]],2)&amp;" USD"</f>
        <v>667 - $333.49 USD</v>
      </c>
      <c r="BV669" t="str">
        <f>WSP[[#This Row],[LOOKUP]]</f>
        <v>667 - $233.44 USD</v>
      </c>
    </row>
    <row r="670" spans="1:74" x14ac:dyDescent="0.25">
      <c r="A670">
        <v>668</v>
      </c>
      <c r="B670">
        <v>333.99</v>
      </c>
      <c r="C670">
        <v>25384</v>
      </c>
      <c r="D670">
        <v>1919</v>
      </c>
      <c r="E670">
        <v>490.95</v>
      </c>
      <c r="F670">
        <v>333.99</v>
      </c>
      <c r="G670">
        <v>29660</v>
      </c>
      <c r="H670">
        <v>333.99</v>
      </c>
      <c r="I670">
        <v>667</v>
      </c>
      <c r="J670">
        <v>501</v>
      </c>
      <c r="K670">
        <v>333.99</v>
      </c>
      <c r="L670">
        <v>176900</v>
      </c>
      <c r="M670">
        <v>1335</v>
      </c>
      <c r="N670">
        <v>433900</v>
      </c>
      <c r="O670">
        <v>167000</v>
      </c>
      <c r="P670">
        <v>2004</v>
      </c>
      <c r="Q670">
        <v>333.99</v>
      </c>
      <c r="R670">
        <v>6679</v>
      </c>
      <c r="S670">
        <v>1815</v>
      </c>
      <c r="T670">
        <v>2146</v>
      </c>
      <c r="U670">
        <v>333.99</v>
      </c>
      <c r="V670">
        <v>333.99</v>
      </c>
      <c r="W670">
        <v>333.99</v>
      </c>
      <c r="X670">
        <v>333.99</v>
      </c>
      <c r="Y670">
        <v>333.99</v>
      </c>
      <c r="Z670">
        <v>3991</v>
      </c>
      <c r="AA670">
        <v>66790</v>
      </c>
      <c r="AB670">
        <v>43419</v>
      </c>
      <c r="AC670">
        <v>8180</v>
      </c>
      <c r="AD670">
        <v>3310000</v>
      </c>
      <c r="AE670">
        <v>333.99</v>
      </c>
      <c r="AF670">
        <v>1640</v>
      </c>
      <c r="AG670">
        <v>333.99</v>
      </c>
      <c r="AH670">
        <v>27496</v>
      </c>
      <c r="AI670">
        <v>49999</v>
      </c>
      <c r="AJ670">
        <v>331900</v>
      </c>
      <c r="AK670">
        <v>333.99</v>
      </c>
      <c r="AL670">
        <v>373</v>
      </c>
      <c r="AM670">
        <v>898.8</v>
      </c>
      <c r="AN670">
        <v>333.99</v>
      </c>
      <c r="AO670">
        <v>1012</v>
      </c>
      <c r="AP670">
        <v>333.99</v>
      </c>
      <c r="AQ670">
        <v>99949</v>
      </c>
      <c r="AR670">
        <v>4625</v>
      </c>
      <c r="AS670">
        <v>333.99</v>
      </c>
      <c r="AT670">
        <v>353.95</v>
      </c>
      <c r="AU670">
        <v>1969</v>
      </c>
      <c r="AV670">
        <v>31629</v>
      </c>
      <c r="AW670">
        <v>901.8</v>
      </c>
      <c r="AX670">
        <v>13559</v>
      </c>
      <c r="AY670">
        <v>767.99</v>
      </c>
      <c r="AZ670">
        <v>333.99</v>
      </c>
      <c r="BA670">
        <v>1204.4000000000001</v>
      </c>
      <c r="BB670">
        <v>1200.4000000000001</v>
      </c>
      <c r="BC670">
        <v>13459</v>
      </c>
      <c r="BD670">
        <v>523</v>
      </c>
      <c r="BE670">
        <v>343.9</v>
      </c>
      <c r="BF670">
        <v>333.99</v>
      </c>
      <c r="BG670">
        <v>333.99</v>
      </c>
      <c r="BH670">
        <v>1969</v>
      </c>
      <c r="BI670">
        <v>333.99</v>
      </c>
      <c r="BJ670">
        <v>3439</v>
      </c>
      <c r="BK670">
        <v>373</v>
      </c>
      <c r="BL670">
        <v>14554</v>
      </c>
      <c r="BM670">
        <v>10119</v>
      </c>
      <c r="BN670">
        <v>2137.6</v>
      </c>
      <c r="BO670">
        <v>1104</v>
      </c>
      <c r="BP670">
        <v>2814</v>
      </c>
      <c r="BQ670">
        <v>333.99</v>
      </c>
      <c r="BR670">
        <v>181.99</v>
      </c>
      <c r="BS670">
        <v>6958306</v>
      </c>
      <c r="BT670">
        <v>71871.8</v>
      </c>
      <c r="BU670" t="str">
        <f>SRP[[#This Row],[Tier]]&amp;" - "&amp;DOLLAR(SRP[[#This Row],[United States]],2)&amp;" USD"</f>
        <v>668 - $333.99 USD</v>
      </c>
      <c r="BV670" t="str">
        <f>WSP[[#This Row],[LOOKUP]]</f>
        <v>668 - $233.79 USD</v>
      </c>
    </row>
    <row r="671" spans="1:74" x14ac:dyDescent="0.25">
      <c r="A671">
        <v>669</v>
      </c>
      <c r="B671">
        <v>334.49</v>
      </c>
      <c r="C671">
        <v>25422</v>
      </c>
      <c r="D671">
        <v>1921.5</v>
      </c>
      <c r="E671">
        <v>491.7</v>
      </c>
      <c r="F671">
        <v>334.49</v>
      </c>
      <c r="G671">
        <v>29705</v>
      </c>
      <c r="H671">
        <v>334.49</v>
      </c>
      <c r="I671">
        <v>668</v>
      </c>
      <c r="J671">
        <v>501.75</v>
      </c>
      <c r="K671">
        <v>334.49</v>
      </c>
      <c r="L671">
        <v>177150</v>
      </c>
      <c r="M671">
        <v>1337</v>
      </c>
      <c r="N671">
        <v>434400</v>
      </c>
      <c r="O671">
        <v>167250</v>
      </c>
      <c r="P671">
        <v>2007</v>
      </c>
      <c r="Q671">
        <v>334.49</v>
      </c>
      <c r="R671">
        <v>6689</v>
      </c>
      <c r="S671">
        <v>1817.5</v>
      </c>
      <c r="T671">
        <v>2149.25</v>
      </c>
      <c r="U671">
        <v>334.49</v>
      </c>
      <c r="V671">
        <v>334.49</v>
      </c>
      <c r="W671">
        <v>334.49</v>
      </c>
      <c r="X671">
        <v>334.49</v>
      </c>
      <c r="Y671">
        <v>334.49</v>
      </c>
      <c r="Z671">
        <v>3997.5</v>
      </c>
      <c r="AA671">
        <v>66890</v>
      </c>
      <c r="AB671">
        <v>43484</v>
      </c>
      <c r="AC671">
        <v>8190</v>
      </c>
      <c r="AD671">
        <v>3315000</v>
      </c>
      <c r="AE671">
        <v>334.49</v>
      </c>
      <c r="AF671">
        <v>1642.5</v>
      </c>
      <c r="AG671">
        <v>334.49</v>
      </c>
      <c r="AH671">
        <v>27518</v>
      </c>
      <c r="AI671">
        <v>50074</v>
      </c>
      <c r="AJ671">
        <v>332400</v>
      </c>
      <c r="AK671">
        <v>334.49</v>
      </c>
      <c r="AL671">
        <v>373.5</v>
      </c>
      <c r="AM671">
        <v>900.15</v>
      </c>
      <c r="AN671">
        <v>334.49</v>
      </c>
      <c r="AO671">
        <v>1014</v>
      </c>
      <c r="AP671">
        <v>334.49</v>
      </c>
      <c r="AQ671">
        <v>100099</v>
      </c>
      <c r="AR671">
        <v>4632</v>
      </c>
      <c r="AS671">
        <v>334.49</v>
      </c>
      <c r="AT671">
        <v>354.45</v>
      </c>
      <c r="AU671">
        <v>1971.5</v>
      </c>
      <c r="AV671">
        <v>31676.5</v>
      </c>
      <c r="AW671">
        <v>903.15</v>
      </c>
      <c r="AX671">
        <v>13579</v>
      </c>
      <c r="AY671">
        <v>768.99</v>
      </c>
      <c r="AZ671">
        <v>334.49</v>
      </c>
      <c r="BA671">
        <v>1206.2</v>
      </c>
      <c r="BB671">
        <v>1202.2</v>
      </c>
      <c r="BC671">
        <v>13479</v>
      </c>
      <c r="BD671">
        <v>523.5</v>
      </c>
      <c r="BE671">
        <v>344.4</v>
      </c>
      <c r="BF671">
        <v>334.49</v>
      </c>
      <c r="BG671">
        <v>334.49</v>
      </c>
      <c r="BH671">
        <v>1971.5</v>
      </c>
      <c r="BI671">
        <v>334.49</v>
      </c>
      <c r="BJ671">
        <v>3444</v>
      </c>
      <c r="BK671">
        <v>373.5</v>
      </c>
      <c r="BL671">
        <v>14577</v>
      </c>
      <c r="BM671">
        <v>10134</v>
      </c>
      <c r="BN671">
        <v>2140.8000000000002</v>
      </c>
      <c r="BO671">
        <v>1105.75</v>
      </c>
      <c r="BP671">
        <v>2818.25</v>
      </c>
      <c r="BQ671">
        <v>334.49</v>
      </c>
      <c r="BR671">
        <v>182.24</v>
      </c>
      <c r="BS671">
        <v>6968723</v>
      </c>
      <c r="BT671">
        <v>71979.399999999994</v>
      </c>
      <c r="BU671" t="str">
        <f>SRP[[#This Row],[Tier]]&amp;" - "&amp;DOLLAR(SRP[[#This Row],[United States]],2)&amp;" USD"</f>
        <v>669 - $334.49 USD</v>
      </c>
      <c r="BV671" t="str">
        <f>WSP[[#This Row],[LOOKUP]]</f>
        <v>669 - $234.14 USD</v>
      </c>
    </row>
    <row r="672" spans="1:74" x14ac:dyDescent="0.25">
      <c r="A672">
        <v>670</v>
      </c>
      <c r="B672">
        <v>334.99</v>
      </c>
      <c r="C672">
        <v>25460</v>
      </c>
      <c r="D672">
        <v>1924</v>
      </c>
      <c r="E672">
        <v>492.45</v>
      </c>
      <c r="F672">
        <v>334.99</v>
      </c>
      <c r="G672">
        <v>29750</v>
      </c>
      <c r="H672">
        <v>334.99</v>
      </c>
      <c r="I672">
        <v>669</v>
      </c>
      <c r="J672">
        <v>502.5</v>
      </c>
      <c r="K672">
        <v>334.99</v>
      </c>
      <c r="L672">
        <v>177400</v>
      </c>
      <c r="M672">
        <v>1339</v>
      </c>
      <c r="N672">
        <v>434900</v>
      </c>
      <c r="O672">
        <v>167500</v>
      </c>
      <c r="P672">
        <v>2010</v>
      </c>
      <c r="Q672">
        <v>334.99</v>
      </c>
      <c r="R672">
        <v>6699</v>
      </c>
      <c r="S672">
        <v>1820</v>
      </c>
      <c r="T672">
        <v>2152.5</v>
      </c>
      <c r="U672">
        <v>334.99</v>
      </c>
      <c r="V672">
        <v>334.99</v>
      </c>
      <c r="W672">
        <v>334.99</v>
      </c>
      <c r="X672">
        <v>334.99</v>
      </c>
      <c r="Y672">
        <v>334.99</v>
      </c>
      <c r="Z672">
        <v>4004</v>
      </c>
      <c r="AA672">
        <v>66990</v>
      </c>
      <c r="AB672">
        <v>43549</v>
      </c>
      <c r="AC672">
        <v>8200</v>
      </c>
      <c r="AD672">
        <v>3320000</v>
      </c>
      <c r="AE672">
        <v>334.99</v>
      </c>
      <c r="AF672">
        <v>1645</v>
      </c>
      <c r="AG672">
        <v>334.99</v>
      </c>
      <c r="AH672">
        <v>27540</v>
      </c>
      <c r="AI672">
        <v>50149</v>
      </c>
      <c r="AJ672">
        <v>332900</v>
      </c>
      <c r="AK672">
        <v>334.99</v>
      </c>
      <c r="AL672">
        <v>374</v>
      </c>
      <c r="AM672">
        <v>901.5</v>
      </c>
      <c r="AN672">
        <v>334.99</v>
      </c>
      <c r="AO672">
        <v>1015</v>
      </c>
      <c r="AP672">
        <v>334.99</v>
      </c>
      <c r="AQ672">
        <v>100249</v>
      </c>
      <c r="AR672">
        <v>4639</v>
      </c>
      <c r="AS672">
        <v>334.99</v>
      </c>
      <c r="AT672">
        <v>354.95</v>
      </c>
      <c r="AU672">
        <v>1974</v>
      </c>
      <c r="AV672">
        <v>31724</v>
      </c>
      <c r="AW672">
        <v>904.5</v>
      </c>
      <c r="AX672">
        <v>13599</v>
      </c>
      <c r="AY672">
        <v>769.99</v>
      </c>
      <c r="AZ672">
        <v>334.99</v>
      </c>
      <c r="BA672">
        <v>1208</v>
      </c>
      <c r="BB672">
        <v>1204</v>
      </c>
      <c r="BC672">
        <v>13499</v>
      </c>
      <c r="BD672">
        <v>524</v>
      </c>
      <c r="BE672">
        <v>344.9</v>
      </c>
      <c r="BF672">
        <v>334.99</v>
      </c>
      <c r="BG672">
        <v>334.99</v>
      </c>
      <c r="BH672">
        <v>1974</v>
      </c>
      <c r="BI672">
        <v>334.99</v>
      </c>
      <c r="BJ672">
        <v>3449</v>
      </c>
      <c r="BK672">
        <v>374</v>
      </c>
      <c r="BL672">
        <v>14600</v>
      </c>
      <c r="BM672">
        <v>10149</v>
      </c>
      <c r="BN672">
        <v>2144</v>
      </c>
      <c r="BO672">
        <v>1107.5</v>
      </c>
      <c r="BP672">
        <v>2822.5</v>
      </c>
      <c r="BQ672">
        <v>334.99</v>
      </c>
      <c r="BR672">
        <v>182.49</v>
      </c>
      <c r="BS672">
        <v>6979140</v>
      </c>
      <c r="BT672">
        <v>72087</v>
      </c>
      <c r="BU672" t="str">
        <f>SRP[[#This Row],[Tier]]&amp;" - "&amp;DOLLAR(SRP[[#This Row],[United States]],2)&amp;" USD"</f>
        <v>670 - $334.99 USD</v>
      </c>
      <c r="BV672" t="str">
        <f>WSP[[#This Row],[LOOKUP]]</f>
        <v>670 - $234.49 USD</v>
      </c>
    </row>
    <row r="673" spans="1:74" x14ac:dyDescent="0.25">
      <c r="A673">
        <v>671</v>
      </c>
      <c r="B673">
        <v>335.49</v>
      </c>
      <c r="C673">
        <v>25498</v>
      </c>
      <c r="D673">
        <v>1926.5</v>
      </c>
      <c r="E673">
        <v>493.2</v>
      </c>
      <c r="F673">
        <v>335.49</v>
      </c>
      <c r="G673">
        <v>29795</v>
      </c>
      <c r="H673">
        <v>335.49</v>
      </c>
      <c r="I673">
        <v>670</v>
      </c>
      <c r="J673">
        <v>503.25</v>
      </c>
      <c r="K673">
        <v>335.49</v>
      </c>
      <c r="L673">
        <v>177650</v>
      </c>
      <c r="M673">
        <v>1341</v>
      </c>
      <c r="N673">
        <v>435400</v>
      </c>
      <c r="O673">
        <v>167750</v>
      </c>
      <c r="P673">
        <v>2013</v>
      </c>
      <c r="Q673">
        <v>335.49</v>
      </c>
      <c r="R673">
        <v>6709</v>
      </c>
      <c r="S673">
        <v>1822.5</v>
      </c>
      <c r="T673">
        <v>2155.75</v>
      </c>
      <c r="U673">
        <v>335.49</v>
      </c>
      <c r="V673">
        <v>335.49</v>
      </c>
      <c r="W673">
        <v>335.49</v>
      </c>
      <c r="X673">
        <v>335.49</v>
      </c>
      <c r="Y673">
        <v>335.49</v>
      </c>
      <c r="Z673">
        <v>4010.5</v>
      </c>
      <c r="AA673">
        <v>67090</v>
      </c>
      <c r="AB673">
        <v>43614</v>
      </c>
      <c r="AC673">
        <v>8210</v>
      </c>
      <c r="AD673">
        <v>3325000</v>
      </c>
      <c r="AE673">
        <v>335.49</v>
      </c>
      <c r="AF673">
        <v>1647.5</v>
      </c>
      <c r="AG673">
        <v>335.49</v>
      </c>
      <c r="AH673">
        <v>27562</v>
      </c>
      <c r="AI673">
        <v>50224</v>
      </c>
      <c r="AJ673">
        <v>333400</v>
      </c>
      <c r="AK673">
        <v>335.49</v>
      </c>
      <c r="AL673">
        <v>374.5</v>
      </c>
      <c r="AM673">
        <v>902.85</v>
      </c>
      <c r="AN673">
        <v>335.49</v>
      </c>
      <c r="AO673">
        <v>1017</v>
      </c>
      <c r="AP673">
        <v>335.49</v>
      </c>
      <c r="AQ673">
        <v>100399</v>
      </c>
      <c r="AR673">
        <v>4646</v>
      </c>
      <c r="AS673">
        <v>335.49</v>
      </c>
      <c r="AT673">
        <v>355.45</v>
      </c>
      <c r="AU673">
        <v>1976.5</v>
      </c>
      <c r="AV673">
        <v>31771.5</v>
      </c>
      <c r="AW673">
        <v>905.85</v>
      </c>
      <c r="AX673">
        <v>13619</v>
      </c>
      <c r="AY673">
        <v>770.99</v>
      </c>
      <c r="AZ673">
        <v>335.49</v>
      </c>
      <c r="BA673">
        <v>1209.8</v>
      </c>
      <c r="BB673">
        <v>1205.8</v>
      </c>
      <c r="BC673">
        <v>13519</v>
      </c>
      <c r="BD673">
        <v>524.5</v>
      </c>
      <c r="BE673">
        <v>345.4</v>
      </c>
      <c r="BF673">
        <v>335.49</v>
      </c>
      <c r="BG673">
        <v>335.49</v>
      </c>
      <c r="BH673">
        <v>1976.5</v>
      </c>
      <c r="BI673">
        <v>335.49</v>
      </c>
      <c r="BJ673">
        <v>3454</v>
      </c>
      <c r="BK673">
        <v>374.5</v>
      </c>
      <c r="BL673">
        <v>14623</v>
      </c>
      <c r="BM673">
        <v>10164</v>
      </c>
      <c r="BN673">
        <v>2147.1999999999998</v>
      </c>
      <c r="BO673">
        <v>1109.25</v>
      </c>
      <c r="BP673">
        <v>2826.75</v>
      </c>
      <c r="BQ673">
        <v>335.49</v>
      </c>
      <c r="BR673">
        <v>182.74</v>
      </c>
      <c r="BS673">
        <v>6989557</v>
      </c>
      <c r="BT673">
        <v>72194.600000000006</v>
      </c>
      <c r="BU673" t="str">
        <f>SRP[[#This Row],[Tier]]&amp;" - "&amp;DOLLAR(SRP[[#This Row],[United States]],2)&amp;" USD"</f>
        <v>671 - $335.49 USD</v>
      </c>
      <c r="BV673" t="str">
        <f>WSP[[#This Row],[LOOKUP]]</f>
        <v>671 - $234.84 USD</v>
      </c>
    </row>
    <row r="674" spans="1:74" x14ac:dyDescent="0.25">
      <c r="A674">
        <v>672</v>
      </c>
      <c r="B674">
        <v>335.99</v>
      </c>
      <c r="C674">
        <v>25536</v>
      </c>
      <c r="D674">
        <v>1929</v>
      </c>
      <c r="E674">
        <v>493.95</v>
      </c>
      <c r="F674">
        <v>335.99</v>
      </c>
      <c r="G674">
        <v>29840</v>
      </c>
      <c r="H674">
        <v>335.99</v>
      </c>
      <c r="I674">
        <v>671</v>
      </c>
      <c r="J674">
        <v>504</v>
      </c>
      <c r="K674">
        <v>335.99</v>
      </c>
      <c r="L674">
        <v>177900</v>
      </c>
      <c r="M674">
        <v>1343</v>
      </c>
      <c r="N674">
        <v>435900</v>
      </c>
      <c r="O674">
        <v>168000</v>
      </c>
      <c r="P674">
        <v>2016</v>
      </c>
      <c r="Q674">
        <v>335.99</v>
      </c>
      <c r="R674">
        <v>6719</v>
      </c>
      <c r="S674">
        <v>1825</v>
      </c>
      <c r="T674">
        <v>2159</v>
      </c>
      <c r="U674">
        <v>335.99</v>
      </c>
      <c r="V674">
        <v>335.99</v>
      </c>
      <c r="W674">
        <v>335.99</v>
      </c>
      <c r="X674">
        <v>335.99</v>
      </c>
      <c r="Y674">
        <v>335.99</v>
      </c>
      <c r="Z674">
        <v>4017</v>
      </c>
      <c r="AA674">
        <v>67190</v>
      </c>
      <c r="AB674">
        <v>43679</v>
      </c>
      <c r="AC674">
        <v>8220</v>
      </c>
      <c r="AD674">
        <v>3330000</v>
      </c>
      <c r="AE674">
        <v>335.99</v>
      </c>
      <c r="AF674">
        <v>1650</v>
      </c>
      <c r="AG674">
        <v>335.99</v>
      </c>
      <c r="AH674">
        <v>27584</v>
      </c>
      <c r="AI674">
        <v>50299</v>
      </c>
      <c r="AJ674">
        <v>333900</v>
      </c>
      <c r="AK674">
        <v>335.99</v>
      </c>
      <c r="AL674">
        <v>375</v>
      </c>
      <c r="AM674">
        <v>904.2</v>
      </c>
      <c r="AN674">
        <v>335.99</v>
      </c>
      <c r="AO674">
        <v>1018</v>
      </c>
      <c r="AP674">
        <v>335.99</v>
      </c>
      <c r="AQ674">
        <v>100549</v>
      </c>
      <c r="AR674">
        <v>4653</v>
      </c>
      <c r="AS674">
        <v>335.99</v>
      </c>
      <c r="AT674">
        <v>355.95</v>
      </c>
      <c r="AU674">
        <v>1979</v>
      </c>
      <c r="AV674">
        <v>31819</v>
      </c>
      <c r="AW674">
        <v>907.2</v>
      </c>
      <c r="AX674">
        <v>13639</v>
      </c>
      <c r="AY674">
        <v>771.99</v>
      </c>
      <c r="AZ674">
        <v>335.99</v>
      </c>
      <c r="BA674">
        <v>1211.5999999999999</v>
      </c>
      <c r="BB674">
        <v>1207.5999999999999</v>
      </c>
      <c r="BC674">
        <v>13539</v>
      </c>
      <c r="BD674">
        <v>525</v>
      </c>
      <c r="BE674">
        <v>345.9</v>
      </c>
      <c r="BF674">
        <v>335.99</v>
      </c>
      <c r="BG674">
        <v>335.99</v>
      </c>
      <c r="BH674">
        <v>1979</v>
      </c>
      <c r="BI674">
        <v>335.99</v>
      </c>
      <c r="BJ674">
        <v>3459</v>
      </c>
      <c r="BK674">
        <v>375</v>
      </c>
      <c r="BL674">
        <v>14646</v>
      </c>
      <c r="BM674">
        <v>10179</v>
      </c>
      <c r="BN674">
        <v>2150.4</v>
      </c>
      <c r="BO674">
        <v>1111</v>
      </c>
      <c r="BP674">
        <v>2831</v>
      </c>
      <c r="BQ674">
        <v>335.99</v>
      </c>
      <c r="BR674">
        <v>182.99</v>
      </c>
      <c r="BS674">
        <v>6999974</v>
      </c>
      <c r="BT674">
        <v>72302.2</v>
      </c>
      <c r="BU674" t="str">
        <f>SRP[[#This Row],[Tier]]&amp;" - "&amp;DOLLAR(SRP[[#This Row],[United States]],2)&amp;" USD"</f>
        <v>672 - $335.99 USD</v>
      </c>
      <c r="BV674" t="str">
        <f>WSP[[#This Row],[LOOKUP]]</f>
        <v>672 - $235.19 USD</v>
      </c>
    </row>
    <row r="675" spans="1:74" x14ac:dyDescent="0.25">
      <c r="A675">
        <v>673</v>
      </c>
      <c r="B675">
        <v>336.49</v>
      </c>
      <c r="C675">
        <v>25574</v>
      </c>
      <c r="D675">
        <v>1931.5</v>
      </c>
      <c r="E675">
        <v>494.7</v>
      </c>
      <c r="F675">
        <v>336.49</v>
      </c>
      <c r="G675">
        <v>29885</v>
      </c>
      <c r="H675">
        <v>336.49</v>
      </c>
      <c r="I675">
        <v>672</v>
      </c>
      <c r="J675">
        <v>504.75</v>
      </c>
      <c r="K675">
        <v>336.49</v>
      </c>
      <c r="L675">
        <v>178150</v>
      </c>
      <c r="M675">
        <v>1345</v>
      </c>
      <c r="N675">
        <v>436400</v>
      </c>
      <c r="O675">
        <v>168250</v>
      </c>
      <c r="P675">
        <v>2019</v>
      </c>
      <c r="Q675">
        <v>336.49</v>
      </c>
      <c r="R675">
        <v>6729</v>
      </c>
      <c r="S675">
        <v>1827.5</v>
      </c>
      <c r="T675">
        <v>2162.25</v>
      </c>
      <c r="U675">
        <v>336.49</v>
      </c>
      <c r="V675">
        <v>336.49</v>
      </c>
      <c r="W675">
        <v>336.49</v>
      </c>
      <c r="X675">
        <v>336.49</v>
      </c>
      <c r="Y675">
        <v>336.49</v>
      </c>
      <c r="Z675">
        <v>4023.5</v>
      </c>
      <c r="AA675">
        <v>67290</v>
      </c>
      <c r="AB675">
        <v>43744</v>
      </c>
      <c r="AC675">
        <v>8230</v>
      </c>
      <c r="AD675">
        <v>3335000</v>
      </c>
      <c r="AE675">
        <v>336.49</v>
      </c>
      <c r="AF675">
        <v>1652.5</v>
      </c>
      <c r="AG675">
        <v>336.49</v>
      </c>
      <c r="AH675">
        <v>27606</v>
      </c>
      <c r="AI675">
        <v>50374</v>
      </c>
      <c r="AJ675">
        <v>334400</v>
      </c>
      <c r="AK675">
        <v>336.49</v>
      </c>
      <c r="AL675">
        <v>375.5</v>
      </c>
      <c r="AM675">
        <v>905.55</v>
      </c>
      <c r="AN675">
        <v>336.49</v>
      </c>
      <c r="AO675">
        <v>1020</v>
      </c>
      <c r="AP675">
        <v>336.49</v>
      </c>
      <c r="AQ675">
        <v>100699</v>
      </c>
      <c r="AR675">
        <v>4660</v>
      </c>
      <c r="AS675">
        <v>336.49</v>
      </c>
      <c r="AT675">
        <v>356.45</v>
      </c>
      <c r="AU675">
        <v>1981.5</v>
      </c>
      <c r="AV675">
        <v>31866.5</v>
      </c>
      <c r="AW675">
        <v>908.55</v>
      </c>
      <c r="AX675">
        <v>13659</v>
      </c>
      <c r="AY675">
        <v>772.99</v>
      </c>
      <c r="AZ675">
        <v>336.49</v>
      </c>
      <c r="BA675">
        <v>1213.4000000000001</v>
      </c>
      <c r="BB675">
        <v>1209.4000000000001</v>
      </c>
      <c r="BC675">
        <v>13559</v>
      </c>
      <c r="BD675">
        <v>525.5</v>
      </c>
      <c r="BE675">
        <v>346.4</v>
      </c>
      <c r="BF675">
        <v>336.49</v>
      </c>
      <c r="BG675">
        <v>336.49</v>
      </c>
      <c r="BH675">
        <v>1981.5</v>
      </c>
      <c r="BI675">
        <v>336.49</v>
      </c>
      <c r="BJ675">
        <v>3464</v>
      </c>
      <c r="BK675">
        <v>375.5</v>
      </c>
      <c r="BL675">
        <v>14669</v>
      </c>
      <c r="BM675">
        <v>10194</v>
      </c>
      <c r="BN675">
        <v>2153.6</v>
      </c>
      <c r="BO675">
        <v>1112.75</v>
      </c>
      <c r="BP675">
        <v>2835.25</v>
      </c>
      <c r="BQ675">
        <v>336.49</v>
      </c>
      <c r="BR675">
        <v>183.24</v>
      </c>
      <c r="BS675">
        <v>7010391</v>
      </c>
      <c r="BT675">
        <v>72409.8</v>
      </c>
      <c r="BU675" t="str">
        <f>SRP[[#This Row],[Tier]]&amp;" - "&amp;DOLLAR(SRP[[#This Row],[United States]],2)&amp;" USD"</f>
        <v>673 - $336.49 USD</v>
      </c>
      <c r="BV675" t="str">
        <f>WSP[[#This Row],[LOOKUP]]</f>
        <v>673 - $235.54 USD</v>
      </c>
    </row>
    <row r="676" spans="1:74" x14ac:dyDescent="0.25">
      <c r="A676">
        <v>674</v>
      </c>
      <c r="B676">
        <v>336.99</v>
      </c>
      <c r="C676">
        <v>25612</v>
      </c>
      <c r="D676">
        <v>1934</v>
      </c>
      <c r="E676">
        <v>495.45</v>
      </c>
      <c r="F676">
        <v>336.99</v>
      </c>
      <c r="G676">
        <v>29930</v>
      </c>
      <c r="H676">
        <v>336.99</v>
      </c>
      <c r="I676">
        <v>673</v>
      </c>
      <c r="J676">
        <v>505.5</v>
      </c>
      <c r="K676">
        <v>336.99</v>
      </c>
      <c r="L676">
        <v>178400</v>
      </c>
      <c r="M676">
        <v>1347</v>
      </c>
      <c r="N676">
        <v>436900</v>
      </c>
      <c r="O676">
        <v>168500</v>
      </c>
      <c r="P676">
        <v>2022</v>
      </c>
      <c r="Q676">
        <v>336.99</v>
      </c>
      <c r="R676">
        <v>6739</v>
      </c>
      <c r="S676">
        <v>1830</v>
      </c>
      <c r="T676">
        <v>2165.5</v>
      </c>
      <c r="U676">
        <v>336.99</v>
      </c>
      <c r="V676">
        <v>336.99</v>
      </c>
      <c r="W676">
        <v>336.99</v>
      </c>
      <c r="X676">
        <v>336.99</v>
      </c>
      <c r="Y676">
        <v>336.99</v>
      </c>
      <c r="Z676">
        <v>4030</v>
      </c>
      <c r="AA676">
        <v>67390</v>
      </c>
      <c r="AB676">
        <v>43809</v>
      </c>
      <c r="AC676">
        <v>8240</v>
      </c>
      <c r="AD676">
        <v>3340000</v>
      </c>
      <c r="AE676">
        <v>336.99</v>
      </c>
      <c r="AF676">
        <v>1655</v>
      </c>
      <c r="AG676">
        <v>336.99</v>
      </c>
      <c r="AH676">
        <v>27628</v>
      </c>
      <c r="AI676">
        <v>50449</v>
      </c>
      <c r="AJ676">
        <v>334900</v>
      </c>
      <c r="AK676">
        <v>336.99</v>
      </c>
      <c r="AL676">
        <v>376</v>
      </c>
      <c r="AM676">
        <v>906.9</v>
      </c>
      <c r="AN676">
        <v>336.99</v>
      </c>
      <c r="AO676">
        <v>1021</v>
      </c>
      <c r="AP676">
        <v>336.99</v>
      </c>
      <c r="AQ676">
        <v>100849</v>
      </c>
      <c r="AR676">
        <v>4667</v>
      </c>
      <c r="AS676">
        <v>336.99</v>
      </c>
      <c r="AT676">
        <v>356.95</v>
      </c>
      <c r="AU676">
        <v>1984</v>
      </c>
      <c r="AV676">
        <v>31914</v>
      </c>
      <c r="AW676">
        <v>909.9</v>
      </c>
      <c r="AX676">
        <v>13679</v>
      </c>
      <c r="AY676">
        <v>773.99</v>
      </c>
      <c r="AZ676">
        <v>336.99</v>
      </c>
      <c r="BA676">
        <v>1215.2</v>
      </c>
      <c r="BB676">
        <v>1211.2</v>
      </c>
      <c r="BC676">
        <v>13579</v>
      </c>
      <c r="BD676">
        <v>526</v>
      </c>
      <c r="BE676">
        <v>346.9</v>
      </c>
      <c r="BF676">
        <v>336.99</v>
      </c>
      <c r="BG676">
        <v>336.99</v>
      </c>
      <c r="BH676">
        <v>1984</v>
      </c>
      <c r="BI676">
        <v>336.99</v>
      </c>
      <c r="BJ676">
        <v>3469</v>
      </c>
      <c r="BK676">
        <v>376</v>
      </c>
      <c r="BL676">
        <v>14692</v>
      </c>
      <c r="BM676">
        <v>10209</v>
      </c>
      <c r="BN676">
        <v>2156.8000000000002</v>
      </c>
      <c r="BO676">
        <v>1114.5</v>
      </c>
      <c r="BP676">
        <v>2839.5</v>
      </c>
      <c r="BQ676">
        <v>336.99</v>
      </c>
      <c r="BR676">
        <v>183.49</v>
      </c>
      <c r="BS676">
        <v>7020808</v>
      </c>
      <c r="BT676">
        <v>72517.399999999994</v>
      </c>
      <c r="BU676" t="str">
        <f>SRP[[#This Row],[Tier]]&amp;" - "&amp;DOLLAR(SRP[[#This Row],[United States]],2)&amp;" USD"</f>
        <v>674 - $336.99 USD</v>
      </c>
      <c r="BV676" t="str">
        <f>WSP[[#This Row],[LOOKUP]]</f>
        <v>674 - $235.89 USD</v>
      </c>
    </row>
    <row r="677" spans="1:74" x14ac:dyDescent="0.25">
      <c r="A677">
        <v>675</v>
      </c>
      <c r="B677">
        <v>337.49</v>
      </c>
      <c r="C677">
        <v>25650</v>
      </c>
      <c r="D677">
        <v>1936.5</v>
      </c>
      <c r="E677">
        <v>496.2</v>
      </c>
      <c r="F677">
        <v>337.49</v>
      </c>
      <c r="G677">
        <v>29975</v>
      </c>
      <c r="H677">
        <v>337.49</v>
      </c>
      <c r="I677">
        <v>674</v>
      </c>
      <c r="J677">
        <v>506.25</v>
      </c>
      <c r="K677">
        <v>337.49</v>
      </c>
      <c r="L677">
        <v>178650</v>
      </c>
      <c r="M677">
        <v>1349</v>
      </c>
      <c r="N677">
        <v>437400</v>
      </c>
      <c r="O677">
        <v>168750</v>
      </c>
      <c r="P677">
        <v>2025</v>
      </c>
      <c r="Q677">
        <v>337.49</v>
      </c>
      <c r="R677">
        <v>6749</v>
      </c>
      <c r="S677">
        <v>1832.5</v>
      </c>
      <c r="T677">
        <v>2168.75</v>
      </c>
      <c r="U677">
        <v>337.49</v>
      </c>
      <c r="V677">
        <v>337.49</v>
      </c>
      <c r="W677">
        <v>337.49</v>
      </c>
      <c r="X677">
        <v>337.49</v>
      </c>
      <c r="Y677">
        <v>337.49</v>
      </c>
      <c r="Z677">
        <v>4036.5</v>
      </c>
      <c r="AA677">
        <v>67490</v>
      </c>
      <c r="AB677">
        <v>43874</v>
      </c>
      <c r="AC677">
        <v>8250</v>
      </c>
      <c r="AD677">
        <v>3345000</v>
      </c>
      <c r="AE677">
        <v>337.49</v>
      </c>
      <c r="AF677">
        <v>1657.5</v>
      </c>
      <c r="AG677">
        <v>337.49</v>
      </c>
      <c r="AH677">
        <v>27650</v>
      </c>
      <c r="AI677">
        <v>50524</v>
      </c>
      <c r="AJ677">
        <v>335400</v>
      </c>
      <c r="AK677">
        <v>337.49</v>
      </c>
      <c r="AL677">
        <v>376.5</v>
      </c>
      <c r="AM677">
        <v>908.25</v>
      </c>
      <c r="AN677">
        <v>337.49</v>
      </c>
      <c r="AO677">
        <v>1023</v>
      </c>
      <c r="AP677">
        <v>337.49</v>
      </c>
      <c r="AQ677">
        <v>100999</v>
      </c>
      <c r="AR677">
        <v>4674</v>
      </c>
      <c r="AS677">
        <v>337.49</v>
      </c>
      <c r="AT677">
        <v>357.45</v>
      </c>
      <c r="AU677">
        <v>1986.5</v>
      </c>
      <c r="AV677">
        <v>31961.5</v>
      </c>
      <c r="AW677">
        <v>911.25</v>
      </c>
      <c r="AX677">
        <v>13699</v>
      </c>
      <c r="AY677">
        <v>774.99</v>
      </c>
      <c r="AZ677">
        <v>337.49</v>
      </c>
      <c r="BA677">
        <v>1217</v>
      </c>
      <c r="BB677">
        <v>1213</v>
      </c>
      <c r="BC677">
        <v>13599</v>
      </c>
      <c r="BD677">
        <v>526.5</v>
      </c>
      <c r="BE677">
        <v>347.4</v>
      </c>
      <c r="BF677">
        <v>337.49</v>
      </c>
      <c r="BG677">
        <v>337.49</v>
      </c>
      <c r="BH677">
        <v>1986.5</v>
      </c>
      <c r="BI677">
        <v>337.49</v>
      </c>
      <c r="BJ677">
        <v>3474</v>
      </c>
      <c r="BK677">
        <v>376.5</v>
      </c>
      <c r="BL677">
        <v>14715</v>
      </c>
      <c r="BM677">
        <v>10224</v>
      </c>
      <c r="BN677">
        <v>2160</v>
      </c>
      <c r="BO677">
        <v>1116.25</v>
      </c>
      <c r="BP677">
        <v>2843.75</v>
      </c>
      <c r="BQ677">
        <v>337.49</v>
      </c>
      <c r="BR677">
        <v>183.74</v>
      </c>
      <c r="BS677">
        <v>7031225</v>
      </c>
      <c r="BT677">
        <v>72625</v>
      </c>
      <c r="BU677" t="str">
        <f>SRP[[#This Row],[Tier]]&amp;" - "&amp;DOLLAR(SRP[[#This Row],[United States]],2)&amp;" USD"</f>
        <v>675 - $337.49 USD</v>
      </c>
      <c r="BV677" t="str">
        <f>WSP[[#This Row],[LOOKUP]]</f>
        <v>675 - $236.24 USD</v>
      </c>
    </row>
    <row r="678" spans="1:74" x14ac:dyDescent="0.25">
      <c r="A678">
        <v>676</v>
      </c>
      <c r="B678">
        <v>337.99</v>
      </c>
      <c r="C678">
        <v>25688</v>
      </c>
      <c r="D678">
        <v>1939</v>
      </c>
      <c r="E678">
        <v>496.95</v>
      </c>
      <c r="F678">
        <v>337.99</v>
      </c>
      <c r="G678">
        <v>30020</v>
      </c>
      <c r="H678">
        <v>337.99</v>
      </c>
      <c r="I678">
        <v>675</v>
      </c>
      <c r="J678">
        <v>507</v>
      </c>
      <c r="K678">
        <v>337.99</v>
      </c>
      <c r="L678">
        <v>178900</v>
      </c>
      <c r="M678">
        <v>1351</v>
      </c>
      <c r="N678">
        <v>437900</v>
      </c>
      <c r="O678">
        <v>169000</v>
      </c>
      <c r="P678">
        <v>2028</v>
      </c>
      <c r="Q678">
        <v>337.99</v>
      </c>
      <c r="R678">
        <v>6759</v>
      </c>
      <c r="S678">
        <v>1835</v>
      </c>
      <c r="T678">
        <v>2172</v>
      </c>
      <c r="U678">
        <v>337.99</v>
      </c>
      <c r="V678">
        <v>337.99</v>
      </c>
      <c r="W678">
        <v>337.99</v>
      </c>
      <c r="X678">
        <v>337.99</v>
      </c>
      <c r="Y678">
        <v>337.99</v>
      </c>
      <c r="Z678">
        <v>4043</v>
      </c>
      <c r="AA678">
        <v>67590</v>
      </c>
      <c r="AB678">
        <v>43939</v>
      </c>
      <c r="AC678">
        <v>8260</v>
      </c>
      <c r="AD678">
        <v>3350000</v>
      </c>
      <c r="AE678">
        <v>337.99</v>
      </c>
      <c r="AF678">
        <v>1660</v>
      </c>
      <c r="AG678">
        <v>337.99</v>
      </c>
      <c r="AH678">
        <v>27672</v>
      </c>
      <c r="AI678">
        <v>50599</v>
      </c>
      <c r="AJ678">
        <v>335900</v>
      </c>
      <c r="AK678">
        <v>337.99</v>
      </c>
      <c r="AL678">
        <v>377</v>
      </c>
      <c r="AM678">
        <v>909.6</v>
      </c>
      <c r="AN678">
        <v>337.99</v>
      </c>
      <c r="AO678">
        <v>1024</v>
      </c>
      <c r="AP678">
        <v>337.99</v>
      </c>
      <c r="AQ678">
        <v>101149</v>
      </c>
      <c r="AR678">
        <v>4681</v>
      </c>
      <c r="AS678">
        <v>337.99</v>
      </c>
      <c r="AT678">
        <v>357.95</v>
      </c>
      <c r="AU678">
        <v>1989</v>
      </c>
      <c r="AV678">
        <v>32009</v>
      </c>
      <c r="AW678">
        <v>912.6</v>
      </c>
      <c r="AX678">
        <v>13719</v>
      </c>
      <c r="AY678">
        <v>775.99</v>
      </c>
      <c r="AZ678">
        <v>337.99</v>
      </c>
      <c r="BA678">
        <v>1218.8</v>
      </c>
      <c r="BB678">
        <v>1214.8</v>
      </c>
      <c r="BC678">
        <v>13619</v>
      </c>
      <c r="BD678">
        <v>527</v>
      </c>
      <c r="BE678">
        <v>347.9</v>
      </c>
      <c r="BF678">
        <v>337.99</v>
      </c>
      <c r="BG678">
        <v>337.99</v>
      </c>
      <c r="BH678">
        <v>1989</v>
      </c>
      <c r="BI678">
        <v>337.99</v>
      </c>
      <c r="BJ678">
        <v>3479</v>
      </c>
      <c r="BK678">
        <v>377</v>
      </c>
      <c r="BL678">
        <v>14738</v>
      </c>
      <c r="BM678">
        <v>10239</v>
      </c>
      <c r="BN678">
        <v>2163.1999999999998</v>
      </c>
      <c r="BO678">
        <v>1118</v>
      </c>
      <c r="BP678">
        <v>2848</v>
      </c>
      <c r="BQ678">
        <v>337.99</v>
      </c>
      <c r="BR678">
        <v>183.99</v>
      </c>
      <c r="BS678">
        <v>7041642</v>
      </c>
      <c r="BT678">
        <v>72732.600000000006</v>
      </c>
      <c r="BU678" t="str">
        <f>SRP[[#This Row],[Tier]]&amp;" - "&amp;DOLLAR(SRP[[#This Row],[United States]],2)&amp;" USD"</f>
        <v>676 - $337.99 USD</v>
      </c>
      <c r="BV678" t="str">
        <f>WSP[[#This Row],[LOOKUP]]</f>
        <v>676 - $236.59 USD</v>
      </c>
    </row>
    <row r="679" spans="1:74" x14ac:dyDescent="0.25">
      <c r="A679">
        <v>677</v>
      </c>
      <c r="B679">
        <v>338.49</v>
      </c>
      <c r="C679">
        <v>25726</v>
      </c>
      <c r="D679">
        <v>1941.5</v>
      </c>
      <c r="E679">
        <v>497.7</v>
      </c>
      <c r="F679">
        <v>338.49</v>
      </c>
      <c r="G679">
        <v>30065</v>
      </c>
      <c r="H679">
        <v>338.49</v>
      </c>
      <c r="I679">
        <v>676</v>
      </c>
      <c r="J679">
        <v>507.75</v>
      </c>
      <c r="K679">
        <v>338.49</v>
      </c>
      <c r="L679">
        <v>179150</v>
      </c>
      <c r="M679">
        <v>1353</v>
      </c>
      <c r="N679">
        <v>438400</v>
      </c>
      <c r="O679">
        <v>169250</v>
      </c>
      <c r="P679">
        <v>2031</v>
      </c>
      <c r="Q679">
        <v>338.49</v>
      </c>
      <c r="R679">
        <v>6769</v>
      </c>
      <c r="S679">
        <v>1837.5</v>
      </c>
      <c r="T679">
        <v>2175.25</v>
      </c>
      <c r="U679">
        <v>338.49</v>
      </c>
      <c r="V679">
        <v>338.49</v>
      </c>
      <c r="W679">
        <v>338.49</v>
      </c>
      <c r="X679">
        <v>338.49</v>
      </c>
      <c r="Y679">
        <v>338.49</v>
      </c>
      <c r="Z679">
        <v>4049.5</v>
      </c>
      <c r="AA679">
        <v>67690</v>
      </c>
      <c r="AB679">
        <v>44004</v>
      </c>
      <c r="AC679">
        <v>8270</v>
      </c>
      <c r="AD679">
        <v>3355000</v>
      </c>
      <c r="AE679">
        <v>338.49</v>
      </c>
      <c r="AF679">
        <v>1662.5</v>
      </c>
      <c r="AG679">
        <v>338.49</v>
      </c>
      <c r="AH679">
        <v>27694</v>
      </c>
      <c r="AI679">
        <v>50674</v>
      </c>
      <c r="AJ679">
        <v>336400</v>
      </c>
      <c r="AK679">
        <v>338.49</v>
      </c>
      <c r="AL679">
        <v>377.5</v>
      </c>
      <c r="AM679">
        <v>910.95</v>
      </c>
      <c r="AN679">
        <v>338.49</v>
      </c>
      <c r="AO679">
        <v>1026</v>
      </c>
      <c r="AP679">
        <v>338.49</v>
      </c>
      <c r="AQ679">
        <v>101299</v>
      </c>
      <c r="AR679">
        <v>4688</v>
      </c>
      <c r="AS679">
        <v>338.49</v>
      </c>
      <c r="AT679">
        <v>358.45</v>
      </c>
      <c r="AU679">
        <v>1991.5</v>
      </c>
      <c r="AV679">
        <v>32056.5</v>
      </c>
      <c r="AW679">
        <v>913.95</v>
      </c>
      <c r="AX679">
        <v>13739</v>
      </c>
      <c r="AY679">
        <v>776.99</v>
      </c>
      <c r="AZ679">
        <v>338.49</v>
      </c>
      <c r="BA679">
        <v>1220.5999999999999</v>
      </c>
      <c r="BB679">
        <v>1216.5999999999999</v>
      </c>
      <c r="BC679">
        <v>13639</v>
      </c>
      <c r="BD679">
        <v>527.5</v>
      </c>
      <c r="BE679">
        <v>348.4</v>
      </c>
      <c r="BF679">
        <v>338.49</v>
      </c>
      <c r="BG679">
        <v>338.49</v>
      </c>
      <c r="BH679">
        <v>1991.5</v>
      </c>
      <c r="BI679">
        <v>338.49</v>
      </c>
      <c r="BJ679">
        <v>3484</v>
      </c>
      <c r="BK679">
        <v>377.5</v>
      </c>
      <c r="BL679">
        <v>14761</v>
      </c>
      <c r="BM679">
        <v>10254</v>
      </c>
      <c r="BN679">
        <v>2166.4</v>
      </c>
      <c r="BO679">
        <v>1119.75</v>
      </c>
      <c r="BP679">
        <v>2852.25</v>
      </c>
      <c r="BQ679">
        <v>338.49</v>
      </c>
      <c r="BR679">
        <v>184.24</v>
      </c>
      <c r="BS679">
        <v>7052059</v>
      </c>
      <c r="BT679">
        <v>72840.2</v>
      </c>
      <c r="BU679" t="str">
        <f>SRP[[#This Row],[Tier]]&amp;" - "&amp;DOLLAR(SRP[[#This Row],[United States]],2)&amp;" USD"</f>
        <v>677 - $338.49 USD</v>
      </c>
      <c r="BV679" t="str">
        <f>WSP[[#This Row],[LOOKUP]]</f>
        <v>677 - $236.94 USD</v>
      </c>
    </row>
    <row r="680" spans="1:74" x14ac:dyDescent="0.25">
      <c r="A680">
        <v>678</v>
      </c>
      <c r="B680">
        <v>338.99</v>
      </c>
      <c r="C680">
        <v>25764</v>
      </c>
      <c r="D680">
        <v>1944</v>
      </c>
      <c r="E680">
        <v>498.45</v>
      </c>
      <c r="F680">
        <v>338.99</v>
      </c>
      <c r="G680">
        <v>30110</v>
      </c>
      <c r="H680">
        <v>338.99</v>
      </c>
      <c r="I680">
        <v>677</v>
      </c>
      <c r="J680">
        <v>508.5</v>
      </c>
      <c r="K680">
        <v>338.99</v>
      </c>
      <c r="L680">
        <v>179400</v>
      </c>
      <c r="M680">
        <v>1355</v>
      </c>
      <c r="N680">
        <v>438900</v>
      </c>
      <c r="O680">
        <v>169500</v>
      </c>
      <c r="P680">
        <v>2034</v>
      </c>
      <c r="Q680">
        <v>338.99</v>
      </c>
      <c r="R680">
        <v>6779</v>
      </c>
      <c r="S680">
        <v>1840</v>
      </c>
      <c r="T680">
        <v>2178.5</v>
      </c>
      <c r="U680">
        <v>338.99</v>
      </c>
      <c r="V680">
        <v>338.99</v>
      </c>
      <c r="W680">
        <v>338.99</v>
      </c>
      <c r="X680">
        <v>338.99</v>
      </c>
      <c r="Y680">
        <v>338.99</v>
      </c>
      <c r="Z680">
        <v>4056</v>
      </c>
      <c r="AA680">
        <v>67790</v>
      </c>
      <c r="AB680">
        <v>44069</v>
      </c>
      <c r="AC680">
        <v>8280</v>
      </c>
      <c r="AD680">
        <v>3360000</v>
      </c>
      <c r="AE680">
        <v>338.99</v>
      </c>
      <c r="AF680">
        <v>1665</v>
      </c>
      <c r="AG680">
        <v>338.99</v>
      </c>
      <c r="AH680">
        <v>27716</v>
      </c>
      <c r="AI680">
        <v>50749</v>
      </c>
      <c r="AJ680">
        <v>336900</v>
      </c>
      <c r="AK680">
        <v>338.99</v>
      </c>
      <c r="AL680">
        <v>378</v>
      </c>
      <c r="AM680">
        <v>912.3</v>
      </c>
      <c r="AN680">
        <v>338.99</v>
      </c>
      <c r="AO680">
        <v>1027</v>
      </c>
      <c r="AP680">
        <v>338.99</v>
      </c>
      <c r="AQ680">
        <v>101449</v>
      </c>
      <c r="AR680">
        <v>4695</v>
      </c>
      <c r="AS680">
        <v>338.99</v>
      </c>
      <c r="AT680">
        <v>358.95</v>
      </c>
      <c r="AU680">
        <v>1994</v>
      </c>
      <c r="AV680">
        <v>32104</v>
      </c>
      <c r="AW680">
        <v>915.3</v>
      </c>
      <c r="AX680">
        <v>13759</v>
      </c>
      <c r="AY680">
        <v>777.99</v>
      </c>
      <c r="AZ680">
        <v>338.99</v>
      </c>
      <c r="BA680">
        <v>1222.4000000000001</v>
      </c>
      <c r="BB680">
        <v>1218.4000000000001</v>
      </c>
      <c r="BC680">
        <v>13659</v>
      </c>
      <c r="BD680">
        <v>528</v>
      </c>
      <c r="BE680">
        <v>348.9</v>
      </c>
      <c r="BF680">
        <v>338.99</v>
      </c>
      <c r="BG680">
        <v>338.99</v>
      </c>
      <c r="BH680">
        <v>1994</v>
      </c>
      <c r="BI680">
        <v>338.99</v>
      </c>
      <c r="BJ680">
        <v>3489</v>
      </c>
      <c r="BK680">
        <v>378</v>
      </c>
      <c r="BL680">
        <v>14784</v>
      </c>
      <c r="BM680">
        <v>10269</v>
      </c>
      <c r="BN680">
        <v>2169.6</v>
      </c>
      <c r="BO680">
        <v>1121.5</v>
      </c>
      <c r="BP680">
        <v>2856.5</v>
      </c>
      <c r="BQ680">
        <v>338.99</v>
      </c>
      <c r="BR680">
        <v>184.49</v>
      </c>
      <c r="BS680">
        <v>7062476</v>
      </c>
      <c r="BT680">
        <v>72947.8</v>
      </c>
      <c r="BU680" t="str">
        <f>SRP[[#This Row],[Tier]]&amp;" - "&amp;DOLLAR(SRP[[#This Row],[United States]],2)&amp;" USD"</f>
        <v>678 - $338.99 USD</v>
      </c>
      <c r="BV680" t="str">
        <f>WSP[[#This Row],[LOOKUP]]</f>
        <v>678 - $237.29 USD</v>
      </c>
    </row>
    <row r="681" spans="1:74" x14ac:dyDescent="0.25">
      <c r="A681">
        <v>679</v>
      </c>
      <c r="B681">
        <v>339.49</v>
      </c>
      <c r="C681">
        <v>25802</v>
      </c>
      <c r="D681">
        <v>1946.5</v>
      </c>
      <c r="E681">
        <v>499.2</v>
      </c>
      <c r="F681">
        <v>339.49</v>
      </c>
      <c r="G681">
        <v>30155</v>
      </c>
      <c r="H681">
        <v>339.49</v>
      </c>
      <c r="I681">
        <v>678</v>
      </c>
      <c r="J681">
        <v>509.25</v>
      </c>
      <c r="K681">
        <v>339.49</v>
      </c>
      <c r="L681">
        <v>179650</v>
      </c>
      <c r="M681">
        <v>1357</v>
      </c>
      <c r="N681">
        <v>439400</v>
      </c>
      <c r="O681">
        <v>169750</v>
      </c>
      <c r="P681">
        <v>2037</v>
      </c>
      <c r="Q681">
        <v>339.49</v>
      </c>
      <c r="R681">
        <v>6789</v>
      </c>
      <c r="S681">
        <v>1842.5</v>
      </c>
      <c r="T681">
        <v>2181.75</v>
      </c>
      <c r="U681">
        <v>339.49</v>
      </c>
      <c r="V681">
        <v>339.49</v>
      </c>
      <c r="W681">
        <v>339.49</v>
      </c>
      <c r="X681">
        <v>339.49</v>
      </c>
      <c r="Y681">
        <v>339.49</v>
      </c>
      <c r="Z681">
        <v>4062.5</v>
      </c>
      <c r="AA681">
        <v>67890</v>
      </c>
      <c r="AB681">
        <v>44134</v>
      </c>
      <c r="AC681">
        <v>8290</v>
      </c>
      <c r="AD681">
        <v>3365000</v>
      </c>
      <c r="AE681">
        <v>339.49</v>
      </c>
      <c r="AF681">
        <v>1667.5</v>
      </c>
      <c r="AG681">
        <v>339.49</v>
      </c>
      <c r="AH681">
        <v>27738</v>
      </c>
      <c r="AI681">
        <v>50824</v>
      </c>
      <c r="AJ681">
        <v>337400</v>
      </c>
      <c r="AK681">
        <v>339.49</v>
      </c>
      <c r="AL681">
        <v>378.5</v>
      </c>
      <c r="AM681">
        <v>913.65</v>
      </c>
      <c r="AN681">
        <v>339.49</v>
      </c>
      <c r="AO681">
        <v>1029</v>
      </c>
      <c r="AP681">
        <v>339.49</v>
      </c>
      <c r="AQ681">
        <v>101599</v>
      </c>
      <c r="AR681">
        <v>4702</v>
      </c>
      <c r="AS681">
        <v>339.49</v>
      </c>
      <c r="AT681">
        <v>359.45</v>
      </c>
      <c r="AU681">
        <v>1996.5</v>
      </c>
      <c r="AV681">
        <v>32151.5</v>
      </c>
      <c r="AW681">
        <v>916.65</v>
      </c>
      <c r="AX681">
        <v>13779</v>
      </c>
      <c r="AY681">
        <v>778.99</v>
      </c>
      <c r="AZ681">
        <v>339.49</v>
      </c>
      <c r="BA681">
        <v>1224.2</v>
      </c>
      <c r="BB681">
        <v>1220.2</v>
      </c>
      <c r="BC681">
        <v>13679</v>
      </c>
      <c r="BD681">
        <v>528.5</v>
      </c>
      <c r="BE681">
        <v>349.4</v>
      </c>
      <c r="BF681">
        <v>339.49</v>
      </c>
      <c r="BG681">
        <v>339.49</v>
      </c>
      <c r="BH681">
        <v>1996.5</v>
      </c>
      <c r="BI681">
        <v>339.49</v>
      </c>
      <c r="BJ681">
        <v>3494</v>
      </c>
      <c r="BK681">
        <v>378.5</v>
      </c>
      <c r="BL681">
        <v>14807</v>
      </c>
      <c r="BM681">
        <v>10284</v>
      </c>
      <c r="BN681">
        <v>2172.8000000000002</v>
      </c>
      <c r="BO681">
        <v>1123.25</v>
      </c>
      <c r="BP681">
        <v>2860.75</v>
      </c>
      <c r="BQ681">
        <v>339.49</v>
      </c>
      <c r="BR681">
        <v>184.74</v>
      </c>
      <c r="BS681">
        <v>7072893</v>
      </c>
      <c r="BT681">
        <v>73055.399999999994</v>
      </c>
      <c r="BU681" t="str">
        <f>SRP[[#This Row],[Tier]]&amp;" - "&amp;DOLLAR(SRP[[#This Row],[United States]],2)&amp;" USD"</f>
        <v>679 - $339.49 USD</v>
      </c>
      <c r="BV681" t="str">
        <f>WSP[[#This Row],[LOOKUP]]</f>
        <v>679 - $237.64 USD</v>
      </c>
    </row>
    <row r="682" spans="1:74" x14ac:dyDescent="0.25">
      <c r="A682">
        <v>680</v>
      </c>
      <c r="B682">
        <v>339.99</v>
      </c>
      <c r="C682">
        <v>25840</v>
      </c>
      <c r="D682">
        <v>1949</v>
      </c>
      <c r="E682">
        <v>499.95</v>
      </c>
      <c r="F682">
        <v>339.99</v>
      </c>
      <c r="G682">
        <v>30200</v>
      </c>
      <c r="H682">
        <v>339.99</v>
      </c>
      <c r="I682">
        <v>679</v>
      </c>
      <c r="J682">
        <v>510</v>
      </c>
      <c r="K682">
        <v>339.99</v>
      </c>
      <c r="L682">
        <v>179900</v>
      </c>
      <c r="M682">
        <v>1359</v>
      </c>
      <c r="N682">
        <v>439900</v>
      </c>
      <c r="O682">
        <v>170000</v>
      </c>
      <c r="P682">
        <v>2040</v>
      </c>
      <c r="Q682">
        <v>339.99</v>
      </c>
      <c r="R682">
        <v>6799</v>
      </c>
      <c r="S682">
        <v>1845</v>
      </c>
      <c r="T682">
        <v>2185</v>
      </c>
      <c r="U682">
        <v>339.99</v>
      </c>
      <c r="V682">
        <v>339.99</v>
      </c>
      <c r="W682">
        <v>339.99</v>
      </c>
      <c r="X682">
        <v>339.99</v>
      </c>
      <c r="Y682">
        <v>339.99</v>
      </c>
      <c r="Z682">
        <v>4069</v>
      </c>
      <c r="AA682">
        <v>67990</v>
      </c>
      <c r="AB682">
        <v>44199</v>
      </c>
      <c r="AC682">
        <v>8300</v>
      </c>
      <c r="AD682">
        <v>3370000</v>
      </c>
      <c r="AE682">
        <v>339.99</v>
      </c>
      <c r="AF682">
        <v>1670</v>
      </c>
      <c r="AG682">
        <v>339.99</v>
      </c>
      <c r="AH682">
        <v>27760</v>
      </c>
      <c r="AI682">
        <v>50899</v>
      </c>
      <c r="AJ682">
        <v>337900</v>
      </c>
      <c r="AK682">
        <v>339.99</v>
      </c>
      <c r="AL682">
        <v>379</v>
      </c>
      <c r="AM682">
        <v>915</v>
      </c>
      <c r="AN682">
        <v>339.99</v>
      </c>
      <c r="AO682">
        <v>1030</v>
      </c>
      <c r="AP682">
        <v>339.99</v>
      </c>
      <c r="AQ682">
        <v>101749</v>
      </c>
      <c r="AR682">
        <v>4709</v>
      </c>
      <c r="AS682">
        <v>339.99</v>
      </c>
      <c r="AT682">
        <v>359.95</v>
      </c>
      <c r="AU682">
        <v>1999</v>
      </c>
      <c r="AV682">
        <v>32199</v>
      </c>
      <c r="AW682">
        <v>918</v>
      </c>
      <c r="AX682">
        <v>13799</v>
      </c>
      <c r="AY682">
        <v>779.99</v>
      </c>
      <c r="AZ682">
        <v>339.99</v>
      </c>
      <c r="BA682">
        <v>1226</v>
      </c>
      <c r="BB682">
        <v>1222</v>
      </c>
      <c r="BC682">
        <v>13699</v>
      </c>
      <c r="BD682">
        <v>529</v>
      </c>
      <c r="BE682">
        <v>349.9</v>
      </c>
      <c r="BF682">
        <v>339.99</v>
      </c>
      <c r="BG682">
        <v>339.99</v>
      </c>
      <c r="BH682">
        <v>1999</v>
      </c>
      <c r="BI682">
        <v>339.99</v>
      </c>
      <c r="BJ682">
        <v>3499</v>
      </c>
      <c r="BK682">
        <v>379</v>
      </c>
      <c r="BL682">
        <v>14830</v>
      </c>
      <c r="BM682">
        <v>10299</v>
      </c>
      <c r="BN682">
        <v>2176</v>
      </c>
      <c r="BO682">
        <v>1125</v>
      </c>
      <c r="BP682">
        <v>2865</v>
      </c>
      <c r="BQ682">
        <v>339.99</v>
      </c>
      <c r="BR682">
        <v>184.99</v>
      </c>
      <c r="BS682">
        <v>7083310</v>
      </c>
      <c r="BT682">
        <v>73163</v>
      </c>
      <c r="BU682" t="str">
        <f>SRP[[#This Row],[Tier]]&amp;" - "&amp;DOLLAR(SRP[[#This Row],[United States]],2)&amp;" USD"</f>
        <v>680 - $339.99 USD</v>
      </c>
      <c r="BV682" t="str">
        <f>WSP[[#This Row],[LOOKUP]]</f>
        <v>680 - $237.99 USD</v>
      </c>
    </row>
    <row r="683" spans="1:74" x14ac:dyDescent="0.25">
      <c r="A683">
        <v>681</v>
      </c>
      <c r="B683">
        <v>340.49</v>
      </c>
      <c r="C683">
        <v>25878</v>
      </c>
      <c r="D683">
        <v>1951.5</v>
      </c>
      <c r="E683">
        <v>500.7</v>
      </c>
      <c r="F683">
        <v>340.49</v>
      </c>
      <c r="G683">
        <v>30245</v>
      </c>
      <c r="H683">
        <v>340.49</v>
      </c>
      <c r="I683">
        <v>680</v>
      </c>
      <c r="J683">
        <v>510.75</v>
      </c>
      <c r="K683">
        <v>340.49</v>
      </c>
      <c r="L683">
        <v>180150</v>
      </c>
      <c r="M683">
        <v>1361</v>
      </c>
      <c r="N683">
        <v>440400</v>
      </c>
      <c r="O683">
        <v>170250</v>
      </c>
      <c r="P683">
        <v>2043</v>
      </c>
      <c r="Q683">
        <v>340.49</v>
      </c>
      <c r="R683">
        <v>6809</v>
      </c>
      <c r="S683">
        <v>1847.5</v>
      </c>
      <c r="T683">
        <v>2188.25</v>
      </c>
      <c r="U683">
        <v>340.49</v>
      </c>
      <c r="V683">
        <v>340.49</v>
      </c>
      <c r="W683">
        <v>340.49</v>
      </c>
      <c r="X683">
        <v>340.49</v>
      </c>
      <c r="Y683">
        <v>340.49</v>
      </c>
      <c r="Z683">
        <v>4075.5</v>
      </c>
      <c r="AA683">
        <v>68090</v>
      </c>
      <c r="AB683">
        <v>44264</v>
      </c>
      <c r="AC683">
        <v>8310</v>
      </c>
      <c r="AD683">
        <v>3375000</v>
      </c>
      <c r="AE683">
        <v>340.49</v>
      </c>
      <c r="AF683">
        <v>1672.5</v>
      </c>
      <c r="AG683">
        <v>340.49</v>
      </c>
      <c r="AH683">
        <v>27782</v>
      </c>
      <c r="AI683">
        <v>50974</v>
      </c>
      <c r="AJ683">
        <v>338400</v>
      </c>
      <c r="AK683">
        <v>340.49</v>
      </c>
      <c r="AL683">
        <v>379.5</v>
      </c>
      <c r="AM683">
        <v>916.35</v>
      </c>
      <c r="AN683">
        <v>340.49</v>
      </c>
      <c r="AO683">
        <v>1032</v>
      </c>
      <c r="AP683">
        <v>340.49</v>
      </c>
      <c r="AQ683">
        <v>101899</v>
      </c>
      <c r="AR683">
        <v>4716</v>
      </c>
      <c r="AS683">
        <v>340.49</v>
      </c>
      <c r="AT683">
        <v>360.45</v>
      </c>
      <c r="AU683">
        <v>2001.5</v>
      </c>
      <c r="AV683">
        <v>32246.5</v>
      </c>
      <c r="AW683">
        <v>919.35</v>
      </c>
      <c r="AX683">
        <v>13819</v>
      </c>
      <c r="AY683">
        <v>780.99</v>
      </c>
      <c r="AZ683">
        <v>340.49</v>
      </c>
      <c r="BA683">
        <v>1227.8</v>
      </c>
      <c r="BB683">
        <v>1223.8</v>
      </c>
      <c r="BC683">
        <v>13719</v>
      </c>
      <c r="BD683">
        <v>529.5</v>
      </c>
      <c r="BE683">
        <v>350.4</v>
      </c>
      <c r="BF683">
        <v>340.49</v>
      </c>
      <c r="BG683">
        <v>340.49</v>
      </c>
      <c r="BH683">
        <v>2001.5</v>
      </c>
      <c r="BI683">
        <v>340.49</v>
      </c>
      <c r="BJ683">
        <v>3504</v>
      </c>
      <c r="BK683">
        <v>379.5</v>
      </c>
      <c r="BL683">
        <v>14853</v>
      </c>
      <c r="BM683">
        <v>10314</v>
      </c>
      <c r="BN683">
        <v>2179.1999999999998</v>
      </c>
      <c r="BO683">
        <v>1126.75</v>
      </c>
      <c r="BP683">
        <v>2869.25</v>
      </c>
      <c r="BQ683">
        <v>340.49</v>
      </c>
      <c r="BR683">
        <v>185.24</v>
      </c>
      <c r="BS683">
        <v>7093727</v>
      </c>
      <c r="BT683">
        <v>73270.600000000006</v>
      </c>
      <c r="BU683" t="str">
        <f>SRP[[#This Row],[Tier]]&amp;" - "&amp;DOLLAR(SRP[[#This Row],[United States]],2)&amp;" USD"</f>
        <v>681 - $340.49 USD</v>
      </c>
      <c r="BV683" t="str">
        <f>WSP[[#This Row],[LOOKUP]]</f>
        <v>681 - $238.34 USD</v>
      </c>
    </row>
    <row r="684" spans="1:74" x14ac:dyDescent="0.25">
      <c r="A684">
        <v>682</v>
      </c>
      <c r="B684">
        <v>340.99</v>
      </c>
      <c r="C684">
        <v>25916</v>
      </c>
      <c r="D684">
        <v>1954</v>
      </c>
      <c r="E684">
        <v>501.45</v>
      </c>
      <c r="F684">
        <v>340.99</v>
      </c>
      <c r="G684">
        <v>30290</v>
      </c>
      <c r="H684">
        <v>340.99</v>
      </c>
      <c r="I684">
        <v>681</v>
      </c>
      <c r="J684">
        <v>511.5</v>
      </c>
      <c r="K684">
        <v>340.99</v>
      </c>
      <c r="L684">
        <v>180400</v>
      </c>
      <c r="M684">
        <v>1363</v>
      </c>
      <c r="N684">
        <v>440900</v>
      </c>
      <c r="O684">
        <v>170500</v>
      </c>
      <c r="P684">
        <v>2046</v>
      </c>
      <c r="Q684">
        <v>340.99</v>
      </c>
      <c r="R684">
        <v>6819</v>
      </c>
      <c r="S684">
        <v>1850</v>
      </c>
      <c r="T684">
        <v>2191.5</v>
      </c>
      <c r="U684">
        <v>340.99</v>
      </c>
      <c r="V684">
        <v>340.99</v>
      </c>
      <c r="W684">
        <v>340.99</v>
      </c>
      <c r="X684">
        <v>340.99</v>
      </c>
      <c r="Y684">
        <v>340.99</v>
      </c>
      <c r="Z684">
        <v>4082</v>
      </c>
      <c r="AA684">
        <v>68190</v>
      </c>
      <c r="AB684">
        <v>44329</v>
      </c>
      <c r="AC684">
        <v>8320</v>
      </c>
      <c r="AD684">
        <v>3380000</v>
      </c>
      <c r="AE684">
        <v>340.99</v>
      </c>
      <c r="AF684">
        <v>1675</v>
      </c>
      <c r="AG684">
        <v>340.99</v>
      </c>
      <c r="AH684">
        <v>27804</v>
      </c>
      <c r="AI684">
        <v>51049</v>
      </c>
      <c r="AJ684">
        <v>338900</v>
      </c>
      <c r="AK684">
        <v>340.99</v>
      </c>
      <c r="AL684">
        <v>380</v>
      </c>
      <c r="AM684">
        <v>917.7</v>
      </c>
      <c r="AN684">
        <v>340.99</v>
      </c>
      <c r="AO684">
        <v>1033</v>
      </c>
      <c r="AP684">
        <v>340.99</v>
      </c>
      <c r="AQ684">
        <v>102049</v>
      </c>
      <c r="AR684">
        <v>4723</v>
      </c>
      <c r="AS684">
        <v>340.99</v>
      </c>
      <c r="AT684">
        <v>360.95</v>
      </c>
      <c r="AU684">
        <v>2004</v>
      </c>
      <c r="AV684">
        <v>32294</v>
      </c>
      <c r="AW684">
        <v>920.7</v>
      </c>
      <c r="AX684">
        <v>13839</v>
      </c>
      <c r="AY684">
        <v>781.99</v>
      </c>
      <c r="AZ684">
        <v>340.99</v>
      </c>
      <c r="BA684">
        <v>1229.5999999999999</v>
      </c>
      <c r="BB684">
        <v>1225.5999999999999</v>
      </c>
      <c r="BC684">
        <v>13739</v>
      </c>
      <c r="BD684">
        <v>530</v>
      </c>
      <c r="BE684">
        <v>350.9</v>
      </c>
      <c r="BF684">
        <v>340.99</v>
      </c>
      <c r="BG684">
        <v>340.99</v>
      </c>
      <c r="BH684">
        <v>2004</v>
      </c>
      <c r="BI684">
        <v>340.99</v>
      </c>
      <c r="BJ684">
        <v>3509</v>
      </c>
      <c r="BK684">
        <v>380</v>
      </c>
      <c r="BL684">
        <v>14876</v>
      </c>
      <c r="BM684">
        <v>10329</v>
      </c>
      <c r="BN684">
        <v>2182.4</v>
      </c>
      <c r="BO684">
        <v>1128.5</v>
      </c>
      <c r="BP684">
        <v>2873.5</v>
      </c>
      <c r="BQ684">
        <v>340.99</v>
      </c>
      <c r="BR684">
        <v>185.49</v>
      </c>
      <c r="BS684">
        <v>7104144</v>
      </c>
      <c r="BT684">
        <v>73378.2</v>
      </c>
      <c r="BU684" t="str">
        <f>SRP[[#This Row],[Tier]]&amp;" - "&amp;DOLLAR(SRP[[#This Row],[United States]],2)&amp;" USD"</f>
        <v>682 - $340.99 USD</v>
      </c>
      <c r="BV684" t="str">
        <f>WSP[[#This Row],[LOOKUP]]</f>
        <v>682 - $238.69 USD</v>
      </c>
    </row>
    <row r="685" spans="1:74" x14ac:dyDescent="0.25">
      <c r="A685">
        <v>683</v>
      </c>
      <c r="B685">
        <v>341.49</v>
      </c>
      <c r="C685">
        <v>25954</v>
      </c>
      <c r="D685">
        <v>1956.5</v>
      </c>
      <c r="E685">
        <v>502.2</v>
      </c>
      <c r="F685">
        <v>341.49</v>
      </c>
      <c r="G685">
        <v>30335</v>
      </c>
      <c r="H685">
        <v>341.49</v>
      </c>
      <c r="I685">
        <v>682</v>
      </c>
      <c r="J685">
        <v>512.25</v>
      </c>
      <c r="K685">
        <v>341.49</v>
      </c>
      <c r="L685">
        <v>180650</v>
      </c>
      <c r="M685">
        <v>1365</v>
      </c>
      <c r="N685">
        <v>441400</v>
      </c>
      <c r="O685">
        <v>170750</v>
      </c>
      <c r="P685">
        <v>2049</v>
      </c>
      <c r="Q685">
        <v>341.49</v>
      </c>
      <c r="R685">
        <v>6829</v>
      </c>
      <c r="S685">
        <v>1852.5</v>
      </c>
      <c r="T685">
        <v>2194.75</v>
      </c>
      <c r="U685">
        <v>341.49</v>
      </c>
      <c r="V685">
        <v>341.49</v>
      </c>
      <c r="W685">
        <v>341.49</v>
      </c>
      <c r="X685">
        <v>341.49</v>
      </c>
      <c r="Y685">
        <v>341.49</v>
      </c>
      <c r="Z685">
        <v>4088.5</v>
      </c>
      <c r="AA685">
        <v>68290</v>
      </c>
      <c r="AB685">
        <v>44394</v>
      </c>
      <c r="AC685">
        <v>8325</v>
      </c>
      <c r="AD685">
        <v>3385000</v>
      </c>
      <c r="AE685">
        <v>341.49</v>
      </c>
      <c r="AF685">
        <v>1677.5</v>
      </c>
      <c r="AG685">
        <v>341.49</v>
      </c>
      <c r="AH685">
        <v>27826</v>
      </c>
      <c r="AI685">
        <v>51124</v>
      </c>
      <c r="AJ685">
        <v>339400</v>
      </c>
      <c r="AK685">
        <v>341.49</v>
      </c>
      <c r="AL685">
        <v>380.5</v>
      </c>
      <c r="AM685">
        <v>919.05</v>
      </c>
      <c r="AN685">
        <v>341.49</v>
      </c>
      <c r="AO685">
        <v>1035</v>
      </c>
      <c r="AP685">
        <v>341.49</v>
      </c>
      <c r="AQ685">
        <v>102199</v>
      </c>
      <c r="AR685">
        <v>4730</v>
      </c>
      <c r="AS685">
        <v>341.49</v>
      </c>
      <c r="AT685">
        <v>361.45</v>
      </c>
      <c r="AU685">
        <v>2006.5</v>
      </c>
      <c r="AV685">
        <v>32341.5</v>
      </c>
      <c r="AW685">
        <v>922.05</v>
      </c>
      <c r="AX685">
        <v>13859</v>
      </c>
      <c r="AY685">
        <v>782.99</v>
      </c>
      <c r="AZ685">
        <v>341.49</v>
      </c>
      <c r="BA685">
        <v>1231.4000000000001</v>
      </c>
      <c r="BB685">
        <v>1227.4000000000001</v>
      </c>
      <c r="BC685">
        <v>13759</v>
      </c>
      <c r="BD685">
        <v>530.5</v>
      </c>
      <c r="BE685">
        <v>351.4</v>
      </c>
      <c r="BF685">
        <v>341.49</v>
      </c>
      <c r="BG685">
        <v>341.49</v>
      </c>
      <c r="BH685">
        <v>2006.5</v>
      </c>
      <c r="BI685">
        <v>341.49</v>
      </c>
      <c r="BJ685">
        <v>3514</v>
      </c>
      <c r="BK685">
        <v>380.5</v>
      </c>
      <c r="BL685">
        <v>14899</v>
      </c>
      <c r="BM685">
        <v>10344</v>
      </c>
      <c r="BN685">
        <v>2185.6</v>
      </c>
      <c r="BO685">
        <v>1130.25</v>
      </c>
      <c r="BP685">
        <v>2877.75</v>
      </c>
      <c r="BQ685">
        <v>341.49</v>
      </c>
      <c r="BR685">
        <v>185.74</v>
      </c>
      <c r="BS685">
        <v>7114561</v>
      </c>
      <c r="BT685">
        <v>73485.8</v>
      </c>
      <c r="BU685" t="str">
        <f>SRP[[#This Row],[Tier]]&amp;" - "&amp;DOLLAR(SRP[[#This Row],[United States]],2)&amp;" USD"</f>
        <v>683 - $341.49 USD</v>
      </c>
      <c r="BV685" t="str">
        <f>WSP[[#This Row],[LOOKUP]]</f>
        <v>683 - $239.04 USD</v>
      </c>
    </row>
    <row r="686" spans="1:74" x14ac:dyDescent="0.25">
      <c r="A686">
        <v>684</v>
      </c>
      <c r="B686">
        <v>341.99</v>
      </c>
      <c r="C686">
        <v>25992</v>
      </c>
      <c r="D686">
        <v>1959</v>
      </c>
      <c r="E686">
        <v>502.95</v>
      </c>
      <c r="F686">
        <v>341.99</v>
      </c>
      <c r="G686">
        <v>30380</v>
      </c>
      <c r="H686">
        <v>341.99</v>
      </c>
      <c r="I686">
        <v>683</v>
      </c>
      <c r="J686">
        <v>513</v>
      </c>
      <c r="K686">
        <v>341.99</v>
      </c>
      <c r="L686">
        <v>180900</v>
      </c>
      <c r="M686">
        <v>1367</v>
      </c>
      <c r="N686">
        <v>441900</v>
      </c>
      <c r="O686">
        <v>171000</v>
      </c>
      <c r="P686">
        <v>2052</v>
      </c>
      <c r="Q686">
        <v>341.99</v>
      </c>
      <c r="R686">
        <v>6839</v>
      </c>
      <c r="S686">
        <v>1855</v>
      </c>
      <c r="T686">
        <v>2198</v>
      </c>
      <c r="U686">
        <v>341.99</v>
      </c>
      <c r="V686">
        <v>341.99</v>
      </c>
      <c r="W686">
        <v>341.99</v>
      </c>
      <c r="X686">
        <v>341.99</v>
      </c>
      <c r="Y686">
        <v>341.99</v>
      </c>
      <c r="Z686">
        <v>4095</v>
      </c>
      <c r="AA686">
        <v>68390</v>
      </c>
      <c r="AB686">
        <v>44459</v>
      </c>
      <c r="AC686">
        <v>8340</v>
      </c>
      <c r="AD686">
        <v>3390000</v>
      </c>
      <c r="AE686">
        <v>341.99</v>
      </c>
      <c r="AF686">
        <v>1680</v>
      </c>
      <c r="AG686">
        <v>341.99</v>
      </c>
      <c r="AH686">
        <v>27848</v>
      </c>
      <c r="AI686">
        <v>51199</v>
      </c>
      <c r="AJ686">
        <v>339900</v>
      </c>
      <c r="AK686">
        <v>341.99</v>
      </c>
      <c r="AL686">
        <v>381</v>
      </c>
      <c r="AM686">
        <v>920.4</v>
      </c>
      <c r="AN686">
        <v>341.99</v>
      </c>
      <c r="AO686">
        <v>1036</v>
      </c>
      <c r="AP686">
        <v>341.99</v>
      </c>
      <c r="AQ686">
        <v>102349</v>
      </c>
      <c r="AR686">
        <v>4737</v>
      </c>
      <c r="AS686">
        <v>341.99</v>
      </c>
      <c r="AT686">
        <v>361.95</v>
      </c>
      <c r="AU686">
        <v>2009</v>
      </c>
      <c r="AV686">
        <v>32389</v>
      </c>
      <c r="AW686">
        <v>923.4</v>
      </c>
      <c r="AX686">
        <v>13879</v>
      </c>
      <c r="AY686">
        <v>783.99</v>
      </c>
      <c r="AZ686">
        <v>341.99</v>
      </c>
      <c r="BA686">
        <v>1233.2</v>
      </c>
      <c r="BB686">
        <v>1229.2</v>
      </c>
      <c r="BC686">
        <v>13779</v>
      </c>
      <c r="BD686">
        <v>531</v>
      </c>
      <c r="BE686">
        <v>351.9</v>
      </c>
      <c r="BF686">
        <v>341.99</v>
      </c>
      <c r="BG686">
        <v>341.99</v>
      </c>
      <c r="BH686">
        <v>2009</v>
      </c>
      <c r="BI686">
        <v>341.99</v>
      </c>
      <c r="BJ686">
        <v>3519</v>
      </c>
      <c r="BK686">
        <v>381</v>
      </c>
      <c r="BL686">
        <v>14922</v>
      </c>
      <c r="BM686">
        <v>10359</v>
      </c>
      <c r="BN686">
        <v>2188.8000000000002</v>
      </c>
      <c r="BO686">
        <v>1132</v>
      </c>
      <c r="BP686">
        <v>2882</v>
      </c>
      <c r="BQ686">
        <v>341.99</v>
      </c>
      <c r="BR686">
        <v>185.99</v>
      </c>
      <c r="BS686">
        <v>7124978</v>
      </c>
      <c r="BT686">
        <v>73593.399999999994</v>
      </c>
      <c r="BU686" t="str">
        <f>SRP[[#This Row],[Tier]]&amp;" - "&amp;DOLLAR(SRP[[#This Row],[United States]],2)&amp;" USD"</f>
        <v>684 - $341.99 USD</v>
      </c>
      <c r="BV686" t="str">
        <f>WSP[[#This Row],[LOOKUP]]</f>
        <v>684 - $239.39 USD</v>
      </c>
    </row>
    <row r="687" spans="1:74" x14ac:dyDescent="0.25">
      <c r="A687">
        <v>685</v>
      </c>
      <c r="B687">
        <v>342.49</v>
      </c>
      <c r="C687">
        <v>26030</v>
      </c>
      <c r="D687">
        <v>1961.5</v>
      </c>
      <c r="E687">
        <v>503.7</v>
      </c>
      <c r="F687">
        <v>342.49</v>
      </c>
      <c r="G687">
        <v>30425</v>
      </c>
      <c r="H687">
        <v>342.49</v>
      </c>
      <c r="I687">
        <v>684</v>
      </c>
      <c r="J687">
        <v>513.75</v>
      </c>
      <c r="K687">
        <v>342.49</v>
      </c>
      <c r="L687">
        <v>181150</v>
      </c>
      <c r="M687">
        <v>1369</v>
      </c>
      <c r="N687">
        <v>442400</v>
      </c>
      <c r="O687">
        <v>171250</v>
      </c>
      <c r="P687">
        <v>2055</v>
      </c>
      <c r="Q687">
        <v>342.49</v>
      </c>
      <c r="R687">
        <v>6849</v>
      </c>
      <c r="S687">
        <v>1857.5</v>
      </c>
      <c r="T687">
        <v>2201.25</v>
      </c>
      <c r="U687">
        <v>342.49</v>
      </c>
      <c r="V687">
        <v>342.49</v>
      </c>
      <c r="W687">
        <v>342.49</v>
      </c>
      <c r="X687">
        <v>342.49</v>
      </c>
      <c r="Y687">
        <v>342.49</v>
      </c>
      <c r="Z687">
        <v>4101.5</v>
      </c>
      <c r="AA687">
        <v>68490</v>
      </c>
      <c r="AB687">
        <v>44524</v>
      </c>
      <c r="AC687">
        <v>8350</v>
      </c>
      <c r="AD687">
        <v>3395000</v>
      </c>
      <c r="AE687">
        <v>342.49</v>
      </c>
      <c r="AF687">
        <v>1682.5</v>
      </c>
      <c r="AG687">
        <v>342.49</v>
      </c>
      <c r="AH687">
        <v>27870</v>
      </c>
      <c r="AI687">
        <v>51274</v>
      </c>
      <c r="AJ687">
        <v>340400</v>
      </c>
      <c r="AK687">
        <v>342.49</v>
      </c>
      <c r="AL687">
        <v>381.5</v>
      </c>
      <c r="AM687">
        <v>921.75</v>
      </c>
      <c r="AN687">
        <v>342.49</v>
      </c>
      <c r="AO687">
        <v>1038</v>
      </c>
      <c r="AP687">
        <v>342.49</v>
      </c>
      <c r="AQ687">
        <v>102499</v>
      </c>
      <c r="AR687">
        <v>4744</v>
      </c>
      <c r="AS687">
        <v>342.49</v>
      </c>
      <c r="AT687">
        <v>362.45</v>
      </c>
      <c r="AU687">
        <v>2011.5</v>
      </c>
      <c r="AV687">
        <v>32436.5</v>
      </c>
      <c r="AW687">
        <v>924.75</v>
      </c>
      <c r="AX687">
        <v>13899</v>
      </c>
      <c r="AY687">
        <v>784.99</v>
      </c>
      <c r="AZ687">
        <v>342.49</v>
      </c>
      <c r="BA687">
        <v>1235</v>
      </c>
      <c r="BB687">
        <v>1231</v>
      </c>
      <c r="BC687">
        <v>13799</v>
      </c>
      <c r="BD687">
        <v>531.5</v>
      </c>
      <c r="BE687">
        <v>352.4</v>
      </c>
      <c r="BF687">
        <v>342.49</v>
      </c>
      <c r="BG687">
        <v>342.49</v>
      </c>
      <c r="BH687">
        <v>2011.5</v>
      </c>
      <c r="BI687">
        <v>342.49</v>
      </c>
      <c r="BJ687">
        <v>3524</v>
      </c>
      <c r="BK687">
        <v>381.5</v>
      </c>
      <c r="BL687">
        <v>14945</v>
      </c>
      <c r="BM687">
        <v>10374</v>
      </c>
      <c r="BN687">
        <v>2192</v>
      </c>
      <c r="BO687">
        <v>1133.75</v>
      </c>
      <c r="BP687">
        <v>2886.25</v>
      </c>
      <c r="BQ687">
        <v>342.49</v>
      </c>
      <c r="BR687">
        <v>186.24</v>
      </c>
      <c r="BS687">
        <v>7135395</v>
      </c>
      <c r="BT687">
        <v>73701</v>
      </c>
      <c r="BU687" t="str">
        <f>SRP[[#This Row],[Tier]]&amp;" - "&amp;DOLLAR(SRP[[#This Row],[United States]],2)&amp;" USD"</f>
        <v>685 - $342.49 USD</v>
      </c>
      <c r="BV687" t="str">
        <f>WSP[[#This Row],[LOOKUP]]</f>
        <v>685 - $239.74 USD</v>
      </c>
    </row>
    <row r="688" spans="1:74" x14ac:dyDescent="0.25">
      <c r="A688">
        <v>686</v>
      </c>
      <c r="B688">
        <v>342.99</v>
      </c>
      <c r="C688">
        <v>26068</v>
      </c>
      <c r="D688">
        <v>1964</v>
      </c>
      <c r="E688">
        <v>504.45</v>
      </c>
      <c r="F688">
        <v>342.99</v>
      </c>
      <c r="G688">
        <v>30470</v>
      </c>
      <c r="H688">
        <v>342.99</v>
      </c>
      <c r="I688">
        <v>685</v>
      </c>
      <c r="J688">
        <v>514.5</v>
      </c>
      <c r="K688">
        <v>342.99</v>
      </c>
      <c r="L688">
        <v>181400</v>
      </c>
      <c r="M688">
        <v>1371</v>
      </c>
      <c r="N688">
        <v>442900</v>
      </c>
      <c r="O688">
        <v>171500</v>
      </c>
      <c r="P688">
        <v>2058</v>
      </c>
      <c r="Q688">
        <v>342.99</v>
      </c>
      <c r="R688">
        <v>6859</v>
      </c>
      <c r="S688">
        <v>1860</v>
      </c>
      <c r="T688">
        <v>2204.5</v>
      </c>
      <c r="U688">
        <v>342.99</v>
      </c>
      <c r="V688">
        <v>342.99</v>
      </c>
      <c r="W688">
        <v>342.99</v>
      </c>
      <c r="X688">
        <v>342.99</v>
      </c>
      <c r="Y688">
        <v>342.99</v>
      </c>
      <c r="Z688">
        <v>4108</v>
      </c>
      <c r="AA688">
        <v>68590</v>
      </c>
      <c r="AB688">
        <v>44589</v>
      </c>
      <c r="AC688">
        <v>8360</v>
      </c>
      <c r="AD688">
        <v>3400000</v>
      </c>
      <c r="AE688">
        <v>342.99</v>
      </c>
      <c r="AF688">
        <v>1685</v>
      </c>
      <c r="AG688">
        <v>342.99</v>
      </c>
      <c r="AH688">
        <v>27892</v>
      </c>
      <c r="AI688">
        <v>51349</v>
      </c>
      <c r="AJ688">
        <v>340900</v>
      </c>
      <c r="AK688">
        <v>342.99</v>
      </c>
      <c r="AL688">
        <v>382</v>
      </c>
      <c r="AM688">
        <v>923.1</v>
      </c>
      <c r="AN688">
        <v>342.99</v>
      </c>
      <c r="AO688">
        <v>1039</v>
      </c>
      <c r="AP688">
        <v>342.99</v>
      </c>
      <c r="AQ688">
        <v>102649</v>
      </c>
      <c r="AR688">
        <v>4751</v>
      </c>
      <c r="AS688">
        <v>342.99</v>
      </c>
      <c r="AT688">
        <v>362.95</v>
      </c>
      <c r="AU688">
        <v>2014</v>
      </c>
      <c r="AV688">
        <v>32484</v>
      </c>
      <c r="AW688">
        <v>926.1</v>
      </c>
      <c r="AX688">
        <v>13919</v>
      </c>
      <c r="AY688">
        <v>785.99</v>
      </c>
      <c r="AZ688">
        <v>342.99</v>
      </c>
      <c r="BA688">
        <v>1236.8</v>
      </c>
      <c r="BB688">
        <v>1232.8</v>
      </c>
      <c r="BC688">
        <v>13819</v>
      </c>
      <c r="BD688">
        <v>532</v>
      </c>
      <c r="BE688">
        <v>352.9</v>
      </c>
      <c r="BF688">
        <v>342.99</v>
      </c>
      <c r="BG688">
        <v>342.99</v>
      </c>
      <c r="BH688">
        <v>2014</v>
      </c>
      <c r="BI688">
        <v>342.99</v>
      </c>
      <c r="BJ688">
        <v>3529</v>
      </c>
      <c r="BK688">
        <v>382</v>
      </c>
      <c r="BL688">
        <v>14968</v>
      </c>
      <c r="BM688">
        <v>10389</v>
      </c>
      <c r="BN688">
        <v>2195.1999999999998</v>
      </c>
      <c r="BO688">
        <v>1135.5</v>
      </c>
      <c r="BP688">
        <v>2890.5</v>
      </c>
      <c r="BQ688">
        <v>342.99</v>
      </c>
      <c r="BR688">
        <v>186.49</v>
      </c>
      <c r="BS688">
        <v>7145812</v>
      </c>
      <c r="BT688">
        <v>73808.600000000006</v>
      </c>
      <c r="BU688" t="str">
        <f>SRP[[#This Row],[Tier]]&amp;" - "&amp;DOLLAR(SRP[[#This Row],[United States]],2)&amp;" USD"</f>
        <v>686 - $342.99 USD</v>
      </c>
      <c r="BV688" t="str">
        <f>WSP[[#This Row],[LOOKUP]]</f>
        <v>686 - $240.09 USD</v>
      </c>
    </row>
    <row r="689" spans="1:74" x14ac:dyDescent="0.25">
      <c r="A689">
        <v>687</v>
      </c>
      <c r="B689">
        <v>343.49</v>
      </c>
      <c r="C689">
        <v>26106</v>
      </c>
      <c r="D689">
        <v>1966.5</v>
      </c>
      <c r="E689">
        <v>505.2</v>
      </c>
      <c r="F689">
        <v>343.49</v>
      </c>
      <c r="G689">
        <v>30515</v>
      </c>
      <c r="H689">
        <v>343.49</v>
      </c>
      <c r="I689">
        <v>686</v>
      </c>
      <c r="J689">
        <v>515.25</v>
      </c>
      <c r="K689">
        <v>343.49</v>
      </c>
      <c r="L689">
        <v>181650</v>
      </c>
      <c r="M689">
        <v>1373</v>
      </c>
      <c r="N689">
        <v>443400</v>
      </c>
      <c r="O689">
        <v>171750</v>
      </c>
      <c r="P689">
        <v>2061</v>
      </c>
      <c r="Q689">
        <v>343.49</v>
      </c>
      <c r="R689">
        <v>6869</v>
      </c>
      <c r="S689">
        <v>1862.5</v>
      </c>
      <c r="T689">
        <v>2207.75</v>
      </c>
      <c r="U689">
        <v>343.49</v>
      </c>
      <c r="V689">
        <v>343.49</v>
      </c>
      <c r="W689">
        <v>343.49</v>
      </c>
      <c r="X689">
        <v>343.49</v>
      </c>
      <c r="Y689">
        <v>343.49</v>
      </c>
      <c r="Z689">
        <v>4114.5</v>
      </c>
      <c r="AA689">
        <v>68690</v>
      </c>
      <c r="AB689">
        <v>44654</v>
      </c>
      <c r="AC689">
        <v>8370</v>
      </c>
      <c r="AD689">
        <v>3405000</v>
      </c>
      <c r="AE689">
        <v>343.49</v>
      </c>
      <c r="AF689">
        <v>1687.5</v>
      </c>
      <c r="AG689">
        <v>343.49</v>
      </c>
      <c r="AH689">
        <v>27914</v>
      </c>
      <c r="AI689">
        <v>51424</v>
      </c>
      <c r="AJ689">
        <v>341400</v>
      </c>
      <c r="AK689">
        <v>343.49</v>
      </c>
      <c r="AL689">
        <v>382.5</v>
      </c>
      <c r="AM689">
        <v>924.45</v>
      </c>
      <c r="AN689">
        <v>343.49</v>
      </c>
      <c r="AO689">
        <v>1041</v>
      </c>
      <c r="AP689">
        <v>343.49</v>
      </c>
      <c r="AQ689">
        <v>102799</v>
      </c>
      <c r="AR689">
        <v>4758</v>
      </c>
      <c r="AS689">
        <v>343.49</v>
      </c>
      <c r="AT689">
        <v>363.45</v>
      </c>
      <c r="AU689">
        <v>2016.5</v>
      </c>
      <c r="AV689">
        <v>32531.5</v>
      </c>
      <c r="AW689">
        <v>927.45</v>
      </c>
      <c r="AX689">
        <v>13939</v>
      </c>
      <c r="AY689">
        <v>786.99</v>
      </c>
      <c r="AZ689">
        <v>343.49</v>
      </c>
      <c r="BA689">
        <v>1238.5999999999999</v>
      </c>
      <c r="BB689">
        <v>1234.5999999999999</v>
      </c>
      <c r="BC689">
        <v>13839</v>
      </c>
      <c r="BD689">
        <v>532.5</v>
      </c>
      <c r="BE689">
        <v>353.4</v>
      </c>
      <c r="BF689">
        <v>343.49</v>
      </c>
      <c r="BG689">
        <v>343.49</v>
      </c>
      <c r="BH689">
        <v>2016.5</v>
      </c>
      <c r="BI689">
        <v>343.49</v>
      </c>
      <c r="BJ689">
        <v>3534</v>
      </c>
      <c r="BK689">
        <v>382.5</v>
      </c>
      <c r="BL689">
        <v>14991</v>
      </c>
      <c r="BM689">
        <v>10404</v>
      </c>
      <c r="BN689">
        <v>2198.4</v>
      </c>
      <c r="BO689">
        <v>1137.25</v>
      </c>
      <c r="BP689">
        <v>2894.75</v>
      </c>
      <c r="BQ689">
        <v>343.49</v>
      </c>
      <c r="BR689">
        <v>186.74</v>
      </c>
      <c r="BS689">
        <v>7156229</v>
      </c>
      <c r="BT689">
        <v>73916.2</v>
      </c>
      <c r="BU689" t="str">
        <f>SRP[[#This Row],[Tier]]&amp;" - "&amp;DOLLAR(SRP[[#This Row],[United States]],2)&amp;" USD"</f>
        <v>687 - $343.49 USD</v>
      </c>
      <c r="BV689" t="str">
        <f>WSP[[#This Row],[LOOKUP]]</f>
        <v>687 - $240.44 USD</v>
      </c>
    </row>
    <row r="690" spans="1:74" x14ac:dyDescent="0.25">
      <c r="A690">
        <v>688</v>
      </c>
      <c r="B690">
        <v>343.99</v>
      </c>
      <c r="C690">
        <v>26144</v>
      </c>
      <c r="D690">
        <v>1969</v>
      </c>
      <c r="E690">
        <v>505.95</v>
      </c>
      <c r="F690">
        <v>343.99</v>
      </c>
      <c r="G690">
        <v>30560</v>
      </c>
      <c r="H690">
        <v>343.99</v>
      </c>
      <c r="I690">
        <v>687</v>
      </c>
      <c r="J690">
        <v>516</v>
      </c>
      <c r="K690">
        <v>343.99</v>
      </c>
      <c r="L690">
        <v>181900</v>
      </c>
      <c r="M690">
        <v>1375</v>
      </c>
      <c r="N690">
        <v>443900</v>
      </c>
      <c r="O690">
        <v>172000</v>
      </c>
      <c r="P690">
        <v>2064</v>
      </c>
      <c r="Q690">
        <v>343.99</v>
      </c>
      <c r="R690">
        <v>6879</v>
      </c>
      <c r="S690">
        <v>1865</v>
      </c>
      <c r="T690">
        <v>2211</v>
      </c>
      <c r="U690">
        <v>343.99</v>
      </c>
      <c r="V690">
        <v>343.99</v>
      </c>
      <c r="W690">
        <v>343.99</v>
      </c>
      <c r="X690">
        <v>343.99</v>
      </c>
      <c r="Y690">
        <v>343.99</v>
      </c>
      <c r="Z690">
        <v>4121</v>
      </c>
      <c r="AA690">
        <v>68790</v>
      </c>
      <c r="AB690">
        <v>44719</v>
      </c>
      <c r="AC690">
        <v>8380</v>
      </c>
      <c r="AD690">
        <v>3410000</v>
      </c>
      <c r="AE690">
        <v>343.99</v>
      </c>
      <c r="AF690">
        <v>1690</v>
      </c>
      <c r="AG690">
        <v>343.99</v>
      </c>
      <c r="AH690">
        <v>27936</v>
      </c>
      <c r="AI690">
        <v>51499</v>
      </c>
      <c r="AJ690">
        <v>341900</v>
      </c>
      <c r="AK690">
        <v>343.99</v>
      </c>
      <c r="AL690">
        <v>383</v>
      </c>
      <c r="AM690">
        <v>925.8</v>
      </c>
      <c r="AN690">
        <v>343.99</v>
      </c>
      <c r="AO690">
        <v>1042</v>
      </c>
      <c r="AP690">
        <v>343.99</v>
      </c>
      <c r="AQ690">
        <v>102949</v>
      </c>
      <c r="AR690">
        <v>4765</v>
      </c>
      <c r="AS690">
        <v>343.99</v>
      </c>
      <c r="AT690">
        <v>363.95</v>
      </c>
      <c r="AU690">
        <v>2019</v>
      </c>
      <c r="AV690">
        <v>32579</v>
      </c>
      <c r="AW690">
        <v>928.8</v>
      </c>
      <c r="AX690">
        <v>13959</v>
      </c>
      <c r="AY690">
        <v>787.99</v>
      </c>
      <c r="AZ690">
        <v>343.99</v>
      </c>
      <c r="BA690">
        <v>1240.4000000000001</v>
      </c>
      <c r="BB690">
        <v>1236.4000000000001</v>
      </c>
      <c r="BC690">
        <v>13859</v>
      </c>
      <c r="BD690">
        <v>533</v>
      </c>
      <c r="BE690">
        <v>353.9</v>
      </c>
      <c r="BF690">
        <v>343.99</v>
      </c>
      <c r="BG690">
        <v>343.99</v>
      </c>
      <c r="BH690">
        <v>2019</v>
      </c>
      <c r="BI690">
        <v>343.99</v>
      </c>
      <c r="BJ690">
        <v>3539</v>
      </c>
      <c r="BK690">
        <v>383</v>
      </c>
      <c r="BL690">
        <v>15014</v>
      </c>
      <c r="BM690">
        <v>10419</v>
      </c>
      <c r="BN690">
        <v>2201.6</v>
      </c>
      <c r="BO690">
        <v>1139</v>
      </c>
      <c r="BP690">
        <v>2899</v>
      </c>
      <c r="BQ690">
        <v>343.99</v>
      </c>
      <c r="BR690">
        <v>186.99</v>
      </c>
      <c r="BS690">
        <v>7166646</v>
      </c>
      <c r="BT690">
        <v>74023.8</v>
      </c>
      <c r="BU690" t="str">
        <f>SRP[[#This Row],[Tier]]&amp;" - "&amp;DOLLAR(SRP[[#This Row],[United States]],2)&amp;" USD"</f>
        <v>688 - $343.99 USD</v>
      </c>
      <c r="BV690" t="str">
        <f>WSP[[#This Row],[LOOKUP]]</f>
        <v>688 - $240.79 USD</v>
      </c>
    </row>
    <row r="691" spans="1:74" x14ac:dyDescent="0.25">
      <c r="A691">
        <v>689</v>
      </c>
      <c r="B691">
        <v>344.49</v>
      </c>
      <c r="C691">
        <v>26182</v>
      </c>
      <c r="D691">
        <v>1971.5</v>
      </c>
      <c r="E691">
        <v>506.7</v>
      </c>
      <c r="F691">
        <v>344.49</v>
      </c>
      <c r="G691">
        <v>30605</v>
      </c>
      <c r="H691">
        <v>344.49</v>
      </c>
      <c r="I691">
        <v>688</v>
      </c>
      <c r="J691">
        <v>516.75</v>
      </c>
      <c r="K691">
        <v>344.49</v>
      </c>
      <c r="L691">
        <v>182150</v>
      </c>
      <c r="M691">
        <v>1377</v>
      </c>
      <c r="N691">
        <v>444400</v>
      </c>
      <c r="O691">
        <v>172250</v>
      </c>
      <c r="P691">
        <v>2067</v>
      </c>
      <c r="Q691">
        <v>344.49</v>
      </c>
      <c r="R691">
        <v>6889</v>
      </c>
      <c r="S691">
        <v>1867.5</v>
      </c>
      <c r="T691">
        <v>2214.25</v>
      </c>
      <c r="U691">
        <v>344.49</v>
      </c>
      <c r="V691">
        <v>344.49</v>
      </c>
      <c r="W691">
        <v>344.49</v>
      </c>
      <c r="X691">
        <v>344.49</v>
      </c>
      <c r="Y691">
        <v>344.49</v>
      </c>
      <c r="Z691">
        <v>4127.5</v>
      </c>
      <c r="AA691">
        <v>68890</v>
      </c>
      <c r="AB691">
        <v>44784</v>
      </c>
      <c r="AC691">
        <v>8390</v>
      </c>
      <c r="AD691">
        <v>3415000</v>
      </c>
      <c r="AE691">
        <v>344.49</v>
      </c>
      <c r="AF691">
        <v>1692.5</v>
      </c>
      <c r="AG691">
        <v>344.49</v>
      </c>
      <c r="AH691">
        <v>27958</v>
      </c>
      <c r="AI691">
        <v>51574</v>
      </c>
      <c r="AJ691">
        <v>342400</v>
      </c>
      <c r="AK691">
        <v>344.49</v>
      </c>
      <c r="AL691">
        <v>383.5</v>
      </c>
      <c r="AM691">
        <v>927.15</v>
      </c>
      <c r="AN691">
        <v>344.49</v>
      </c>
      <c r="AO691">
        <v>1044</v>
      </c>
      <c r="AP691">
        <v>344.49</v>
      </c>
      <c r="AQ691">
        <v>103099</v>
      </c>
      <c r="AR691">
        <v>4772</v>
      </c>
      <c r="AS691">
        <v>344.49</v>
      </c>
      <c r="AT691">
        <v>364.45</v>
      </c>
      <c r="AU691">
        <v>2021.5</v>
      </c>
      <c r="AV691">
        <v>32626.5</v>
      </c>
      <c r="AW691">
        <v>930.15</v>
      </c>
      <c r="AX691">
        <v>13979</v>
      </c>
      <c r="AY691">
        <v>788.99</v>
      </c>
      <c r="AZ691">
        <v>344.49</v>
      </c>
      <c r="BA691">
        <v>1242.2</v>
      </c>
      <c r="BB691">
        <v>1238.2</v>
      </c>
      <c r="BC691">
        <v>13879</v>
      </c>
      <c r="BD691">
        <v>533.5</v>
      </c>
      <c r="BE691">
        <v>354.4</v>
      </c>
      <c r="BF691">
        <v>344.49</v>
      </c>
      <c r="BG691">
        <v>344.49</v>
      </c>
      <c r="BH691">
        <v>2021.5</v>
      </c>
      <c r="BI691">
        <v>344.49</v>
      </c>
      <c r="BJ691">
        <v>3544</v>
      </c>
      <c r="BK691">
        <v>383.5</v>
      </c>
      <c r="BL691">
        <v>15037</v>
      </c>
      <c r="BM691">
        <v>10434</v>
      </c>
      <c r="BN691">
        <v>2204.8000000000002</v>
      </c>
      <c r="BO691">
        <v>1140.75</v>
      </c>
      <c r="BP691">
        <v>2903.25</v>
      </c>
      <c r="BQ691">
        <v>344.49</v>
      </c>
      <c r="BR691">
        <v>187.24</v>
      </c>
      <c r="BS691">
        <v>7177063</v>
      </c>
      <c r="BT691">
        <v>74131.399999999994</v>
      </c>
      <c r="BU691" t="str">
        <f>SRP[[#This Row],[Tier]]&amp;" - "&amp;DOLLAR(SRP[[#This Row],[United States]],2)&amp;" USD"</f>
        <v>689 - $344.49 USD</v>
      </c>
      <c r="BV691" t="str">
        <f>WSP[[#This Row],[LOOKUP]]</f>
        <v>689 - $241.14 USD</v>
      </c>
    </row>
    <row r="692" spans="1:74" x14ac:dyDescent="0.25">
      <c r="A692">
        <v>690</v>
      </c>
      <c r="B692">
        <v>344.99</v>
      </c>
      <c r="C692">
        <v>26220</v>
      </c>
      <c r="D692">
        <v>1974</v>
      </c>
      <c r="E692">
        <v>507.45</v>
      </c>
      <c r="F692">
        <v>344.99</v>
      </c>
      <c r="G692">
        <v>30650</v>
      </c>
      <c r="H692">
        <v>344.99</v>
      </c>
      <c r="I692">
        <v>689</v>
      </c>
      <c r="J692">
        <v>517.5</v>
      </c>
      <c r="K692">
        <v>344.99</v>
      </c>
      <c r="L692">
        <v>182400</v>
      </c>
      <c r="M692">
        <v>1379</v>
      </c>
      <c r="N692">
        <v>444900</v>
      </c>
      <c r="O692">
        <v>172500</v>
      </c>
      <c r="P692">
        <v>2070</v>
      </c>
      <c r="Q692">
        <v>344.99</v>
      </c>
      <c r="R692">
        <v>6899</v>
      </c>
      <c r="S692">
        <v>1870</v>
      </c>
      <c r="T692">
        <v>2217.5</v>
      </c>
      <c r="U692">
        <v>344.99</v>
      </c>
      <c r="V692">
        <v>344.99</v>
      </c>
      <c r="W692">
        <v>344.99</v>
      </c>
      <c r="X692">
        <v>344.99</v>
      </c>
      <c r="Y692">
        <v>344.99</v>
      </c>
      <c r="Z692">
        <v>4134</v>
      </c>
      <c r="AA692">
        <v>68990</v>
      </c>
      <c r="AB692">
        <v>44849</v>
      </c>
      <c r="AC692">
        <v>8400</v>
      </c>
      <c r="AD692">
        <v>3420000</v>
      </c>
      <c r="AE692">
        <v>344.99</v>
      </c>
      <c r="AF692">
        <v>1695</v>
      </c>
      <c r="AG692">
        <v>344.99</v>
      </c>
      <c r="AH692">
        <v>27980</v>
      </c>
      <c r="AI692">
        <v>51649</v>
      </c>
      <c r="AJ692">
        <v>342900</v>
      </c>
      <c r="AK692">
        <v>344.99</v>
      </c>
      <c r="AL692">
        <v>384</v>
      </c>
      <c r="AM692">
        <v>928.5</v>
      </c>
      <c r="AN692">
        <v>344.99</v>
      </c>
      <c r="AO692">
        <v>1045</v>
      </c>
      <c r="AP692">
        <v>344.99</v>
      </c>
      <c r="AQ692">
        <v>103249</v>
      </c>
      <c r="AR692">
        <v>4779</v>
      </c>
      <c r="AS692">
        <v>344.99</v>
      </c>
      <c r="AT692">
        <v>364.95</v>
      </c>
      <c r="AU692">
        <v>2024</v>
      </c>
      <c r="AV692">
        <v>32674</v>
      </c>
      <c r="AW692">
        <v>931.5</v>
      </c>
      <c r="AX692">
        <v>13999</v>
      </c>
      <c r="AY692">
        <v>789.99</v>
      </c>
      <c r="AZ692">
        <v>344.99</v>
      </c>
      <c r="BA692">
        <v>1244</v>
      </c>
      <c r="BB692">
        <v>1240</v>
      </c>
      <c r="BC692">
        <v>13899</v>
      </c>
      <c r="BD692">
        <v>534</v>
      </c>
      <c r="BE692">
        <v>354.9</v>
      </c>
      <c r="BF692">
        <v>344.99</v>
      </c>
      <c r="BG692">
        <v>344.99</v>
      </c>
      <c r="BH692">
        <v>2024</v>
      </c>
      <c r="BI692">
        <v>344.99</v>
      </c>
      <c r="BJ692">
        <v>3549</v>
      </c>
      <c r="BK692">
        <v>384</v>
      </c>
      <c r="BL692">
        <v>15060</v>
      </c>
      <c r="BM692">
        <v>10449</v>
      </c>
      <c r="BN692">
        <v>2208</v>
      </c>
      <c r="BO692">
        <v>1142.5</v>
      </c>
      <c r="BP692">
        <v>2907.5</v>
      </c>
      <c r="BQ692">
        <v>344.99</v>
      </c>
      <c r="BR692">
        <v>187.49</v>
      </c>
      <c r="BS692">
        <v>7187480</v>
      </c>
      <c r="BT692">
        <v>74239</v>
      </c>
      <c r="BU692" t="str">
        <f>SRP[[#This Row],[Tier]]&amp;" - "&amp;DOLLAR(SRP[[#This Row],[United States]],2)&amp;" USD"</f>
        <v>690 - $344.99 USD</v>
      </c>
      <c r="BV692" t="str">
        <f>WSP[[#This Row],[LOOKUP]]</f>
        <v>690 - $241.49 USD</v>
      </c>
    </row>
    <row r="693" spans="1:74" x14ac:dyDescent="0.25">
      <c r="A693">
        <v>691</v>
      </c>
      <c r="B693">
        <v>345.49</v>
      </c>
      <c r="C693">
        <v>26258</v>
      </c>
      <c r="D693">
        <v>1976.5</v>
      </c>
      <c r="E693">
        <v>508.2</v>
      </c>
      <c r="F693">
        <v>345.49</v>
      </c>
      <c r="G693">
        <v>30695</v>
      </c>
      <c r="H693">
        <v>345.49</v>
      </c>
      <c r="I693">
        <v>690</v>
      </c>
      <c r="J693">
        <v>518.25</v>
      </c>
      <c r="K693">
        <v>345.49</v>
      </c>
      <c r="L693">
        <v>182650</v>
      </c>
      <c r="M693">
        <v>1381</v>
      </c>
      <c r="N693">
        <v>445400</v>
      </c>
      <c r="O693">
        <v>172750</v>
      </c>
      <c r="P693">
        <v>2073</v>
      </c>
      <c r="Q693">
        <v>345.49</v>
      </c>
      <c r="R693">
        <v>6909</v>
      </c>
      <c r="S693">
        <v>1872.5</v>
      </c>
      <c r="T693">
        <v>2220.75</v>
      </c>
      <c r="U693">
        <v>345.49</v>
      </c>
      <c r="V693">
        <v>345.49</v>
      </c>
      <c r="W693">
        <v>345.49</v>
      </c>
      <c r="X693">
        <v>345.49</v>
      </c>
      <c r="Y693">
        <v>345.49</v>
      </c>
      <c r="Z693">
        <v>4140.5</v>
      </c>
      <c r="AA693">
        <v>69090</v>
      </c>
      <c r="AB693">
        <v>44914</v>
      </c>
      <c r="AC693">
        <v>8410</v>
      </c>
      <c r="AD693">
        <v>3425000</v>
      </c>
      <c r="AE693">
        <v>345.49</v>
      </c>
      <c r="AF693">
        <v>1697.5</v>
      </c>
      <c r="AG693">
        <v>345.49</v>
      </c>
      <c r="AH693">
        <v>28002</v>
      </c>
      <c r="AI693">
        <v>51724</v>
      </c>
      <c r="AJ693">
        <v>343400</v>
      </c>
      <c r="AK693">
        <v>345.49</v>
      </c>
      <c r="AL693">
        <v>384.5</v>
      </c>
      <c r="AM693">
        <v>929.85</v>
      </c>
      <c r="AN693">
        <v>345.49</v>
      </c>
      <c r="AO693">
        <v>1047</v>
      </c>
      <c r="AP693">
        <v>345.49</v>
      </c>
      <c r="AQ693">
        <v>103399</v>
      </c>
      <c r="AR693">
        <v>4786</v>
      </c>
      <c r="AS693">
        <v>345.49</v>
      </c>
      <c r="AT693">
        <v>365.45</v>
      </c>
      <c r="AU693">
        <v>2026.5</v>
      </c>
      <c r="AV693">
        <v>32721.5</v>
      </c>
      <c r="AW693">
        <v>932.85</v>
      </c>
      <c r="AX693">
        <v>14019</v>
      </c>
      <c r="AY693">
        <v>790.99</v>
      </c>
      <c r="AZ693">
        <v>345.49</v>
      </c>
      <c r="BA693">
        <v>1245.8</v>
      </c>
      <c r="BB693">
        <v>1241.8</v>
      </c>
      <c r="BC693">
        <v>13919</v>
      </c>
      <c r="BD693">
        <v>534.5</v>
      </c>
      <c r="BE693">
        <v>355.4</v>
      </c>
      <c r="BF693">
        <v>345.49</v>
      </c>
      <c r="BG693">
        <v>345.49</v>
      </c>
      <c r="BH693">
        <v>2026.5</v>
      </c>
      <c r="BI693">
        <v>345.49</v>
      </c>
      <c r="BJ693">
        <v>3554</v>
      </c>
      <c r="BK693">
        <v>384.5</v>
      </c>
      <c r="BL693">
        <v>15083</v>
      </c>
      <c r="BM693">
        <v>10464</v>
      </c>
      <c r="BN693">
        <v>2211.1999999999998</v>
      </c>
      <c r="BO693">
        <v>1144.25</v>
      </c>
      <c r="BP693">
        <v>2911.75</v>
      </c>
      <c r="BQ693">
        <v>345.49</v>
      </c>
      <c r="BR693">
        <v>187.74</v>
      </c>
      <c r="BS693">
        <v>7197897</v>
      </c>
      <c r="BT693">
        <v>74346.600000000006</v>
      </c>
      <c r="BU693" t="str">
        <f>SRP[[#This Row],[Tier]]&amp;" - "&amp;DOLLAR(SRP[[#This Row],[United States]],2)&amp;" USD"</f>
        <v>691 - $345.49 USD</v>
      </c>
      <c r="BV693" t="str">
        <f>WSP[[#This Row],[LOOKUP]]</f>
        <v>691 - $241.84 USD</v>
      </c>
    </row>
    <row r="694" spans="1:74" x14ac:dyDescent="0.25">
      <c r="A694">
        <v>692</v>
      </c>
      <c r="B694">
        <v>345.99</v>
      </c>
      <c r="C694">
        <v>26296</v>
      </c>
      <c r="D694">
        <v>1979</v>
      </c>
      <c r="E694">
        <v>508.95</v>
      </c>
      <c r="F694">
        <v>345.99</v>
      </c>
      <c r="G694">
        <v>30740</v>
      </c>
      <c r="H694">
        <v>345.99</v>
      </c>
      <c r="I694">
        <v>691</v>
      </c>
      <c r="J694">
        <v>519</v>
      </c>
      <c r="K694">
        <v>345.99</v>
      </c>
      <c r="L694">
        <v>182900</v>
      </c>
      <c r="M694">
        <v>1383</v>
      </c>
      <c r="N694">
        <v>445900</v>
      </c>
      <c r="O694">
        <v>173000</v>
      </c>
      <c r="P694">
        <v>2076</v>
      </c>
      <c r="Q694">
        <v>345.99</v>
      </c>
      <c r="R694">
        <v>6919</v>
      </c>
      <c r="S694">
        <v>1875</v>
      </c>
      <c r="T694">
        <v>2224</v>
      </c>
      <c r="U694">
        <v>345.99</v>
      </c>
      <c r="V694">
        <v>345.99</v>
      </c>
      <c r="W694">
        <v>345.99</v>
      </c>
      <c r="X694">
        <v>345.99</v>
      </c>
      <c r="Y694">
        <v>345.99</v>
      </c>
      <c r="Z694">
        <v>4147</v>
      </c>
      <c r="AA694">
        <v>69190</v>
      </c>
      <c r="AB694">
        <v>44979</v>
      </c>
      <c r="AC694">
        <v>8420</v>
      </c>
      <c r="AD694">
        <v>3430000</v>
      </c>
      <c r="AE694">
        <v>345.99</v>
      </c>
      <c r="AF694">
        <v>1700</v>
      </c>
      <c r="AG694">
        <v>345.99</v>
      </c>
      <c r="AH694">
        <v>28024</v>
      </c>
      <c r="AI694">
        <v>51799</v>
      </c>
      <c r="AJ694">
        <v>343900</v>
      </c>
      <c r="AK694">
        <v>345.99</v>
      </c>
      <c r="AL694">
        <v>385</v>
      </c>
      <c r="AM694">
        <v>931.2</v>
      </c>
      <c r="AN694">
        <v>345.99</v>
      </c>
      <c r="AO694">
        <v>1048</v>
      </c>
      <c r="AP694">
        <v>345.99</v>
      </c>
      <c r="AQ694">
        <v>103549</v>
      </c>
      <c r="AR694">
        <v>4793</v>
      </c>
      <c r="AS694">
        <v>345.99</v>
      </c>
      <c r="AT694">
        <v>365.95</v>
      </c>
      <c r="AU694">
        <v>2029</v>
      </c>
      <c r="AV694">
        <v>32769</v>
      </c>
      <c r="AW694">
        <v>934.2</v>
      </c>
      <c r="AX694">
        <v>14039</v>
      </c>
      <c r="AY694">
        <v>791.99</v>
      </c>
      <c r="AZ694">
        <v>345.99</v>
      </c>
      <c r="BA694">
        <v>1247.5999999999999</v>
      </c>
      <c r="BB694">
        <v>1243.5999999999999</v>
      </c>
      <c r="BC694">
        <v>13939</v>
      </c>
      <c r="BD694">
        <v>535</v>
      </c>
      <c r="BE694">
        <v>355.9</v>
      </c>
      <c r="BF694">
        <v>345.99</v>
      </c>
      <c r="BG694">
        <v>345.99</v>
      </c>
      <c r="BH694">
        <v>2029</v>
      </c>
      <c r="BI694">
        <v>345.99</v>
      </c>
      <c r="BJ694">
        <v>3559</v>
      </c>
      <c r="BK694">
        <v>385</v>
      </c>
      <c r="BL694">
        <v>15106</v>
      </c>
      <c r="BM694">
        <v>10479</v>
      </c>
      <c r="BN694">
        <v>2214.4</v>
      </c>
      <c r="BO694">
        <v>1146</v>
      </c>
      <c r="BP694">
        <v>2916</v>
      </c>
      <c r="BQ694">
        <v>345.99</v>
      </c>
      <c r="BR694">
        <v>187.99</v>
      </c>
      <c r="BS694">
        <v>7208314</v>
      </c>
      <c r="BT694">
        <v>74454.2</v>
      </c>
      <c r="BU694" t="str">
        <f>SRP[[#This Row],[Tier]]&amp;" - "&amp;DOLLAR(SRP[[#This Row],[United States]],2)&amp;" USD"</f>
        <v>692 - $345.99 USD</v>
      </c>
      <c r="BV694" t="str">
        <f>WSP[[#This Row],[LOOKUP]]</f>
        <v>692 - $242.19 USD</v>
      </c>
    </row>
    <row r="695" spans="1:74" x14ac:dyDescent="0.25">
      <c r="A695">
        <v>693</v>
      </c>
      <c r="B695">
        <v>346.49</v>
      </c>
      <c r="C695">
        <v>26334</v>
      </c>
      <c r="D695">
        <v>1981.5</v>
      </c>
      <c r="E695">
        <v>509.7</v>
      </c>
      <c r="F695">
        <v>346.49</v>
      </c>
      <c r="G695">
        <v>30785</v>
      </c>
      <c r="H695">
        <v>346.49</v>
      </c>
      <c r="I695">
        <v>692</v>
      </c>
      <c r="J695">
        <v>519.75</v>
      </c>
      <c r="K695">
        <v>346.49</v>
      </c>
      <c r="L695">
        <v>183150</v>
      </c>
      <c r="M695">
        <v>1385</v>
      </c>
      <c r="N695">
        <v>446400</v>
      </c>
      <c r="O695">
        <v>173250</v>
      </c>
      <c r="P695">
        <v>2079</v>
      </c>
      <c r="Q695">
        <v>346.49</v>
      </c>
      <c r="R695">
        <v>6929</v>
      </c>
      <c r="S695">
        <v>1877.5</v>
      </c>
      <c r="T695">
        <v>2227.25</v>
      </c>
      <c r="U695">
        <v>346.49</v>
      </c>
      <c r="V695">
        <v>346.49</v>
      </c>
      <c r="W695">
        <v>346.49</v>
      </c>
      <c r="X695">
        <v>346.49</v>
      </c>
      <c r="Y695">
        <v>346.49</v>
      </c>
      <c r="Z695">
        <v>4153.5</v>
      </c>
      <c r="AA695">
        <v>69290</v>
      </c>
      <c r="AB695">
        <v>45044</v>
      </c>
      <c r="AC695">
        <v>8430</v>
      </c>
      <c r="AD695">
        <v>3435000</v>
      </c>
      <c r="AE695">
        <v>346.49</v>
      </c>
      <c r="AF695">
        <v>1702.5</v>
      </c>
      <c r="AG695">
        <v>346.49</v>
      </c>
      <c r="AH695">
        <v>28046</v>
      </c>
      <c r="AI695">
        <v>51874</v>
      </c>
      <c r="AJ695">
        <v>344400</v>
      </c>
      <c r="AK695">
        <v>346.49</v>
      </c>
      <c r="AL695">
        <v>385.5</v>
      </c>
      <c r="AM695">
        <v>932.55</v>
      </c>
      <c r="AN695">
        <v>346.49</v>
      </c>
      <c r="AO695">
        <v>1050</v>
      </c>
      <c r="AP695">
        <v>346.49</v>
      </c>
      <c r="AQ695">
        <v>103699</v>
      </c>
      <c r="AR695">
        <v>4800</v>
      </c>
      <c r="AS695">
        <v>346.49</v>
      </c>
      <c r="AT695">
        <v>366.45</v>
      </c>
      <c r="AU695">
        <v>2031.5</v>
      </c>
      <c r="AV695">
        <v>32816.5</v>
      </c>
      <c r="AW695">
        <v>935.55</v>
      </c>
      <c r="AX695">
        <v>14059</v>
      </c>
      <c r="AY695">
        <v>792.99</v>
      </c>
      <c r="AZ695">
        <v>346.49</v>
      </c>
      <c r="BA695">
        <v>1249.4000000000001</v>
      </c>
      <c r="BB695">
        <v>1245.4000000000001</v>
      </c>
      <c r="BC695">
        <v>13959</v>
      </c>
      <c r="BD695">
        <v>535.5</v>
      </c>
      <c r="BE695">
        <v>356.4</v>
      </c>
      <c r="BF695">
        <v>346.49</v>
      </c>
      <c r="BG695">
        <v>346.49</v>
      </c>
      <c r="BH695">
        <v>2031.5</v>
      </c>
      <c r="BI695">
        <v>346.49</v>
      </c>
      <c r="BJ695">
        <v>3564</v>
      </c>
      <c r="BK695">
        <v>385.5</v>
      </c>
      <c r="BL695">
        <v>15129</v>
      </c>
      <c r="BM695">
        <v>10494</v>
      </c>
      <c r="BN695">
        <v>2217.6</v>
      </c>
      <c r="BO695">
        <v>1147.75</v>
      </c>
      <c r="BP695">
        <v>2920.25</v>
      </c>
      <c r="BQ695">
        <v>346.49</v>
      </c>
      <c r="BR695">
        <v>188.24</v>
      </c>
      <c r="BS695">
        <v>7218731</v>
      </c>
      <c r="BT695">
        <v>74561.8</v>
      </c>
      <c r="BU695" t="str">
        <f>SRP[[#This Row],[Tier]]&amp;" - "&amp;DOLLAR(SRP[[#This Row],[United States]],2)&amp;" USD"</f>
        <v>693 - $346.49 USD</v>
      </c>
      <c r="BV695" t="str">
        <f>WSP[[#This Row],[LOOKUP]]</f>
        <v>693 - $242.54 USD</v>
      </c>
    </row>
    <row r="696" spans="1:74" x14ac:dyDescent="0.25">
      <c r="A696">
        <v>694</v>
      </c>
      <c r="B696">
        <v>346.99</v>
      </c>
      <c r="C696">
        <v>26372</v>
      </c>
      <c r="D696">
        <v>1984</v>
      </c>
      <c r="E696">
        <v>510.45</v>
      </c>
      <c r="F696">
        <v>346.99</v>
      </c>
      <c r="G696">
        <v>30830</v>
      </c>
      <c r="H696">
        <v>346.99</v>
      </c>
      <c r="I696">
        <v>693</v>
      </c>
      <c r="J696">
        <v>520.5</v>
      </c>
      <c r="K696">
        <v>346.99</v>
      </c>
      <c r="L696">
        <v>183400</v>
      </c>
      <c r="M696">
        <v>1387</v>
      </c>
      <c r="N696">
        <v>446900</v>
      </c>
      <c r="O696">
        <v>173500</v>
      </c>
      <c r="P696">
        <v>2082</v>
      </c>
      <c r="Q696">
        <v>346.99</v>
      </c>
      <c r="R696">
        <v>6939</v>
      </c>
      <c r="S696">
        <v>1880</v>
      </c>
      <c r="T696">
        <v>2230.5</v>
      </c>
      <c r="U696">
        <v>346.99</v>
      </c>
      <c r="V696">
        <v>346.99</v>
      </c>
      <c r="W696">
        <v>346.99</v>
      </c>
      <c r="X696">
        <v>346.99</v>
      </c>
      <c r="Y696">
        <v>346.99</v>
      </c>
      <c r="Z696">
        <v>4160</v>
      </c>
      <c r="AA696">
        <v>69390</v>
      </c>
      <c r="AB696">
        <v>45109</v>
      </c>
      <c r="AC696">
        <v>8440</v>
      </c>
      <c r="AD696">
        <v>3440000</v>
      </c>
      <c r="AE696">
        <v>346.99</v>
      </c>
      <c r="AF696">
        <v>1705</v>
      </c>
      <c r="AG696">
        <v>346.99</v>
      </c>
      <c r="AH696">
        <v>28068</v>
      </c>
      <c r="AI696">
        <v>51949</v>
      </c>
      <c r="AJ696">
        <v>344900</v>
      </c>
      <c r="AK696">
        <v>346.99</v>
      </c>
      <c r="AL696">
        <v>386</v>
      </c>
      <c r="AM696">
        <v>933.9</v>
      </c>
      <c r="AN696">
        <v>346.99</v>
      </c>
      <c r="AO696">
        <v>1051</v>
      </c>
      <c r="AP696">
        <v>346.99</v>
      </c>
      <c r="AQ696">
        <v>103849</v>
      </c>
      <c r="AR696">
        <v>4807</v>
      </c>
      <c r="AS696">
        <v>346.99</v>
      </c>
      <c r="AT696">
        <v>366.95</v>
      </c>
      <c r="AU696">
        <v>2034</v>
      </c>
      <c r="AV696">
        <v>32864</v>
      </c>
      <c r="AW696">
        <v>936.9</v>
      </c>
      <c r="AX696">
        <v>14079</v>
      </c>
      <c r="AY696">
        <v>793.99</v>
      </c>
      <c r="AZ696">
        <v>346.99</v>
      </c>
      <c r="BA696">
        <v>1251.2</v>
      </c>
      <c r="BB696">
        <v>1247.2</v>
      </c>
      <c r="BC696">
        <v>13979</v>
      </c>
      <c r="BD696">
        <v>536</v>
      </c>
      <c r="BE696">
        <v>356.9</v>
      </c>
      <c r="BF696">
        <v>346.99</v>
      </c>
      <c r="BG696">
        <v>346.99</v>
      </c>
      <c r="BH696">
        <v>2034</v>
      </c>
      <c r="BI696">
        <v>346.99</v>
      </c>
      <c r="BJ696">
        <v>3569</v>
      </c>
      <c r="BK696">
        <v>386</v>
      </c>
      <c r="BL696">
        <v>15152</v>
      </c>
      <c r="BM696">
        <v>10509</v>
      </c>
      <c r="BN696">
        <v>2220.8000000000002</v>
      </c>
      <c r="BO696">
        <v>1149.5</v>
      </c>
      <c r="BP696">
        <v>2924.5</v>
      </c>
      <c r="BQ696">
        <v>346.99</v>
      </c>
      <c r="BR696">
        <v>188.49</v>
      </c>
      <c r="BS696">
        <v>7229148</v>
      </c>
      <c r="BT696">
        <v>74669.399999999994</v>
      </c>
      <c r="BU696" t="str">
        <f>SRP[[#This Row],[Tier]]&amp;" - "&amp;DOLLAR(SRP[[#This Row],[United States]],2)&amp;" USD"</f>
        <v>694 - $346.99 USD</v>
      </c>
      <c r="BV696" t="str">
        <f>WSP[[#This Row],[LOOKUP]]</f>
        <v>694 - $242.89 USD</v>
      </c>
    </row>
    <row r="697" spans="1:74" x14ac:dyDescent="0.25">
      <c r="A697">
        <v>695</v>
      </c>
      <c r="B697">
        <v>347.49</v>
      </c>
      <c r="C697">
        <v>26410</v>
      </c>
      <c r="D697">
        <v>1986.5</v>
      </c>
      <c r="E697">
        <v>511.2</v>
      </c>
      <c r="F697">
        <v>347.49</v>
      </c>
      <c r="G697">
        <v>30875</v>
      </c>
      <c r="H697">
        <v>347.49</v>
      </c>
      <c r="I697">
        <v>694</v>
      </c>
      <c r="J697">
        <v>521.25</v>
      </c>
      <c r="K697">
        <v>347.49</v>
      </c>
      <c r="L697">
        <v>183650</v>
      </c>
      <c r="M697">
        <v>1389</v>
      </c>
      <c r="N697">
        <v>447400</v>
      </c>
      <c r="O697">
        <v>173750</v>
      </c>
      <c r="P697">
        <v>2085</v>
      </c>
      <c r="Q697">
        <v>347.49</v>
      </c>
      <c r="R697">
        <v>6949</v>
      </c>
      <c r="S697">
        <v>1882.5</v>
      </c>
      <c r="T697">
        <v>2233.75</v>
      </c>
      <c r="U697">
        <v>347.49</v>
      </c>
      <c r="V697">
        <v>347.49</v>
      </c>
      <c r="W697">
        <v>347.49</v>
      </c>
      <c r="X697">
        <v>347.49</v>
      </c>
      <c r="Y697">
        <v>347.49</v>
      </c>
      <c r="Z697">
        <v>4166.5</v>
      </c>
      <c r="AA697">
        <v>69490</v>
      </c>
      <c r="AB697">
        <v>45174</v>
      </c>
      <c r="AC697">
        <v>8450</v>
      </c>
      <c r="AD697">
        <v>3445000</v>
      </c>
      <c r="AE697">
        <v>347.49</v>
      </c>
      <c r="AF697">
        <v>1707.5</v>
      </c>
      <c r="AG697">
        <v>347.49</v>
      </c>
      <c r="AH697">
        <v>28090</v>
      </c>
      <c r="AI697">
        <v>52024</v>
      </c>
      <c r="AJ697">
        <v>345400</v>
      </c>
      <c r="AK697">
        <v>347.49</v>
      </c>
      <c r="AL697">
        <v>386.5</v>
      </c>
      <c r="AM697">
        <v>935.25</v>
      </c>
      <c r="AN697">
        <v>347.49</v>
      </c>
      <c r="AO697">
        <v>1053</v>
      </c>
      <c r="AP697">
        <v>347.49</v>
      </c>
      <c r="AQ697">
        <v>103999</v>
      </c>
      <c r="AR697">
        <v>4814</v>
      </c>
      <c r="AS697">
        <v>347.49</v>
      </c>
      <c r="AT697">
        <v>367.45</v>
      </c>
      <c r="AU697">
        <v>2036.5</v>
      </c>
      <c r="AV697">
        <v>32911.5</v>
      </c>
      <c r="AW697">
        <v>938.25</v>
      </c>
      <c r="AX697">
        <v>14099</v>
      </c>
      <c r="AY697">
        <v>794.99</v>
      </c>
      <c r="AZ697">
        <v>347.49</v>
      </c>
      <c r="BA697">
        <v>1253</v>
      </c>
      <c r="BB697">
        <v>1249</v>
      </c>
      <c r="BC697">
        <v>13999</v>
      </c>
      <c r="BD697">
        <v>536.5</v>
      </c>
      <c r="BE697">
        <v>357.4</v>
      </c>
      <c r="BF697">
        <v>347.49</v>
      </c>
      <c r="BG697">
        <v>347.49</v>
      </c>
      <c r="BH697">
        <v>2036.5</v>
      </c>
      <c r="BI697">
        <v>347.49</v>
      </c>
      <c r="BJ697">
        <v>3574</v>
      </c>
      <c r="BK697">
        <v>386.5</v>
      </c>
      <c r="BL697">
        <v>15175</v>
      </c>
      <c r="BM697">
        <v>10524</v>
      </c>
      <c r="BN697">
        <v>2224</v>
      </c>
      <c r="BO697">
        <v>1151.25</v>
      </c>
      <c r="BP697">
        <v>2928.75</v>
      </c>
      <c r="BQ697">
        <v>347.49</v>
      </c>
      <c r="BR697">
        <v>188.74</v>
      </c>
      <c r="BS697">
        <v>7239565</v>
      </c>
      <c r="BT697">
        <v>74777</v>
      </c>
      <c r="BU697" t="str">
        <f>SRP[[#This Row],[Tier]]&amp;" - "&amp;DOLLAR(SRP[[#This Row],[United States]],2)&amp;" USD"</f>
        <v>695 - $347.49 USD</v>
      </c>
      <c r="BV697" t="str">
        <f>WSP[[#This Row],[LOOKUP]]</f>
        <v>695 - $243.24 USD</v>
      </c>
    </row>
    <row r="698" spans="1:74" x14ac:dyDescent="0.25">
      <c r="A698">
        <v>696</v>
      </c>
      <c r="B698">
        <v>347.99</v>
      </c>
      <c r="C698">
        <v>26448</v>
      </c>
      <c r="D698">
        <v>1989</v>
      </c>
      <c r="E698">
        <v>511.95</v>
      </c>
      <c r="F698">
        <v>347.99</v>
      </c>
      <c r="G698">
        <v>30920</v>
      </c>
      <c r="H698">
        <v>347.99</v>
      </c>
      <c r="I698">
        <v>695</v>
      </c>
      <c r="J698">
        <v>522</v>
      </c>
      <c r="K698">
        <v>347.99</v>
      </c>
      <c r="L698">
        <v>183900</v>
      </c>
      <c r="M698">
        <v>1391</v>
      </c>
      <c r="N698">
        <v>447900</v>
      </c>
      <c r="O698">
        <v>174000</v>
      </c>
      <c r="P698">
        <v>2088</v>
      </c>
      <c r="Q698">
        <v>347.99</v>
      </c>
      <c r="R698">
        <v>6959</v>
      </c>
      <c r="S698">
        <v>1885</v>
      </c>
      <c r="T698">
        <v>2237</v>
      </c>
      <c r="U698">
        <v>347.99</v>
      </c>
      <c r="V698">
        <v>347.99</v>
      </c>
      <c r="W698">
        <v>347.99</v>
      </c>
      <c r="X698">
        <v>347.99</v>
      </c>
      <c r="Y698">
        <v>347.99</v>
      </c>
      <c r="Z698">
        <v>4173</v>
      </c>
      <c r="AA698">
        <v>69590</v>
      </c>
      <c r="AB698">
        <v>45239</v>
      </c>
      <c r="AC698">
        <v>8460</v>
      </c>
      <c r="AD698">
        <v>3450000</v>
      </c>
      <c r="AE698">
        <v>347.99</v>
      </c>
      <c r="AF698">
        <v>1710</v>
      </c>
      <c r="AG698">
        <v>347.99</v>
      </c>
      <c r="AH698">
        <v>28112</v>
      </c>
      <c r="AI698">
        <v>52099</v>
      </c>
      <c r="AJ698">
        <v>345900</v>
      </c>
      <c r="AK698">
        <v>347.99</v>
      </c>
      <c r="AL698">
        <v>387</v>
      </c>
      <c r="AM698">
        <v>936.6</v>
      </c>
      <c r="AN698">
        <v>347.99</v>
      </c>
      <c r="AO698">
        <v>1054</v>
      </c>
      <c r="AP698">
        <v>347.99</v>
      </c>
      <c r="AQ698">
        <v>104149</v>
      </c>
      <c r="AR698">
        <v>4821</v>
      </c>
      <c r="AS698">
        <v>347.99</v>
      </c>
      <c r="AT698">
        <v>367.95</v>
      </c>
      <c r="AU698">
        <v>2039</v>
      </c>
      <c r="AV698">
        <v>32959</v>
      </c>
      <c r="AW698">
        <v>939.6</v>
      </c>
      <c r="AX698">
        <v>14119</v>
      </c>
      <c r="AY698">
        <v>795.99</v>
      </c>
      <c r="AZ698">
        <v>347.99</v>
      </c>
      <c r="BA698">
        <v>1254.8</v>
      </c>
      <c r="BB698">
        <v>1250.8</v>
      </c>
      <c r="BC698">
        <v>14019</v>
      </c>
      <c r="BD698">
        <v>537</v>
      </c>
      <c r="BE698">
        <v>357.9</v>
      </c>
      <c r="BF698">
        <v>347.99</v>
      </c>
      <c r="BG698">
        <v>347.99</v>
      </c>
      <c r="BH698">
        <v>2039</v>
      </c>
      <c r="BI698">
        <v>347.99</v>
      </c>
      <c r="BJ698">
        <v>3579</v>
      </c>
      <c r="BK698">
        <v>387</v>
      </c>
      <c r="BL698">
        <v>15198</v>
      </c>
      <c r="BM698">
        <v>10539</v>
      </c>
      <c r="BN698">
        <v>2227.1999999999998</v>
      </c>
      <c r="BO698">
        <v>1153</v>
      </c>
      <c r="BP698">
        <v>2933</v>
      </c>
      <c r="BQ698">
        <v>347.99</v>
      </c>
      <c r="BR698">
        <v>188.99</v>
      </c>
      <c r="BS698">
        <v>7249982</v>
      </c>
      <c r="BT698">
        <v>74884.600000000006</v>
      </c>
      <c r="BU698" t="str">
        <f>SRP[[#This Row],[Tier]]&amp;" - "&amp;DOLLAR(SRP[[#This Row],[United States]],2)&amp;" USD"</f>
        <v>696 - $347.99 USD</v>
      </c>
      <c r="BV698" t="str">
        <f>WSP[[#This Row],[LOOKUP]]</f>
        <v>696 - $243.59 USD</v>
      </c>
    </row>
    <row r="699" spans="1:74" x14ac:dyDescent="0.25">
      <c r="A699">
        <v>697</v>
      </c>
      <c r="B699">
        <v>348.49</v>
      </c>
      <c r="C699">
        <v>26486</v>
      </c>
      <c r="D699">
        <v>1991.5</v>
      </c>
      <c r="E699">
        <v>512.70000000000005</v>
      </c>
      <c r="F699">
        <v>348.49</v>
      </c>
      <c r="G699">
        <v>30965</v>
      </c>
      <c r="H699">
        <v>348.49</v>
      </c>
      <c r="I699">
        <v>696</v>
      </c>
      <c r="J699">
        <v>522.75</v>
      </c>
      <c r="K699">
        <v>348.49</v>
      </c>
      <c r="L699">
        <v>184150</v>
      </c>
      <c r="M699">
        <v>1393</v>
      </c>
      <c r="N699">
        <v>448400</v>
      </c>
      <c r="O699">
        <v>174250</v>
      </c>
      <c r="P699">
        <v>2091</v>
      </c>
      <c r="Q699">
        <v>348.49</v>
      </c>
      <c r="R699">
        <v>6969</v>
      </c>
      <c r="S699">
        <v>1887.5</v>
      </c>
      <c r="T699">
        <v>2240.25</v>
      </c>
      <c r="U699">
        <v>348.49</v>
      </c>
      <c r="V699">
        <v>348.49</v>
      </c>
      <c r="W699">
        <v>348.49</v>
      </c>
      <c r="X699">
        <v>348.49</v>
      </c>
      <c r="Y699">
        <v>348.49</v>
      </c>
      <c r="Z699">
        <v>4179.5</v>
      </c>
      <c r="AA699">
        <v>69690</v>
      </c>
      <c r="AB699">
        <v>45304</v>
      </c>
      <c r="AC699">
        <v>8470</v>
      </c>
      <c r="AD699">
        <v>3455000</v>
      </c>
      <c r="AE699">
        <v>348.49</v>
      </c>
      <c r="AF699">
        <v>1712.5</v>
      </c>
      <c r="AG699">
        <v>348.49</v>
      </c>
      <c r="AH699">
        <v>28134</v>
      </c>
      <c r="AI699">
        <v>52174</v>
      </c>
      <c r="AJ699">
        <v>346400</v>
      </c>
      <c r="AK699">
        <v>348.49</v>
      </c>
      <c r="AL699">
        <v>387.5</v>
      </c>
      <c r="AM699">
        <v>937.95</v>
      </c>
      <c r="AN699">
        <v>348.49</v>
      </c>
      <c r="AO699">
        <v>1056</v>
      </c>
      <c r="AP699">
        <v>348.49</v>
      </c>
      <c r="AQ699">
        <v>104299</v>
      </c>
      <c r="AR699">
        <v>4828</v>
      </c>
      <c r="AS699">
        <v>348.49</v>
      </c>
      <c r="AT699">
        <v>368.45</v>
      </c>
      <c r="AU699">
        <v>2041.5</v>
      </c>
      <c r="AV699">
        <v>33006.5</v>
      </c>
      <c r="AW699">
        <v>940.95</v>
      </c>
      <c r="AX699">
        <v>14139</v>
      </c>
      <c r="AY699">
        <v>796.99</v>
      </c>
      <c r="AZ699">
        <v>348.49</v>
      </c>
      <c r="BA699">
        <v>1256.5999999999999</v>
      </c>
      <c r="BB699">
        <v>1252.5999999999999</v>
      </c>
      <c r="BC699">
        <v>14039</v>
      </c>
      <c r="BD699">
        <v>537.5</v>
      </c>
      <c r="BE699">
        <v>358.4</v>
      </c>
      <c r="BF699">
        <v>348.49</v>
      </c>
      <c r="BG699">
        <v>348.49</v>
      </c>
      <c r="BH699">
        <v>2041.5</v>
      </c>
      <c r="BI699">
        <v>348.49</v>
      </c>
      <c r="BJ699">
        <v>3584</v>
      </c>
      <c r="BK699">
        <v>387.5</v>
      </c>
      <c r="BL699">
        <v>15221</v>
      </c>
      <c r="BM699">
        <v>10554</v>
      </c>
      <c r="BN699">
        <v>2230.4</v>
      </c>
      <c r="BO699">
        <v>1154.75</v>
      </c>
      <c r="BP699">
        <v>2937.25</v>
      </c>
      <c r="BQ699">
        <v>348.49</v>
      </c>
      <c r="BR699">
        <v>189.24</v>
      </c>
      <c r="BS699">
        <v>7260399</v>
      </c>
      <c r="BT699">
        <v>74992.2</v>
      </c>
      <c r="BU699" t="str">
        <f>SRP[[#This Row],[Tier]]&amp;" - "&amp;DOLLAR(SRP[[#This Row],[United States]],2)&amp;" USD"</f>
        <v>697 - $348.49 USD</v>
      </c>
      <c r="BV699" t="str">
        <f>WSP[[#This Row],[LOOKUP]]</f>
        <v>697 - $243.94 USD</v>
      </c>
    </row>
    <row r="700" spans="1:74" x14ac:dyDescent="0.25">
      <c r="A700">
        <v>698</v>
      </c>
      <c r="B700">
        <v>348.99</v>
      </c>
      <c r="C700">
        <v>26524</v>
      </c>
      <c r="D700">
        <v>1994</v>
      </c>
      <c r="E700">
        <v>513.45000000000005</v>
      </c>
      <c r="F700">
        <v>348.99</v>
      </c>
      <c r="G700">
        <v>31010</v>
      </c>
      <c r="H700">
        <v>348.99</v>
      </c>
      <c r="I700">
        <v>697</v>
      </c>
      <c r="J700">
        <v>523.5</v>
      </c>
      <c r="K700">
        <v>348.99</v>
      </c>
      <c r="L700">
        <v>184400</v>
      </c>
      <c r="M700">
        <v>1395</v>
      </c>
      <c r="N700">
        <v>448900</v>
      </c>
      <c r="O700">
        <v>174500</v>
      </c>
      <c r="P700">
        <v>2094</v>
      </c>
      <c r="Q700">
        <v>348.99</v>
      </c>
      <c r="R700">
        <v>6979</v>
      </c>
      <c r="S700">
        <v>1890</v>
      </c>
      <c r="T700">
        <v>2243.5</v>
      </c>
      <c r="U700">
        <v>348.99</v>
      </c>
      <c r="V700">
        <v>348.99</v>
      </c>
      <c r="W700">
        <v>348.99</v>
      </c>
      <c r="X700">
        <v>348.99</v>
      </c>
      <c r="Y700">
        <v>348.99</v>
      </c>
      <c r="Z700">
        <v>4186</v>
      </c>
      <c r="AA700">
        <v>69790</v>
      </c>
      <c r="AB700">
        <v>45369</v>
      </c>
      <c r="AC700">
        <v>8480</v>
      </c>
      <c r="AD700">
        <v>3460000</v>
      </c>
      <c r="AE700">
        <v>348.99</v>
      </c>
      <c r="AF700">
        <v>1715</v>
      </c>
      <c r="AG700">
        <v>348.99</v>
      </c>
      <c r="AH700">
        <v>28156</v>
      </c>
      <c r="AI700">
        <v>52249</v>
      </c>
      <c r="AJ700">
        <v>346900</v>
      </c>
      <c r="AK700">
        <v>348.99</v>
      </c>
      <c r="AL700">
        <v>388</v>
      </c>
      <c r="AM700">
        <v>939.3</v>
      </c>
      <c r="AN700">
        <v>348.99</v>
      </c>
      <c r="AO700">
        <v>1057</v>
      </c>
      <c r="AP700">
        <v>348.99</v>
      </c>
      <c r="AQ700">
        <v>104449</v>
      </c>
      <c r="AR700">
        <v>4835</v>
      </c>
      <c r="AS700">
        <v>348.99</v>
      </c>
      <c r="AT700">
        <v>368.95</v>
      </c>
      <c r="AU700">
        <v>2044</v>
      </c>
      <c r="AV700">
        <v>33054</v>
      </c>
      <c r="AW700">
        <v>942.3</v>
      </c>
      <c r="AX700">
        <v>14159</v>
      </c>
      <c r="AY700">
        <v>797.99</v>
      </c>
      <c r="AZ700">
        <v>348.99</v>
      </c>
      <c r="BA700">
        <v>1258.4000000000001</v>
      </c>
      <c r="BB700">
        <v>1254.4000000000001</v>
      </c>
      <c r="BC700">
        <v>14059</v>
      </c>
      <c r="BD700">
        <v>538</v>
      </c>
      <c r="BE700">
        <v>358.9</v>
      </c>
      <c r="BF700">
        <v>348.99</v>
      </c>
      <c r="BG700">
        <v>348.99</v>
      </c>
      <c r="BH700">
        <v>2044</v>
      </c>
      <c r="BI700">
        <v>348.99</v>
      </c>
      <c r="BJ700">
        <v>3589</v>
      </c>
      <c r="BK700">
        <v>388</v>
      </c>
      <c r="BL700">
        <v>15244</v>
      </c>
      <c r="BM700">
        <v>10569</v>
      </c>
      <c r="BN700">
        <v>2233.6</v>
      </c>
      <c r="BO700">
        <v>1156.5</v>
      </c>
      <c r="BP700">
        <v>2941.5</v>
      </c>
      <c r="BQ700">
        <v>348.99</v>
      </c>
      <c r="BR700">
        <v>189.49</v>
      </c>
      <c r="BS700">
        <v>7270816</v>
      </c>
      <c r="BT700">
        <v>75099.8</v>
      </c>
      <c r="BU700" t="str">
        <f>SRP[[#This Row],[Tier]]&amp;" - "&amp;DOLLAR(SRP[[#This Row],[United States]],2)&amp;" USD"</f>
        <v>698 - $348.99 USD</v>
      </c>
      <c r="BV700" t="str">
        <f>WSP[[#This Row],[LOOKUP]]</f>
        <v>698 - $244.29 USD</v>
      </c>
    </row>
    <row r="701" spans="1:74" x14ac:dyDescent="0.25">
      <c r="A701">
        <v>699</v>
      </c>
      <c r="B701">
        <v>349.49</v>
      </c>
      <c r="C701">
        <v>26562</v>
      </c>
      <c r="D701">
        <v>1996.5</v>
      </c>
      <c r="E701">
        <v>514.20000000000005</v>
      </c>
      <c r="F701">
        <v>349.49</v>
      </c>
      <c r="G701">
        <v>31055</v>
      </c>
      <c r="H701">
        <v>349.49</v>
      </c>
      <c r="I701">
        <v>698</v>
      </c>
      <c r="J701">
        <v>524.25</v>
      </c>
      <c r="K701">
        <v>349.49</v>
      </c>
      <c r="L701">
        <v>184650</v>
      </c>
      <c r="M701">
        <v>1397</v>
      </c>
      <c r="N701">
        <v>449400</v>
      </c>
      <c r="O701">
        <v>174750</v>
      </c>
      <c r="P701">
        <v>2097</v>
      </c>
      <c r="Q701">
        <v>349.49</v>
      </c>
      <c r="R701">
        <v>6989</v>
      </c>
      <c r="S701">
        <v>1892.5</v>
      </c>
      <c r="T701">
        <v>2246.75</v>
      </c>
      <c r="U701">
        <v>349.49</v>
      </c>
      <c r="V701">
        <v>349.49</v>
      </c>
      <c r="W701">
        <v>349.49</v>
      </c>
      <c r="X701">
        <v>349.49</v>
      </c>
      <c r="Y701">
        <v>349.49</v>
      </c>
      <c r="Z701">
        <v>4192.5</v>
      </c>
      <c r="AA701">
        <v>69890</v>
      </c>
      <c r="AB701">
        <v>45434</v>
      </c>
      <c r="AC701">
        <v>8490</v>
      </c>
      <c r="AD701">
        <v>3465000</v>
      </c>
      <c r="AE701">
        <v>349.49</v>
      </c>
      <c r="AF701">
        <v>1717.5</v>
      </c>
      <c r="AG701">
        <v>349.49</v>
      </c>
      <c r="AH701">
        <v>28178</v>
      </c>
      <c r="AI701">
        <v>52324</v>
      </c>
      <c r="AJ701">
        <v>347400</v>
      </c>
      <c r="AK701">
        <v>349.49</v>
      </c>
      <c r="AL701">
        <v>388.5</v>
      </c>
      <c r="AM701">
        <v>940.65</v>
      </c>
      <c r="AN701">
        <v>349.49</v>
      </c>
      <c r="AO701">
        <v>1059</v>
      </c>
      <c r="AP701">
        <v>349.49</v>
      </c>
      <c r="AQ701">
        <v>104599</v>
      </c>
      <c r="AR701">
        <v>4842</v>
      </c>
      <c r="AS701">
        <v>349.49</v>
      </c>
      <c r="AT701">
        <v>369.45</v>
      </c>
      <c r="AU701">
        <v>2046.5</v>
      </c>
      <c r="AV701">
        <v>33101.5</v>
      </c>
      <c r="AW701">
        <v>943.65</v>
      </c>
      <c r="AX701">
        <v>14179</v>
      </c>
      <c r="AY701">
        <v>798.99</v>
      </c>
      <c r="AZ701">
        <v>349.49</v>
      </c>
      <c r="BA701">
        <v>1260.2</v>
      </c>
      <c r="BB701">
        <v>1256.2</v>
      </c>
      <c r="BC701">
        <v>14079</v>
      </c>
      <c r="BD701">
        <v>538.5</v>
      </c>
      <c r="BE701">
        <v>359.4</v>
      </c>
      <c r="BF701">
        <v>349.49</v>
      </c>
      <c r="BG701">
        <v>349.49</v>
      </c>
      <c r="BH701">
        <v>2046.5</v>
      </c>
      <c r="BI701">
        <v>349.49</v>
      </c>
      <c r="BJ701">
        <v>3594</v>
      </c>
      <c r="BK701">
        <v>388.5</v>
      </c>
      <c r="BL701">
        <v>15267</v>
      </c>
      <c r="BM701">
        <v>10584</v>
      </c>
      <c r="BN701">
        <v>2236.8000000000002</v>
      </c>
      <c r="BO701">
        <v>1158.25</v>
      </c>
      <c r="BP701">
        <v>2945.75</v>
      </c>
      <c r="BQ701">
        <v>349.49</v>
      </c>
      <c r="BR701">
        <v>189.74</v>
      </c>
      <c r="BS701">
        <v>7281233</v>
      </c>
      <c r="BT701">
        <v>75207.399999999994</v>
      </c>
      <c r="BU701" t="str">
        <f>SRP[[#This Row],[Tier]]&amp;" - "&amp;DOLLAR(SRP[[#This Row],[United States]],2)&amp;" USD"</f>
        <v>699 - $349.49 USD</v>
      </c>
      <c r="BV701" t="str">
        <f>WSP[[#This Row],[LOOKUP]]</f>
        <v>699 - $244.64 USD</v>
      </c>
    </row>
    <row r="702" spans="1:74" x14ac:dyDescent="0.25">
      <c r="A702">
        <v>700</v>
      </c>
      <c r="B702">
        <v>349.99</v>
      </c>
      <c r="C702">
        <v>26600</v>
      </c>
      <c r="D702">
        <v>1999</v>
      </c>
      <c r="E702">
        <v>514.95000000000005</v>
      </c>
      <c r="F702">
        <v>349.99</v>
      </c>
      <c r="G702">
        <v>31100</v>
      </c>
      <c r="H702">
        <v>349.99</v>
      </c>
      <c r="I702">
        <v>699</v>
      </c>
      <c r="J702">
        <v>525</v>
      </c>
      <c r="K702">
        <v>349.99</v>
      </c>
      <c r="L702">
        <v>184900</v>
      </c>
      <c r="M702">
        <v>1399</v>
      </c>
      <c r="N702">
        <v>449900</v>
      </c>
      <c r="O702">
        <v>175000</v>
      </c>
      <c r="P702">
        <v>2100</v>
      </c>
      <c r="Q702">
        <v>349.99</v>
      </c>
      <c r="R702">
        <v>6999</v>
      </c>
      <c r="S702">
        <v>1895</v>
      </c>
      <c r="T702">
        <v>2250</v>
      </c>
      <c r="U702">
        <v>349.99</v>
      </c>
      <c r="V702">
        <v>349.99</v>
      </c>
      <c r="W702">
        <v>349.99</v>
      </c>
      <c r="X702">
        <v>349.99</v>
      </c>
      <c r="Y702">
        <v>349.99</v>
      </c>
      <c r="Z702">
        <v>4199</v>
      </c>
      <c r="AA702">
        <v>69990</v>
      </c>
      <c r="AB702">
        <v>45499</v>
      </c>
      <c r="AC702">
        <v>8500</v>
      </c>
      <c r="AD702">
        <v>3470000</v>
      </c>
      <c r="AE702">
        <v>349.99</v>
      </c>
      <c r="AF702">
        <v>1720</v>
      </c>
      <c r="AG702">
        <v>349.99</v>
      </c>
      <c r="AH702">
        <v>28200</v>
      </c>
      <c r="AI702">
        <v>52399</v>
      </c>
      <c r="AJ702">
        <v>347900</v>
      </c>
      <c r="AK702">
        <v>349.99</v>
      </c>
      <c r="AL702">
        <v>389</v>
      </c>
      <c r="AM702">
        <v>942</v>
      </c>
      <c r="AN702">
        <v>349.99</v>
      </c>
      <c r="AO702">
        <v>1060</v>
      </c>
      <c r="AP702">
        <v>349.99</v>
      </c>
      <c r="AQ702">
        <v>104749</v>
      </c>
      <c r="AR702">
        <v>4849</v>
      </c>
      <c r="AS702">
        <v>349.99</v>
      </c>
      <c r="AT702">
        <v>369.95</v>
      </c>
      <c r="AU702">
        <v>2049</v>
      </c>
      <c r="AV702">
        <v>33149</v>
      </c>
      <c r="AW702">
        <v>945</v>
      </c>
      <c r="AX702">
        <v>14199</v>
      </c>
      <c r="AY702">
        <v>799.99</v>
      </c>
      <c r="AZ702">
        <v>349.99</v>
      </c>
      <c r="BA702">
        <v>1262</v>
      </c>
      <c r="BB702">
        <v>1258</v>
      </c>
      <c r="BC702">
        <v>14099</v>
      </c>
      <c r="BD702">
        <v>539</v>
      </c>
      <c r="BE702">
        <v>359.9</v>
      </c>
      <c r="BF702">
        <v>349.99</v>
      </c>
      <c r="BG702">
        <v>349.99</v>
      </c>
      <c r="BH702">
        <v>2049</v>
      </c>
      <c r="BI702">
        <v>349.99</v>
      </c>
      <c r="BJ702">
        <v>3599</v>
      </c>
      <c r="BK702">
        <v>389</v>
      </c>
      <c r="BL702">
        <v>15290</v>
      </c>
      <c r="BM702">
        <v>10599</v>
      </c>
      <c r="BN702">
        <v>2240</v>
      </c>
      <c r="BO702">
        <v>1160</v>
      </c>
      <c r="BP702">
        <v>2950</v>
      </c>
      <c r="BQ702">
        <v>349.99</v>
      </c>
      <c r="BR702">
        <v>189.99</v>
      </c>
      <c r="BS702">
        <v>7291650</v>
      </c>
      <c r="BT702">
        <v>75315</v>
      </c>
      <c r="BU702" t="str">
        <f>SRP[[#This Row],[Tier]]&amp;" - "&amp;DOLLAR(SRP[[#This Row],[United States]],2)&amp;" USD"</f>
        <v>700 - $349.99 USD</v>
      </c>
      <c r="BV702" t="str">
        <f>WSP[[#This Row],[LOOKUP]]</f>
        <v>700 - $244.99 USD</v>
      </c>
    </row>
    <row r="703" spans="1:74" x14ac:dyDescent="0.25">
      <c r="A703">
        <v>701</v>
      </c>
      <c r="B703">
        <v>350.49</v>
      </c>
      <c r="C703">
        <v>26638</v>
      </c>
      <c r="D703">
        <v>2001.5</v>
      </c>
      <c r="E703">
        <v>515.70000000000005</v>
      </c>
      <c r="F703">
        <v>350.49</v>
      </c>
      <c r="G703">
        <v>31145</v>
      </c>
      <c r="H703">
        <v>350.49</v>
      </c>
      <c r="I703">
        <v>700</v>
      </c>
      <c r="J703">
        <v>525.75</v>
      </c>
      <c r="K703">
        <v>350.49</v>
      </c>
      <c r="L703">
        <v>185150</v>
      </c>
      <c r="M703">
        <v>1401</v>
      </c>
      <c r="N703">
        <v>450400</v>
      </c>
      <c r="O703">
        <v>175250</v>
      </c>
      <c r="P703">
        <v>2103</v>
      </c>
      <c r="Q703">
        <v>350.49</v>
      </c>
      <c r="R703">
        <v>7009</v>
      </c>
      <c r="S703">
        <v>1897.5</v>
      </c>
      <c r="T703">
        <v>2253.25</v>
      </c>
      <c r="U703">
        <v>350.49</v>
      </c>
      <c r="V703">
        <v>350.49</v>
      </c>
      <c r="W703">
        <v>350.49</v>
      </c>
      <c r="X703">
        <v>350.49</v>
      </c>
      <c r="Y703">
        <v>350.49</v>
      </c>
      <c r="Z703">
        <v>4205.5</v>
      </c>
      <c r="AA703">
        <v>70090</v>
      </c>
      <c r="AB703">
        <v>45564</v>
      </c>
      <c r="AC703">
        <v>8510</v>
      </c>
      <c r="AD703">
        <v>3475000</v>
      </c>
      <c r="AE703">
        <v>350.49</v>
      </c>
      <c r="AF703">
        <v>1722.5</v>
      </c>
      <c r="AG703">
        <v>350.49</v>
      </c>
      <c r="AH703">
        <v>28222</v>
      </c>
      <c r="AI703">
        <v>52474</v>
      </c>
      <c r="AJ703">
        <v>348400</v>
      </c>
      <c r="AK703">
        <v>350.49</v>
      </c>
      <c r="AL703">
        <v>389.5</v>
      </c>
      <c r="AM703">
        <v>943.35</v>
      </c>
      <c r="AN703">
        <v>350.49</v>
      </c>
      <c r="AO703">
        <v>1062</v>
      </c>
      <c r="AP703">
        <v>350.49</v>
      </c>
      <c r="AQ703">
        <v>104899</v>
      </c>
      <c r="AR703">
        <v>4856</v>
      </c>
      <c r="AS703">
        <v>350.49</v>
      </c>
      <c r="AT703">
        <v>370.45</v>
      </c>
      <c r="AU703">
        <v>2051.5</v>
      </c>
      <c r="AV703">
        <v>33196.5</v>
      </c>
      <c r="AW703">
        <v>946.35</v>
      </c>
      <c r="AX703">
        <v>14219</v>
      </c>
      <c r="AY703">
        <v>800.99</v>
      </c>
      <c r="AZ703">
        <v>350.49</v>
      </c>
      <c r="BA703">
        <v>1263.8</v>
      </c>
      <c r="BB703">
        <v>1259.8</v>
      </c>
      <c r="BC703">
        <v>14119</v>
      </c>
      <c r="BD703">
        <v>539.5</v>
      </c>
      <c r="BE703">
        <v>360.4</v>
      </c>
      <c r="BF703">
        <v>350.49</v>
      </c>
      <c r="BG703">
        <v>350.49</v>
      </c>
      <c r="BH703">
        <v>2051.5</v>
      </c>
      <c r="BI703">
        <v>350.49</v>
      </c>
      <c r="BJ703">
        <v>3604</v>
      </c>
      <c r="BK703">
        <v>389.5</v>
      </c>
      <c r="BL703">
        <v>15313</v>
      </c>
      <c r="BM703">
        <v>10614</v>
      </c>
      <c r="BN703">
        <v>2243.1999999999998</v>
      </c>
      <c r="BO703">
        <v>1161.75</v>
      </c>
      <c r="BP703">
        <v>2954.25</v>
      </c>
      <c r="BQ703">
        <v>350.49</v>
      </c>
      <c r="BR703">
        <v>190.24</v>
      </c>
      <c r="BS703">
        <v>7302067</v>
      </c>
      <c r="BT703">
        <v>75422.600000000006</v>
      </c>
      <c r="BU703" t="str">
        <f>SRP[[#This Row],[Tier]]&amp;" - "&amp;DOLLAR(SRP[[#This Row],[United States]],2)&amp;" USD"</f>
        <v>701 - $350.49 USD</v>
      </c>
      <c r="BV703" t="str">
        <f>WSP[[#This Row],[LOOKUP]]</f>
        <v>701 - $245.34 USD</v>
      </c>
    </row>
    <row r="704" spans="1:74" x14ac:dyDescent="0.25">
      <c r="A704">
        <v>702</v>
      </c>
      <c r="B704">
        <v>350.99</v>
      </c>
      <c r="C704">
        <v>26676</v>
      </c>
      <c r="D704">
        <v>2004</v>
      </c>
      <c r="E704">
        <v>516.45000000000005</v>
      </c>
      <c r="F704">
        <v>350.99</v>
      </c>
      <c r="G704">
        <v>31190</v>
      </c>
      <c r="H704">
        <v>350.99</v>
      </c>
      <c r="I704">
        <v>701</v>
      </c>
      <c r="J704">
        <v>526.5</v>
      </c>
      <c r="K704">
        <v>350.99</v>
      </c>
      <c r="L704">
        <v>185400</v>
      </c>
      <c r="M704">
        <v>1403</v>
      </c>
      <c r="N704">
        <v>450900</v>
      </c>
      <c r="O704">
        <v>175500</v>
      </c>
      <c r="P704">
        <v>2106</v>
      </c>
      <c r="Q704">
        <v>350.99</v>
      </c>
      <c r="R704">
        <v>7019</v>
      </c>
      <c r="S704">
        <v>1900</v>
      </c>
      <c r="T704">
        <v>2256.5</v>
      </c>
      <c r="U704">
        <v>350.99</v>
      </c>
      <c r="V704">
        <v>350.99</v>
      </c>
      <c r="W704">
        <v>350.99</v>
      </c>
      <c r="X704">
        <v>350.99</v>
      </c>
      <c r="Y704">
        <v>350.99</v>
      </c>
      <c r="Z704">
        <v>4212</v>
      </c>
      <c r="AA704">
        <v>70190</v>
      </c>
      <c r="AB704">
        <v>45629</v>
      </c>
      <c r="AC704">
        <v>8520</v>
      </c>
      <c r="AD704">
        <v>3480000</v>
      </c>
      <c r="AE704">
        <v>350.99</v>
      </c>
      <c r="AF704">
        <v>1725</v>
      </c>
      <c r="AG704">
        <v>350.99</v>
      </c>
      <c r="AH704">
        <v>28244</v>
      </c>
      <c r="AI704">
        <v>52549</v>
      </c>
      <c r="AJ704">
        <v>348900</v>
      </c>
      <c r="AK704">
        <v>350.99</v>
      </c>
      <c r="AL704">
        <v>390</v>
      </c>
      <c r="AM704">
        <v>944.7</v>
      </c>
      <c r="AN704">
        <v>350.99</v>
      </c>
      <c r="AO704">
        <v>1063</v>
      </c>
      <c r="AP704">
        <v>350.99</v>
      </c>
      <c r="AQ704">
        <v>105049</v>
      </c>
      <c r="AR704">
        <v>4863</v>
      </c>
      <c r="AS704">
        <v>350.99</v>
      </c>
      <c r="AT704">
        <v>370.95</v>
      </c>
      <c r="AU704">
        <v>2054</v>
      </c>
      <c r="AV704">
        <v>33244</v>
      </c>
      <c r="AW704">
        <v>947.7</v>
      </c>
      <c r="AX704">
        <v>14239</v>
      </c>
      <c r="AY704">
        <v>801.99</v>
      </c>
      <c r="AZ704">
        <v>350.99</v>
      </c>
      <c r="BA704">
        <v>1265.5999999999999</v>
      </c>
      <c r="BB704">
        <v>1261.5999999999999</v>
      </c>
      <c r="BC704">
        <v>14139</v>
      </c>
      <c r="BD704">
        <v>540</v>
      </c>
      <c r="BE704">
        <v>360.9</v>
      </c>
      <c r="BF704">
        <v>350.99</v>
      </c>
      <c r="BG704">
        <v>350.99</v>
      </c>
      <c r="BH704">
        <v>2054</v>
      </c>
      <c r="BI704">
        <v>350.99</v>
      </c>
      <c r="BJ704">
        <v>3609</v>
      </c>
      <c r="BK704">
        <v>390</v>
      </c>
      <c r="BL704">
        <v>15336</v>
      </c>
      <c r="BM704">
        <v>10629</v>
      </c>
      <c r="BN704">
        <v>2246.4</v>
      </c>
      <c r="BO704">
        <v>1163.5</v>
      </c>
      <c r="BP704">
        <v>2958.5</v>
      </c>
      <c r="BQ704">
        <v>350.99</v>
      </c>
      <c r="BR704">
        <v>190.49</v>
      </c>
      <c r="BS704">
        <v>7312484</v>
      </c>
      <c r="BT704">
        <v>75530.2</v>
      </c>
      <c r="BU704" t="str">
        <f>SRP[[#This Row],[Tier]]&amp;" - "&amp;DOLLAR(SRP[[#This Row],[United States]],2)&amp;" USD"</f>
        <v>702 - $350.99 USD</v>
      </c>
      <c r="BV704" t="str">
        <f>WSP[[#This Row],[LOOKUP]]</f>
        <v>702 - $245.69 USD</v>
      </c>
    </row>
    <row r="705" spans="1:74" x14ac:dyDescent="0.25">
      <c r="A705">
        <v>703</v>
      </c>
      <c r="B705">
        <v>351.49</v>
      </c>
      <c r="C705">
        <v>26714</v>
      </c>
      <c r="D705">
        <v>2006.5</v>
      </c>
      <c r="E705">
        <v>517.20000000000005</v>
      </c>
      <c r="F705">
        <v>351.49</v>
      </c>
      <c r="G705">
        <v>31235</v>
      </c>
      <c r="H705">
        <v>351.49</v>
      </c>
      <c r="I705">
        <v>702</v>
      </c>
      <c r="J705">
        <v>527.25</v>
      </c>
      <c r="K705">
        <v>351.49</v>
      </c>
      <c r="L705">
        <v>185650</v>
      </c>
      <c r="M705">
        <v>1405</v>
      </c>
      <c r="N705">
        <v>451400</v>
      </c>
      <c r="O705">
        <v>175750</v>
      </c>
      <c r="P705">
        <v>2109</v>
      </c>
      <c r="Q705">
        <v>351.49</v>
      </c>
      <c r="R705">
        <v>7029</v>
      </c>
      <c r="S705">
        <v>1902.5</v>
      </c>
      <c r="T705">
        <v>2259.75</v>
      </c>
      <c r="U705">
        <v>351.49</v>
      </c>
      <c r="V705">
        <v>351.49</v>
      </c>
      <c r="W705">
        <v>351.49</v>
      </c>
      <c r="X705">
        <v>351.49</v>
      </c>
      <c r="Y705">
        <v>351.49</v>
      </c>
      <c r="Z705">
        <v>4218.5</v>
      </c>
      <c r="AA705">
        <v>70290</v>
      </c>
      <c r="AB705">
        <v>45694</v>
      </c>
      <c r="AC705">
        <v>8530</v>
      </c>
      <c r="AD705">
        <v>3485000</v>
      </c>
      <c r="AE705">
        <v>351.49</v>
      </c>
      <c r="AF705">
        <v>1727.5</v>
      </c>
      <c r="AG705">
        <v>351.49</v>
      </c>
      <c r="AH705">
        <v>28266</v>
      </c>
      <c r="AI705">
        <v>52624</v>
      </c>
      <c r="AJ705">
        <v>349400</v>
      </c>
      <c r="AK705">
        <v>351.49</v>
      </c>
      <c r="AL705">
        <v>390.5</v>
      </c>
      <c r="AM705">
        <v>946.05</v>
      </c>
      <c r="AN705">
        <v>351.49</v>
      </c>
      <c r="AO705">
        <v>1065</v>
      </c>
      <c r="AP705">
        <v>351.49</v>
      </c>
      <c r="AQ705">
        <v>105199</v>
      </c>
      <c r="AR705">
        <v>4870</v>
      </c>
      <c r="AS705">
        <v>351.49</v>
      </c>
      <c r="AT705">
        <v>371.45</v>
      </c>
      <c r="AU705">
        <v>2056.5</v>
      </c>
      <c r="AV705">
        <v>33291.5</v>
      </c>
      <c r="AW705">
        <v>949.05</v>
      </c>
      <c r="AX705">
        <v>14259</v>
      </c>
      <c r="AY705">
        <v>802.99</v>
      </c>
      <c r="AZ705">
        <v>351.49</v>
      </c>
      <c r="BA705">
        <v>1267.4000000000001</v>
      </c>
      <c r="BB705">
        <v>1263.4000000000001</v>
      </c>
      <c r="BC705">
        <v>14159</v>
      </c>
      <c r="BD705">
        <v>540.5</v>
      </c>
      <c r="BE705">
        <v>361.4</v>
      </c>
      <c r="BF705">
        <v>351.49</v>
      </c>
      <c r="BG705">
        <v>351.49</v>
      </c>
      <c r="BH705">
        <v>2056.5</v>
      </c>
      <c r="BI705">
        <v>351.49</v>
      </c>
      <c r="BJ705">
        <v>3614</v>
      </c>
      <c r="BK705">
        <v>390.5</v>
      </c>
      <c r="BL705">
        <v>15359</v>
      </c>
      <c r="BM705">
        <v>10644</v>
      </c>
      <c r="BN705">
        <v>2249.6</v>
      </c>
      <c r="BO705">
        <v>1165.25</v>
      </c>
      <c r="BP705">
        <v>2962.75</v>
      </c>
      <c r="BQ705">
        <v>351.49</v>
      </c>
      <c r="BR705">
        <v>190.74</v>
      </c>
      <c r="BS705">
        <v>7322901</v>
      </c>
      <c r="BT705">
        <v>75637.8</v>
      </c>
      <c r="BU705" t="str">
        <f>SRP[[#This Row],[Tier]]&amp;" - "&amp;DOLLAR(SRP[[#This Row],[United States]],2)&amp;" USD"</f>
        <v>703 - $351.49 USD</v>
      </c>
      <c r="BV705" t="str">
        <f>WSP[[#This Row],[LOOKUP]]</f>
        <v>703 - $246.04 USD</v>
      </c>
    </row>
    <row r="706" spans="1:74" x14ac:dyDescent="0.25">
      <c r="A706">
        <v>704</v>
      </c>
      <c r="B706">
        <v>351.99</v>
      </c>
      <c r="C706">
        <v>26752</v>
      </c>
      <c r="D706">
        <v>2009</v>
      </c>
      <c r="E706">
        <v>517.95000000000005</v>
      </c>
      <c r="F706">
        <v>351.99</v>
      </c>
      <c r="G706">
        <v>31280</v>
      </c>
      <c r="H706">
        <v>351.99</v>
      </c>
      <c r="I706">
        <v>703</v>
      </c>
      <c r="J706">
        <v>528</v>
      </c>
      <c r="K706">
        <v>351.99</v>
      </c>
      <c r="L706">
        <v>185900</v>
      </c>
      <c r="M706">
        <v>1407</v>
      </c>
      <c r="N706">
        <v>451900</v>
      </c>
      <c r="O706">
        <v>176000</v>
      </c>
      <c r="P706">
        <v>2112</v>
      </c>
      <c r="Q706">
        <v>351.99</v>
      </c>
      <c r="R706">
        <v>7039</v>
      </c>
      <c r="S706">
        <v>1905</v>
      </c>
      <c r="T706">
        <v>2263</v>
      </c>
      <c r="U706">
        <v>351.99</v>
      </c>
      <c r="V706">
        <v>351.99</v>
      </c>
      <c r="W706">
        <v>351.99</v>
      </c>
      <c r="X706">
        <v>351.99</v>
      </c>
      <c r="Y706">
        <v>351.99</v>
      </c>
      <c r="Z706">
        <v>4225</v>
      </c>
      <c r="AA706">
        <v>70390</v>
      </c>
      <c r="AB706">
        <v>45759</v>
      </c>
      <c r="AC706">
        <v>8540</v>
      </c>
      <c r="AD706">
        <v>3490000</v>
      </c>
      <c r="AE706">
        <v>351.99</v>
      </c>
      <c r="AF706">
        <v>1730</v>
      </c>
      <c r="AG706">
        <v>351.99</v>
      </c>
      <c r="AH706">
        <v>28288</v>
      </c>
      <c r="AI706">
        <v>52699</v>
      </c>
      <c r="AJ706">
        <v>349900</v>
      </c>
      <c r="AK706">
        <v>351.99</v>
      </c>
      <c r="AL706">
        <v>391</v>
      </c>
      <c r="AM706">
        <v>947.4</v>
      </c>
      <c r="AN706">
        <v>351.99</v>
      </c>
      <c r="AO706">
        <v>1066</v>
      </c>
      <c r="AP706">
        <v>351.99</v>
      </c>
      <c r="AQ706">
        <v>105349</v>
      </c>
      <c r="AR706">
        <v>4877</v>
      </c>
      <c r="AS706">
        <v>351.99</v>
      </c>
      <c r="AT706">
        <v>371.95</v>
      </c>
      <c r="AU706">
        <v>2059</v>
      </c>
      <c r="AV706">
        <v>33339</v>
      </c>
      <c r="AW706">
        <v>950.4</v>
      </c>
      <c r="AX706">
        <v>14279</v>
      </c>
      <c r="AY706">
        <v>803.99</v>
      </c>
      <c r="AZ706">
        <v>351.99</v>
      </c>
      <c r="BA706">
        <v>1269.2</v>
      </c>
      <c r="BB706">
        <v>1265.2</v>
      </c>
      <c r="BC706">
        <v>14179</v>
      </c>
      <c r="BD706">
        <v>541</v>
      </c>
      <c r="BE706">
        <v>361.9</v>
      </c>
      <c r="BF706">
        <v>351.99</v>
      </c>
      <c r="BG706">
        <v>351.99</v>
      </c>
      <c r="BH706">
        <v>2059</v>
      </c>
      <c r="BI706">
        <v>351.99</v>
      </c>
      <c r="BJ706">
        <v>3619</v>
      </c>
      <c r="BK706">
        <v>391</v>
      </c>
      <c r="BL706">
        <v>15382</v>
      </c>
      <c r="BM706">
        <v>10659</v>
      </c>
      <c r="BN706">
        <v>2252.8000000000002</v>
      </c>
      <c r="BO706">
        <v>1167</v>
      </c>
      <c r="BP706">
        <v>2967</v>
      </c>
      <c r="BQ706">
        <v>351.99</v>
      </c>
      <c r="BR706">
        <v>190.99</v>
      </c>
      <c r="BS706">
        <v>7333318</v>
      </c>
      <c r="BT706">
        <v>75745.399999999994</v>
      </c>
      <c r="BU706" t="str">
        <f>SRP[[#This Row],[Tier]]&amp;" - "&amp;DOLLAR(SRP[[#This Row],[United States]],2)&amp;" USD"</f>
        <v>704 - $351.99 USD</v>
      </c>
      <c r="BV706" t="str">
        <f>WSP[[#This Row],[LOOKUP]]</f>
        <v>704 - $246.39 USD</v>
      </c>
    </row>
    <row r="707" spans="1:74" x14ac:dyDescent="0.25">
      <c r="A707">
        <v>705</v>
      </c>
      <c r="B707">
        <v>352.49</v>
      </c>
      <c r="C707">
        <v>26790</v>
      </c>
      <c r="D707">
        <v>2011.5</v>
      </c>
      <c r="E707">
        <v>518.70000000000005</v>
      </c>
      <c r="F707">
        <v>352.49</v>
      </c>
      <c r="G707">
        <v>31325</v>
      </c>
      <c r="H707">
        <v>352.49</v>
      </c>
      <c r="I707">
        <v>704</v>
      </c>
      <c r="J707">
        <v>528.75</v>
      </c>
      <c r="K707">
        <v>352.49</v>
      </c>
      <c r="L707">
        <v>186150</v>
      </c>
      <c r="M707">
        <v>1409</v>
      </c>
      <c r="N707">
        <v>452400</v>
      </c>
      <c r="O707">
        <v>176250</v>
      </c>
      <c r="P707">
        <v>2115</v>
      </c>
      <c r="Q707">
        <v>352.49</v>
      </c>
      <c r="R707">
        <v>7049</v>
      </c>
      <c r="S707">
        <v>1907.5</v>
      </c>
      <c r="T707">
        <v>2266.25</v>
      </c>
      <c r="U707">
        <v>352.49</v>
      </c>
      <c r="V707">
        <v>352.49</v>
      </c>
      <c r="W707">
        <v>352.49</v>
      </c>
      <c r="X707">
        <v>352.49</v>
      </c>
      <c r="Y707">
        <v>352.49</v>
      </c>
      <c r="Z707">
        <v>4231.5</v>
      </c>
      <c r="AA707">
        <v>70490</v>
      </c>
      <c r="AB707">
        <v>45824</v>
      </c>
      <c r="AC707">
        <v>8550</v>
      </c>
      <c r="AD707">
        <v>3495000</v>
      </c>
      <c r="AE707">
        <v>352.49</v>
      </c>
      <c r="AF707">
        <v>1732.5</v>
      </c>
      <c r="AG707">
        <v>352.49</v>
      </c>
      <c r="AH707">
        <v>28310</v>
      </c>
      <c r="AI707">
        <v>52774</v>
      </c>
      <c r="AJ707">
        <v>350400</v>
      </c>
      <c r="AK707">
        <v>352.49</v>
      </c>
      <c r="AL707">
        <v>391.5</v>
      </c>
      <c r="AM707">
        <v>948.75</v>
      </c>
      <c r="AN707">
        <v>352.49</v>
      </c>
      <c r="AO707">
        <v>1068</v>
      </c>
      <c r="AP707">
        <v>352.49</v>
      </c>
      <c r="AQ707">
        <v>105499</v>
      </c>
      <c r="AR707">
        <v>4884</v>
      </c>
      <c r="AS707">
        <v>352.49</v>
      </c>
      <c r="AT707">
        <v>372.45</v>
      </c>
      <c r="AU707">
        <v>2061.5</v>
      </c>
      <c r="AV707">
        <v>33386.5</v>
      </c>
      <c r="AW707">
        <v>951.75</v>
      </c>
      <c r="AX707">
        <v>14299</v>
      </c>
      <c r="AY707">
        <v>804.99</v>
      </c>
      <c r="AZ707">
        <v>352.49</v>
      </c>
      <c r="BA707">
        <v>1271</v>
      </c>
      <c r="BB707">
        <v>1267</v>
      </c>
      <c r="BC707">
        <v>14199</v>
      </c>
      <c r="BD707">
        <v>541.5</v>
      </c>
      <c r="BE707">
        <v>362.4</v>
      </c>
      <c r="BF707">
        <v>352.49</v>
      </c>
      <c r="BG707">
        <v>352.49</v>
      </c>
      <c r="BH707">
        <v>2061.5</v>
      </c>
      <c r="BI707">
        <v>352.49</v>
      </c>
      <c r="BJ707">
        <v>3624</v>
      </c>
      <c r="BK707">
        <v>391.5</v>
      </c>
      <c r="BL707">
        <v>15405</v>
      </c>
      <c r="BM707">
        <v>10674</v>
      </c>
      <c r="BN707">
        <v>2256</v>
      </c>
      <c r="BO707">
        <v>1168.75</v>
      </c>
      <c r="BP707">
        <v>2971.25</v>
      </c>
      <c r="BQ707">
        <v>352.49</v>
      </c>
      <c r="BR707">
        <v>191.24</v>
      </c>
      <c r="BS707">
        <v>7343735</v>
      </c>
      <c r="BT707">
        <v>75853</v>
      </c>
      <c r="BU707" t="str">
        <f>SRP[[#This Row],[Tier]]&amp;" - "&amp;DOLLAR(SRP[[#This Row],[United States]],2)&amp;" USD"</f>
        <v>705 - $352.49 USD</v>
      </c>
      <c r="BV707" t="str">
        <f>WSP[[#This Row],[LOOKUP]]</f>
        <v>705 - $246.74 USD</v>
      </c>
    </row>
    <row r="708" spans="1:74" x14ac:dyDescent="0.25">
      <c r="A708">
        <v>706</v>
      </c>
      <c r="B708">
        <v>352.99</v>
      </c>
      <c r="C708">
        <v>26828</v>
      </c>
      <c r="D708">
        <v>2014</v>
      </c>
      <c r="E708">
        <v>519.45000000000005</v>
      </c>
      <c r="F708">
        <v>352.99</v>
      </c>
      <c r="G708">
        <v>31370</v>
      </c>
      <c r="H708">
        <v>352.99</v>
      </c>
      <c r="I708">
        <v>705</v>
      </c>
      <c r="J708">
        <v>529.5</v>
      </c>
      <c r="K708">
        <v>352.99</v>
      </c>
      <c r="L708">
        <v>186400</v>
      </c>
      <c r="M708">
        <v>1411</v>
      </c>
      <c r="N708">
        <v>452900</v>
      </c>
      <c r="O708">
        <v>176500</v>
      </c>
      <c r="P708">
        <v>2118</v>
      </c>
      <c r="Q708">
        <v>352.99</v>
      </c>
      <c r="R708">
        <v>7059</v>
      </c>
      <c r="S708">
        <v>1910</v>
      </c>
      <c r="T708">
        <v>2269.5</v>
      </c>
      <c r="U708">
        <v>352.99</v>
      </c>
      <c r="V708">
        <v>352.99</v>
      </c>
      <c r="W708">
        <v>352.99</v>
      </c>
      <c r="X708">
        <v>352.99</v>
      </c>
      <c r="Y708">
        <v>352.99</v>
      </c>
      <c r="Z708">
        <v>4238</v>
      </c>
      <c r="AA708">
        <v>70590</v>
      </c>
      <c r="AB708">
        <v>45889</v>
      </c>
      <c r="AC708">
        <v>8560</v>
      </c>
      <c r="AD708">
        <v>3500000</v>
      </c>
      <c r="AE708">
        <v>352.99</v>
      </c>
      <c r="AF708">
        <v>1735</v>
      </c>
      <c r="AG708">
        <v>352.99</v>
      </c>
      <c r="AH708">
        <v>28332</v>
      </c>
      <c r="AI708">
        <v>52849</v>
      </c>
      <c r="AJ708">
        <v>350900</v>
      </c>
      <c r="AK708">
        <v>352.99</v>
      </c>
      <c r="AL708">
        <v>392</v>
      </c>
      <c r="AM708">
        <v>950.1</v>
      </c>
      <c r="AN708">
        <v>352.99</v>
      </c>
      <c r="AO708">
        <v>1069</v>
      </c>
      <c r="AP708">
        <v>352.99</v>
      </c>
      <c r="AQ708">
        <v>105649</v>
      </c>
      <c r="AR708">
        <v>4891</v>
      </c>
      <c r="AS708">
        <v>352.99</v>
      </c>
      <c r="AT708">
        <v>372.95</v>
      </c>
      <c r="AU708">
        <v>2064</v>
      </c>
      <c r="AV708">
        <v>33434</v>
      </c>
      <c r="AW708">
        <v>953.1</v>
      </c>
      <c r="AX708">
        <v>14319</v>
      </c>
      <c r="AY708">
        <v>805.99</v>
      </c>
      <c r="AZ708">
        <v>352.99</v>
      </c>
      <c r="BA708">
        <v>1272.8</v>
      </c>
      <c r="BB708">
        <v>1268.8</v>
      </c>
      <c r="BC708">
        <v>14219</v>
      </c>
      <c r="BD708">
        <v>542</v>
      </c>
      <c r="BE708">
        <v>362.9</v>
      </c>
      <c r="BF708">
        <v>352.99</v>
      </c>
      <c r="BG708">
        <v>352.99</v>
      </c>
      <c r="BH708">
        <v>2064</v>
      </c>
      <c r="BI708">
        <v>352.99</v>
      </c>
      <c r="BJ708">
        <v>3629</v>
      </c>
      <c r="BK708">
        <v>392</v>
      </c>
      <c r="BL708">
        <v>15428</v>
      </c>
      <c r="BM708">
        <v>10689</v>
      </c>
      <c r="BN708">
        <v>2259.1999999999998</v>
      </c>
      <c r="BO708">
        <v>1170.5</v>
      </c>
      <c r="BP708">
        <v>2975.5</v>
      </c>
      <c r="BQ708">
        <v>352.99</v>
      </c>
      <c r="BR708">
        <v>191.49</v>
      </c>
      <c r="BS708">
        <v>7354152</v>
      </c>
      <c r="BT708">
        <v>75960.600000000006</v>
      </c>
      <c r="BU708" t="str">
        <f>SRP[[#This Row],[Tier]]&amp;" - "&amp;DOLLAR(SRP[[#This Row],[United States]],2)&amp;" USD"</f>
        <v>706 - $352.99 USD</v>
      </c>
      <c r="BV708" t="str">
        <f>WSP[[#This Row],[LOOKUP]]</f>
        <v>706 - $247.09 USD</v>
      </c>
    </row>
    <row r="709" spans="1:74" x14ac:dyDescent="0.25">
      <c r="A709">
        <v>707</v>
      </c>
      <c r="B709">
        <v>353.49</v>
      </c>
      <c r="C709">
        <v>26866</v>
      </c>
      <c r="D709">
        <v>2016.5</v>
      </c>
      <c r="E709">
        <v>520.20000000000005</v>
      </c>
      <c r="F709">
        <v>353.49</v>
      </c>
      <c r="G709">
        <v>31415</v>
      </c>
      <c r="H709">
        <v>353.49</v>
      </c>
      <c r="I709">
        <v>706</v>
      </c>
      <c r="J709">
        <v>530.25</v>
      </c>
      <c r="K709">
        <v>353.49</v>
      </c>
      <c r="L709">
        <v>186650</v>
      </c>
      <c r="M709">
        <v>1413</v>
      </c>
      <c r="N709">
        <v>453400</v>
      </c>
      <c r="O709">
        <v>176750</v>
      </c>
      <c r="P709">
        <v>2121</v>
      </c>
      <c r="Q709">
        <v>353.49</v>
      </c>
      <c r="R709">
        <v>7069</v>
      </c>
      <c r="S709">
        <v>1912.5</v>
      </c>
      <c r="T709">
        <v>2272.75</v>
      </c>
      <c r="U709">
        <v>353.49</v>
      </c>
      <c r="V709">
        <v>353.49</v>
      </c>
      <c r="W709">
        <v>353.49</v>
      </c>
      <c r="X709">
        <v>353.49</v>
      </c>
      <c r="Y709">
        <v>353.49</v>
      </c>
      <c r="Z709">
        <v>4244.5</v>
      </c>
      <c r="AA709">
        <v>70690</v>
      </c>
      <c r="AB709">
        <v>45954</v>
      </c>
      <c r="AC709">
        <v>8570</v>
      </c>
      <c r="AD709">
        <v>3505000</v>
      </c>
      <c r="AE709">
        <v>353.49</v>
      </c>
      <c r="AF709">
        <v>1737.5</v>
      </c>
      <c r="AG709">
        <v>353.49</v>
      </c>
      <c r="AH709">
        <v>28354</v>
      </c>
      <c r="AI709">
        <v>52924</v>
      </c>
      <c r="AJ709">
        <v>351400</v>
      </c>
      <c r="AK709">
        <v>353.49</v>
      </c>
      <c r="AL709">
        <v>392.5</v>
      </c>
      <c r="AM709">
        <v>951.45</v>
      </c>
      <c r="AN709">
        <v>353.49</v>
      </c>
      <c r="AO709">
        <v>1071</v>
      </c>
      <c r="AP709">
        <v>353.49</v>
      </c>
      <c r="AQ709">
        <v>105799</v>
      </c>
      <c r="AR709">
        <v>4898</v>
      </c>
      <c r="AS709">
        <v>353.49</v>
      </c>
      <c r="AT709">
        <v>373.45</v>
      </c>
      <c r="AU709">
        <v>2066.5</v>
      </c>
      <c r="AV709">
        <v>33481.5</v>
      </c>
      <c r="AW709">
        <v>954.45</v>
      </c>
      <c r="AX709">
        <v>14339</v>
      </c>
      <c r="AY709">
        <v>806.99</v>
      </c>
      <c r="AZ709">
        <v>353.49</v>
      </c>
      <c r="BA709">
        <v>1274.5999999999999</v>
      </c>
      <c r="BB709">
        <v>1270.5999999999999</v>
      </c>
      <c r="BC709">
        <v>14239</v>
      </c>
      <c r="BD709">
        <v>542.5</v>
      </c>
      <c r="BE709">
        <v>363.4</v>
      </c>
      <c r="BF709">
        <v>353.49</v>
      </c>
      <c r="BG709">
        <v>353.49</v>
      </c>
      <c r="BH709">
        <v>2066.5</v>
      </c>
      <c r="BI709">
        <v>353.49</v>
      </c>
      <c r="BJ709">
        <v>3634</v>
      </c>
      <c r="BK709">
        <v>392.5</v>
      </c>
      <c r="BL709">
        <v>15451</v>
      </c>
      <c r="BM709">
        <v>10704</v>
      </c>
      <c r="BN709">
        <v>2262.4</v>
      </c>
      <c r="BO709">
        <v>1172.25</v>
      </c>
      <c r="BP709">
        <v>2979.75</v>
      </c>
      <c r="BQ709">
        <v>353.49</v>
      </c>
      <c r="BR709">
        <v>191.74</v>
      </c>
      <c r="BS709">
        <v>7364569</v>
      </c>
      <c r="BT709">
        <v>76068.2</v>
      </c>
      <c r="BU709" t="str">
        <f>SRP[[#This Row],[Tier]]&amp;" - "&amp;DOLLAR(SRP[[#This Row],[United States]],2)&amp;" USD"</f>
        <v>707 - $353.49 USD</v>
      </c>
      <c r="BV709" t="str">
        <f>WSP[[#This Row],[LOOKUP]]</f>
        <v>707 - $247.44 USD</v>
      </c>
    </row>
    <row r="710" spans="1:74" x14ac:dyDescent="0.25">
      <c r="A710">
        <v>708</v>
      </c>
      <c r="B710">
        <v>353.99</v>
      </c>
      <c r="C710">
        <v>26904</v>
      </c>
      <c r="D710">
        <v>2019</v>
      </c>
      <c r="E710">
        <v>520.95000000000005</v>
      </c>
      <c r="F710">
        <v>353.99</v>
      </c>
      <c r="G710">
        <v>31460</v>
      </c>
      <c r="H710">
        <v>353.99</v>
      </c>
      <c r="I710">
        <v>707</v>
      </c>
      <c r="J710">
        <v>531</v>
      </c>
      <c r="K710">
        <v>353.99</v>
      </c>
      <c r="L710">
        <v>186900</v>
      </c>
      <c r="M710">
        <v>1415</v>
      </c>
      <c r="N710">
        <v>453900</v>
      </c>
      <c r="O710">
        <v>177000</v>
      </c>
      <c r="P710">
        <v>2124</v>
      </c>
      <c r="Q710">
        <v>353.99</v>
      </c>
      <c r="R710">
        <v>7079</v>
      </c>
      <c r="S710">
        <v>1915</v>
      </c>
      <c r="T710">
        <v>2276</v>
      </c>
      <c r="U710">
        <v>353.99</v>
      </c>
      <c r="V710">
        <v>353.99</v>
      </c>
      <c r="W710">
        <v>353.99</v>
      </c>
      <c r="X710">
        <v>353.99</v>
      </c>
      <c r="Y710">
        <v>353.99</v>
      </c>
      <c r="Z710">
        <v>4251</v>
      </c>
      <c r="AA710">
        <v>70790</v>
      </c>
      <c r="AB710">
        <v>46019</v>
      </c>
      <c r="AC710">
        <v>8580</v>
      </c>
      <c r="AD710">
        <v>3510000</v>
      </c>
      <c r="AE710">
        <v>353.99</v>
      </c>
      <c r="AF710">
        <v>1740</v>
      </c>
      <c r="AG710">
        <v>353.99</v>
      </c>
      <c r="AH710">
        <v>28376</v>
      </c>
      <c r="AI710">
        <v>52999</v>
      </c>
      <c r="AJ710">
        <v>351900</v>
      </c>
      <c r="AK710">
        <v>353.99</v>
      </c>
      <c r="AL710">
        <v>393</v>
      </c>
      <c r="AM710">
        <v>952.8</v>
      </c>
      <c r="AN710">
        <v>353.99</v>
      </c>
      <c r="AO710">
        <v>1072</v>
      </c>
      <c r="AP710">
        <v>353.99</v>
      </c>
      <c r="AQ710">
        <v>105949</v>
      </c>
      <c r="AR710">
        <v>4905</v>
      </c>
      <c r="AS710">
        <v>353.99</v>
      </c>
      <c r="AT710">
        <v>373.95</v>
      </c>
      <c r="AU710">
        <v>2069</v>
      </c>
      <c r="AV710">
        <v>33529</v>
      </c>
      <c r="AW710">
        <v>955.8</v>
      </c>
      <c r="AX710">
        <v>14359</v>
      </c>
      <c r="AY710">
        <v>807.99</v>
      </c>
      <c r="AZ710">
        <v>353.99</v>
      </c>
      <c r="BA710">
        <v>1276.4000000000001</v>
      </c>
      <c r="BB710">
        <v>1272.4000000000001</v>
      </c>
      <c r="BC710">
        <v>14259</v>
      </c>
      <c r="BD710">
        <v>543</v>
      </c>
      <c r="BE710">
        <v>363.9</v>
      </c>
      <c r="BF710">
        <v>353.99</v>
      </c>
      <c r="BG710">
        <v>353.99</v>
      </c>
      <c r="BH710">
        <v>2069</v>
      </c>
      <c r="BI710">
        <v>353.99</v>
      </c>
      <c r="BJ710">
        <v>3639</v>
      </c>
      <c r="BK710">
        <v>393</v>
      </c>
      <c r="BL710">
        <v>15474</v>
      </c>
      <c r="BM710">
        <v>10719</v>
      </c>
      <c r="BN710">
        <v>2265.6</v>
      </c>
      <c r="BO710">
        <v>1174</v>
      </c>
      <c r="BP710">
        <v>2984</v>
      </c>
      <c r="BQ710">
        <v>353.99</v>
      </c>
      <c r="BR710">
        <v>191.99</v>
      </c>
      <c r="BS710">
        <v>7374986</v>
      </c>
      <c r="BT710">
        <v>76175.8</v>
      </c>
      <c r="BU710" t="str">
        <f>SRP[[#This Row],[Tier]]&amp;" - "&amp;DOLLAR(SRP[[#This Row],[United States]],2)&amp;" USD"</f>
        <v>708 - $353.99 USD</v>
      </c>
      <c r="BV710" t="str">
        <f>WSP[[#This Row],[LOOKUP]]</f>
        <v>708 - $247.79 USD</v>
      </c>
    </row>
    <row r="711" spans="1:74" x14ac:dyDescent="0.25">
      <c r="A711">
        <v>709</v>
      </c>
      <c r="B711">
        <v>354.49</v>
      </c>
      <c r="C711">
        <v>26942</v>
      </c>
      <c r="D711">
        <v>2021.5</v>
      </c>
      <c r="E711">
        <v>521.70000000000005</v>
      </c>
      <c r="F711">
        <v>354.49</v>
      </c>
      <c r="G711">
        <v>31505</v>
      </c>
      <c r="H711">
        <v>354.49</v>
      </c>
      <c r="I711">
        <v>708</v>
      </c>
      <c r="J711">
        <v>531.75</v>
      </c>
      <c r="K711">
        <v>354.49</v>
      </c>
      <c r="L711">
        <v>187150</v>
      </c>
      <c r="M711">
        <v>1417</v>
      </c>
      <c r="N711">
        <v>454400</v>
      </c>
      <c r="O711">
        <v>177250</v>
      </c>
      <c r="P711">
        <v>2127</v>
      </c>
      <c r="Q711">
        <v>354.49</v>
      </c>
      <c r="R711">
        <v>7089</v>
      </c>
      <c r="S711">
        <v>1917.5</v>
      </c>
      <c r="T711">
        <v>2279.25</v>
      </c>
      <c r="U711">
        <v>354.49</v>
      </c>
      <c r="V711">
        <v>354.49</v>
      </c>
      <c r="W711">
        <v>354.49</v>
      </c>
      <c r="X711">
        <v>354.49</v>
      </c>
      <c r="Y711">
        <v>354.49</v>
      </c>
      <c r="Z711">
        <v>4257.5</v>
      </c>
      <c r="AA711">
        <v>70890</v>
      </c>
      <c r="AB711">
        <v>46084</v>
      </c>
      <c r="AC711">
        <v>8590</v>
      </c>
      <c r="AD711">
        <v>3515000</v>
      </c>
      <c r="AE711">
        <v>354.49</v>
      </c>
      <c r="AF711">
        <v>1742.5</v>
      </c>
      <c r="AG711">
        <v>354.49</v>
      </c>
      <c r="AH711">
        <v>28398</v>
      </c>
      <c r="AI711">
        <v>53074</v>
      </c>
      <c r="AJ711">
        <v>352400</v>
      </c>
      <c r="AK711">
        <v>354.49</v>
      </c>
      <c r="AL711">
        <v>393.5</v>
      </c>
      <c r="AM711">
        <v>954.15</v>
      </c>
      <c r="AN711">
        <v>354.49</v>
      </c>
      <c r="AO711">
        <v>1074</v>
      </c>
      <c r="AP711">
        <v>354.49</v>
      </c>
      <c r="AQ711">
        <v>106099</v>
      </c>
      <c r="AR711">
        <v>4912</v>
      </c>
      <c r="AS711">
        <v>354.49</v>
      </c>
      <c r="AT711">
        <v>374.45</v>
      </c>
      <c r="AU711">
        <v>2071.5</v>
      </c>
      <c r="AV711">
        <v>33576.5</v>
      </c>
      <c r="AW711">
        <v>957.15</v>
      </c>
      <c r="AX711">
        <v>14379</v>
      </c>
      <c r="AY711">
        <v>808.99</v>
      </c>
      <c r="AZ711">
        <v>354.49</v>
      </c>
      <c r="BA711">
        <v>1278.2</v>
      </c>
      <c r="BB711">
        <v>1274.2</v>
      </c>
      <c r="BC711">
        <v>14279</v>
      </c>
      <c r="BD711">
        <v>543.5</v>
      </c>
      <c r="BE711">
        <v>364.4</v>
      </c>
      <c r="BF711">
        <v>354.49</v>
      </c>
      <c r="BG711">
        <v>354.49</v>
      </c>
      <c r="BH711">
        <v>2071.5</v>
      </c>
      <c r="BI711">
        <v>354.49</v>
      </c>
      <c r="BJ711">
        <v>3644</v>
      </c>
      <c r="BK711">
        <v>393.5</v>
      </c>
      <c r="BL711">
        <v>15497</v>
      </c>
      <c r="BM711">
        <v>10734</v>
      </c>
      <c r="BN711">
        <v>2268.8000000000002</v>
      </c>
      <c r="BO711">
        <v>1175.75</v>
      </c>
      <c r="BP711">
        <v>2988.25</v>
      </c>
      <c r="BQ711">
        <v>354.49</v>
      </c>
      <c r="BR711">
        <v>192.24</v>
      </c>
      <c r="BS711">
        <v>7385403</v>
      </c>
      <c r="BT711">
        <v>76283.399999999994</v>
      </c>
      <c r="BU711" t="str">
        <f>SRP[[#This Row],[Tier]]&amp;" - "&amp;DOLLAR(SRP[[#This Row],[United States]],2)&amp;" USD"</f>
        <v>709 - $354.49 USD</v>
      </c>
      <c r="BV711" t="str">
        <f>WSP[[#This Row],[LOOKUP]]</f>
        <v>709 - $248.14 USD</v>
      </c>
    </row>
    <row r="712" spans="1:74" x14ac:dyDescent="0.25">
      <c r="A712">
        <v>710</v>
      </c>
      <c r="B712">
        <v>354.99</v>
      </c>
      <c r="C712">
        <v>26980</v>
      </c>
      <c r="D712">
        <v>2024</v>
      </c>
      <c r="E712">
        <v>522.45000000000005</v>
      </c>
      <c r="F712">
        <v>354.99</v>
      </c>
      <c r="G712">
        <v>31550</v>
      </c>
      <c r="H712">
        <v>354.99</v>
      </c>
      <c r="I712">
        <v>709</v>
      </c>
      <c r="J712">
        <v>532.5</v>
      </c>
      <c r="K712">
        <v>354.99</v>
      </c>
      <c r="L712">
        <v>187400</v>
      </c>
      <c r="M712">
        <v>1419</v>
      </c>
      <c r="N712">
        <v>454900</v>
      </c>
      <c r="O712">
        <v>177500</v>
      </c>
      <c r="P712">
        <v>2130</v>
      </c>
      <c r="Q712">
        <v>354.99</v>
      </c>
      <c r="R712">
        <v>7099</v>
      </c>
      <c r="S712">
        <v>1920</v>
      </c>
      <c r="T712">
        <v>2282.5</v>
      </c>
      <c r="U712">
        <v>354.99</v>
      </c>
      <c r="V712">
        <v>354.99</v>
      </c>
      <c r="W712">
        <v>354.99</v>
      </c>
      <c r="X712">
        <v>354.99</v>
      </c>
      <c r="Y712">
        <v>354.99</v>
      </c>
      <c r="Z712">
        <v>4264</v>
      </c>
      <c r="AA712">
        <v>70990</v>
      </c>
      <c r="AB712">
        <v>46149</v>
      </c>
      <c r="AC712">
        <v>8600</v>
      </c>
      <c r="AD712">
        <v>3520000</v>
      </c>
      <c r="AE712">
        <v>354.99</v>
      </c>
      <c r="AF712">
        <v>1745</v>
      </c>
      <c r="AG712">
        <v>354.99</v>
      </c>
      <c r="AH712">
        <v>28420</v>
      </c>
      <c r="AI712">
        <v>53149</v>
      </c>
      <c r="AJ712">
        <v>352900</v>
      </c>
      <c r="AK712">
        <v>354.99</v>
      </c>
      <c r="AL712">
        <v>394</v>
      </c>
      <c r="AM712">
        <v>955.5</v>
      </c>
      <c r="AN712">
        <v>354.99</v>
      </c>
      <c r="AO712">
        <v>1075</v>
      </c>
      <c r="AP712">
        <v>354.99</v>
      </c>
      <c r="AQ712">
        <v>106249</v>
      </c>
      <c r="AR712">
        <v>4919</v>
      </c>
      <c r="AS712">
        <v>354.99</v>
      </c>
      <c r="AT712">
        <v>374.95</v>
      </c>
      <c r="AU712">
        <v>2074</v>
      </c>
      <c r="AV712">
        <v>33624</v>
      </c>
      <c r="AW712">
        <v>958.5</v>
      </c>
      <c r="AX712">
        <v>14399</v>
      </c>
      <c r="AY712">
        <v>809.99</v>
      </c>
      <c r="AZ712">
        <v>354.99</v>
      </c>
      <c r="BA712">
        <v>1280</v>
      </c>
      <c r="BB712">
        <v>1276</v>
      </c>
      <c r="BC712">
        <v>14299</v>
      </c>
      <c r="BD712">
        <v>544</v>
      </c>
      <c r="BE712">
        <v>364.9</v>
      </c>
      <c r="BF712">
        <v>354.99</v>
      </c>
      <c r="BG712">
        <v>354.99</v>
      </c>
      <c r="BH712">
        <v>2074</v>
      </c>
      <c r="BI712">
        <v>354.99</v>
      </c>
      <c r="BJ712">
        <v>3649</v>
      </c>
      <c r="BK712">
        <v>394</v>
      </c>
      <c r="BL712">
        <v>15520</v>
      </c>
      <c r="BM712">
        <v>10749</v>
      </c>
      <c r="BN712">
        <v>2272</v>
      </c>
      <c r="BO712">
        <v>1177.5</v>
      </c>
      <c r="BP712">
        <v>2992.5</v>
      </c>
      <c r="BQ712">
        <v>354.99</v>
      </c>
      <c r="BR712">
        <v>192.49</v>
      </c>
      <c r="BS712">
        <v>7395820</v>
      </c>
      <c r="BT712">
        <v>76391</v>
      </c>
      <c r="BU712" t="str">
        <f>SRP[[#This Row],[Tier]]&amp;" - "&amp;DOLLAR(SRP[[#This Row],[United States]],2)&amp;" USD"</f>
        <v>710 - $354.99 USD</v>
      </c>
      <c r="BV712" t="str">
        <f>WSP[[#This Row],[LOOKUP]]</f>
        <v>710 - $248.49 USD</v>
      </c>
    </row>
    <row r="713" spans="1:74" x14ac:dyDescent="0.25">
      <c r="A713">
        <v>711</v>
      </c>
      <c r="B713">
        <v>355.49</v>
      </c>
      <c r="C713">
        <v>27018</v>
      </c>
      <c r="D713">
        <v>2026.5</v>
      </c>
      <c r="E713">
        <v>523.20000000000005</v>
      </c>
      <c r="F713">
        <v>355.49</v>
      </c>
      <c r="G713">
        <v>31595</v>
      </c>
      <c r="H713">
        <v>355.49</v>
      </c>
      <c r="I713">
        <v>710</v>
      </c>
      <c r="J713">
        <v>533.25</v>
      </c>
      <c r="K713">
        <v>355.49</v>
      </c>
      <c r="L713">
        <v>187650</v>
      </c>
      <c r="M713">
        <v>1421</v>
      </c>
      <c r="N713">
        <v>455400</v>
      </c>
      <c r="O713">
        <v>177750</v>
      </c>
      <c r="P713">
        <v>2133</v>
      </c>
      <c r="Q713">
        <v>355.49</v>
      </c>
      <c r="R713">
        <v>7109</v>
      </c>
      <c r="S713">
        <v>1922.5</v>
      </c>
      <c r="T713">
        <v>2285.75</v>
      </c>
      <c r="U713">
        <v>355.49</v>
      </c>
      <c r="V713">
        <v>355.49</v>
      </c>
      <c r="W713">
        <v>355.49</v>
      </c>
      <c r="X713">
        <v>355.49</v>
      </c>
      <c r="Y713">
        <v>355.49</v>
      </c>
      <c r="Z713">
        <v>4270.5</v>
      </c>
      <c r="AA713">
        <v>71090</v>
      </c>
      <c r="AB713">
        <v>46214</v>
      </c>
      <c r="AC713">
        <v>8610</v>
      </c>
      <c r="AD713">
        <v>3525000</v>
      </c>
      <c r="AE713">
        <v>355.49</v>
      </c>
      <c r="AF713">
        <v>1747.5</v>
      </c>
      <c r="AG713">
        <v>355.49</v>
      </c>
      <c r="AH713">
        <v>28442</v>
      </c>
      <c r="AI713">
        <v>53224</v>
      </c>
      <c r="AJ713">
        <v>353400</v>
      </c>
      <c r="AK713">
        <v>355.49</v>
      </c>
      <c r="AL713">
        <v>394.5</v>
      </c>
      <c r="AM713">
        <v>956.85</v>
      </c>
      <c r="AN713">
        <v>355.49</v>
      </c>
      <c r="AO713">
        <v>1077</v>
      </c>
      <c r="AP713">
        <v>355.49</v>
      </c>
      <c r="AQ713">
        <v>106399</v>
      </c>
      <c r="AR713">
        <v>4926</v>
      </c>
      <c r="AS713">
        <v>355.49</v>
      </c>
      <c r="AT713">
        <v>375.45</v>
      </c>
      <c r="AU713">
        <v>2076.5</v>
      </c>
      <c r="AV713">
        <v>33671.5</v>
      </c>
      <c r="AW713">
        <v>959.85</v>
      </c>
      <c r="AX713">
        <v>14419</v>
      </c>
      <c r="AY713">
        <v>810.99</v>
      </c>
      <c r="AZ713">
        <v>355.49</v>
      </c>
      <c r="BA713">
        <v>1281.8</v>
      </c>
      <c r="BB713">
        <v>1277.8</v>
      </c>
      <c r="BC713">
        <v>14319</v>
      </c>
      <c r="BD713">
        <v>544.5</v>
      </c>
      <c r="BE713">
        <v>365.4</v>
      </c>
      <c r="BF713">
        <v>355.49</v>
      </c>
      <c r="BG713">
        <v>355.49</v>
      </c>
      <c r="BH713">
        <v>2076.5</v>
      </c>
      <c r="BI713">
        <v>355.49</v>
      </c>
      <c r="BJ713">
        <v>3654</v>
      </c>
      <c r="BK713">
        <v>394.5</v>
      </c>
      <c r="BL713">
        <v>15543</v>
      </c>
      <c r="BM713">
        <v>10764</v>
      </c>
      <c r="BN713">
        <v>2275.1999999999998</v>
      </c>
      <c r="BO713">
        <v>1179.25</v>
      </c>
      <c r="BP713">
        <v>2996.75</v>
      </c>
      <c r="BQ713">
        <v>355.49</v>
      </c>
      <c r="BR713">
        <v>192.74</v>
      </c>
      <c r="BS713">
        <v>7406237</v>
      </c>
      <c r="BT713">
        <v>76498.600000000006</v>
      </c>
      <c r="BU713" t="str">
        <f>SRP[[#This Row],[Tier]]&amp;" - "&amp;DOLLAR(SRP[[#This Row],[United States]],2)&amp;" USD"</f>
        <v>711 - $355.49 USD</v>
      </c>
      <c r="BV713" t="str">
        <f>WSP[[#This Row],[LOOKUP]]</f>
        <v>711 - $248.84 USD</v>
      </c>
    </row>
    <row r="714" spans="1:74" x14ac:dyDescent="0.25">
      <c r="A714">
        <v>712</v>
      </c>
      <c r="B714">
        <v>355.99</v>
      </c>
      <c r="C714">
        <v>27056</v>
      </c>
      <c r="D714">
        <v>2029</v>
      </c>
      <c r="E714">
        <v>523.95000000000005</v>
      </c>
      <c r="F714">
        <v>355.99</v>
      </c>
      <c r="G714">
        <v>31640</v>
      </c>
      <c r="H714">
        <v>355.99</v>
      </c>
      <c r="I714">
        <v>711</v>
      </c>
      <c r="J714">
        <v>534</v>
      </c>
      <c r="K714">
        <v>355.99</v>
      </c>
      <c r="L714">
        <v>187900</v>
      </c>
      <c r="M714">
        <v>1423</v>
      </c>
      <c r="N714">
        <v>455900</v>
      </c>
      <c r="O714">
        <v>178000</v>
      </c>
      <c r="P714">
        <v>2136</v>
      </c>
      <c r="Q714">
        <v>355.99</v>
      </c>
      <c r="R714">
        <v>7119</v>
      </c>
      <c r="S714">
        <v>1925</v>
      </c>
      <c r="T714">
        <v>2289</v>
      </c>
      <c r="U714">
        <v>355.99</v>
      </c>
      <c r="V714">
        <v>355.99</v>
      </c>
      <c r="W714">
        <v>355.99</v>
      </c>
      <c r="X714">
        <v>355.99</v>
      </c>
      <c r="Y714">
        <v>355.99</v>
      </c>
      <c r="Z714">
        <v>4277</v>
      </c>
      <c r="AA714">
        <v>71190</v>
      </c>
      <c r="AB714">
        <v>46279</v>
      </c>
      <c r="AC714">
        <v>8620</v>
      </c>
      <c r="AD714">
        <v>3530000</v>
      </c>
      <c r="AE714">
        <v>355.99</v>
      </c>
      <c r="AF714">
        <v>1750</v>
      </c>
      <c r="AG714">
        <v>355.99</v>
      </c>
      <c r="AH714">
        <v>28464</v>
      </c>
      <c r="AI714">
        <v>53299</v>
      </c>
      <c r="AJ714">
        <v>353900</v>
      </c>
      <c r="AK714">
        <v>355.99</v>
      </c>
      <c r="AL714">
        <v>395</v>
      </c>
      <c r="AM714">
        <v>958.2</v>
      </c>
      <c r="AN714">
        <v>355.99</v>
      </c>
      <c r="AO714">
        <v>1078</v>
      </c>
      <c r="AP714">
        <v>355.99</v>
      </c>
      <c r="AQ714">
        <v>106549</v>
      </c>
      <c r="AR714">
        <v>4933</v>
      </c>
      <c r="AS714">
        <v>355.99</v>
      </c>
      <c r="AT714">
        <v>375.95</v>
      </c>
      <c r="AU714">
        <v>2079</v>
      </c>
      <c r="AV714">
        <v>33719</v>
      </c>
      <c r="AW714">
        <v>961.2</v>
      </c>
      <c r="AX714">
        <v>14439</v>
      </c>
      <c r="AY714">
        <v>811.99</v>
      </c>
      <c r="AZ714">
        <v>355.99</v>
      </c>
      <c r="BA714">
        <v>1283.5999999999999</v>
      </c>
      <c r="BB714">
        <v>1279.5999999999999</v>
      </c>
      <c r="BC714">
        <v>14339</v>
      </c>
      <c r="BD714">
        <v>545</v>
      </c>
      <c r="BE714">
        <v>365.9</v>
      </c>
      <c r="BF714">
        <v>355.99</v>
      </c>
      <c r="BG714">
        <v>355.99</v>
      </c>
      <c r="BH714">
        <v>2079</v>
      </c>
      <c r="BI714">
        <v>355.99</v>
      </c>
      <c r="BJ714">
        <v>3659</v>
      </c>
      <c r="BK714">
        <v>395</v>
      </c>
      <c r="BL714">
        <v>15566</v>
      </c>
      <c r="BM714">
        <v>10779</v>
      </c>
      <c r="BN714">
        <v>2278.4</v>
      </c>
      <c r="BO714">
        <v>1181</v>
      </c>
      <c r="BP714">
        <v>3001</v>
      </c>
      <c r="BQ714">
        <v>355.99</v>
      </c>
      <c r="BR714">
        <v>192.99</v>
      </c>
      <c r="BS714">
        <v>7416654</v>
      </c>
      <c r="BT714">
        <v>76606.2</v>
      </c>
      <c r="BU714" t="str">
        <f>SRP[[#This Row],[Tier]]&amp;" - "&amp;DOLLAR(SRP[[#This Row],[United States]],2)&amp;" USD"</f>
        <v>712 - $355.99 USD</v>
      </c>
      <c r="BV714" t="str">
        <f>WSP[[#This Row],[LOOKUP]]</f>
        <v>712 - $249.19 USD</v>
      </c>
    </row>
    <row r="715" spans="1:74" x14ac:dyDescent="0.25">
      <c r="A715">
        <v>713</v>
      </c>
      <c r="B715">
        <v>356.49</v>
      </c>
      <c r="C715">
        <v>27094</v>
      </c>
      <c r="D715">
        <v>2031.5</v>
      </c>
      <c r="E715">
        <v>524.70000000000005</v>
      </c>
      <c r="F715">
        <v>356.49</v>
      </c>
      <c r="G715">
        <v>31685</v>
      </c>
      <c r="H715">
        <v>356.49</v>
      </c>
      <c r="I715">
        <v>712</v>
      </c>
      <c r="J715">
        <v>534.75</v>
      </c>
      <c r="K715">
        <v>356.49</v>
      </c>
      <c r="L715">
        <v>188150</v>
      </c>
      <c r="M715">
        <v>1425</v>
      </c>
      <c r="N715">
        <v>456400</v>
      </c>
      <c r="O715">
        <v>178250</v>
      </c>
      <c r="P715">
        <v>2139</v>
      </c>
      <c r="Q715">
        <v>356.49</v>
      </c>
      <c r="R715">
        <v>7129</v>
      </c>
      <c r="S715">
        <v>1927.5</v>
      </c>
      <c r="T715">
        <v>2292.25</v>
      </c>
      <c r="U715">
        <v>356.49</v>
      </c>
      <c r="V715">
        <v>356.49</v>
      </c>
      <c r="W715">
        <v>356.49</v>
      </c>
      <c r="X715">
        <v>356.49</v>
      </c>
      <c r="Y715">
        <v>356.49</v>
      </c>
      <c r="Z715">
        <v>4283.5</v>
      </c>
      <c r="AA715">
        <v>71290</v>
      </c>
      <c r="AB715">
        <v>46344</v>
      </c>
      <c r="AC715">
        <v>8630</v>
      </c>
      <c r="AD715">
        <v>3535000</v>
      </c>
      <c r="AE715">
        <v>356.49</v>
      </c>
      <c r="AF715">
        <v>1752.5</v>
      </c>
      <c r="AG715">
        <v>356.49</v>
      </c>
      <c r="AH715">
        <v>28486</v>
      </c>
      <c r="AI715">
        <v>53374</v>
      </c>
      <c r="AJ715">
        <v>354400</v>
      </c>
      <c r="AK715">
        <v>356.49</v>
      </c>
      <c r="AL715">
        <v>395.5</v>
      </c>
      <c r="AM715">
        <v>959.55</v>
      </c>
      <c r="AN715">
        <v>356.49</v>
      </c>
      <c r="AO715">
        <v>1080</v>
      </c>
      <c r="AP715">
        <v>356.49</v>
      </c>
      <c r="AQ715">
        <v>106699</v>
      </c>
      <c r="AR715">
        <v>4940</v>
      </c>
      <c r="AS715">
        <v>356.49</v>
      </c>
      <c r="AT715">
        <v>376.45</v>
      </c>
      <c r="AU715">
        <v>2081.5</v>
      </c>
      <c r="AV715">
        <v>33766.5</v>
      </c>
      <c r="AW715">
        <v>962.55</v>
      </c>
      <c r="AX715">
        <v>14459</v>
      </c>
      <c r="AY715">
        <v>812.99</v>
      </c>
      <c r="AZ715">
        <v>356.49</v>
      </c>
      <c r="BA715">
        <v>1285.4000000000001</v>
      </c>
      <c r="BB715">
        <v>1281.4000000000001</v>
      </c>
      <c r="BC715">
        <v>14359</v>
      </c>
      <c r="BD715">
        <v>545.5</v>
      </c>
      <c r="BE715">
        <v>366.4</v>
      </c>
      <c r="BF715">
        <v>356.49</v>
      </c>
      <c r="BG715">
        <v>356.49</v>
      </c>
      <c r="BH715">
        <v>2081.5</v>
      </c>
      <c r="BI715">
        <v>356.49</v>
      </c>
      <c r="BJ715">
        <v>3664</v>
      </c>
      <c r="BK715">
        <v>395.5</v>
      </c>
      <c r="BL715">
        <v>15589</v>
      </c>
      <c r="BM715">
        <v>10794</v>
      </c>
      <c r="BN715">
        <v>2281.6</v>
      </c>
      <c r="BO715">
        <v>1182.75</v>
      </c>
      <c r="BP715">
        <v>3005.25</v>
      </c>
      <c r="BQ715">
        <v>356.49</v>
      </c>
      <c r="BR715">
        <v>193.24</v>
      </c>
      <c r="BS715">
        <v>7427071</v>
      </c>
      <c r="BT715">
        <v>76713.8</v>
      </c>
      <c r="BU715" t="str">
        <f>SRP[[#This Row],[Tier]]&amp;" - "&amp;DOLLAR(SRP[[#This Row],[United States]],2)&amp;" USD"</f>
        <v>713 - $356.49 USD</v>
      </c>
      <c r="BV715" t="str">
        <f>WSP[[#This Row],[LOOKUP]]</f>
        <v>713 - $249.54 USD</v>
      </c>
    </row>
    <row r="716" spans="1:74" x14ac:dyDescent="0.25">
      <c r="A716">
        <v>714</v>
      </c>
      <c r="B716">
        <v>356.99</v>
      </c>
      <c r="C716">
        <v>27132</v>
      </c>
      <c r="D716">
        <v>2034</v>
      </c>
      <c r="E716">
        <v>525.45000000000005</v>
      </c>
      <c r="F716">
        <v>356.99</v>
      </c>
      <c r="G716">
        <v>31730</v>
      </c>
      <c r="H716">
        <v>356.99</v>
      </c>
      <c r="I716">
        <v>713</v>
      </c>
      <c r="J716">
        <v>535.5</v>
      </c>
      <c r="K716">
        <v>356.99</v>
      </c>
      <c r="L716">
        <v>188400</v>
      </c>
      <c r="M716">
        <v>1427</v>
      </c>
      <c r="N716">
        <v>456900</v>
      </c>
      <c r="O716">
        <v>178500</v>
      </c>
      <c r="P716">
        <v>2142</v>
      </c>
      <c r="Q716">
        <v>356.99</v>
      </c>
      <c r="R716">
        <v>7139</v>
      </c>
      <c r="S716">
        <v>1930</v>
      </c>
      <c r="T716">
        <v>2295.5</v>
      </c>
      <c r="U716">
        <v>356.99</v>
      </c>
      <c r="V716">
        <v>356.99</v>
      </c>
      <c r="W716">
        <v>356.99</v>
      </c>
      <c r="X716">
        <v>356.99</v>
      </c>
      <c r="Y716">
        <v>356.99</v>
      </c>
      <c r="Z716">
        <v>4290</v>
      </c>
      <c r="AA716">
        <v>71390</v>
      </c>
      <c r="AB716">
        <v>46409</v>
      </c>
      <c r="AC716">
        <v>8640</v>
      </c>
      <c r="AD716">
        <v>3540000</v>
      </c>
      <c r="AE716">
        <v>356.99</v>
      </c>
      <c r="AF716">
        <v>1755</v>
      </c>
      <c r="AG716">
        <v>356.99</v>
      </c>
      <c r="AH716">
        <v>28508</v>
      </c>
      <c r="AI716">
        <v>53449</v>
      </c>
      <c r="AJ716">
        <v>354900</v>
      </c>
      <c r="AK716">
        <v>356.99</v>
      </c>
      <c r="AL716">
        <v>396</v>
      </c>
      <c r="AM716">
        <v>960.9</v>
      </c>
      <c r="AN716">
        <v>356.99</v>
      </c>
      <c r="AO716">
        <v>1081</v>
      </c>
      <c r="AP716">
        <v>356.99</v>
      </c>
      <c r="AQ716">
        <v>106849</v>
      </c>
      <c r="AR716">
        <v>4947</v>
      </c>
      <c r="AS716">
        <v>356.99</v>
      </c>
      <c r="AT716">
        <v>376.95</v>
      </c>
      <c r="AU716">
        <v>2084</v>
      </c>
      <c r="AV716">
        <v>33814</v>
      </c>
      <c r="AW716">
        <v>963.9</v>
      </c>
      <c r="AX716">
        <v>14479</v>
      </c>
      <c r="AY716">
        <v>813.99</v>
      </c>
      <c r="AZ716">
        <v>356.99</v>
      </c>
      <c r="BA716">
        <v>1287.2</v>
      </c>
      <c r="BB716">
        <v>1283.2</v>
      </c>
      <c r="BC716">
        <v>14379</v>
      </c>
      <c r="BD716">
        <v>546</v>
      </c>
      <c r="BE716">
        <v>366.9</v>
      </c>
      <c r="BF716">
        <v>356.99</v>
      </c>
      <c r="BG716">
        <v>356.99</v>
      </c>
      <c r="BH716">
        <v>2084</v>
      </c>
      <c r="BI716">
        <v>356.99</v>
      </c>
      <c r="BJ716">
        <v>3669</v>
      </c>
      <c r="BK716">
        <v>396</v>
      </c>
      <c r="BL716">
        <v>15612</v>
      </c>
      <c r="BM716">
        <v>10809</v>
      </c>
      <c r="BN716">
        <v>2284.8000000000002</v>
      </c>
      <c r="BO716">
        <v>1184.5</v>
      </c>
      <c r="BP716">
        <v>3009.5</v>
      </c>
      <c r="BQ716">
        <v>356.99</v>
      </c>
      <c r="BR716">
        <v>193.49</v>
      </c>
      <c r="BS716">
        <v>7437488</v>
      </c>
      <c r="BT716">
        <v>76821.399999999994</v>
      </c>
      <c r="BU716" t="str">
        <f>SRP[[#This Row],[Tier]]&amp;" - "&amp;DOLLAR(SRP[[#This Row],[United States]],2)&amp;" USD"</f>
        <v>714 - $356.99 USD</v>
      </c>
      <c r="BV716" t="str">
        <f>WSP[[#This Row],[LOOKUP]]</f>
        <v>714 - $249.89 USD</v>
      </c>
    </row>
    <row r="717" spans="1:74" x14ac:dyDescent="0.25">
      <c r="A717">
        <v>715</v>
      </c>
      <c r="B717">
        <v>357.49</v>
      </c>
      <c r="C717">
        <v>27170</v>
      </c>
      <c r="D717">
        <v>2036.5</v>
      </c>
      <c r="E717">
        <v>526.20000000000005</v>
      </c>
      <c r="F717">
        <v>357.49</v>
      </c>
      <c r="G717">
        <v>31775</v>
      </c>
      <c r="H717">
        <v>357.49</v>
      </c>
      <c r="I717">
        <v>714</v>
      </c>
      <c r="J717">
        <v>536.25</v>
      </c>
      <c r="K717">
        <v>357.49</v>
      </c>
      <c r="L717">
        <v>188650</v>
      </c>
      <c r="M717">
        <v>1429</v>
      </c>
      <c r="N717">
        <v>457400</v>
      </c>
      <c r="O717">
        <v>178750</v>
      </c>
      <c r="P717">
        <v>2145</v>
      </c>
      <c r="Q717">
        <v>357.49</v>
      </c>
      <c r="R717">
        <v>7149</v>
      </c>
      <c r="S717">
        <v>1932.5</v>
      </c>
      <c r="T717">
        <v>2298.75</v>
      </c>
      <c r="U717">
        <v>357.49</v>
      </c>
      <c r="V717">
        <v>357.49</v>
      </c>
      <c r="W717">
        <v>357.49</v>
      </c>
      <c r="X717">
        <v>357.49</v>
      </c>
      <c r="Y717">
        <v>357.49</v>
      </c>
      <c r="Z717">
        <v>4296.5</v>
      </c>
      <c r="AA717">
        <v>71490</v>
      </c>
      <c r="AB717">
        <v>46474</v>
      </c>
      <c r="AC717">
        <v>8650</v>
      </c>
      <c r="AD717">
        <v>3545000</v>
      </c>
      <c r="AE717">
        <v>357.49</v>
      </c>
      <c r="AF717">
        <v>1757.5</v>
      </c>
      <c r="AG717">
        <v>357.49</v>
      </c>
      <c r="AH717">
        <v>28530</v>
      </c>
      <c r="AI717">
        <v>53524</v>
      </c>
      <c r="AJ717">
        <v>355400</v>
      </c>
      <c r="AK717">
        <v>357.49</v>
      </c>
      <c r="AL717">
        <v>396.5</v>
      </c>
      <c r="AM717">
        <v>962.25</v>
      </c>
      <c r="AN717">
        <v>357.49</v>
      </c>
      <c r="AO717">
        <v>1083</v>
      </c>
      <c r="AP717">
        <v>357.49</v>
      </c>
      <c r="AQ717">
        <v>106999</v>
      </c>
      <c r="AR717">
        <v>4954</v>
      </c>
      <c r="AS717">
        <v>357.49</v>
      </c>
      <c r="AT717">
        <v>377.45</v>
      </c>
      <c r="AU717">
        <v>2086.5</v>
      </c>
      <c r="AV717">
        <v>33861.5</v>
      </c>
      <c r="AW717">
        <v>965.25</v>
      </c>
      <c r="AX717">
        <v>14499</v>
      </c>
      <c r="AY717">
        <v>814.99</v>
      </c>
      <c r="AZ717">
        <v>357.49</v>
      </c>
      <c r="BA717">
        <v>1289</v>
      </c>
      <c r="BB717">
        <v>1285</v>
      </c>
      <c r="BC717">
        <v>14399</v>
      </c>
      <c r="BD717">
        <v>546.5</v>
      </c>
      <c r="BE717">
        <v>367.4</v>
      </c>
      <c r="BF717">
        <v>357.49</v>
      </c>
      <c r="BG717">
        <v>357.49</v>
      </c>
      <c r="BH717">
        <v>2086.5</v>
      </c>
      <c r="BI717">
        <v>357.49</v>
      </c>
      <c r="BJ717">
        <v>3674</v>
      </c>
      <c r="BK717">
        <v>396.5</v>
      </c>
      <c r="BL717">
        <v>15635</v>
      </c>
      <c r="BM717">
        <v>10824</v>
      </c>
      <c r="BN717">
        <v>2288</v>
      </c>
      <c r="BO717">
        <v>1186.25</v>
      </c>
      <c r="BP717">
        <v>3013.75</v>
      </c>
      <c r="BQ717">
        <v>357.49</v>
      </c>
      <c r="BR717">
        <v>193.74</v>
      </c>
      <c r="BS717">
        <v>7447905</v>
      </c>
      <c r="BT717">
        <v>76929</v>
      </c>
      <c r="BU717" t="str">
        <f>SRP[[#This Row],[Tier]]&amp;" - "&amp;DOLLAR(SRP[[#This Row],[United States]],2)&amp;" USD"</f>
        <v>715 - $357.49 USD</v>
      </c>
      <c r="BV717" t="str">
        <f>WSP[[#This Row],[LOOKUP]]</f>
        <v>715 - $250.24 USD</v>
      </c>
    </row>
    <row r="718" spans="1:74" x14ac:dyDescent="0.25">
      <c r="A718">
        <v>716</v>
      </c>
      <c r="B718">
        <v>357.99</v>
      </c>
      <c r="C718">
        <v>27208</v>
      </c>
      <c r="D718">
        <v>2039</v>
      </c>
      <c r="E718">
        <v>526.95000000000005</v>
      </c>
      <c r="F718">
        <v>357.99</v>
      </c>
      <c r="G718">
        <v>31820</v>
      </c>
      <c r="H718">
        <v>357.99</v>
      </c>
      <c r="I718">
        <v>715</v>
      </c>
      <c r="J718">
        <v>537</v>
      </c>
      <c r="K718">
        <v>357.99</v>
      </c>
      <c r="L718">
        <v>188900</v>
      </c>
      <c r="M718">
        <v>1431</v>
      </c>
      <c r="N718">
        <v>457900</v>
      </c>
      <c r="O718">
        <v>179000</v>
      </c>
      <c r="P718">
        <v>2148</v>
      </c>
      <c r="Q718">
        <v>357.99</v>
      </c>
      <c r="R718">
        <v>7159</v>
      </c>
      <c r="S718">
        <v>1935</v>
      </c>
      <c r="T718">
        <v>2302</v>
      </c>
      <c r="U718">
        <v>357.99</v>
      </c>
      <c r="V718">
        <v>357.99</v>
      </c>
      <c r="W718">
        <v>357.99</v>
      </c>
      <c r="X718">
        <v>357.99</v>
      </c>
      <c r="Y718">
        <v>357.99</v>
      </c>
      <c r="Z718">
        <v>4303</v>
      </c>
      <c r="AA718">
        <v>71590</v>
      </c>
      <c r="AB718">
        <v>46539</v>
      </c>
      <c r="AC718">
        <v>8660</v>
      </c>
      <c r="AD718">
        <v>3550000</v>
      </c>
      <c r="AE718">
        <v>357.99</v>
      </c>
      <c r="AF718">
        <v>1760</v>
      </c>
      <c r="AG718">
        <v>357.99</v>
      </c>
      <c r="AH718">
        <v>28552</v>
      </c>
      <c r="AI718">
        <v>53599</v>
      </c>
      <c r="AJ718">
        <v>355900</v>
      </c>
      <c r="AK718">
        <v>357.99</v>
      </c>
      <c r="AL718">
        <v>397</v>
      </c>
      <c r="AM718">
        <v>963.6</v>
      </c>
      <c r="AN718">
        <v>357.99</v>
      </c>
      <c r="AO718">
        <v>1084</v>
      </c>
      <c r="AP718">
        <v>357.99</v>
      </c>
      <c r="AQ718">
        <v>107149</v>
      </c>
      <c r="AR718">
        <v>4961</v>
      </c>
      <c r="AS718">
        <v>357.99</v>
      </c>
      <c r="AT718">
        <v>377.95</v>
      </c>
      <c r="AU718">
        <v>2089</v>
      </c>
      <c r="AV718">
        <v>33909</v>
      </c>
      <c r="AW718">
        <v>966.6</v>
      </c>
      <c r="AX718">
        <v>14519</v>
      </c>
      <c r="AY718">
        <v>815.99</v>
      </c>
      <c r="AZ718">
        <v>357.99</v>
      </c>
      <c r="BA718">
        <v>1290.8</v>
      </c>
      <c r="BB718">
        <v>1286.8</v>
      </c>
      <c r="BC718">
        <v>14419</v>
      </c>
      <c r="BD718">
        <v>547</v>
      </c>
      <c r="BE718">
        <v>367.9</v>
      </c>
      <c r="BF718">
        <v>357.99</v>
      </c>
      <c r="BG718">
        <v>357.99</v>
      </c>
      <c r="BH718">
        <v>2089</v>
      </c>
      <c r="BI718">
        <v>357.99</v>
      </c>
      <c r="BJ718">
        <v>3679</v>
      </c>
      <c r="BK718">
        <v>397</v>
      </c>
      <c r="BL718">
        <v>15658</v>
      </c>
      <c r="BM718">
        <v>10839</v>
      </c>
      <c r="BN718">
        <v>2291.1999999999998</v>
      </c>
      <c r="BO718">
        <v>1188</v>
      </c>
      <c r="BP718">
        <v>3018</v>
      </c>
      <c r="BQ718">
        <v>357.99</v>
      </c>
      <c r="BR718">
        <v>193.99</v>
      </c>
      <c r="BS718">
        <v>7458322</v>
      </c>
      <c r="BT718">
        <v>77036.600000000006</v>
      </c>
      <c r="BU718" t="str">
        <f>SRP[[#This Row],[Tier]]&amp;" - "&amp;DOLLAR(SRP[[#This Row],[United States]],2)&amp;" USD"</f>
        <v>716 - $357.99 USD</v>
      </c>
      <c r="BV718" t="str">
        <f>WSP[[#This Row],[LOOKUP]]</f>
        <v>716 - $250.59 USD</v>
      </c>
    </row>
    <row r="719" spans="1:74" x14ac:dyDescent="0.25">
      <c r="A719">
        <v>717</v>
      </c>
      <c r="B719">
        <v>358.49</v>
      </c>
      <c r="C719">
        <v>27246</v>
      </c>
      <c r="D719">
        <v>2041.5</v>
      </c>
      <c r="E719">
        <v>527.70000000000005</v>
      </c>
      <c r="F719">
        <v>358.49</v>
      </c>
      <c r="G719">
        <v>31865</v>
      </c>
      <c r="H719">
        <v>358.49</v>
      </c>
      <c r="I719">
        <v>716</v>
      </c>
      <c r="J719">
        <v>537.75</v>
      </c>
      <c r="K719">
        <v>358.49</v>
      </c>
      <c r="L719">
        <v>189150</v>
      </c>
      <c r="M719">
        <v>1433</v>
      </c>
      <c r="N719">
        <v>458400</v>
      </c>
      <c r="O719">
        <v>179250</v>
      </c>
      <c r="P719">
        <v>2151</v>
      </c>
      <c r="Q719">
        <v>358.49</v>
      </c>
      <c r="R719">
        <v>7169</v>
      </c>
      <c r="S719">
        <v>1937.5</v>
      </c>
      <c r="T719">
        <v>2305.25</v>
      </c>
      <c r="U719">
        <v>358.49</v>
      </c>
      <c r="V719">
        <v>358.49</v>
      </c>
      <c r="W719">
        <v>358.49</v>
      </c>
      <c r="X719">
        <v>358.49</v>
      </c>
      <c r="Y719">
        <v>358.49</v>
      </c>
      <c r="Z719">
        <v>4309.5</v>
      </c>
      <c r="AA719">
        <v>71690</v>
      </c>
      <c r="AB719">
        <v>46604</v>
      </c>
      <c r="AC719">
        <v>8670</v>
      </c>
      <c r="AD719">
        <v>3555000</v>
      </c>
      <c r="AE719">
        <v>358.49</v>
      </c>
      <c r="AF719">
        <v>1762.5</v>
      </c>
      <c r="AG719">
        <v>358.49</v>
      </c>
      <c r="AH719">
        <v>28574</v>
      </c>
      <c r="AI719">
        <v>53674</v>
      </c>
      <c r="AJ719">
        <v>356400</v>
      </c>
      <c r="AK719">
        <v>358.49</v>
      </c>
      <c r="AL719">
        <v>397.5</v>
      </c>
      <c r="AM719">
        <v>964.95</v>
      </c>
      <c r="AN719">
        <v>358.49</v>
      </c>
      <c r="AO719">
        <v>1086</v>
      </c>
      <c r="AP719">
        <v>358.49</v>
      </c>
      <c r="AQ719">
        <v>107299</v>
      </c>
      <c r="AR719">
        <v>4968</v>
      </c>
      <c r="AS719">
        <v>358.49</v>
      </c>
      <c r="AT719">
        <v>378.45</v>
      </c>
      <c r="AU719">
        <v>2091.5</v>
      </c>
      <c r="AV719">
        <v>33956.5</v>
      </c>
      <c r="AW719">
        <v>967.95</v>
      </c>
      <c r="AX719">
        <v>14539</v>
      </c>
      <c r="AY719">
        <v>816.99</v>
      </c>
      <c r="AZ719">
        <v>358.49</v>
      </c>
      <c r="BA719">
        <v>1292.5999999999999</v>
      </c>
      <c r="BB719">
        <v>1288.5999999999999</v>
      </c>
      <c r="BC719">
        <v>14439</v>
      </c>
      <c r="BD719">
        <v>547.5</v>
      </c>
      <c r="BE719">
        <v>368.4</v>
      </c>
      <c r="BF719">
        <v>358.49</v>
      </c>
      <c r="BG719">
        <v>358.49</v>
      </c>
      <c r="BH719">
        <v>2091.5</v>
      </c>
      <c r="BI719">
        <v>358.49</v>
      </c>
      <c r="BJ719">
        <v>3684</v>
      </c>
      <c r="BK719">
        <v>397.5</v>
      </c>
      <c r="BL719">
        <v>15681</v>
      </c>
      <c r="BM719">
        <v>10854</v>
      </c>
      <c r="BN719">
        <v>2294.4</v>
      </c>
      <c r="BO719">
        <v>1189.75</v>
      </c>
      <c r="BP719">
        <v>3022.25</v>
      </c>
      <c r="BQ719">
        <v>358.49</v>
      </c>
      <c r="BR719">
        <v>194.24</v>
      </c>
      <c r="BS719">
        <v>7468739</v>
      </c>
      <c r="BT719">
        <v>77144.2</v>
      </c>
      <c r="BU719" t="str">
        <f>SRP[[#This Row],[Tier]]&amp;" - "&amp;DOLLAR(SRP[[#This Row],[United States]],2)&amp;" USD"</f>
        <v>717 - $358.49 USD</v>
      </c>
      <c r="BV719" t="str">
        <f>WSP[[#This Row],[LOOKUP]]</f>
        <v>717 - $250.94 USD</v>
      </c>
    </row>
    <row r="720" spans="1:74" x14ac:dyDescent="0.25">
      <c r="A720">
        <v>718</v>
      </c>
      <c r="B720">
        <v>358.99</v>
      </c>
      <c r="C720">
        <v>27284</v>
      </c>
      <c r="D720">
        <v>2044</v>
      </c>
      <c r="E720">
        <v>528.45000000000005</v>
      </c>
      <c r="F720">
        <v>358.99</v>
      </c>
      <c r="G720">
        <v>31910</v>
      </c>
      <c r="H720">
        <v>358.99</v>
      </c>
      <c r="I720">
        <v>717</v>
      </c>
      <c r="J720">
        <v>538.5</v>
      </c>
      <c r="K720">
        <v>358.99</v>
      </c>
      <c r="L720">
        <v>189400</v>
      </c>
      <c r="M720">
        <v>1435</v>
      </c>
      <c r="N720">
        <v>458900</v>
      </c>
      <c r="O720">
        <v>179500</v>
      </c>
      <c r="P720">
        <v>2154</v>
      </c>
      <c r="Q720">
        <v>358.99</v>
      </c>
      <c r="R720">
        <v>7179</v>
      </c>
      <c r="S720">
        <v>1940</v>
      </c>
      <c r="T720">
        <v>2308.5</v>
      </c>
      <c r="U720">
        <v>358.99</v>
      </c>
      <c r="V720">
        <v>358.99</v>
      </c>
      <c r="W720">
        <v>358.99</v>
      </c>
      <c r="X720">
        <v>358.99</v>
      </c>
      <c r="Y720">
        <v>358.99</v>
      </c>
      <c r="Z720">
        <v>4316</v>
      </c>
      <c r="AA720">
        <v>71790</v>
      </c>
      <c r="AB720">
        <v>46669</v>
      </c>
      <c r="AC720">
        <v>8680</v>
      </c>
      <c r="AD720">
        <v>3560000</v>
      </c>
      <c r="AE720">
        <v>358.99</v>
      </c>
      <c r="AF720">
        <v>1765</v>
      </c>
      <c r="AG720">
        <v>358.99</v>
      </c>
      <c r="AH720">
        <v>28596</v>
      </c>
      <c r="AI720">
        <v>53749</v>
      </c>
      <c r="AJ720">
        <v>356900</v>
      </c>
      <c r="AK720">
        <v>358.99</v>
      </c>
      <c r="AL720">
        <v>398</v>
      </c>
      <c r="AM720">
        <v>966.3</v>
      </c>
      <c r="AN720">
        <v>358.99</v>
      </c>
      <c r="AO720">
        <v>1087</v>
      </c>
      <c r="AP720">
        <v>358.99</v>
      </c>
      <c r="AQ720">
        <v>107449</v>
      </c>
      <c r="AR720">
        <v>4975</v>
      </c>
      <c r="AS720">
        <v>358.99</v>
      </c>
      <c r="AT720">
        <v>378.95</v>
      </c>
      <c r="AU720">
        <v>2094</v>
      </c>
      <c r="AV720">
        <v>34004</v>
      </c>
      <c r="AW720">
        <v>969.3</v>
      </c>
      <c r="AX720">
        <v>14559</v>
      </c>
      <c r="AY720">
        <v>817.99</v>
      </c>
      <c r="AZ720">
        <v>358.99</v>
      </c>
      <c r="BA720">
        <v>1294.4000000000001</v>
      </c>
      <c r="BB720">
        <v>1290.4000000000001</v>
      </c>
      <c r="BC720">
        <v>14459</v>
      </c>
      <c r="BD720">
        <v>548</v>
      </c>
      <c r="BE720">
        <v>368.9</v>
      </c>
      <c r="BF720">
        <v>358.99</v>
      </c>
      <c r="BG720">
        <v>358.99</v>
      </c>
      <c r="BH720">
        <v>2094</v>
      </c>
      <c r="BI720">
        <v>358.99</v>
      </c>
      <c r="BJ720">
        <v>3689</v>
      </c>
      <c r="BK720">
        <v>398</v>
      </c>
      <c r="BL720">
        <v>15704</v>
      </c>
      <c r="BM720">
        <v>10869</v>
      </c>
      <c r="BN720">
        <v>2297.6</v>
      </c>
      <c r="BO720">
        <v>1191.5</v>
      </c>
      <c r="BP720">
        <v>3026.5</v>
      </c>
      <c r="BQ720">
        <v>358.99</v>
      </c>
      <c r="BR720">
        <v>194.49</v>
      </c>
      <c r="BS720">
        <v>7479156</v>
      </c>
      <c r="BT720">
        <v>77251.8</v>
      </c>
      <c r="BU720" t="str">
        <f>SRP[[#This Row],[Tier]]&amp;" - "&amp;DOLLAR(SRP[[#This Row],[United States]],2)&amp;" USD"</f>
        <v>718 - $358.99 USD</v>
      </c>
      <c r="BV720" t="str">
        <f>WSP[[#This Row],[LOOKUP]]</f>
        <v>718 - $251.29 USD</v>
      </c>
    </row>
    <row r="721" spans="1:74" x14ac:dyDescent="0.25">
      <c r="A721">
        <v>719</v>
      </c>
      <c r="B721">
        <v>359.49</v>
      </c>
      <c r="C721">
        <v>27322</v>
      </c>
      <c r="D721">
        <v>2046.5</v>
      </c>
      <c r="E721">
        <v>529.20000000000005</v>
      </c>
      <c r="F721">
        <v>359.49</v>
      </c>
      <c r="G721">
        <v>31955</v>
      </c>
      <c r="H721">
        <v>359.49</v>
      </c>
      <c r="I721">
        <v>718</v>
      </c>
      <c r="J721">
        <v>539.25</v>
      </c>
      <c r="K721">
        <v>359.49</v>
      </c>
      <c r="L721">
        <v>189650</v>
      </c>
      <c r="M721">
        <v>1437</v>
      </c>
      <c r="N721">
        <v>459400</v>
      </c>
      <c r="O721">
        <v>179750</v>
      </c>
      <c r="P721">
        <v>2157</v>
      </c>
      <c r="Q721">
        <v>359.49</v>
      </c>
      <c r="R721">
        <v>7189</v>
      </c>
      <c r="S721">
        <v>1942.5</v>
      </c>
      <c r="T721">
        <v>2311.75</v>
      </c>
      <c r="U721">
        <v>359.49</v>
      </c>
      <c r="V721">
        <v>359.49</v>
      </c>
      <c r="W721">
        <v>359.49</v>
      </c>
      <c r="X721">
        <v>359.49</v>
      </c>
      <c r="Y721">
        <v>359.49</v>
      </c>
      <c r="Z721">
        <v>4322.5</v>
      </c>
      <c r="AA721">
        <v>71890</v>
      </c>
      <c r="AB721">
        <v>46734</v>
      </c>
      <c r="AC721">
        <v>8690</v>
      </c>
      <c r="AD721">
        <v>3565000</v>
      </c>
      <c r="AE721">
        <v>359.49</v>
      </c>
      <c r="AF721">
        <v>1767.5</v>
      </c>
      <c r="AG721">
        <v>359.49</v>
      </c>
      <c r="AH721">
        <v>28618</v>
      </c>
      <c r="AI721">
        <v>53824</v>
      </c>
      <c r="AJ721">
        <v>357400</v>
      </c>
      <c r="AK721">
        <v>359.49</v>
      </c>
      <c r="AL721">
        <v>398.5</v>
      </c>
      <c r="AM721">
        <v>967.65</v>
      </c>
      <c r="AN721">
        <v>359.49</v>
      </c>
      <c r="AO721">
        <v>1089</v>
      </c>
      <c r="AP721">
        <v>359.49</v>
      </c>
      <c r="AQ721">
        <v>107599</v>
      </c>
      <c r="AR721">
        <v>4982</v>
      </c>
      <c r="AS721">
        <v>359.49</v>
      </c>
      <c r="AT721">
        <v>379.45</v>
      </c>
      <c r="AU721">
        <v>2096.5</v>
      </c>
      <c r="AV721">
        <v>34051.5</v>
      </c>
      <c r="AW721">
        <v>970.65</v>
      </c>
      <c r="AX721">
        <v>14579</v>
      </c>
      <c r="AY721">
        <v>818.99</v>
      </c>
      <c r="AZ721">
        <v>359.49</v>
      </c>
      <c r="BA721">
        <v>1296.2</v>
      </c>
      <c r="BB721">
        <v>1292.2</v>
      </c>
      <c r="BC721">
        <v>14479</v>
      </c>
      <c r="BD721">
        <v>548.5</v>
      </c>
      <c r="BE721">
        <v>369.4</v>
      </c>
      <c r="BF721">
        <v>359.49</v>
      </c>
      <c r="BG721">
        <v>359.49</v>
      </c>
      <c r="BH721">
        <v>2096.5</v>
      </c>
      <c r="BI721">
        <v>359.49</v>
      </c>
      <c r="BJ721">
        <v>3694</v>
      </c>
      <c r="BK721">
        <v>398.5</v>
      </c>
      <c r="BL721">
        <v>15727</v>
      </c>
      <c r="BM721">
        <v>10884</v>
      </c>
      <c r="BN721">
        <v>2300.8000000000002</v>
      </c>
      <c r="BO721">
        <v>1193.25</v>
      </c>
      <c r="BP721">
        <v>3030.75</v>
      </c>
      <c r="BQ721">
        <v>359.49</v>
      </c>
      <c r="BR721">
        <v>194.74</v>
      </c>
      <c r="BS721">
        <v>7489573</v>
      </c>
      <c r="BT721">
        <v>77359.399999999994</v>
      </c>
      <c r="BU721" t="str">
        <f>SRP[[#This Row],[Tier]]&amp;" - "&amp;DOLLAR(SRP[[#This Row],[United States]],2)&amp;" USD"</f>
        <v>719 - $359.49 USD</v>
      </c>
      <c r="BV721" t="str">
        <f>WSP[[#This Row],[LOOKUP]]</f>
        <v>719 - $251.64 USD</v>
      </c>
    </row>
    <row r="722" spans="1:74" x14ac:dyDescent="0.25">
      <c r="A722">
        <v>720</v>
      </c>
      <c r="B722">
        <v>359.99</v>
      </c>
      <c r="C722">
        <v>27360</v>
      </c>
      <c r="D722">
        <v>2049</v>
      </c>
      <c r="E722">
        <v>529.95000000000005</v>
      </c>
      <c r="F722">
        <v>359.99</v>
      </c>
      <c r="G722">
        <v>32000</v>
      </c>
      <c r="H722">
        <v>359.99</v>
      </c>
      <c r="I722">
        <v>719</v>
      </c>
      <c r="J722">
        <v>540</v>
      </c>
      <c r="K722">
        <v>359.99</v>
      </c>
      <c r="L722">
        <v>189900</v>
      </c>
      <c r="M722">
        <v>1439</v>
      </c>
      <c r="N722">
        <v>459900</v>
      </c>
      <c r="O722">
        <v>180000</v>
      </c>
      <c r="P722">
        <v>2160</v>
      </c>
      <c r="Q722">
        <v>359.99</v>
      </c>
      <c r="R722">
        <v>7199</v>
      </c>
      <c r="S722">
        <v>1945</v>
      </c>
      <c r="T722">
        <v>2315</v>
      </c>
      <c r="U722">
        <v>359.99</v>
      </c>
      <c r="V722">
        <v>359.99</v>
      </c>
      <c r="W722">
        <v>359.99</v>
      </c>
      <c r="X722">
        <v>359.99</v>
      </c>
      <c r="Y722">
        <v>359.99</v>
      </c>
      <c r="Z722">
        <v>4329</v>
      </c>
      <c r="AA722">
        <v>71990</v>
      </c>
      <c r="AB722">
        <v>46799</v>
      </c>
      <c r="AC722">
        <v>8700</v>
      </c>
      <c r="AD722">
        <v>3570000</v>
      </c>
      <c r="AE722">
        <v>359.99</v>
      </c>
      <c r="AF722">
        <v>1770</v>
      </c>
      <c r="AG722">
        <v>359.99</v>
      </c>
      <c r="AH722">
        <v>28640</v>
      </c>
      <c r="AI722">
        <v>53899</v>
      </c>
      <c r="AJ722">
        <v>357900</v>
      </c>
      <c r="AK722">
        <v>359.99</v>
      </c>
      <c r="AL722">
        <v>399</v>
      </c>
      <c r="AM722">
        <v>969</v>
      </c>
      <c r="AN722">
        <v>359.99</v>
      </c>
      <c r="AO722">
        <v>1090</v>
      </c>
      <c r="AP722">
        <v>359.99</v>
      </c>
      <c r="AQ722">
        <v>107749</v>
      </c>
      <c r="AR722">
        <v>4989</v>
      </c>
      <c r="AS722">
        <v>359.99</v>
      </c>
      <c r="AT722">
        <v>379.95</v>
      </c>
      <c r="AU722">
        <v>2099</v>
      </c>
      <c r="AV722">
        <v>34099</v>
      </c>
      <c r="AW722">
        <v>972</v>
      </c>
      <c r="AX722">
        <v>14599</v>
      </c>
      <c r="AY722">
        <v>819.99</v>
      </c>
      <c r="AZ722">
        <v>359.99</v>
      </c>
      <c r="BA722">
        <v>1298</v>
      </c>
      <c r="BB722">
        <v>1294</v>
      </c>
      <c r="BC722">
        <v>14499</v>
      </c>
      <c r="BD722">
        <v>549</v>
      </c>
      <c r="BE722">
        <v>369.9</v>
      </c>
      <c r="BF722">
        <v>359.99</v>
      </c>
      <c r="BG722">
        <v>359.99</v>
      </c>
      <c r="BH722">
        <v>2099</v>
      </c>
      <c r="BI722">
        <v>359.99</v>
      </c>
      <c r="BJ722">
        <v>3699</v>
      </c>
      <c r="BK722">
        <v>399</v>
      </c>
      <c r="BL722">
        <v>15750</v>
      </c>
      <c r="BM722">
        <v>10899</v>
      </c>
      <c r="BN722">
        <v>2304</v>
      </c>
      <c r="BO722">
        <v>1195</v>
      </c>
      <c r="BP722">
        <v>3035</v>
      </c>
      <c r="BQ722">
        <v>359.99</v>
      </c>
      <c r="BR722">
        <v>194.99</v>
      </c>
      <c r="BS722">
        <v>7499990</v>
      </c>
      <c r="BT722">
        <v>77467</v>
      </c>
      <c r="BU722" t="str">
        <f>SRP[[#This Row],[Tier]]&amp;" - "&amp;DOLLAR(SRP[[#This Row],[United States]],2)&amp;" USD"</f>
        <v>720 - $359.99 USD</v>
      </c>
      <c r="BV722" t="str">
        <f>WSP[[#This Row],[LOOKUP]]</f>
        <v>720 - $251.99 USD</v>
      </c>
    </row>
    <row r="723" spans="1:74" x14ac:dyDescent="0.25">
      <c r="A723">
        <v>721</v>
      </c>
      <c r="B723">
        <v>360.49</v>
      </c>
      <c r="C723">
        <v>27398</v>
      </c>
      <c r="D723">
        <v>2051.5</v>
      </c>
      <c r="E723">
        <v>530.70000000000005</v>
      </c>
      <c r="F723">
        <v>360.49</v>
      </c>
      <c r="G723">
        <v>32045</v>
      </c>
      <c r="H723">
        <v>360.49</v>
      </c>
      <c r="I723">
        <v>720</v>
      </c>
      <c r="J723">
        <v>540.75</v>
      </c>
      <c r="K723">
        <v>360.49</v>
      </c>
      <c r="L723">
        <v>190150</v>
      </c>
      <c r="M723">
        <v>1441</v>
      </c>
      <c r="N723">
        <v>460400</v>
      </c>
      <c r="O723">
        <v>180250</v>
      </c>
      <c r="P723">
        <v>2163</v>
      </c>
      <c r="Q723">
        <v>360.49</v>
      </c>
      <c r="R723">
        <v>7209</v>
      </c>
      <c r="S723">
        <v>1947.5</v>
      </c>
      <c r="T723">
        <v>2318.25</v>
      </c>
      <c r="U723">
        <v>360.49</v>
      </c>
      <c r="V723">
        <v>360.49</v>
      </c>
      <c r="W723">
        <v>360.49</v>
      </c>
      <c r="X723">
        <v>360.49</v>
      </c>
      <c r="Y723">
        <v>360.49</v>
      </c>
      <c r="Z723">
        <v>4335.5</v>
      </c>
      <c r="AA723">
        <v>72090</v>
      </c>
      <c r="AB723">
        <v>46864</v>
      </c>
      <c r="AC723">
        <v>8710</v>
      </c>
      <c r="AD723">
        <v>3575000</v>
      </c>
      <c r="AE723">
        <v>360.49</v>
      </c>
      <c r="AF723">
        <v>1772.5</v>
      </c>
      <c r="AG723">
        <v>360.49</v>
      </c>
      <c r="AH723">
        <v>28662</v>
      </c>
      <c r="AI723">
        <v>53974</v>
      </c>
      <c r="AJ723">
        <v>358400</v>
      </c>
      <c r="AK723">
        <v>360.49</v>
      </c>
      <c r="AL723">
        <v>399.5</v>
      </c>
      <c r="AM723">
        <v>970.35</v>
      </c>
      <c r="AN723">
        <v>360.49</v>
      </c>
      <c r="AO723">
        <v>1092</v>
      </c>
      <c r="AP723">
        <v>360.49</v>
      </c>
      <c r="AQ723">
        <v>107899</v>
      </c>
      <c r="AR723">
        <v>4996</v>
      </c>
      <c r="AS723">
        <v>360.49</v>
      </c>
      <c r="AT723">
        <v>380.45</v>
      </c>
      <c r="AU723">
        <v>2101.5</v>
      </c>
      <c r="AV723">
        <v>34146.5</v>
      </c>
      <c r="AW723">
        <v>973.35</v>
      </c>
      <c r="AX723">
        <v>14619</v>
      </c>
      <c r="AY723">
        <v>820.99</v>
      </c>
      <c r="AZ723">
        <v>360.49</v>
      </c>
      <c r="BA723">
        <v>1299.8</v>
      </c>
      <c r="BB723">
        <v>1295.8</v>
      </c>
      <c r="BC723">
        <v>14519</v>
      </c>
      <c r="BD723">
        <v>549.5</v>
      </c>
      <c r="BE723">
        <v>370.4</v>
      </c>
      <c r="BF723">
        <v>360.49</v>
      </c>
      <c r="BG723">
        <v>360.49</v>
      </c>
      <c r="BH723">
        <v>2101.5</v>
      </c>
      <c r="BI723">
        <v>360.49</v>
      </c>
      <c r="BJ723">
        <v>3704</v>
      </c>
      <c r="BK723">
        <v>399.5</v>
      </c>
      <c r="BL723">
        <v>15773</v>
      </c>
      <c r="BM723">
        <v>10914</v>
      </c>
      <c r="BN723">
        <v>2307.1999999999998</v>
      </c>
      <c r="BO723">
        <v>1196.75</v>
      </c>
      <c r="BP723">
        <v>3039.25</v>
      </c>
      <c r="BQ723">
        <v>360.49</v>
      </c>
      <c r="BR723">
        <v>195.24</v>
      </c>
      <c r="BS723">
        <v>7510407</v>
      </c>
      <c r="BT723">
        <v>77574.600000000006</v>
      </c>
      <c r="BU723" t="str">
        <f>SRP[[#This Row],[Tier]]&amp;" - "&amp;DOLLAR(SRP[[#This Row],[United States]],2)&amp;" USD"</f>
        <v>721 - $360.49 USD</v>
      </c>
      <c r="BV723" t="str">
        <f>WSP[[#This Row],[LOOKUP]]</f>
        <v>721 - $252.34 USD</v>
      </c>
    </row>
    <row r="724" spans="1:74" x14ac:dyDescent="0.25">
      <c r="A724">
        <v>722</v>
      </c>
      <c r="B724">
        <v>360.99</v>
      </c>
      <c r="C724">
        <v>27436</v>
      </c>
      <c r="D724">
        <v>2054</v>
      </c>
      <c r="E724">
        <v>531.45000000000005</v>
      </c>
      <c r="F724">
        <v>360.99</v>
      </c>
      <c r="G724">
        <v>32090</v>
      </c>
      <c r="H724">
        <v>360.99</v>
      </c>
      <c r="I724">
        <v>721</v>
      </c>
      <c r="J724">
        <v>541.5</v>
      </c>
      <c r="K724">
        <v>360.99</v>
      </c>
      <c r="L724">
        <v>190400</v>
      </c>
      <c r="M724">
        <v>1443</v>
      </c>
      <c r="N724">
        <v>460900</v>
      </c>
      <c r="O724">
        <v>180500</v>
      </c>
      <c r="P724">
        <v>2166</v>
      </c>
      <c r="Q724">
        <v>360.99</v>
      </c>
      <c r="R724">
        <v>7219</v>
      </c>
      <c r="S724">
        <v>1950</v>
      </c>
      <c r="T724">
        <v>2321.5</v>
      </c>
      <c r="U724">
        <v>360.99</v>
      </c>
      <c r="V724">
        <v>360.99</v>
      </c>
      <c r="W724">
        <v>360.99</v>
      </c>
      <c r="X724">
        <v>360.99</v>
      </c>
      <c r="Y724">
        <v>360.99</v>
      </c>
      <c r="Z724">
        <v>4342</v>
      </c>
      <c r="AA724">
        <v>72190</v>
      </c>
      <c r="AB724">
        <v>46929</v>
      </c>
      <c r="AC724">
        <v>8720</v>
      </c>
      <c r="AD724">
        <v>3580000</v>
      </c>
      <c r="AE724">
        <v>360.99</v>
      </c>
      <c r="AF724">
        <v>1775</v>
      </c>
      <c r="AG724">
        <v>360.99</v>
      </c>
      <c r="AH724">
        <v>28684</v>
      </c>
      <c r="AI724">
        <v>54049</v>
      </c>
      <c r="AJ724">
        <v>358900</v>
      </c>
      <c r="AK724">
        <v>360.99</v>
      </c>
      <c r="AL724">
        <v>400</v>
      </c>
      <c r="AM724">
        <v>971.7</v>
      </c>
      <c r="AN724">
        <v>360.99</v>
      </c>
      <c r="AO724">
        <v>1093</v>
      </c>
      <c r="AP724">
        <v>360.99</v>
      </c>
      <c r="AQ724">
        <v>108049</v>
      </c>
      <c r="AR724">
        <v>5003</v>
      </c>
      <c r="AS724">
        <v>360.99</v>
      </c>
      <c r="AT724">
        <v>380.95</v>
      </c>
      <c r="AU724">
        <v>2104</v>
      </c>
      <c r="AV724">
        <v>34194</v>
      </c>
      <c r="AW724">
        <v>974.7</v>
      </c>
      <c r="AX724">
        <v>14639</v>
      </c>
      <c r="AY724">
        <v>821.99</v>
      </c>
      <c r="AZ724">
        <v>360.99</v>
      </c>
      <c r="BA724">
        <v>1301.5999999999999</v>
      </c>
      <c r="BB724">
        <v>1297.5999999999999</v>
      </c>
      <c r="BC724">
        <v>14539</v>
      </c>
      <c r="BD724">
        <v>550</v>
      </c>
      <c r="BE724">
        <v>370.9</v>
      </c>
      <c r="BF724">
        <v>360.99</v>
      </c>
      <c r="BG724">
        <v>360.99</v>
      </c>
      <c r="BH724">
        <v>2104</v>
      </c>
      <c r="BI724">
        <v>360.99</v>
      </c>
      <c r="BJ724">
        <v>3709</v>
      </c>
      <c r="BK724">
        <v>400</v>
      </c>
      <c r="BL724">
        <v>15796</v>
      </c>
      <c r="BM724">
        <v>10929</v>
      </c>
      <c r="BN724">
        <v>2310.4</v>
      </c>
      <c r="BO724">
        <v>1198.5</v>
      </c>
      <c r="BP724">
        <v>3043.5</v>
      </c>
      <c r="BQ724">
        <v>360.99</v>
      </c>
      <c r="BR724">
        <v>195.49</v>
      </c>
      <c r="BS724">
        <v>7520824</v>
      </c>
      <c r="BT724">
        <v>77682.2</v>
      </c>
      <c r="BU724" t="str">
        <f>SRP[[#This Row],[Tier]]&amp;" - "&amp;DOLLAR(SRP[[#This Row],[United States]],2)&amp;" USD"</f>
        <v>722 - $360.99 USD</v>
      </c>
      <c r="BV724" t="str">
        <f>WSP[[#This Row],[LOOKUP]]</f>
        <v>722 - $252.69 USD</v>
      </c>
    </row>
    <row r="725" spans="1:74" x14ac:dyDescent="0.25">
      <c r="A725">
        <v>723</v>
      </c>
      <c r="B725">
        <v>361.49</v>
      </c>
      <c r="C725">
        <v>27474</v>
      </c>
      <c r="D725">
        <v>2056.5</v>
      </c>
      <c r="E725">
        <v>532.20000000000005</v>
      </c>
      <c r="F725">
        <v>361.49</v>
      </c>
      <c r="G725">
        <v>32135</v>
      </c>
      <c r="H725">
        <v>361.49</v>
      </c>
      <c r="I725">
        <v>722</v>
      </c>
      <c r="J725">
        <v>542.25</v>
      </c>
      <c r="K725">
        <v>361.49</v>
      </c>
      <c r="L725">
        <v>190650</v>
      </c>
      <c r="M725">
        <v>1445</v>
      </c>
      <c r="N725">
        <v>461400</v>
      </c>
      <c r="O725">
        <v>180750</v>
      </c>
      <c r="P725">
        <v>2169</v>
      </c>
      <c r="Q725">
        <v>361.49</v>
      </c>
      <c r="R725">
        <v>7229</v>
      </c>
      <c r="S725">
        <v>1952.5</v>
      </c>
      <c r="T725">
        <v>2324.75</v>
      </c>
      <c r="U725">
        <v>361.49</v>
      </c>
      <c r="V725">
        <v>361.49</v>
      </c>
      <c r="W725">
        <v>361.49</v>
      </c>
      <c r="X725">
        <v>361.49</v>
      </c>
      <c r="Y725">
        <v>361.49</v>
      </c>
      <c r="Z725">
        <v>4348.5</v>
      </c>
      <c r="AA725">
        <v>72290</v>
      </c>
      <c r="AB725">
        <v>46994</v>
      </c>
      <c r="AC725">
        <v>8730</v>
      </c>
      <c r="AD725">
        <v>3585000</v>
      </c>
      <c r="AE725">
        <v>361.49</v>
      </c>
      <c r="AF725">
        <v>1777.5</v>
      </c>
      <c r="AG725">
        <v>361.49</v>
      </c>
      <c r="AH725">
        <v>28706</v>
      </c>
      <c r="AI725">
        <v>54124</v>
      </c>
      <c r="AJ725">
        <v>359400</v>
      </c>
      <c r="AK725">
        <v>361.49</v>
      </c>
      <c r="AL725">
        <v>400.5</v>
      </c>
      <c r="AM725">
        <v>973.05</v>
      </c>
      <c r="AN725">
        <v>361.49</v>
      </c>
      <c r="AO725">
        <v>1095</v>
      </c>
      <c r="AP725">
        <v>361.49</v>
      </c>
      <c r="AQ725">
        <v>108199</v>
      </c>
      <c r="AR725">
        <v>5010</v>
      </c>
      <c r="AS725">
        <v>361.49</v>
      </c>
      <c r="AT725">
        <v>381.45</v>
      </c>
      <c r="AU725">
        <v>2106.5</v>
      </c>
      <c r="AV725">
        <v>34241.5</v>
      </c>
      <c r="AW725">
        <v>976.05</v>
      </c>
      <c r="AX725">
        <v>14659</v>
      </c>
      <c r="AY725">
        <v>822.99</v>
      </c>
      <c r="AZ725">
        <v>361.49</v>
      </c>
      <c r="BA725">
        <v>1303.4000000000001</v>
      </c>
      <c r="BB725">
        <v>1299.4000000000001</v>
      </c>
      <c r="BC725">
        <v>14559</v>
      </c>
      <c r="BD725">
        <v>550.5</v>
      </c>
      <c r="BE725">
        <v>371.4</v>
      </c>
      <c r="BF725">
        <v>361.49</v>
      </c>
      <c r="BG725">
        <v>361.49</v>
      </c>
      <c r="BH725">
        <v>2106.5</v>
      </c>
      <c r="BI725">
        <v>361.49</v>
      </c>
      <c r="BJ725">
        <v>3714</v>
      </c>
      <c r="BK725">
        <v>400.5</v>
      </c>
      <c r="BL725">
        <v>15819</v>
      </c>
      <c r="BM725">
        <v>10944</v>
      </c>
      <c r="BN725">
        <v>2313.6</v>
      </c>
      <c r="BO725">
        <v>1200.25</v>
      </c>
      <c r="BP725">
        <v>3047.75</v>
      </c>
      <c r="BQ725">
        <v>361.49</v>
      </c>
      <c r="BR725">
        <v>195.74</v>
      </c>
      <c r="BS725">
        <v>7531241</v>
      </c>
      <c r="BT725">
        <v>77789.8</v>
      </c>
      <c r="BU725" t="str">
        <f>SRP[[#This Row],[Tier]]&amp;" - "&amp;DOLLAR(SRP[[#This Row],[United States]],2)&amp;" USD"</f>
        <v>723 - $361.49 USD</v>
      </c>
      <c r="BV725" t="str">
        <f>WSP[[#This Row],[LOOKUP]]</f>
        <v>723 - $253.04 USD</v>
      </c>
    </row>
    <row r="726" spans="1:74" x14ac:dyDescent="0.25">
      <c r="A726">
        <v>724</v>
      </c>
      <c r="B726">
        <v>361.99</v>
      </c>
      <c r="C726">
        <v>27512</v>
      </c>
      <c r="D726">
        <v>2059</v>
      </c>
      <c r="E726">
        <v>532.95000000000005</v>
      </c>
      <c r="F726">
        <v>361.99</v>
      </c>
      <c r="G726">
        <v>32180</v>
      </c>
      <c r="H726">
        <v>361.99</v>
      </c>
      <c r="I726">
        <v>723</v>
      </c>
      <c r="J726">
        <v>543</v>
      </c>
      <c r="K726">
        <v>361.99</v>
      </c>
      <c r="L726">
        <v>190900</v>
      </c>
      <c r="M726">
        <v>1447</v>
      </c>
      <c r="N726">
        <v>461900</v>
      </c>
      <c r="O726">
        <v>181000</v>
      </c>
      <c r="P726">
        <v>2172</v>
      </c>
      <c r="Q726">
        <v>361.99</v>
      </c>
      <c r="R726">
        <v>7239</v>
      </c>
      <c r="S726">
        <v>1955</v>
      </c>
      <c r="T726">
        <v>2328</v>
      </c>
      <c r="U726">
        <v>361.99</v>
      </c>
      <c r="V726">
        <v>361.99</v>
      </c>
      <c r="W726">
        <v>361.99</v>
      </c>
      <c r="X726">
        <v>361.99</v>
      </c>
      <c r="Y726">
        <v>361.99</v>
      </c>
      <c r="Z726">
        <v>4355</v>
      </c>
      <c r="AA726">
        <v>72390</v>
      </c>
      <c r="AB726">
        <v>47059</v>
      </c>
      <c r="AC726">
        <v>8740</v>
      </c>
      <c r="AD726">
        <v>3590000</v>
      </c>
      <c r="AE726">
        <v>361.99</v>
      </c>
      <c r="AF726">
        <v>1780</v>
      </c>
      <c r="AG726">
        <v>361.99</v>
      </c>
      <c r="AH726">
        <v>28728</v>
      </c>
      <c r="AI726">
        <v>54199</v>
      </c>
      <c r="AJ726">
        <v>359900</v>
      </c>
      <c r="AK726">
        <v>361.99</v>
      </c>
      <c r="AL726">
        <v>401</v>
      </c>
      <c r="AM726">
        <v>974.4</v>
      </c>
      <c r="AN726">
        <v>361.99</v>
      </c>
      <c r="AO726">
        <v>1096</v>
      </c>
      <c r="AP726">
        <v>361.99</v>
      </c>
      <c r="AQ726">
        <v>108349</v>
      </c>
      <c r="AR726">
        <v>5017</v>
      </c>
      <c r="AS726">
        <v>361.99</v>
      </c>
      <c r="AT726">
        <v>381.95</v>
      </c>
      <c r="AU726">
        <v>2109</v>
      </c>
      <c r="AV726">
        <v>34289</v>
      </c>
      <c r="AW726">
        <v>977.4</v>
      </c>
      <c r="AX726">
        <v>14679</v>
      </c>
      <c r="AY726">
        <v>823.99</v>
      </c>
      <c r="AZ726">
        <v>361.99</v>
      </c>
      <c r="BA726">
        <v>1305.2</v>
      </c>
      <c r="BB726">
        <v>1301.2</v>
      </c>
      <c r="BC726">
        <v>14579</v>
      </c>
      <c r="BD726">
        <v>551</v>
      </c>
      <c r="BE726">
        <v>371.9</v>
      </c>
      <c r="BF726">
        <v>361.99</v>
      </c>
      <c r="BG726">
        <v>361.99</v>
      </c>
      <c r="BH726">
        <v>2109</v>
      </c>
      <c r="BI726">
        <v>361.99</v>
      </c>
      <c r="BJ726">
        <v>3719</v>
      </c>
      <c r="BK726">
        <v>401</v>
      </c>
      <c r="BL726">
        <v>15842</v>
      </c>
      <c r="BM726">
        <v>10959</v>
      </c>
      <c r="BN726">
        <v>2316.8000000000002</v>
      </c>
      <c r="BO726">
        <v>1202</v>
      </c>
      <c r="BP726">
        <v>3052</v>
      </c>
      <c r="BQ726">
        <v>361.99</v>
      </c>
      <c r="BR726">
        <v>195.99</v>
      </c>
      <c r="BS726">
        <v>7541658</v>
      </c>
      <c r="BT726">
        <v>77897.399999999994</v>
      </c>
      <c r="BU726" t="str">
        <f>SRP[[#This Row],[Tier]]&amp;" - "&amp;DOLLAR(SRP[[#This Row],[United States]],2)&amp;" USD"</f>
        <v>724 - $361.99 USD</v>
      </c>
      <c r="BV726" t="str">
        <f>WSP[[#This Row],[LOOKUP]]</f>
        <v>724 - $253.39 USD</v>
      </c>
    </row>
    <row r="727" spans="1:74" x14ac:dyDescent="0.25">
      <c r="A727">
        <v>725</v>
      </c>
      <c r="B727">
        <v>362.49</v>
      </c>
      <c r="C727">
        <v>27550</v>
      </c>
      <c r="D727">
        <v>2061.5</v>
      </c>
      <c r="E727">
        <v>533.70000000000005</v>
      </c>
      <c r="F727">
        <v>362.49</v>
      </c>
      <c r="G727">
        <v>32225</v>
      </c>
      <c r="H727">
        <v>362.49</v>
      </c>
      <c r="I727">
        <v>724</v>
      </c>
      <c r="J727">
        <v>543.75</v>
      </c>
      <c r="K727">
        <v>362.49</v>
      </c>
      <c r="L727">
        <v>191150</v>
      </c>
      <c r="M727">
        <v>1449</v>
      </c>
      <c r="N727">
        <v>462400</v>
      </c>
      <c r="O727">
        <v>181250</v>
      </c>
      <c r="P727">
        <v>2175</v>
      </c>
      <c r="Q727">
        <v>362.49</v>
      </c>
      <c r="R727">
        <v>7249</v>
      </c>
      <c r="S727">
        <v>1957.5</v>
      </c>
      <c r="T727">
        <v>2331.25</v>
      </c>
      <c r="U727">
        <v>362.49</v>
      </c>
      <c r="V727">
        <v>362.49</v>
      </c>
      <c r="W727">
        <v>362.49</v>
      </c>
      <c r="X727">
        <v>362.49</v>
      </c>
      <c r="Y727">
        <v>362.49</v>
      </c>
      <c r="Z727">
        <v>4361.5</v>
      </c>
      <c r="AA727">
        <v>72490</v>
      </c>
      <c r="AB727">
        <v>47124</v>
      </c>
      <c r="AC727">
        <v>8750</v>
      </c>
      <c r="AD727">
        <v>3595000</v>
      </c>
      <c r="AE727">
        <v>362.49</v>
      </c>
      <c r="AF727">
        <v>1782.5</v>
      </c>
      <c r="AG727">
        <v>362.49</v>
      </c>
      <c r="AH727">
        <v>28750</v>
      </c>
      <c r="AI727">
        <v>54274</v>
      </c>
      <c r="AJ727">
        <v>360400</v>
      </c>
      <c r="AK727">
        <v>362.49</v>
      </c>
      <c r="AL727">
        <v>401.5</v>
      </c>
      <c r="AM727">
        <v>975.75</v>
      </c>
      <c r="AN727">
        <v>362.49</v>
      </c>
      <c r="AO727">
        <v>1098</v>
      </c>
      <c r="AP727">
        <v>362.49</v>
      </c>
      <c r="AQ727">
        <v>108499</v>
      </c>
      <c r="AR727">
        <v>5024</v>
      </c>
      <c r="AS727">
        <v>362.49</v>
      </c>
      <c r="AT727">
        <v>382.45</v>
      </c>
      <c r="AU727">
        <v>2111.5</v>
      </c>
      <c r="AV727">
        <v>34336.5</v>
      </c>
      <c r="AW727">
        <v>978.75</v>
      </c>
      <c r="AX727">
        <v>14699</v>
      </c>
      <c r="AY727">
        <v>824.99</v>
      </c>
      <c r="AZ727">
        <v>362.49</v>
      </c>
      <c r="BA727">
        <v>1307</v>
      </c>
      <c r="BB727">
        <v>1303</v>
      </c>
      <c r="BC727">
        <v>14599</v>
      </c>
      <c r="BD727">
        <v>551.5</v>
      </c>
      <c r="BE727">
        <v>372.4</v>
      </c>
      <c r="BF727">
        <v>362.49</v>
      </c>
      <c r="BG727">
        <v>362.49</v>
      </c>
      <c r="BH727">
        <v>2111.5</v>
      </c>
      <c r="BI727">
        <v>362.49</v>
      </c>
      <c r="BJ727">
        <v>3724</v>
      </c>
      <c r="BK727">
        <v>401.5</v>
      </c>
      <c r="BL727">
        <v>15865</v>
      </c>
      <c r="BM727">
        <v>10974</v>
      </c>
      <c r="BN727">
        <v>2320</v>
      </c>
      <c r="BO727">
        <v>1203.75</v>
      </c>
      <c r="BP727">
        <v>3056.25</v>
      </c>
      <c r="BQ727">
        <v>362.49</v>
      </c>
      <c r="BR727">
        <v>196.24</v>
      </c>
      <c r="BS727">
        <v>7552075</v>
      </c>
      <c r="BT727">
        <v>78005</v>
      </c>
      <c r="BU727" t="str">
        <f>SRP[[#This Row],[Tier]]&amp;" - "&amp;DOLLAR(SRP[[#This Row],[United States]],2)&amp;" USD"</f>
        <v>725 - $362.49 USD</v>
      </c>
      <c r="BV727" t="str">
        <f>WSP[[#This Row],[LOOKUP]]</f>
        <v>725 - $253.74 USD</v>
      </c>
    </row>
    <row r="728" spans="1:74" x14ac:dyDescent="0.25">
      <c r="A728">
        <v>726</v>
      </c>
      <c r="B728">
        <v>362.99</v>
      </c>
      <c r="C728">
        <v>27588</v>
      </c>
      <c r="D728">
        <v>2064</v>
      </c>
      <c r="E728">
        <v>534.45000000000005</v>
      </c>
      <c r="F728">
        <v>362.99</v>
      </c>
      <c r="G728">
        <v>32270</v>
      </c>
      <c r="H728">
        <v>362.99</v>
      </c>
      <c r="I728">
        <v>725</v>
      </c>
      <c r="J728">
        <v>544.5</v>
      </c>
      <c r="K728">
        <v>362.99</v>
      </c>
      <c r="L728">
        <v>191400</v>
      </c>
      <c r="M728">
        <v>1451</v>
      </c>
      <c r="N728">
        <v>462900</v>
      </c>
      <c r="O728">
        <v>181500</v>
      </c>
      <c r="P728">
        <v>2178</v>
      </c>
      <c r="Q728">
        <v>362.99</v>
      </c>
      <c r="R728">
        <v>7259</v>
      </c>
      <c r="S728">
        <v>1960</v>
      </c>
      <c r="T728">
        <v>2334.5</v>
      </c>
      <c r="U728">
        <v>362.99</v>
      </c>
      <c r="V728">
        <v>362.99</v>
      </c>
      <c r="W728">
        <v>362.99</v>
      </c>
      <c r="X728">
        <v>362.99</v>
      </c>
      <c r="Y728">
        <v>362.99</v>
      </c>
      <c r="Z728">
        <v>4368</v>
      </c>
      <c r="AA728">
        <v>72590</v>
      </c>
      <c r="AB728">
        <v>47189</v>
      </c>
      <c r="AC728">
        <v>8760</v>
      </c>
      <c r="AD728">
        <v>3600000</v>
      </c>
      <c r="AE728">
        <v>362.99</v>
      </c>
      <c r="AF728">
        <v>1785</v>
      </c>
      <c r="AG728">
        <v>362.99</v>
      </c>
      <c r="AH728">
        <v>28772</v>
      </c>
      <c r="AI728">
        <v>54349</v>
      </c>
      <c r="AJ728">
        <v>360900</v>
      </c>
      <c r="AK728">
        <v>362.99</v>
      </c>
      <c r="AL728">
        <v>402</v>
      </c>
      <c r="AM728">
        <v>977.1</v>
      </c>
      <c r="AN728">
        <v>362.99</v>
      </c>
      <c r="AO728">
        <v>1099</v>
      </c>
      <c r="AP728">
        <v>362.99</v>
      </c>
      <c r="AQ728">
        <v>108649</v>
      </c>
      <c r="AR728">
        <v>5031</v>
      </c>
      <c r="AS728">
        <v>362.99</v>
      </c>
      <c r="AT728">
        <v>382.95</v>
      </c>
      <c r="AU728">
        <v>2114</v>
      </c>
      <c r="AV728">
        <v>34384</v>
      </c>
      <c r="AW728">
        <v>980.1</v>
      </c>
      <c r="AX728">
        <v>14719</v>
      </c>
      <c r="AY728">
        <v>825.99</v>
      </c>
      <c r="AZ728">
        <v>362.99</v>
      </c>
      <c r="BA728">
        <v>1308.8</v>
      </c>
      <c r="BB728">
        <v>1304.8</v>
      </c>
      <c r="BC728">
        <v>14619</v>
      </c>
      <c r="BD728">
        <v>552</v>
      </c>
      <c r="BE728">
        <v>372.9</v>
      </c>
      <c r="BF728">
        <v>362.99</v>
      </c>
      <c r="BG728">
        <v>362.99</v>
      </c>
      <c r="BH728">
        <v>2114</v>
      </c>
      <c r="BI728">
        <v>362.99</v>
      </c>
      <c r="BJ728">
        <v>3729</v>
      </c>
      <c r="BK728">
        <v>402</v>
      </c>
      <c r="BL728">
        <v>15888</v>
      </c>
      <c r="BM728">
        <v>10989</v>
      </c>
      <c r="BN728">
        <v>2323.1999999999998</v>
      </c>
      <c r="BO728">
        <v>1205.5</v>
      </c>
      <c r="BP728">
        <v>3060.5</v>
      </c>
      <c r="BQ728">
        <v>362.99</v>
      </c>
      <c r="BR728">
        <v>196.49</v>
      </c>
      <c r="BS728">
        <v>7562492</v>
      </c>
      <c r="BT728">
        <v>78112.600000000006</v>
      </c>
      <c r="BU728" t="str">
        <f>SRP[[#This Row],[Tier]]&amp;" - "&amp;DOLLAR(SRP[[#This Row],[United States]],2)&amp;" USD"</f>
        <v>726 - $362.99 USD</v>
      </c>
      <c r="BV728" t="str">
        <f>WSP[[#This Row],[LOOKUP]]</f>
        <v>726 - $254.09 USD</v>
      </c>
    </row>
    <row r="729" spans="1:74" x14ac:dyDescent="0.25">
      <c r="A729">
        <v>727</v>
      </c>
      <c r="B729">
        <v>363.49</v>
      </c>
      <c r="C729">
        <v>27626</v>
      </c>
      <c r="D729">
        <v>2066.5</v>
      </c>
      <c r="E729">
        <v>535.20000000000005</v>
      </c>
      <c r="F729">
        <v>363.49</v>
      </c>
      <c r="G729">
        <v>32315</v>
      </c>
      <c r="H729">
        <v>363.49</v>
      </c>
      <c r="I729">
        <v>726</v>
      </c>
      <c r="J729">
        <v>545.25</v>
      </c>
      <c r="K729">
        <v>363.49</v>
      </c>
      <c r="L729">
        <v>191650</v>
      </c>
      <c r="M729">
        <v>1453</v>
      </c>
      <c r="N729">
        <v>463400</v>
      </c>
      <c r="O729">
        <v>181750</v>
      </c>
      <c r="P729">
        <v>2181</v>
      </c>
      <c r="Q729">
        <v>363.49</v>
      </c>
      <c r="R729">
        <v>7269</v>
      </c>
      <c r="S729">
        <v>1962.5</v>
      </c>
      <c r="T729">
        <v>2337.75</v>
      </c>
      <c r="U729">
        <v>363.49</v>
      </c>
      <c r="V729">
        <v>363.49</v>
      </c>
      <c r="W729">
        <v>363.49</v>
      </c>
      <c r="X729">
        <v>363.49</v>
      </c>
      <c r="Y729">
        <v>363.49</v>
      </c>
      <c r="Z729">
        <v>4374.5</v>
      </c>
      <c r="AA729">
        <v>72690</v>
      </c>
      <c r="AB729">
        <v>47254</v>
      </c>
      <c r="AC729">
        <v>8770</v>
      </c>
      <c r="AD729">
        <v>3605000</v>
      </c>
      <c r="AE729">
        <v>363.49</v>
      </c>
      <c r="AF729">
        <v>1787.5</v>
      </c>
      <c r="AG729">
        <v>363.49</v>
      </c>
      <c r="AH729">
        <v>28794</v>
      </c>
      <c r="AI729">
        <v>54424</v>
      </c>
      <c r="AJ729">
        <v>361400</v>
      </c>
      <c r="AK729">
        <v>363.49</v>
      </c>
      <c r="AL729">
        <v>402.5</v>
      </c>
      <c r="AM729">
        <v>978.45</v>
      </c>
      <c r="AN729">
        <v>363.49</v>
      </c>
      <c r="AO729">
        <v>1101</v>
      </c>
      <c r="AP729">
        <v>363.49</v>
      </c>
      <c r="AQ729">
        <v>108799</v>
      </c>
      <c r="AR729">
        <v>5038</v>
      </c>
      <c r="AS729">
        <v>363.49</v>
      </c>
      <c r="AT729">
        <v>383.45</v>
      </c>
      <c r="AU729">
        <v>2116.5</v>
      </c>
      <c r="AV729">
        <v>34431.5</v>
      </c>
      <c r="AW729">
        <v>981.45</v>
      </c>
      <c r="AX729">
        <v>14739</v>
      </c>
      <c r="AY729">
        <v>826.99</v>
      </c>
      <c r="AZ729">
        <v>363.49</v>
      </c>
      <c r="BA729">
        <v>1310.5999999999999</v>
      </c>
      <c r="BB729">
        <v>1306.5999999999999</v>
      </c>
      <c r="BC729">
        <v>14639</v>
      </c>
      <c r="BD729">
        <v>552.5</v>
      </c>
      <c r="BE729">
        <v>373.4</v>
      </c>
      <c r="BF729">
        <v>363.49</v>
      </c>
      <c r="BG729">
        <v>363.49</v>
      </c>
      <c r="BH729">
        <v>2116.5</v>
      </c>
      <c r="BI729">
        <v>363.49</v>
      </c>
      <c r="BJ729">
        <v>3734</v>
      </c>
      <c r="BK729">
        <v>402.5</v>
      </c>
      <c r="BL729">
        <v>15911</v>
      </c>
      <c r="BM729">
        <v>11004</v>
      </c>
      <c r="BN729">
        <v>2326.4</v>
      </c>
      <c r="BO729">
        <v>1207.25</v>
      </c>
      <c r="BP729">
        <v>3064.75</v>
      </c>
      <c r="BQ729">
        <v>363.49</v>
      </c>
      <c r="BR729">
        <v>196.74</v>
      </c>
      <c r="BS729">
        <v>7572909</v>
      </c>
      <c r="BT729">
        <v>78220.2</v>
      </c>
      <c r="BU729" t="str">
        <f>SRP[[#This Row],[Tier]]&amp;" - "&amp;DOLLAR(SRP[[#This Row],[United States]],2)&amp;" USD"</f>
        <v>727 - $363.49 USD</v>
      </c>
      <c r="BV729" t="str">
        <f>WSP[[#This Row],[LOOKUP]]</f>
        <v>727 - $254.44 USD</v>
      </c>
    </row>
    <row r="730" spans="1:74" x14ac:dyDescent="0.25">
      <c r="A730">
        <v>728</v>
      </c>
      <c r="B730">
        <v>363.99</v>
      </c>
      <c r="C730">
        <v>27664</v>
      </c>
      <c r="D730">
        <v>2069</v>
      </c>
      <c r="E730">
        <v>535.95000000000005</v>
      </c>
      <c r="F730">
        <v>363.99</v>
      </c>
      <c r="G730">
        <v>32360</v>
      </c>
      <c r="H730">
        <v>363.99</v>
      </c>
      <c r="I730">
        <v>727</v>
      </c>
      <c r="J730">
        <v>546</v>
      </c>
      <c r="K730">
        <v>363.99</v>
      </c>
      <c r="L730">
        <v>191900</v>
      </c>
      <c r="M730">
        <v>1455</v>
      </c>
      <c r="N730">
        <v>463900</v>
      </c>
      <c r="O730">
        <v>182000</v>
      </c>
      <c r="P730">
        <v>2184</v>
      </c>
      <c r="Q730">
        <v>363.99</v>
      </c>
      <c r="R730">
        <v>7279</v>
      </c>
      <c r="S730">
        <v>1965</v>
      </c>
      <c r="T730">
        <v>2341</v>
      </c>
      <c r="U730">
        <v>363.99</v>
      </c>
      <c r="V730">
        <v>363.99</v>
      </c>
      <c r="W730">
        <v>363.99</v>
      </c>
      <c r="X730">
        <v>363.99</v>
      </c>
      <c r="Y730">
        <v>363.99</v>
      </c>
      <c r="Z730">
        <v>4381</v>
      </c>
      <c r="AA730">
        <v>72790</v>
      </c>
      <c r="AB730">
        <v>47319</v>
      </c>
      <c r="AC730">
        <v>8780</v>
      </c>
      <c r="AD730">
        <v>3610000</v>
      </c>
      <c r="AE730">
        <v>363.99</v>
      </c>
      <c r="AF730">
        <v>1790</v>
      </c>
      <c r="AG730">
        <v>363.99</v>
      </c>
      <c r="AH730">
        <v>28816</v>
      </c>
      <c r="AI730">
        <v>54499</v>
      </c>
      <c r="AJ730">
        <v>361900</v>
      </c>
      <c r="AK730">
        <v>363.99</v>
      </c>
      <c r="AL730">
        <v>403</v>
      </c>
      <c r="AM730">
        <v>979.8</v>
      </c>
      <c r="AN730">
        <v>363.99</v>
      </c>
      <c r="AO730">
        <v>1102</v>
      </c>
      <c r="AP730">
        <v>363.99</v>
      </c>
      <c r="AQ730">
        <v>108949</v>
      </c>
      <c r="AR730">
        <v>5045</v>
      </c>
      <c r="AS730">
        <v>363.99</v>
      </c>
      <c r="AT730">
        <v>383.95</v>
      </c>
      <c r="AU730">
        <v>2119</v>
      </c>
      <c r="AV730">
        <v>34479</v>
      </c>
      <c r="AW730">
        <v>982.8</v>
      </c>
      <c r="AX730">
        <v>14759</v>
      </c>
      <c r="AY730">
        <v>827.99</v>
      </c>
      <c r="AZ730">
        <v>363.99</v>
      </c>
      <c r="BA730">
        <v>1312.4</v>
      </c>
      <c r="BB730">
        <v>1308.4000000000001</v>
      </c>
      <c r="BC730">
        <v>14659</v>
      </c>
      <c r="BD730">
        <v>553</v>
      </c>
      <c r="BE730">
        <v>373.9</v>
      </c>
      <c r="BF730">
        <v>363.99</v>
      </c>
      <c r="BG730">
        <v>363.99</v>
      </c>
      <c r="BH730">
        <v>2119</v>
      </c>
      <c r="BI730">
        <v>363.99</v>
      </c>
      <c r="BJ730">
        <v>3739</v>
      </c>
      <c r="BK730">
        <v>403</v>
      </c>
      <c r="BL730">
        <v>15934</v>
      </c>
      <c r="BM730">
        <v>11019</v>
      </c>
      <c r="BN730">
        <v>2329.6</v>
      </c>
      <c r="BO730">
        <v>1209</v>
      </c>
      <c r="BP730">
        <v>3069</v>
      </c>
      <c r="BQ730">
        <v>363.99</v>
      </c>
      <c r="BR730">
        <v>196.99</v>
      </c>
      <c r="BS730">
        <v>7583326</v>
      </c>
      <c r="BT730">
        <v>78327.8</v>
      </c>
      <c r="BU730" t="str">
        <f>SRP[[#This Row],[Tier]]&amp;" - "&amp;DOLLAR(SRP[[#This Row],[United States]],2)&amp;" USD"</f>
        <v>728 - $363.99 USD</v>
      </c>
      <c r="BV730" t="str">
        <f>WSP[[#This Row],[LOOKUP]]</f>
        <v>728 - $254.79 USD</v>
      </c>
    </row>
    <row r="731" spans="1:74" x14ac:dyDescent="0.25">
      <c r="A731">
        <v>729</v>
      </c>
      <c r="B731">
        <v>364.49</v>
      </c>
      <c r="C731">
        <v>27702</v>
      </c>
      <c r="D731">
        <v>2071.5</v>
      </c>
      <c r="E731">
        <v>536.70000000000005</v>
      </c>
      <c r="F731">
        <v>364.49</v>
      </c>
      <c r="G731">
        <v>32405</v>
      </c>
      <c r="H731">
        <v>364.49</v>
      </c>
      <c r="I731">
        <v>728</v>
      </c>
      <c r="J731">
        <v>546.75</v>
      </c>
      <c r="K731">
        <v>364.49</v>
      </c>
      <c r="L731">
        <v>192150</v>
      </c>
      <c r="M731">
        <v>1457</v>
      </c>
      <c r="N731">
        <v>464400</v>
      </c>
      <c r="O731">
        <v>182250</v>
      </c>
      <c r="P731">
        <v>2187</v>
      </c>
      <c r="Q731">
        <v>364.49</v>
      </c>
      <c r="R731">
        <v>7289</v>
      </c>
      <c r="S731">
        <v>1967.5</v>
      </c>
      <c r="T731">
        <v>2344.25</v>
      </c>
      <c r="U731">
        <v>364.49</v>
      </c>
      <c r="V731">
        <v>364.49</v>
      </c>
      <c r="W731">
        <v>364.49</v>
      </c>
      <c r="X731">
        <v>364.49</v>
      </c>
      <c r="Y731">
        <v>364.49</v>
      </c>
      <c r="Z731">
        <v>4387.5</v>
      </c>
      <c r="AA731">
        <v>72890</v>
      </c>
      <c r="AB731">
        <v>47384</v>
      </c>
      <c r="AC731">
        <v>8790</v>
      </c>
      <c r="AD731">
        <v>3615000</v>
      </c>
      <c r="AE731">
        <v>364.49</v>
      </c>
      <c r="AF731">
        <v>1792.5</v>
      </c>
      <c r="AG731">
        <v>364.49</v>
      </c>
      <c r="AH731">
        <v>28838</v>
      </c>
      <c r="AI731">
        <v>54574</v>
      </c>
      <c r="AJ731">
        <v>362400</v>
      </c>
      <c r="AK731">
        <v>364.49</v>
      </c>
      <c r="AL731">
        <v>403.5</v>
      </c>
      <c r="AM731">
        <v>981.15</v>
      </c>
      <c r="AN731">
        <v>364.49</v>
      </c>
      <c r="AO731">
        <v>1104</v>
      </c>
      <c r="AP731">
        <v>364.49</v>
      </c>
      <c r="AQ731">
        <v>109099</v>
      </c>
      <c r="AR731">
        <v>5052</v>
      </c>
      <c r="AS731">
        <v>364.49</v>
      </c>
      <c r="AT731">
        <v>384.45</v>
      </c>
      <c r="AU731">
        <v>2121.5</v>
      </c>
      <c r="AV731">
        <v>34526.5</v>
      </c>
      <c r="AW731">
        <v>984.15</v>
      </c>
      <c r="AX731">
        <v>14779</v>
      </c>
      <c r="AY731">
        <v>828.99</v>
      </c>
      <c r="AZ731">
        <v>364.49</v>
      </c>
      <c r="BA731">
        <v>1314.2</v>
      </c>
      <c r="BB731">
        <v>1310.2</v>
      </c>
      <c r="BC731">
        <v>14679</v>
      </c>
      <c r="BD731">
        <v>553.5</v>
      </c>
      <c r="BE731">
        <v>374.4</v>
      </c>
      <c r="BF731">
        <v>364.49</v>
      </c>
      <c r="BG731">
        <v>364.49</v>
      </c>
      <c r="BH731">
        <v>2121.5</v>
      </c>
      <c r="BI731">
        <v>364.49</v>
      </c>
      <c r="BJ731">
        <v>3744</v>
      </c>
      <c r="BK731">
        <v>403.5</v>
      </c>
      <c r="BL731">
        <v>15957</v>
      </c>
      <c r="BM731">
        <v>11034</v>
      </c>
      <c r="BN731">
        <v>2332.8000000000002</v>
      </c>
      <c r="BO731">
        <v>1210.75</v>
      </c>
      <c r="BP731">
        <v>3073.25</v>
      </c>
      <c r="BQ731">
        <v>364.49</v>
      </c>
      <c r="BR731">
        <v>197.24</v>
      </c>
      <c r="BS731">
        <v>7593743</v>
      </c>
      <c r="BT731">
        <v>78435.399999999994</v>
      </c>
      <c r="BU731" t="str">
        <f>SRP[[#This Row],[Tier]]&amp;" - "&amp;DOLLAR(SRP[[#This Row],[United States]],2)&amp;" USD"</f>
        <v>729 - $364.49 USD</v>
      </c>
      <c r="BV731" t="str">
        <f>WSP[[#This Row],[LOOKUP]]</f>
        <v>729 - $255.14 USD</v>
      </c>
    </row>
    <row r="732" spans="1:74" x14ac:dyDescent="0.25">
      <c r="A732">
        <v>730</v>
      </c>
      <c r="B732">
        <v>364.99</v>
      </c>
      <c r="C732">
        <v>27740</v>
      </c>
      <c r="D732">
        <v>2074</v>
      </c>
      <c r="E732">
        <v>537.45000000000005</v>
      </c>
      <c r="F732">
        <v>364.99</v>
      </c>
      <c r="G732">
        <v>32450</v>
      </c>
      <c r="H732">
        <v>364.99</v>
      </c>
      <c r="I732">
        <v>729</v>
      </c>
      <c r="J732">
        <v>547.5</v>
      </c>
      <c r="K732">
        <v>364.99</v>
      </c>
      <c r="L732">
        <v>192400</v>
      </c>
      <c r="M732">
        <v>1459</v>
      </c>
      <c r="N732">
        <v>464900</v>
      </c>
      <c r="O732">
        <v>182500</v>
      </c>
      <c r="P732">
        <v>2190</v>
      </c>
      <c r="Q732">
        <v>364.99</v>
      </c>
      <c r="R732">
        <v>7299</v>
      </c>
      <c r="S732">
        <v>1970</v>
      </c>
      <c r="T732">
        <v>2347.5</v>
      </c>
      <c r="U732">
        <v>364.99</v>
      </c>
      <c r="V732">
        <v>364.99</v>
      </c>
      <c r="W732">
        <v>364.99</v>
      </c>
      <c r="X732">
        <v>364.99</v>
      </c>
      <c r="Y732">
        <v>364.99</v>
      </c>
      <c r="Z732">
        <v>4394</v>
      </c>
      <c r="AA732">
        <v>72990</v>
      </c>
      <c r="AB732">
        <v>47449</v>
      </c>
      <c r="AC732">
        <v>8800</v>
      </c>
      <c r="AD732">
        <v>3620000</v>
      </c>
      <c r="AE732">
        <v>364.99</v>
      </c>
      <c r="AF732">
        <v>1795</v>
      </c>
      <c r="AG732">
        <v>364.99</v>
      </c>
      <c r="AH732">
        <v>28860</v>
      </c>
      <c r="AI732">
        <v>54649</v>
      </c>
      <c r="AJ732">
        <v>362900</v>
      </c>
      <c r="AK732">
        <v>364.99</v>
      </c>
      <c r="AL732">
        <v>404</v>
      </c>
      <c r="AM732">
        <v>982.5</v>
      </c>
      <c r="AN732">
        <v>364.99</v>
      </c>
      <c r="AO732">
        <v>1105</v>
      </c>
      <c r="AP732">
        <v>364.99</v>
      </c>
      <c r="AQ732">
        <v>109249</v>
      </c>
      <c r="AR732">
        <v>5059</v>
      </c>
      <c r="AS732">
        <v>364.99</v>
      </c>
      <c r="AT732">
        <v>384.95</v>
      </c>
      <c r="AU732">
        <v>2124</v>
      </c>
      <c r="AV732">
        <v>34574</v>
      </c>
      <c r="AW732">
        <v>985.5</v>
      </c>
      <c r="AX732">
        <v>14799</v>
      </c>
      <c r="AY732">
        <v>829.99</v>
      </c>
      <c r="AZ732">
        <v>364.99</v>
      </c>
      <c r="BA732">
        <v>1316</v>
      </c>
      <c r="BB732">
        <v>1312</v>
      </c>
      <c r="BC732">
        <v>14699</v>
      </c>
      <c r="BD732">
        <v>554</v>
      </c>
      <c r="BE732">
        <v>374.9</v>
      </c>
      <c r="BF732">
        <v>364.99</v>
      </c>
      <c r="BG732">
        <v>364.99</v>
      </c>
      <c r="BH732">
        <v>2124</v>
      </c>
      <c r="BI732">
        <v>364.99</v>
      </c>
      <c r="BJ732">
        <v>3749</v>
      </c>
      <c r="BK732">
        <v>404</v>
      </c>
      <c r="BL732">
        <v>15980</v>
      </c>
      <c r="BM732">
        <v>11049</v>
      </c>
      <c r="BN732">
        <v>2336</v>
      </c>
      <c r="BO732">
        <v>1212.5</v>
      </c>
      <c r="BP732">
        <v>3077.5</v>
      </c>
      <c r="BQ732">
        <v>364.99</v>
      </c>
      <c r="BR732">
        <v>197.49</v>
      </c>
      <c r="BS732">
        <v>7604160</v>
      </c>
      <c r="BT732">
        <v>78543</v>
      </c>
      <c r="BU732" t="str">
        <f>SRP[[#This Row],[Tier]]&amp;" - "&amp;DOLLAR(SRP[[#This Row],[United States]],2)&amp;" USD"</f>
        <v>730 - $364.99 USD</v>
      </c>
      <c r="BV732" t="str">
        <f>WSP[[#This Row],[LOOKUP]]</f>
        <v>730 - $255.49 USD</v>
      </c>
    </row>
    <row r="733" spans="1:74" x14ac:dyDescent="0.25">
      <c r="A733">
        <v>731</v>
      </c>
      <c r="B733">
        <v>365.49</v>
      </c>
      <c r="C733">
        <v>27778</v>
      </c>
      <c r="D733">
        <v>2076.5</v>
      </c>
      <c r="E733">
        <v>538.20000000000005</v>
      </c>
      <c r="F733">
        <v>365.49</v>
      </c>
      <c r="G733">
        <v>32495</v>
      </c>
      <c r="H733">
        <v>365.49</v>
      </c>
      <c r="I733">
        <v>730</v>
      </c>
      <c r="J733">
        <v>548.25</v>
      </c>
      <c r="K733">
        <v>365.49</v>
      </c>
      <c r="L733">
        <v>192650</v>
      </c>
      <c r="M733">
        <v>1461</v>
      </c>
      <c r="N733">
        <v>465400</v>
      </c>
      <c r="O733">
        <v>182750</v>
      </c>
      <c r="P733">
        <v>2193</v>
      </c>
      <c r="Q733">
        <v>365.49</v>
      </c>
      <c r="R733">
        <v>7309</v>
      </c>
      <c r="S733">
        <v>1972.5</v>
      </c>
      <c r="T733">
        <v>2350.75</v>
      </c>
      <c r="U733">
        <v>365.49</v>
      </c>
      <c r="V733">
        <v>365.49</v>
      </c>
      <c r="W733">
        <v>365.49</v>
      </c>
      <c r="X733">
        <v>365.49</v>
      </c>
      <c r="Y733">
        <v>365.49</v>
      </c>
      <c r="Z733">
        <v>4400.5</v>
      </c>
      <c r="AA733">
        <v>73090</v>
      </c>
      <c r="AB733">
        <v>47514</v>
      </c>
      <c r="AC733">
        <v>8810</v>
      </c>
      <c r="AD733">
        <v>3625000</v>
      </c>
      <c r="AE733">
        <v>365.49</v>
      </c>
      <c r="AF733">
        <v>1797.5</v>
      </c>
      <c r="AG733">
        <v>365.49</v>
      </c>
      <c r="AH733">
        <v>28882</v>
      </c>
      <c r="AI733">
        <v>54724</v>
      </c>
      <c r="AJ733">
        <v>363400</v>
      </c>
      <c r="AK733">
        <v>365.49</v>
      </c>
      <c r="AL733">
        <v>404.5</v>
      </c>
      <c r="AM733">
        <v>983.85</v>
      </c>
      <c r="AN733">
        <v>365.49</v>
      </c>
      <c r="AO733">
        <v>1107</v>
      </c>
      <c r="AP733">
        <v>365.49</v>
      </c>
      <c r="AQ733">
        <v>109399</v>
      </c>
      <c r="AR733">
        <v>5066</v>
      </c>
      <c r="AS733">
        <v>365.49</v>
      </c>
      <c r="AT733">
        <v>385.45</v>
      </c>
      <c r="AU733">
        <v>2126.5</v>
      </c>
      <c r="AV733">
        <v>34621.5</v>
      </c>
      <c r="AW733">
        <v>986.85</v>
      </c>
      <c r="AX733">
        <v>14819</v>
      </c>
      <c r="AY733">
        <v>830.99</v>
      </c>
      <c r="AZ733">
        <v>365.49</v>
      </c>
      <c r="BA733">
        <v>1317.8</v>
      </c>
      <c r="BB733">
        <v>1313.8</v>
      </c>
      <c r="BC733">
        <v>14719</v>
      </c>
      <c r="BD733">
        <v>554.5</v>
      </c>
      <c r="BE733">
        <v>375.4</v>
      </c>
      <c r="BF733">
        <v>365.49</v>
      </c>
      <c r="BG733">
        <v>365.49</v>
      </c>
      <c r="BH733">
        <v>2126.5</v>
      </c>
      <c r="BI733">
        <v>365.49</v>
      </c>
      <c r="BJ733">
        <v>3754</v>
      </c>
      <c r="BK733">
        <v>404.5</v>
      </c>
      <c r="BL733">
        <v>16003</v>
      </c>
      <c r="BM733">
        <v>11064</v>
      </c>
      <c r="BN733">
        <v>2339.1999999999998</v>
      </c>
      <c r="BO733">
        <v>1214.25</v>
      </c>
      <c r="BP733">
        <v>3081.75</v>
      </c>
      <c r="BQ733">
        <v>365.49</v>
      </c>
      <c r="BR733">
        <v>197.74</v>
      </c>
      <c r="BS733">
        <v>7614577</v>
      </c>
      <c r="BT733">
        <v>78650.600000000006</v>
      </c>
      <c r="BU733" t="str">
        <f>SRP[[#This Row],[Tier]]&amp;" - "&amp;DOLLAR(SRP[[#This Row],[United States]],2)&amp;" USD"</f>
        <v>731 - $365.49 USD</v>
      </c>
      <c r="BV733" t="str">
        <f>WSP[[#This Row],[LOOKUP]]</f>
        <v>731 - $255.84 USD</v>
      </c>
    </row>
    <row r="734" spans="1:74" x14ac:dyDescent="0.25">
      <c r="A734">
        <v>732</v>
      </c>
      <c r="B734">
        <v>365.99</v>
      </c>
      <c r="C734">
        <v>27816</v>
      </c>
      <c r="D734">
        <v>2079</v>
      </c>
      <c r="E734">
        <v>538.95000000000005</v>
      </c>
      <c r="F734">
        <v>365.99</v>
      </c>
      <c r="G734">
        <v>32540</v>
      </c>
      <c r="H734">
        <v>365.99</v>
      </c>
      <c r="I734">
        <v>731</v>
      </c>
      <c r="J734">
        <v>549</v>
      </c>
      <c r="K734">
        <v>365.99</v>
      </c>
      <c r="L734">
        <v>192900</v>
      </c>
      <c r="M734">
        <v>1463</v>
      </c>
      <c r="N734">
        <v>465900</v>
      </c>
      <c r="O734">
        <v>183000</v>
      </c>
      <c r="P734">
        <v>2196</v>
      </c>
      <c r="Q734">
        <v>365.99</v>
      </c>
      <c r="R734">
        <v>7319</v>
      </c>
      <c r="S734">
        <v>1975</v>
      </c>
      <c r="T734">
        <v>2354</v>
      </c>
      <c r="U734">
        <v>365.99</v>
      </c>
      <c r="V734">
        <v>365.99</v>
      </c>
      <c r="W734">
        <v>365.99</v>
      </c>
      <c r="X734">
        <v>365.99</v>
      </c>
      <c r="Y734">
        <v>365.99</v>
      </c>
      <c r="Z734">
        <v>4407</v>
      </c>
      <c r="AA734">
        <v>73190</v>
      </c>
      <c r="AB734">
        <v>47579</v>
      </c>
      <c r="AC734">
        <v>8820</v>
      </c>
      <c r="AD734">
        <v>3630000</v>
      </c>
      <c r="AE734">
        <v>365.99</v>
      </c>
      <c r="AF734">
        <v>1800</v>
      </c>
      <c r="AG734">
        <v>365.99</v>
      </c>
      <c r="AH734">
        <v>28904</v>
      </c>
      <c r="AI734">
        <v>54799</v>
      </c>
      <c r="AJ734">
        <v>363900</v>
      </c>
      <c r="AK734">
        <v>365.99</v>
      </c>
      <c r="AL734">
        <v>405</v>
      </c>
      <c r="AM734">
        <v>985.2</v>
      </c>
      <c r="AN734">
        <v>365.99</v>
      </c>
      <c r="AO734">
        <v>1108</v>
      </c>
      <c r="AP734">
        <v>365.99</v>
      </c>
      <c r="AQ734">
        <v>109549</v>
      </c>
      <c r="AR734">
        <v>5073</v>
      </c>
      <c r="AS734">
        <v>365.99</v>
      </c>
      <c r="AT734">
        <v>385.95</v>
      </c>
      <c r="AU734">
        <v>2129</v>
      </c>
      <c r="AV734">
        <v>34669</v>
      </c>
      <c r="AW734">
        <v>988.2</v>
      </c>
      <c r="AX734">
        <v>14839</v>
      </c>
      <c r="AY734">
        <v>831.99</v>
      </c>
      <c r="AZ734">
        <v>365.99</v>
      </c>
      <c r="BA734">
        <v>1319.6</v>
      </c>
      <c r="BB734">
        <v>1315.6</v>
      </c>
      <c r="BC734">
        <v>14739</v>
      </c>
      <c r="BD734">
        <v>555</v>
      </c>
      <c r="BE734">
        <v>375.9</v>
      </c>
      <c r="BF734">
        <v>365.99</v>
      </c>
      <c r="BG734">
        <v>365.99</v>
      </c>
      <c r="BH734">
        <v>2129</v>
      </c>
      <c r="BI734">
        <v>365.99</v>
      </c>
      <c r="BJ734">
        <v>3759</v>
      </c>
      <c r="BK734">
        <v>405</v>
      </c>
      <c r="BL734">
        <v>16026</v>
      </c>
      <c r="BM734">
        <v>11079</v>
      </c>
      <c r="BN734">
        <v>2342.4</v>
      </c>
      <c r="BO734">
        <v>1216</v>
      </c>
      <c r="BP734">
        <v>3086</v>
      </c>
      <c r="BQ734">
        <v>365.99</v>
      </c>
      <c r="BR734">
        <v>197.99</v>
      </c>
      <c r="BS734">
        <v>7624994</v>
      </c>
      <c r="BT734">
        <v>78758.2</v>
      </c>
      <c r="BU734" t="str">
        <f>SRP[[#This Row],[Tier]]&amp;" - "&amp;DOLLAR(SRP[[#This Row],[United States]],2)&amp;" USD"</f>
        <v>732 - $365.99 USD</v>
      </c>
      <c r="BV734" t="str">
        <f>WSP[[#This Row],[LOOKUP]]</f>
        <v>732 - $256.19 USD</v>
      </c>
    </row>
    <row r="735" spans="1:74" x14ac:dyDescent="0.25">
      <c r="A735">
        <v>733</v>
      </c>
      <c r="B735">
        <v>366.49</v>
      </c>
      <c r="C735">
        <v>27854</v>
      </c>
      <c r="D735">
        <v>2081.5</v>
      </c>
      <c r="E735">
        <v>539.70000000000005</v>
      </c>
      <c r="F735">
        <v>366.49</v>
      </c>
      <c r="G735">
        <v>32585</v>
      </c>
      <c r="H735">
        <v>366.49</v>
      </c>
      <c r="I735">
        <v>732</v>
      </c>
      <c r="J735">
        <v>549.75</v>
      </c>
      <c r="K735">
        <v>366.49</v>
      </c>
      <c r="L735">
        <v>193150</v>
      </c>
      <c r="M735">
        <v>1465</v>
      </c>
      <c r="N735">
        <v>466400</v>
      </c>
      <c r="O735">
        <v>183250</v>
      </c>
      <c r="P735">
        <v>2199</v>
      </c>
      <c r="Q735">
        <v>366.49</v>
      </c>
      <c r="R735">
        <v>7329</v>
      </c>
      <c r="S735">
        <v>1977.5</v>
      </c>
      <c r="T735">
        <v>2357.25</v>
      </c>
      <c r="U735">
        <v>366.49</v>
      </c>
      <c r="V735">
        <v>366.49</v>
      </c>
      <c r="W735">
        <v>366.49</v>
      </c>
      <c r="X735">
        <v>366.49</v>
      </c>
      <c r="Y735">
        <v>366.49</v>
      </c>
      <c r="Z735">
        <v>4413.5</v>
      </c>
      <c r="AA735">
        <v>73290</v>
      </c>
      <c r="AB735">
        <v>47644</v>
      </c>
      <c r="AC735">
        <v>8830</v>
      </c>
      <c r="AD735">
        <v>3635000</v>
      </c>
      <c r="AE735">
        <v>366.49</v>
      </c>
      <c r="AF735">
        <v>1802.5</v>
      </c>
      <c r="AG735">
        <v>366.49</v>
      </c>
      <c r="AH735">
        <v>28926</v>
      </c>
      <c r="AI735">
        <v>54874</v>
      </c>
      <c r="AJ735">
        <v>364400</v>
      </c>
      <c r="AK735">
        <v>366.49</v>
      </c>
      <c r="AL735">
        <v>405.5</v>
      </c>
      <c r="AM735">
        <v>986.55</v>
      </c>
      <c r="AN735">
        <v>366.49</v>
      </c>
      <c r="AO735">
        <v>1110</v>
      </c>
      <c r="AP735">
        <v>366.49</v>
      </c>
      <c r="AQ735">
        <v>109699</v>
      </c>
      <c r="AR735">
        <v>5080</v>
      </c>
      <c r="AS735">
        <v>366.49</v>
      </c>
      <c r="AT735">
        <v>386.45</v>
      </c>
      <c r="AU735">
        <v>2131.5</v>
      </c>
      <c r="AV735">
        <v>34716.5</v>
      </c>
      <c r="AW735">
        <v>989.55</v>
      </c>
      <c r="AX735">
        <v>14859</v>
      </c>
      <c r="AY735">
        <v>832.99</v>
      </c>
      <c r="AZ735">
        <v>366.49</v>
      </c>
      <c r="BA735">
        <v>1321.4</v>
      </c>
      <c r="BB735">
        <v>1317.4</v>
      </c>
      <c r="BC735">
        <v>14759</v>
      </c>
      <c r="BD735">
        <v>555.5</v>
      </c>
      <c r="BE735">
        <v>376.4</v>
      </c>
      <c r="BF735">
        <v>366.49</v>
      </c>
      <c r="BG735">
        <v>366.49</v>
      </c>
      <c r="BH735">
        <v>2131.5</v>
      </c>
      <c r="BI735">
        <v>366.49</v>
      </c>
      <c r="BJ735">
        <v>3764</v>
      </c>
      <c r="BK735">
        <v>405.5</v>
      </c>
      <c r="BL735">
        <v>16049</v>
      </c>
      <c r="BM735">
        <v>11094</v>
      </c>
      <c r="BN735">
        <v>2345.6</v>
      </c>
      <c r="BO735">
        <v>1217.75</v>
      </c>
      <c r="BP735">
        <v>3090.25</v>
      </c>
      <c r="BQ735">
        <v>366.49</v>
      </c>
      <c r="BR735">
        <v>198.24</v>
      </c>
      <c r="BS735">
        <v>7635411</v>
      </c>
      <c r="BT735">
        <v>78865.8</v>
      </c>
      <c r="BU735" t="str">
        <f>SRP[[#This Row],[Tier]]&amp;" - "&amp;DOLLAR(SRP[[#This Row],[United States]],2)&amp;" USD"</f>
        <v>733 - $366.49 USD</v>
      </c>
      <c r="BV735" t="str">
        <f>WSP[[#This Row],[LOOKUP]]</f>
        <v>733 - $256.54 USD</v>
      </c>
    </row>
    <row r="736" spans="1:74" x14ac:dyDescent="0.25">
      <c r="A736">
        <v>734</v>
      </c>
      <c r="B736">
        <v>366.99</v>
      </c>
      <c r="C736">
        <v>27892</v>
      </c>
      <c r="D736">
        <v>2084</v>
      </c>
      <c r="E736">
        <v>540.45000000000005</v>
      </c>
      <c r="F736">
        <v>366.99</v>
      </c>
      <c r="G736">
        <v>32630</v>
      </c>
      <c r="H736">
        <v>366.99</v>
      </c>
      <c r="I736">
        <v>733</v>
      </c>
      <c r="J736">
        <v>550.5</v>
      </c>
      <c r="K736">
        <v>366.99</v>
      </c>
      <c r="L736">
        <v>193400</v>
      </c>
      <c r="M736">
        <v>1467</v>
      </c>
      <c r="N736">
        <v>466900</v>
      </c>
      <c r="O736">
        <v>183500</v>
      </c>
      <c r="P736">
        <v>2202</v>
      </c>
      <c r="Q736">
        <v>366.99</v>
      </c>
      <c r="R736">
        <v>7339</v>
      </c>
      <c r="S736">
        <v>1980</v>
      </c>
      <c r="T736">
        <v>2360.5</v>
      </c>
      <c r="U736">
        <v>366.99</v>
      </c>
      <c r="V736">
        <v>366.99</v>
      </c>
      <c r="W736">
        <v>366.99</v>
      </c>
      <c r="X736">
        <v>366.99</v>
      </c>
      <c r="Y736">
        <v>366.99</v>
      </c>
      <c r="Z736">
        <v>4420</v>
      </c>
      <c r="AA736">
        <v>73390</v>
      </c>
      <c r="AB736">
        <v>47709</v>
      </c>
      <c r="AC736">
        <v>8840</v>
      </c>
      <c r="AD736">
        <v>3640000</v>
      </c>
      <c r="AE736">
        <v>366.99</v>
      </c>
      <c r="AF736">
        <v>1805</v>
      </c>
      <c r="AG736">
        <v>366.99</v>
      </c>
      <c r="AH736">
        <v>28948</v>
      </c>
      <c r="AI736">
        <v>54949</v>
      </c>
      <c r="AJ736">
        <v>364900</v>
      </c>
      <c r="AK736">
        <v>366.99</v>
      </c>
      <c r="AL736">
        <v>406</v>
      </c>
      <c r="AM736">
        <v>987.9</v>
      </c>
      <c r="AN736">
        <v>366.99</v>
      </c>
      <c r="AO736">
        <v>1111</v>
      </c>
      <c r="AP736">
        <v>366.99</v>
      </c>
      <c r="AQ736">
        <v>109849</v>
      </c>
      <c r="AR736">
        <v>5087</v>
      </c>
      <c r="AS736">
        <v>366.99</v>
      </c>
      <c r="AT736">
        <v>386.95</v>
      </c>
      <c r="AU736">
        <v>2134</v>
      </c>
      <c r="AV736">
        <v>34764</v>
      </c>
      <c r="AW736">
        <v>990.9</v>
      </c>
      <c r="AX736">
        <v>14879</v>
      </c>
      <c r="AY736">
        <v>833.99</v>
      </c>
      <c r="AZ736">
        <v>366.99</v>
      </c>
      <c r="BA736">
        <v>1323.2</v>
      </c>
      <c r="BB736">
        <v>1319.2</v>
      </c>
      <c r="BC736">
        <v>14779</v>
      </c>
      <c r="BD736">
        <v>556</v>
      </c>
      <c r="BE736">
        <v>376.9</v>
      </c>
      <c r="BF736">
        <v>366.99</v>
      </c>
      <c r="BG736">
        <v>366.99</v>
      </c>
      <c r="BH736">
        <v>2134</v>
      </c>
      <c r="BI736">
        <v>366.99</v>
      </c>
      <c r="BJ736">
        <v>3769</v>
      </c>
      <c r="BK736">
        <v>406</v>
      </c>
      <c r="BL736">
        <v>16072</v>
      </c>
      <c r="BM736">
        <v>11109</v>
      </c>
      <c r="BN736">
        <v>2348.8000000000002</v>
      </c>
      <c r="BO736">
        <v>1219.5</v>
      </c>
      <c r="BP736">
        <v>3094.5</v>
      </c>
      <c r="BQ736">
        <v>366.99</v>
      </c>
      <c r="BR736">
        <v>198.49</v>
      </c>
      <c r="BS736">
        <v>7645828</v>
      </c>
      <c r="BT736">
        <v>78973.399999999994</v>
      </c>
      <c r="BU736" t="str">
        <f>SRP[[#This Row],[Tier]]&amp;" - "&amp;DOLLAR(SRP[[#This Row],[United States]],2)&amp;" USD"</f>
        <v>734 - $366.99 USD</v>
      </c>
      <c r="BV736" t="str">
        <f>WSP[[#This Row],[LOOKUP]]</f>
        <v>734 - $256.89 USD</v>
      </c>
    </row>
    <row r="737" spans="1:74" x14ac:dyDescent="0.25">
      <c r="A737">
        <v>735</v>
      </c>
      <c r="B737">
        <v>367.49</v>
      </c>
      <c r="C737">
        <v>27930</v>
      </c>
      <c r="D737">
        <v>2086.5</v>
      </c>
      <c r="E737">
        <v>541.20000000000005</v>
      </c>
      <c r="F737">
        <v>367.49</v>
      </c>
      <c r="G737">
        <v>32675</v>
      </c>
      <c r="H737">
        <v>367.49</v>
      </c>
      <c r="I737">
        <v>734</v>
      </c>
      <c r="J737">
        <v>551.25</v>
      </c>
      <c r="K737">
        <v>367.49</v>
      </c>
      <c r="L737">
        <v>193650</v>
      </c>
      <c r="M737">
        <v>1469</v>
      </c>
      <c r="N737">
        <v>467400</v>
      </c>
      <c r="O737">
        <v>183750</v>
      </c>
      <c r="P737">
        <v>2205</v>
      </c>
      <c r="Q737">
        <v>367.49</v>
      </c>
      <c r="R737">
        <v>7349</v>
      </c>
      <c r="S737">
        <v>1982.5</v>
      </c>
      <c r="T737">
        <v>2363.75</v>
      </c>
      <c r="U737">
        <v>367.49</v>
      </c>
      <c r="V737">
        <v>367.49</v>
      </c>
      <c r="W737">
        <v>367.49</v>
      </c>
      <c r="X737">
        <v>367.49</v>
      </c>
      <c r="Y737">
        <v>367.49</v>
      </c>
      <c r="Z737">
        <v>4426.5</v>
      </c>
      <c r="AA737">
        <v>73490</v>
      </c>
      <c r="AB737">
        <v>47774</v>
      </c>
      <c r="AC737">
        <v>8850</v>
      </c>
      <c r="AD737">
        <v>3645000</v>
      </c>
      <c r="AE737">
        <v>367.49</v>
      </c>
      <c r="AF737">
        <v>1807.5</v>
      </c>
      <c r="AG737">
        <v>367.49</v>
      </c>
      <c r="AH737">
        <v>28970</v>
      </c>
      <c r="AI737">
        <v>55024</v>
      </c>
      <c r="AJ737">
        <v>365400</v>
      </c>
      <c r="AK737">
        <v>367.49</v>
      </c>
      <c r="AL737">
        <v>406.5</v>
      </c>
      <c r="AM737">
        <v>989.25</v>
      </c>
      <c r="AN737">
        <v>367.49</v>
      </c>
      <c r="AO737">
        <v>1113</v>
      </c>
      <c r="AP737">
        <v>367.49</v>
      </c>
      <c r="AQ737">
        <v>109999</v>
      </c>
      <c r="AR737">
        <v>5094</v>
      </c>
      <c r="AS737">
        <v>367.49</v>
      </c>
      <c r="AT737">
        <v>387.45</v>
      </c>
      <c r="AU737">
        <v>2136.5</v>
      </c>
      <c r="AV737">
        <v>34811.5</v>
      </c>
      <c r="AW737">
        <v>992.25</v>
      </c>
      <c r="AX737">
        <v>14899</v>
      </c>
      <c r="AY737">
        <v>834.99</v>
      </c>
      <c r="AZ737">
        <v>367.49</v>
      </c>
      <c r="BA737">
        <v>1325</v>
      </c>
      <c r="BB737">
        <v>1321</v>
      </c>
      <c r="BC737">
        <v>14799</v>
      </c>
      <c r="BD737">
        <v>556.5</v>
      </c>
      <c r="BE737">
        <v>377.4</v>
      </c>
      <c r="BF737">
        <v>367.49</v>
      </c>
      <c r="BG737">
        <v>367.49</v>
      </c>
      <c r="BH737">
        <v>2136.5</v>
      </c>
      <c r="BI737">
        <v>367.49</v>
      </c>
      <c r="BJ737">
        <v>3774</v>
      </c>
      <c r="BK737">
        <v>406.5</v>
      </c>
      <c r="BL737">
        <v>16095</v>
      </c>
      <c r="BM737">
        <v>11124</v>
      </c>
      <c r="BN737">
        <v>2352</v>
      </c>
      <c r="BO737">
        <v>1221.25</v>
      </c>
      <c r="BP737">
        <v>3098.75</v>
      </c>
      <c r="BQ737">
        <v>367.49</v>
      </c>
      <c r="BR737">
        <v>198.74</v>
      </c>
      <c r="BS737">
        <v>7656245</v>
      </c>
      <c r="BT737">
        <v>79081</v>
      </c>
      <c r="BU737" t="str">
        <f>SRP[[#This Row],[Tier]]&amp;" - "&amp;DOLLAR(SRP[[#This Row],[United States]],2)&amp;" USD"</f>
        <v>735 - $367.49 USD</v>
      </c>
      <c r="BV737" t="str">
        <f>WSP[[#This Row],[LOOKUP]]</f>
        <v>735 - $257.24 USD</v>
      </c>
    </row>
    <row r="738" spans="1:74" x14ac:dyDescent="0.25">
      <c r="A738">
        <v>736</v>
      </c>
      <c r="B738">
        <v>367.99</v>
      </c>
      <c r="C738">
        <v>27968</v>
      </c>
      <c r="D738">
        <v>2089</v>
      </c>
      <c r="E738">
        <v>541.95000000000005</v>
      </c>
      <c r="F738">
        <v>367.99</v>
      </c>
      <c r="G738">
        <v>32720</v>
      </c>
      <c r="H738">
        <v>367.99</v>
      </c>
      <c r="I738">
        <v>735</v>
      </c>
      <c r="J738">
        <v>552</v>
      </c>
      <c r="K738">
        <v>367.99</v>
      </c>
      <c r="L738">
        <v>193900</v>
      </c>
      <c r="M738">
        <v>1471</v>
      </c>
      <c r="N738">
        <v>467900</v>
      </c>
      <c r="O738">
        <v>184000</v>
      </c>
      <c r="P738">
        <v>2208</v>
      </c>
      <c r="Q738">
        <v>367.99</v>
      </c>
      <c r="R738">
        <v>7359</v>
      </c>
      <c r="S738">
        <v>1985</v>
      </c>
      <c r="T738">
        <v>2367</v>
      </c>
      <c r="U738">
        <v>367.99</v>
      </c>
      <c r="V738">
        <v>367.99</v>
      </c>
      <c r="W738">
        <v>367.99</v>
      </c>
      <c r="X738">
        <v>367.99</v>
      </c>
      <c r="Y738">
        <v>367.99</v>
      </c>
      <c r="Z738">
        <v>4433</v>
      </c>
      <c r="AA738">
        <v>73590</v>
      </c>
      <c r="AB738">
        <v>47839</v>
      </c>
      <c r="AC738">
        <v>8860</v>
      </c>
      <c r="AD738">
        <v>3650000</v>
      </c>
      <c r="AE738">
        <v>367.99</v>
      </c>
      <c r="AF738">
        <v>1810</v>
      </c>
      <c r="AG738">
        <v>367.99</v>
      </c>
      <c r="AH738">
        <v>28992</v>
      </c>
      <c r="AI738">
        <v>55099</v>
      </c>
      <c r="AJ738">
        <v>365900</v>
      </c>
      <c r="AK738">
        <v>367.99</v>
      </c>
      <c r="AL738">
        <v>407</v>
      </c>
      <c r="AM738">
        <v>990.6</v>
      </c>
      <c r="AN738">
        <v>367.99</v>
      </c>
      <c r="AO738">
        <v>1114</v>
      </c>
      <c r="AP738">
        <v>367.99</v>
      </c>
      <c r="AQ738">
        <v>110149</v>
      </c>
      <c r="AR738">
        <v>5101</v>
      </c>
      <c r="AS738">
        <v>367.99</v>
      </c>
      <c r="AT738">
        <v>387.95</v>
      </c>
      <c r="AU738">
        <v>2139</v>
      </c>
      <c r="AV738">
        <v>34859</v>
      </c>
      <c r="AW738">
        <v>993.6</v>
      </c>
      <c r="AX738">
        <v>14919</v>
      </c>
      <c r="AY738">
        <v>835.99</v>
      </c>
      <c r="AZ738">
        <v>367.99</v>
      </c>
      <c r="BA738">
        <v>1326.8</v>
      </c>
      <c r="BB738">
        <v>1322.8</v>
      </c>
      <c r="BC738">
        <v>14819</v>
      </c>
      <c r="BD738">
        <v>557</v>
      </c>
      <c r="BE738">
        <v>377.9</v>
      </c>
      <c r="BF738">
        <v>367.99</v>
      </c>
      <c r="BG738">
        <v>367.99</v>
      </c>
      <c r="BH738">
        <v>2139</v>
      </c>
      <c r="BI738">
        <v>367.99</v>
      </c>
      <c r="BJ738">
        <v>3779</v>
      </c>
      <c r="BK738">
        <v>407</v>
      </c>
      <c r="BL738">
        <v>16118</v>
      </c>
      <c r="BM738">
        <v>11139</v>
      </c>
      <c r="BN738">
        <v>2355.1999999999998</v>
      </c>
      <c r="BO738">
        <v>1223</v>
      </c>
      <c r="BP738">
        <v>3103</v>
      </c>
      <c r="BQ738">
        <v>367.99</v>
      </c>
      <c r="BR738">
        <v>198.99</v>
      </c>
      <c r="BS738">
        <v>7666662</v>
      </c>
      <c r="BT738">
        <v>79188.600000000006</v>
      </c>
      <c r="BU738" t="str">
        <f>SRP[[#This Row],[Tier]]&amp;" - "&amp;DOLLAR(SRP[[#This Row],[United States]],2)&amp;" USD"</f>
        <v>736 - $367.99 USD</v>
      </c>
      <c r="BV738" t="str">
        <f>WSP[[#This Row],[LOOKUP]]</f>
        <v>736 - $257.59 USD</v>
      </c>
    </row>
    <row r="739" spans="1:74" x14ac:dyDescent="0.25">
      <c r="A739">
        <v>737</v>
      </c>
      <c r="B739">
        <v>368.49</v>
      </c>
      <c r="C739">
        <v>28006</v>
      </c>
      <c r="D739">
        <v>2091.5</v>
      </c>
      <c r="E739">
        <v>542.70000000000005</v>
      </c>
      <c r="F739">
        <v>368.49</v>
      </c>
      <c r="G739">
        <v>32765</v>
      </c>
      <c r="H739">
        <v>368.49</v>
      </c>
      <c r="I739">
        <v>736</v>
      </c>
      <c r="J739">
        <v>552.75</v>
      </c>
      <c r="K739">
        <v>368.49</v>
      </c>
      <c r="L739">
        <v>194150</v>
      </c>
      <c r="M739">
        <v>1473</v>
      </c>
      <c r="N739">
        <v>468400</v>
      </c>
      <c r="O739">
        <v>184250</v>
      </c>
      <c r="P739">
        <v>2211</v>
      </c>
      <c r="Q739">
        <v>368.49</v>
      </c>
      <c r="R739">
        <v>7369</v>
      </c>
      <c r="S739">
        <v>1987.5</v>
      </c>
      <c r="T739">
        <v>2370.25</v>
      </c>
      <c r="U739">
        <v>368.49</v>
      </c>
      <c r="V739">
        <v>368.49</v>
      </c>
      <c r="W739">
        <v>368.49</v>
      </c>
      <c r="X739">
        <v>368.49</v>
      </c>
      <c r="Y739">
        <v>368.49</v>
      </c>
      <c r="Z739">
        <v>4439.5</v>
      </c>
      <c r="AA739">
        <v>73690</v>
      </c>
      <c r="AB739">
        <v>47904</v>
      </c>
      <c r="AC739">
        <v>8870</v>
      </c>
      <c r="AD739">
        <v>3655000</v>
      </c>
      <c r="AE739">
        <v>368.49</v>
      </c>
      <c r="AF739">
        <v>1812.5</v>
      </c>
      <c r="AG739">
        <v>368.49</v>
      </c>
      <c r="AH739">
        <v>29014</v>
      </c>
      <c r="AI739">
        <v>55174</v>
      </c>
      <c r="AJ739">
        <v>366400</v>
      </c>
      <c r="AK739">
        <v>368.49</v>
      </c>
      <c r="AL739">
        <v>407.5</v>
      </c>
      <c r="AM739">
        <v>991.95</v>
      </c>
      <c r="AN739">
        <v>368.49</v>
      </c>
      <c r="AO739">
        <v>1116</v>
      </c>
      <c r="AP739">
        <v>368.49</v>
      </c>
      <c r="AQ739">
        <v>110299</v>
      </c>
      <c r="AR739">
        <v>5108</v>
      </c>
      <c r="AS739">
        <v>368.49</v>
      </c>
      <c r="AT739">
        <v>388.45</v>
      </c>
      <c r="AU739">
        <v>2141.5</v>
      </c>
      <c r="AV739">
        <v>34906.5</v>
      </c>
      <c r="AW739">
        <v>994.95</v>
      </c>
      <c r="AX739">
        <v>14939</v>
      </c>
      <c r="AY739">
        <v>836.99</v>
      </c>
      <c r="AZ739">
        <v>368.49</v>
      </c>
      <c r="BA739">
        <v>1328.6</v>
      </c>
      <c r="BB739">
        <v>1324.6</v>
      </c>
      <c r="BC739">
        <v>14839</v>
      </c>
      <c r="BD739">
        <v>557.5</v>
      </c>
      <c r="BE739">
        <v>378.4</v>
      </c>
      <c r="BF739">
        <v>368.49</v>
      </c>
      <c r="BG739">
        <v>368.49</v>
      </c>
      <c r="BH739">
        <v>2141.5</v>
      </c>
      <c r="BI739">
        <v>368.49</v>
      </c>
      <c r="BJ739">
        <v>3784</v>
      </c>
      <c r="BK739">
        <v>407.5</v>
      </c>
      <c r="BL739">
        <v>16141</v>
      </c>
      <c r="BM739">
        <v>11154</v>
      </c>
      <c r="BN739">
        <v>2358.4</v>
      </c>
      <c r="BO739">
        <v>1224.75</v>
      </c>
      <c r="BP739">
        <v>3107.25</v>
      </c>
      <c r="BQ739">
        <v>368.49</v>
      </c>
      <c r="BR739">
        <v>199.24</v>
      </c>
      <c r="BS739">
        <v>7677079</v>
      </c>
      <c r="BT739">
        <v>79296.2</v>
      </c>
      <c r="BU739" t="str">
        <f>SRP[[#This Row],[Tier]]&amp;" - "&amp;DOLLAR(SRP[[#This Row],[United States]],2)&amp;" USD"</f>
        <v>737 - $368.49 USD</v>
      </c>
      <c r="BV739" t="str">
        <f>WSP[[#This Row],[LOOKUP]]</f>
        <v>737 - $257.94 USD</v>
      </c>
    </row>
    <row r="740" spans="1:74" x14ac:dyDescent="0.25">
      <c r="A740">
        <v>738</v>
      </c>
      <c r="B740">
        <v>368.99</v>
      </c>
      <c r="C740">
        <v>28044</v>
      </c>
      <c r="D740">
        <v>2094</v>
      </c>
      <c r="E740">
        <v>543.45000000000005</v>
      </c>
      <c r="F740">
        <v>368.99</v>
      </c>
      <c r="G740">
        <v>32810</v>
      </c>
      <c r="H740">
        <v>368.99</v>
      </c>
      <c r="I740">
        <v>737</v>
      </c>
      <c r="J740">
        <v>553.5</v>
      </c>
      <c r="K740">
        <v>368.99</v>
      </c>
      <c r="L740">
        <v>194400</v>
      </c>
      <c r="M740">
        <v>1475</v>
      </c>
      <c r="N740">
        <v>468900</v>
      </c>
      <c r="O740">
        <v>184500</v>
      </c>
      <c r="P740">
        <v>2214</v>
      </c>
      <c r="Q740">
        <v>368.99</v>
      </c>
      <c r="R740">
        <v>7379</v>
      </c>
      <c r="S740">
        <v>1990</v>
      </c>
      <c r="T740">
        <v>2373.5</v>
      </c>
      <c r="U740">
        <v>368.99</v>
      </c>
      <c r="V740">
        <v>368.99</v>
      </c>
      <c r="W740">
        <v>368.99</v>
      </c>
      <c r="X740">
        <v>368.99</v>
      </c>
      <c r="Y740">
        <v>368.99</v>
      </c>
      <c r="Z740">
        <v>4446</v>
      </c>
      <c r="AA740">
        <v>73790</v>
      </c>
      <c r="AB740">
        <v>47969</v>
      </c>
      <c r="AC740">
        <v>8880</v>
      </c>
      <c r="AD740">
        <v>3660000</v>
      </c>
      <c r="AE740">
        <v>368.99</v>
      </c>
      <c r="AF740">
        <v>1815</v>
      </c>
      <c r="AG740">
        <v>368.99</v>
      </c>
      <c r="AH740">
        <v>29036</v>
      </c>
      <c r="AI740">
        <v>55249</v>
      </c>
      <c r="AJ740">
        <v>366900</v>
      </c>
      <c r="AK740">
        <v>368.99</v>
      </c>
      <c r="AL740">
        <v>408</v>
      </c>
      <c r="AM740">
        <v>993.3</v>
      </c>
      <c r="AN740">
        <v>368.99</v>
      </c>
      <c r="AO740">
        <v>1117</v>
      </c>
      <c r="AP740">
        <v>368.99</v>
      </c>
      <c r="AQ740">
        <v>110449</v>
      </c>
      <c r="AR740">
        <v>5115</v>
      </c>
      <c r="AS740">
        <v>368.99</v>
      </c>
      <c r="AT740">
        <v>388.95</v>
      </c>
      <c r="AU740">
        <v>2144</v>
      </c>
      <c r="AV740">
        <v>34954</v>
      </c>
      <c r="AW740">
        <v>996.3</v>
      </c>
      <c r="AX740">
        <v>14959</v>
      </c>
      <c r="AY740">
        <v>837.99</v>
      </c>
      <c r="AZ740">
        <v>368.99</v>
      </c>
      <c r="BA740">
        <v>1330.4</v>
      </c>
      <c r="BB740">
        <v>1326.4</v>
      </c>
      <c r="BC740">
        <v>14859</v>
      </c>
      <c r="BD740">
        <v>558</v>
      </c>
      <c r="BE740">
        <v>378.9</v>
      </c>
      <c r="BF740">
        <v>368.99</v>
      </c>
      <c r="BG740">
        <v>368.99</v>
      </c>
      <c r="BH740">
        <v>2144</v>
      </c>
      <c r="BI740">
        <v>368.99</v>
      </c>
      <c r="BJ740">
        <v>3789</v>
      </c>
      <c r="BK740">
        <v>408</v>
      </c>
      <c r="BL740">
        <v>16164</v>
      </c>
      <c r="BM740">
        <v>11169</v>
      </c>
      <c r="BN740">
        <v>2361.6</v>
      </c>
      <c r="BO740">
        <v>1226.5</v>
      </c>
      <c r="BP740">
        <v>3111.5</v>
      </c>
      <c r="BQ740">
        <v>368.99</v>
      </c>
      <c r="BR740">
        <v>199.49</v>
      </c>
      <c r="BS740">
        <v>7687496</v>
      </c>
      <c r="BT740">
        <v>79403.8</v>
      </c>
      <c r="BU740" t="str">
        <f>SRP[[#This Row],[Tier]]&amp;" - "&amp;DOLLAR(SRP[[#This Row],[United States]],2)&amp;" USD"</f>
        <v>738 - $368.99 USD</v>
      </c>
      <c r="BV740" t="str">
        <f>WSP[[#This Row],[LOOKUP]]</f>
        <v>738 - $258.29 USD</v>
      </c>
    </row>
    <row r="741" spans="1:74" x14ac:dyDescent="0.25">
      <c r="A741">
        <v>739</v>
      </c>
      <c r="B741">
        <v>369.49</v>
      </c>
      <c r="C741">
        <v>28082</v>
      </c>
      <c r="D741">
        <v>2096.5</v>
      </c>
      <c r="E741">
        <v>544.20000000000005</v>
      </c>
      <c r="F741">
        <v>369.49</v>
      </c>
      <c r="G741">
        <v>32855</v>
      </c>
      <c r="H741">
        <v>369.49</v>
      </c>
      <c r="I741">
        <v>738</v>
      </c>
      <c r="J741">
        <v>554.25</v>
      </c>
      <c r="K741">
        <v>369.49</v>
      </c>
      <c r="L741">
        <v>194650</v>
      </c>
      <c r="M741">
        <v>1477</v>
      </c>
      <c r="N741">
        <v>469400</v>
      </c>
      <c r="O741">
        <v>184750</v>
      </c>
      <c r="P741">
        <v>2217</v>
      </c>
      <c r="Q741">
        <v>369.49</v>
      </c>
      <c r="R741">
        <v>7389</v>
      </c>
      <c r="S741">
        <v>1992.5</v>
      </c>
      <c r="T741">
        <v>2376.75</v>
      </c>
      <c r="U741">
        <v>369.49</v>
      </c>
      <c r="V741">
        <v>369.49</v>
      </c>
      <c r="W741">
        <v>369.49</v>
      </c>
      <c r="X741">
        <v>369.49</v>
      </c>
      <c r="Y741">
        <v>369.49</v>
      </c>
      <c r="Z741">
        <v>4452.5</v>
      </c>
      <c r="AA741">
        <v>73890</v>
      </c>
      <c r="AB741">
        <v>48034</v>
      </c>
      <c r="AC741">
        <v>8890</v>
      </c>
      <c r="AD741">
        <v>3665000</v>
      </c>
      <c r="AE741">
        <v>369.49</v>
      </c>
      <c r="AF741">
        <v>1817.5</v>
      </c>
      <c r="AG741">
        <v>369.49</v>
      </c>
      <c r="AH741">
        <v>29058</v>
      </c>
      <c r="AI741">
        <v>55324</v>
      </c>
      <c r="AJ741">
        <v>367400</v>
      </c>
      <c r="AK741">
        <v>369.49</v>
      </c>
      <c r="AL741">
        <v>408.5</v>
      </c>
      <c r="AM741">
        <v>994.65</v>
      </c>
      <c r="AN741">
        <v>369.49</v>
      </c>
      <c r="AO741">
        <v>1119</v>
      </c>
      <c r="AP741">
        <v>369.49</v>
      </c>
      <c r="AQ741">
        <v>110599</v>
      </c>
      <c r="AR741">
        <v>5122</v>
      </c>
      <c r="AS741">
        <v>369.49</v>
      </c>
      <c r="AT741">
        <v>389.45</v>
      </c>
      <c r="AU741">
        <v>2146.5</v>
      </c>
      <c r="AV741">
        <v>35001.5</v>
      </c>
      <c r="AW741">
        <v>997.65</v>
      </c>
      <c r="AX741">
        <v>14979</v>
      </c>
      <c r="AY741">
        <v>838.99</v>
      </c>
      <c r="AZ741">
        <v>369.49</v>
      </c>
      <c r="BA741">
        <v>1332.2</v>
      </c>
      <c r="BB741">
        <v>1328.2</v>
      </c>
      <c r="BC741">
        <v>14879</v>
      </c>
      <c r="BD741">
        <v>558.5</v>
      </c>
      <c r="BE741">
        <v>379.4</v>
      </c>
      <c r="BF741">
        <v>369.49</v>
      </c>
      <c r="BG741">
        <v>369.49</v>
      </c>
      <c r="BH741">
        <v>2146.5</v>
      </c>
      <c r="BI741">
        <v>369.49</v>
      </c>
      <c r="BJ741">
        <v>3794</v>
      </c>
      <c r="BK741">
        <v>408.5</v>
      </c>
      <c r="BL741">
        <v>16187</v>
      </c>
      <c r="BM741">
        <v>11184</v>
      </c>
      <c r="BN741">
        <v>2364.8000000000002</v>
      </c>
      <c r="BO741">
        <v>1228.25</v>
      </c>
      <c r="BP741">
        <v>3115.75</v>
      </c>
      <c r="BQ741">
        <v>369.49</v>
      </c>
      <c r="BR741">
        <v>199.74</v>
      </c>
      <c r="BS741">
        <v>7697913</v>
      </c>
      <c r="BT741">
        <v>79511.399999999994</v>
      </c>
      <c r="BU741" t="str">
        <f>SRP[[#This Row],[Tier]]&amp;" - "&amp;DOLLAR(SRP[[#This Row],[United States]],2)&amp;" USD"</f>
        <v>739 - $369.49 USD</v>
      </c>
      <c r="BV741" t="str">
        <f>WSP[[#This Row],[LOOKUP]]</f>
        <v>739 - $258.64 USD</v>
      </c>
    </row>
    <row r="742" spans="1:74" x14ac:dyDescent="0.25">
      <c r="A742">
        <v>740</v>
      </c>
      <c r="B742">
        <v>369.99</v>
      </c>
      <c r="C742">
        <v>28120</v>
      </c>
      <c r="D742">
        <v>2099</v>
      </c>
      <c r="E742">
        <v>544.95000000000005</v>
      </c>
      <c r="F742">
        <v>369.99</v>
      </c>
      <c r="G742">
        <v>32900</v>
      </c>
      <c r="H742">
        <v>369.99</v>
      </c>
      <c r="I742">
        <v>739</v>
      </c>
      <c r="J742">
        <v>555</v>
      </c>
      <c r="K742">
        <v>369.99</v>
      </c>
      <c r="L742">
        <v>194900</v>
      </c>
      <c r="M742">
        <v>1479</v>
      </c>
      <c r="N742">
        <v>469900</v>
      </c>
      <c r="O742">
        <v>185000</v>
      </c>
      <c r="P742">
        <v>2220</v>
      </c>
      <c r="Q742">
        <v>369.99</v>
      </c>
      <c r="R742">
        <v>7399</v>
      </c>
      <c r="S742">
        <v>1995</v>
      </c>
      <c r="T742">
        <v>2380</v>
      </c>
      <c r="U742">
        <v>369.99</v>
      </c>
      <c r="V742">
        <v>369.99</v>
      </c>
      <c r="W742">
        <v>369.99</v>
      </c>
      <c r="X742">
        <v>369.99</v>
      </c>
      <c r="Y742">
        <v>369.99</v>
      </c>
      <c r="Z742">
        <v>4459</v>
      </c>
      <c r="AA742">
        <v>73990</v>
      </c>
      <c r="AB742">
        <v>48099</v>
      </c>
      <c r="AC742">
        <v>8900</v>
      </c>
      <c r="AD742">
        <v>3670000</v>
      </c>
      <c r="AE742">
        <v>369.99</v>
      </c>
      <c r="AF742">
        <v>1820</v>
      </c>
      <c r="AG742">
        <v>369.99</v>
      </c>
      <c r="AH742">
        <v>29080</v>
      </c>
      <c r="AI742">
        <v>55399</v>
      </c>
      <c r="AJ742">
        <v>367900</v>
      </c>
      <c r="AK742">
        <v>369.99</v>
      </c>
      <c r="AL742">
        <v>409</v>
      </c>
      <c r="AM742">
        <v>996</v>
      </c>
      <c r="AN742">
        <v>369.99</v>
      </c>
      <c r="AO742">
        <v>1120</v>
      </c>
      <c r="AP742">
        <v>369.99</v>
      </c>
      <c r="AQ742">
        <v>110749</v>
      </c>
      <c r="AR742">
        <v>5129</v>
      </c>
      <c r="AS742">
        <v>369.99</v>
      </c>
      <c r="AT742">
        <v>389.95</v>
      </c>
      <c r="AU742">
        <v>2149</v>
      </c>
      <c r="AV742">
        <v>35049</v>
      </c>
      <c r="AW742">
        <v>999</v>
      </c>
      <c r="AX742">
        <v>14999</v>
      </c>
      <c r="AY742">
        <v>839.99</v>
      </c>
      <c r="AZ742">
        <v>369.99</v>
      </c>
      <c r="BA742">
        <v>1334</v>
      </c>
      <c r="BB742">
        <v>1330</v>
      </c>
      <c r="BC742">
        <v>14899</v>
      </c>
      <c r="BD742">
        <v>559</v>
      </c>
      <c r="BE742">
        <v>379.9</v>
      </c>
      <c r="BF742">
        <v>369.99</v>
      </c>
      <c r="BG742">
        <v>369.99</v>
      </c>
      <c r="BH742">
        <v>2149</v>
      </c>
      <c r="BI742">
        <v>369.99</v>
      </c>
      <c r="BJ742">
        <v>3799</v>
      </c>
      <c r="BK742">
        <v>409</v>
      </c>
      <c r="BL742">
        <v>16210</v>
      </c>
      <c r="BM742">
        <v>11199</v>
      </c>
      <c r="BN742">
        <v>2368</v>
      </c>
      <c r="BO742">
        <v>1230</v>
      </c>
      <c r="BP742">
        <v>3120</v>
      </c>
      <c r="BQ742">
        <v>369.99</v>
      </c>
      <c r="BR742">
        <v>199.99</v>
      </c>
      <c r="BS742">
        <v>7708330</v>
      </c>
      <c r="BT742">
        <v>79619</v>
      </c>
      <c r="BU742" t="str">
        <f>SRP[[#This Row],[Tier]]&amp;" - "&amp;DOLLAR(SRP[[#This Row],[United States]],2)&amp;" USD"</f>
        <v>740 - $369.99 USD</v>
      </c>
      <c r="BV742" t="str">
        <f>WSP[[#This Row],[LOOKUP]]</f>
        <v>740 - $258.99 USD</v>
      </c>
    </row>
    <row r="743" spans="1:74" x14ac:dyDescent="0.25">
      <c r="A743">
        <v>741</v>
      </c>
      <c r="B743">
        <v>370.49</v>
      </c>
      <c r="C743">
        <v>28158</v>
      </c>
      <c r="D743">
        <v>2101.5</v>
      </c>
      <c r="E743">
        <v>545.70000000000005</v>
      </c>
      <c r="F743">
        <v>370.49</v>
      </c>
      <c r="G743">
        <v>32945</v>
      </c>
      <c r="H743">
        <v>370.49</v>
      </c>
      <c r="I743">
        <v>740</v>
      </c>
      <c r="J743">
        <v>555.75</v>
      </c>
      <c r="K743">
        <v>370.49</v>
      </c>
      <c r="L743">
        <v>195150</v>
      </c>
      <c r="M743">
        <v>1481</v>
      </c>
      <c r="N743">
        <v>470400</v>
      </c>
      <c r="O743">
        <v>185250</v>
      </c>
      <c r="P743">
        <v>2223</v>
      </c>
      <c r="Q743">
        <v>370.49</v>
      </c>
      <c r="R743">
        <v>7409</v>
      </c>
      <c r="S743">
        <v>1997.5</v>
      </c>
      <c r="T743">
        <v>2383.25</v>
      </c>
      <c r="U743">
        <v>370.49</v>
      </c>
      <c r="V743">
        <v>370.49</v>
      </c>
      <c r="W743">
        <v>370.49</v>
      </c>
      <c r="X743">
        <v>370.49</v>
      </c>
      <c r="Y743">
        <v>370.49</v>
      </c>
      <c r="Z743">
        <v>4465.5</v>
      </c>
      <c r="AA743">
        <v>74090</v>
      </c>
      <c r="AB743">
        <v>48164</v>
      </c>
      <c r="AC743">
        <v>8910</v>
      </c>
      <c r="AD743">
        <v>3675000</v>
      </c>
      <c r="AE743">
        <v>370.49</v>
      </c>
      <c r="AF743">
        <v>1822.5</v>
      </c>
      <c r="AG743">
        <v>370.49</v>
      </c>
      <c r="AH743">
        <v>29102</v>
      </c>
      <c r="AI743">
        <v>55474</v>
      </c>
      <c r="AJ743">
        <v>368400</v>
      </c>
      <c r="AK743">
        <v>370.49</v>
      </c>
      <c r="AL743">
        <v>409.5</v>
      </c>
      <c r="AM743">
        <v>997.35</v>
      </c>
      <c r="AN743">
        <v>370.49</v>
      </c>
      <c r="AO743">
        <v>1122</v>
      </c>
      <c r="AP743">
        <v>370.49</v>
      </c>
      <c r="AQ743">
        <v>110899</v>
      </c>
      <c r="AR743">
        <v>5136</v>
      </c>
      <c r="AS743">
        <v>370.49</v>
      </c>
      <c r="AT743">
        <v>390.45</v>
      </c>
      <c r="AU743">
        <v>2151.5</v>
      </c>
      <c r="AV743">
        <v>35096.5</v>
      </c>
      <c r="AW743">
        <v>1000.35</v>
      </c>
      <c r="AX743">
        <v>15019</v>
      </c>
      <c r="AY743">
        <v>840.99</v>
      </c>
      <c r="AZ743">
        <v>370.49</v>
      </c>
      <c r="BA743">
        <v>1335.8</v>
      </c>
      <c r="BB743">
        <v>1331.8</v>
      </c>
      <c r="BC743">
        <v>14919</v>
      </c>
      <c r="BD743">
        <v>559.5</v>
      </c>
      <c r="BE743">
        <v>380.4</v>
      </c>
      <c r="BF743">
        <v>370.49</v>
      </c>
      <c r="BG743">
        <v>370.49</v>
      </c>
      <c r="BH743">
        <v>2151.5</v>
      </c>
      <c r="BI743">
        <v>370.49</v>
      </c>
      <c r="BJ743">
        <v>3804</v>
      </c>
      <c r="BK743">
        <v>409.5</v>
      </c>
      <c r="BL743">
        <v>16233</v>
      </c>
      <c r="BM743">
        <v>11214</v>
      </c>
      <c r="BN743">
        <v>2371.1999999999998</v>
      </c>
      <c r="BO743">
        <v>1231.75</v>
      </c>
      <c r="BP743">
        <v>3124.25</v>
      </c>
      <c r="BQ743">
        <v>370.49</v>
      </c>
      <c r="BR743">
        <v>200.24</v>
      </c>
      <c r="BS743">
        <v>7718747</v>
      </c>
      <c r="BT743">
        <v>79726.600000000006</v>
      </c>
      <c r="BU743" t="str">
        <f>SRP[[#This Row],[Tier]]&amp;" - "&amp;DOLLAR(SRP[[#This Row],[United States]],2)&amp;" USD"</f>
        <v>741 - $370.49 USD</v>
      </c>
      <c r="BV743" t="str">
        <f>WSP[[#This Row],[LOOKUP]]</f>
        <v>741 - $259.34 USD</v>
      </c>
    </row>
    <row r="744" spans="1:74" x14ac:dyDescent="0.25">
      <c r="A744">
        <v>742</v>
      </c>
      <c r="B744">
        <v>370.99</v>
      </c>
      <c r="C744">
        <v>28196</v>
      </c>
      <c r="D744">
        <v>2104</v>
      </c>
      <c r="E744">
        <v>546.45000000000005</v>
      </c>
      <c r="F744">
        <v>370.99</v>
      </c>
      <c r="G744">
        <v>32990</v>
      </c>
      <c r="H744">
        <v>370.99</v>
      </c>
      <c r="I744">
        <v>741</v>
      </c>
      <c r="J744">
        <v>556.5</v>
      </c>
      <c r="K744">
        <v>370.99</v>
      </c>
      <c r="L744">
        <v>195400</v>
      </c>
      <c r="M744">
        <v>1483</v>
      </c>
      <c r="N744">
        <v>470900</v>
      </c>
      <c r="O744">
        <v>185500</v>
      </c>
      <c r="P744">
        <v>2226</v>
      </c>
      <c r="Q744">
        <v>370.99</v>
      </c>
      <c r="R744">
        <v>7419</v>
      </c>
      <c r="S744">
        <v>2000</v>
      </c>
      <c r="T744">
        <v>2386.5</v>
      </c>
      <c r="U744">
        <v>370.99</v>
      </c>
      <c r="V744">
        <v>370.99</v>
      </c>
      <c r="W744">
        <v>370.99</v>
      </c>
      <c r="X744">
        <v>370.99</v>
      </c>
      <c r="Y744">
        <v>370.99</v>
      </c>
      <c r="Z744">
        <v>4472</v>
      </c>
      <c r="AA744">
        <v>74190</v>
      </c>
      <c r="AB744">
        <v>48229</v>
      </c>
      <c r="AC744">
        <v>8920</v>
      </c>
      <c r="AD744">
        <v>3680000</v>
      </c>
      <c r="AE744">
        <v>370.99</v>
      </c>
      <c r="AF744">
        <v>1825</v>
      </c>
      <c r="AG744">
        <v>370.99</v>
      </c>
      <c r="AH744">
        <v>29124</v>
      </c>
      <c r="AI744">
        <v>55549</v>
      </c>
      <c r="AJ744">
        <v>368900</v>
      </c>
      <c r="AK744">
        <v>370.99</v>
      </c>
      <c r="AL744">
        <v>410</v>
      </c>
      <c r="AM744">
        <v>998.7</v>
      </c>
      <c r="AN744">
        <v>370.99</v>
      </c>
      <c r="AO744">
        <v>1123</v>
      </c>
      <c r="AP744">
        <v>370.99</v>
      </c>
      <c r="AQ744">
        <v>111049</v>
      </c>
      <c r="AR744">
        <v>5143</v>
      </c>
      <c r="AS744">
        <v>370.99</v>
      </c>
      <c r="AT744">
        <v>390.95</v>
      </c>
      <c r="AU744">
        <v>2154</v>
      </c>
      <c r="AV744">
        <v>35144</v>
      </c>
      <c r="AW744">
        <v>1001.7</v>
      </c>
      <c r="AX744">
        <v>15039</v>
      </c>
      <c r="AY744">
        <v>841.99</v>
      </c>
      <c r="AZ744">
        <v>370.99</v>
      </c>
      <c r="BA744">
        <v>1337.6</v>
      </c>
      <c r="BB744">
        <v>1333.6</v>
      </c>
      <c r="BC744">
        <v>14939</v>
      </c>
      <c r="BD744">
        <v>560</v>
      </c>
      <c r="BE744">
        <v>380.9</v>
      </c>
      <c r="BF744">
        <v>370.99</v>
      </c>
      <c r="BG744">
        <v>370.99</v>
      </c>
      <c r="BH744">
        <v>2154</v>
      </c>
      <c r="BI744">
        <v>370.99</v>
      </c>
      <c r="BJ744">
        <v>3809</v>
      </c>
      <c r="BK744">
        <v>410</v>
      </c>
      <c r="BL744">
        <v>16256</v>
      </c>
      <c r="BM744">
        <v>11229</v>
      </c>
      <c r="BN744">
        <v>2374.4</v>
      </c>
      <c r="BO744">
        <v>1233.5</v>
      </c>
      <c r="BP744">
        <v>3128.5</v>
      </c>
      <c r="BQ744">
        <v>370.99</v>
      </c>
      <c r="BR744">
        <v>200.49</v>
      </c>
      <c r="BS744">
        <v>7729164</v>
      </c>
      <c r="BT744">
        <v>79834.2</v>
      </c>
      <c r="BU744" t="str">
        <f>SRP[[#This Row],[Tier]]&amp;" - "&amp;DOLLAR(SRP[[#This Row],[United States]],2)&amp;" USD"</f>
        <v>742 - $370.99 USD</v>
      </c>
      <c r="BV744" t="str">
        <f>WSP[[#This Row],[LOOKUP]]</f>
        <v>742 - $259.69 USD</v>
      </c>
    </row>
    <row r="745" spans="1:74" x14ac:dyDescent="0.25">
      <c r="A745">
        <v>743</v>
      </c>
      <c r="B745">
        <v>371.49</v>
      </c>
      <c r="C745">
        <v>28234</v>
      </c>
      <c r="D745">
        <v>2106.5</v>
      </c>
      <c r="E745">
        <v>547.20000000000005</v>
      </c>
      <c r="F745">
        <v>371.49</v>
      </c>
      <c r="G745">
        <v>33035</v>
      </c>
      <c r="H745">
        <v>371.49</v>
      </c>
      <c r="I745">
        <v>742</v>
      </c>
      <c r="J745">
        <v>557.25</v>
      </c>
      <c r="K745">
        <v>371.49</v>
      </c>
      <c r="L745">
        <v>195650</v>
      </c>
      <c r="M745">
        <v>1485</v>
      </c>
      <c r="N745">
        <v>471400</v>
      </c>
      <c r="O745">
        <v>185750</v>
      </c>
      <c r="P745">
        <v>2229</v>
      </c>
      <c r="Q745">
        <v>371.49</v>
      </c>
      <c r="R745">
        <v>7429</v>
      </c>
      <c r="S745">
        <v>2002.5</v>
      </c>
      <c r="T745">
        <v>2389.75</v>
      </c>
      <c r="U745">
        <v>371.49</v>
      </c>
      <c r="V745">
        <v>371.49</v>
      </c>
      <c r="W745">
        <v>371.49</v>
      </c>
      <c r="X745">
        <v>371.49</v>
      </c>
      <c r="Y745">
        <v>371.49</v>
      </c>
      <c r="Z745">
        <v>4478.5</v>
      </c>
      <c r="AA745">
        <v>74290</v>
      </c>
      <c r="AB745">
        <v>48294</v>
      </c>
      <c r="AC745">
        <v>8930</v>
      </c>
      <c r="AD745">
        <v>3685000</v>
      </c>
      <c r="AE745">
        <v>371.49</v>
      </c>
      <c r="AF745">
        <v>1827.5</v>
      </c>
      <c r="AG745">
        <v>371.49</v>
      </c>
      <c r="AH745">
        <v>29146</v>
      </c>
      <c r="AI745">
        <v>55624</v>
      </c>
      <c r="AJ745">
        <v>369400</v>
      </c>
      <c r="AK745">
        <v>371.49</v>
      </c>
      <c r="AL745">
        <v>410.5</v>
      </c>
      <c r="AM745">
        <v>1000.05</v>
      </c>
      <c r="AN745">
        <v>371.49</v>
      </c>
      <c r="AO745">
        <v>1125</v>
      </c>
      <c r="AP745">
        <v>371.49</v>
      </c>
      <c r="AQ745">
        <v>111199</v>
      </c>
      <c r="AR745">
        <v>5150</v>
      </c>
      <c r="AS745">
        <v>371.49</v>
      </c>
      <c r="AT745">
        <v>391.45</v>
      </c>
      <c r="AU745">
        <v>2156.5</v>
      </c>
      <c r="AV745">
        <v>35191.5</v>
      </c>
      <c r="AW745">
        <v>1003.05</v>
      </c>
      <c r="AX745">
        <v>15059</v>
      </c>
      <c r="AY745">
        <v>842.99</v>
      </c>
      <c r="AZ745">
        <v>371.49</v>
      </c>
      <c r="BA745">
        <v>1339.4</v>
      </c>
      <c r="BB745">
        <v>1335.4</v>
      </c>
      <c r="BC745">
        <v>14959</v>
      </c>
      <c r="BD745">
        <v>560.5</v>
      </c>
      <c r="BE745">
        <v>381.4</v>
      </c>
      <c r="BF745">
        <v>371.49</v>
      </c>
      <c r="BG745">
        <v>371.49</v>
      </c>
      <c r="BH745">
        <v>2156.5</v>
      </c>
      <c r="BI745">
        <v>371.49</v>
      </c>
      <c r="BJ745">
        <v>3814</v>
      </c>
      <c r="BK745">
        <v>410.5</v>
      </c>
      <c r="BL745">
        <v>16279</v>
      </c>
      <c r="BM745">
        <v>11244</v>
      </c>
      <c r="BN745">
        <v>2377.6</v>
      </c>
      <c r="BO745">
        <v>1235.25</v>
      </c>
      <c r="BP745">
        <v>3132.75</v>
      </c>
      <c r="BQ745">
        <v>371.49</v>
      </c>
      <c r="BR745">
        <v>200.74</v>
      </c>
      <c r="BS745">
        <v>7739581</v>
      </c>
      <c r="BT745">
        <v>79941.8</v>
      </c>
      <c r="BU745" t="str">
        <f>SRP[[#This Row],[Tier]]&amp;" - "&amp;DOLLAR(SRP[[#This Row],[United States]],2)&amp;" USD"</f>
        <v>743 - $371.49 USD</v>
      </c>
      <c r="BV745" t="str">
        <f>WSP[[#This Row],[LOOKUP]]</f>
        <v>743 - $260.04 USD</v>
      </c>
    </row>
    <row r="746" spans="1:74" x14ac:dyDescent="0.25">
      <c r="A746">
        <v>744</v>
      </c>
      <c r="B746">
        <v>371.99</v>
      </c>
      <c r="C746">
        <v>28272</v>
      </c>
      <c r="D746">
        <v>2109</v>
      </c>
      <c r="E746">
        <v>547.95000000000005</v>
      </c>
      <c r="F746">
        <v>371.99</v>
      </c>
      <c r="G746">
        <v>33080</v>
      </c>
      <c r="H746">
        <v>371.99</v>
      </c>
      <c r="I746">
        <v>743</v>
      </c>
      <c r="J746">
        <v>558</v>
      </c>
      <c r="K746">
        <v>371.99</v>
      </c>
      <c r="L746">
        <v>195900</v>
      </c>
      <c r="M746">
        <v>1487</v>
      </c>
      <c r="N746">
        <v>471900</v>
      </c>
      <c r="O746">
        <v>186000</v>
      </c>
      <c r="P746">
        <v>2232</v>
      </c>
      <c r="Q746">
        <v>371.99</v>
      </c>
      <c r="R746">
        <v>7439</v>
      </c>
      <c r="S746">
        <v>2005</v>
      </c>
      <c r="T746">
        <v>2393</v>
      </c>
      <c r="U746">
        <v>371.99</v>
      </c>
      <c r="V746">
        <v>371.99</v>
      </c>
      <c r="W746">
        <v>371.99</v>
      </c>
      <c r="X746">
        <v>371.99</v>
      </c>
      <c r="Y746">
        <v>371.99</v>
      </c>
      <c r="Z746">
        <v>4485</v>
      </c>
      <c r="AA746">
        <v>74390</v>
      </c>
      <c r="AB746">
        <v>48359</v>
      </c>
      <c r="AC746">
        <v>8940</v>
      </c>
      <c r="AD746">
        <v>3690000</v>
      </c>
      <c r="AE746">
        <v>371.99</v>
      </c>
      <c r="AF746">
        <v>1830</v>
      </c>
      <c r="AG746">
        <v>371.99</v>
      </c>
      <c r="AH746">
        <v>29168</v>
      </c>
      <c r="AI746">
        <v>55699</v>
      </c>
      <c r="AJ746">
        <v>369900</v>
      </c>
      <c r="AK746">
        <v>371.99</v>
      </c>
      <c r="AL746">
        <v>411</v>
      </c>
      <c r="AM746">
        <v>1001.4</v>
      </c>
      <c r="AN746">
        <v>371.99</v>
      </c>
      <c r="AO746">
        <v>1126</v>
      </c>
      <c r="AP746">
        <v>371.99</v>
      </c>
      <c r="AQ746">
        <v>111349</v>
      </c>
      <c r="AR746">
        <v>5157</v>
      </c>
      <c r="AS746">
        <v>371.99</v>
      </c>
      <c r="AT746">
        <v>391.95</v>
      </c>
      <c r="AU746">
        <v>2159</v>
      </c>
      <c r="AV746">
        <v>35239</v>
      </c>
      <c r="AW746">
        <v>1004.4</v>
      </c>
      <c r="AX746">
        <v>15079</v>
      </c>
      <c r="AY746">
        <v>843.99</v>
      </c>
      <c r="AZ746">
        <v>371.99</v>
      </c>
      <c r="BA746">
        <v>1341.2</v>
      </c>
      <c r="BB746">
        <v>1337.2</v>
      </c>
      <c r="BC746">
        <v>14979</v>
      </c>
      <c r="BD746">
        <v>561</v>
      </c>
      <c r="BE746">
        <v>381.9</v>
      </c>
      <c r="BF746">
        <v>371.99</v>
      </c>
      <c r="BG746">
        <v>371.99</v>
      </c>
      <c r="BH746">
        <v>2159</v>
      </c>
      <c r="BI746">
        <v>371.99</v>
      </c>
      <c r="BJ746">
        <v>3819</v>
      </c>
      <c r="BK746">
        <v>411</v>
      </c>
      <c r="BL746">
        <v>16302</v>
      </c>
      <c r="BM746">
        <v>11259</v>
      </c>
      <c r="BN746">
        <v>2380.8000000000002</v>
      </c>
      <c r="BO746">
        <v>1237</v>
      </c>
      <c r="BP746">
        <v>3137</v>
      </c>
      <c r="BQ746">
        <v>371.99</v>
      </c>
      <c r="BR746">
        <v>200.99</v>
      </c>
      <c r="BS746">
        <v>7749998</v>
      </c>
      <c r="BT746">
        <v>80049.399999999994</v>
      </c>
      <c r="BU746" t="str">
        <f>SRP[[#This Row],[Tier]]&amp;" - "&amp;DOLLAR(SRP[[#This Row],[United States]],2)&amp;" USD"</f>
        <v>744 - $371.99 USD</v>
      </c>
      <c r="BV746" t="str">
        <f>WSP[[#This Row],[LOOKUP]]</f>
        <v>744 - $260.39 USD</v>
      </c>
    </row>
    <row r="747" spans="1:74" x14ac:dyDescent="0.25">
      <c r="A747">
        <v>745</v>
      </c>
      <c r="B747">
        <v>372.49</v>
      </c>
      <c r="C747">
        <v>28310</v>
      </c>
      <c r="D747">
        <v>2111.5</v>
      </c>
      <c r="E747">
        <v>548.70000000000005</v>
      </c>
      <c r="F747">
        <v>372.49</v>
      </c>
      <c r="G747">
        <v>33125</v>
      </c>
      <c r="H747">
        <v>372.49</v>
      </c>
      <c r="I747">
        <v>744</v>
      </c>
      <c r="J747">
        <v>558.75</v>
      </c>
      <c r="K747">
        <v>372.49</v>
      </c>
      <c r="L747">
        <v>196150</v>
      </c>
      <c r="M747">
        <v>1489</v>
      </c>
      <c r="N747">
        <v>472400</v>
      </c>
      <c r="O747">
        <v>186250</v>
      </c>
      <c r="P747">
        <v>2235</v>
      </c>
      <c r="Q747">
        <v>372.49</v>
      </c>
      <c r="R747">
        <v>7449</v>
      </c>
      <c r="S747">
        <v>2007.5</v>
      </c>
      <c r="T747">
        <v>2396.25</v>
      </c>
      <c r="U747">
        <v>372.49</v>
      </c>
      <c r="V747">
        <v>372.49</v>
      </c>
      <c r="W747">
        <v>372.49</v>
      </c>
      <c r="X747">
        <v>372.49</v>
      </c>
      <c r="Y747">
        <v>372.49</v>
      </c>
      <c r="Z747">
        <v>4491.5</v>
      </c>
      <c r="AA747">
        <v>74490</v>
      </c>
      <c r="AB747">
        <v>48424</v>
      </c>
      <c r="AC747">
        <v>8950</v>
      </c>
      <c r="AD747">
        <v>3695000</v>
      </c>
      <c r="AE747">
        <v>372.49</v>
      </c>
      <c r="AF747">
        <v>1832.5</v>
      </c>
      <c r="AG747">
        <v>372.49</v>
      </c>
      <c r="AH747">
        <v>29190</v>
      </c>
      <c r="AI747">
        <v>55774</v>
      </c>
      <c r="AJ747">
        <v>370400</v>
      </c>
      <c r="AK747">
        <v>372.49</v>
      </c>
      <c r="AL747">
        <v>411.5</v>
      </c>
      <c r="AM747">
        <v>1002.75</v>
      </c>
      <c r="AN747">
        <v>372.49</v>
      </c>
      <c r="AO747">
        <v>1128</v>
      </c>
      <c r="AP747">
        <v>372.49</v>
      </c>
      <c r="AQ747">
        <v>111499</v>
      </c>
      <c r="AR747">
        <v>5164</v>
      </c>
      <c r="AS747">
        <v>372.49</v>
      </c>
      <c r="AT747">
        <v>392.45</v>
      </c>
      <c r="AU747">
        <v>2161.5</v>
      </c>
      <c r="AV747">
        <v>35286.5</v>
      </c>
      <c r="AW747">
        <v>1005.75</v>
      </c>
      <c r="AX747">
        <v>15099</v>
      </c>
      <c r="AY747">
        <v>844.99</v>
      </c>
      <c r="AZ747">
        <v>372.49</v>
      </c>
      <c r="BA747">
        <v>1343</v>
      </c>
      <c r="BB747">
        <v>1339</v>
      </c>
      <c r="BC747">
        <v>14999</v>
      </c>
      <c r="BD747">
        <v>561.5</v>
      </c>
      <c r="BE747">
        <v>382.4</v>
      </c>
      <c r="BF747">
        <v>372.49</v>
      </c>
      <c r="BG747">
        <v>372.49</v>
      </c>
      <c r="BH747">
        <v>2161.5</v>
      </c>
      <c r="BI747">
        <v>372.49</v>
      </c>
      <c r="BJ747">
        <v>3824</v>
      </c>
      <c r="BK747">
        <v>411.5</v>
      </c>
      <c r="BL747">
        <v>16325</v>
      </c>
      <c r="BM747">
        <v>11274</v>
      </c>
      <c r="BN747">
        <v>2384</v>
      </c>
      <c r="BO747">
        <v>1238.75</v>
      </c>
      <c r="BP747">
        <v>3141.25</v>
      </c>
      <c r="BQ747">
        <v>372.49</v>
      </c>
      <c r="BR747">
        <v>201.24</v>
      </c>
      <c r="BS747">
        <v>7760415</v>
      </c>
      <c r="BT747">
        <v>80157</v>
      </c>
      <c r="BU747" t="str">
        <f>SRP[[#This Row],[Tier]]&amp;" - "&amp;DOLLAR(SRP[[#This Row],[United States]],2)&amp;" USD"</f>
        <v>745 - $372.49 USD</v>
      </c>
      <c r="BV747" t="str">
        <f>WSP[[#This Row],[LOOKUP]]</f>
        <v>745 - $260.74 USD</v>
      </c>
    </row>
    <row r="748" spans="1:74" x14ac:dyDescent="0.25">
      <c r="A748">
        <v>746</v>
      </c>
      <c r="B748">
        <v>372.99</v>
      </c>
      <c r="C748">
        <v>28348</v>
      </c>
      <c r="D748">
        <v>2114</v>
      </c>
      <c r="E748">
        <v>549.45000000000005</v>
      </c>
      <c r="F748">
        <v>372.99</v>
      </c>
      <c r="G748">
        <v>33170</v>
      </c>
      <c r="H748">
        <v>372.99</v>
      </c>
      <c r="I748">
        <v>745</v>
      </c>
      <c r="J748">
        <v>559.5</v>
      </c>
      <c r="K748">
        <v>372.99</v>
      </c>
      <c r="L748">
        <v>196400</v>
      </c>
      <c r="M748">
        <v>1491</v>
      </c>
      <c r="N748">
        <v>472900</v>
      </c>
      <c r="O748">
        <v>186500</v>
      </c>
      <c r="P748">
        <v>2238</v>
      </c>
      <c r="Q748">
        <v>372.99</v>
      </c>
      <c r="R748">
        <v>7459</v>
      </c>
      <c r="S748">
        <v>2010</v>
      </c>
      <c r="T748">
        <v>2399.5</v>
      </c>
      <c r="U748">
        <v>372.99</v>
      </c>
      <c r="V748">
        <v>372.99</v>
      </c>
      <c r="W748">
        <v>372.99</v>
      </c>
      <c r="X748">
        <v>372.99</v>
      </c>
      <c r="Y748">
        <v>372.99</v>
      </c>
      <c r="Z748">
        <v>4498</v>
      </c>
      <c r="AA748">
        <v>74590</v>
      </c>
      <c r="AB748">
        <v>48489</v>
      </c>
      <c r="AC748">
        <v>8960</v>
      </c>
      <c r="AD748">
        <v>3700000</v>
      </c>
      <c r="AE748">
        <v>372.99</v>
      </c>
      <c r="AF748">
        <v>1835</v>
      </c>
      <c r="AG748">
        <v>372.99</v>
      </c>
      <c r="AH748">
        <v>29212</v>
      </c>
      <c r="AI748">
        <v>55849</v>
      </c>
      <c r="AJ748">
        <v>370900</v>
      </c>
      <c r="AK748">
        <v>372.99</v>
      </c>
      <c r="AL748">
        <v>412</v>
      </c>
      <c r="AM748">
        <v>1004.1</v>
      </c>
      <c r="AN748">
        <v>372.99</v>
      </c>
      <c r="AO748">
        <v>1129</v>
      </c>
      <c r="AP748">
        <v>372.99</v>
      </c>
      <c r="AQ748">
        <v>111649</v>
      </c>
      <c r="AR748">
        <v>5171</v>
      </c>
      <c r="AS748">
        <v>372.99</v>
      </c>
      <c r="AT748">
        <v>392.95</v>
      </c>
      <c r="AU748">
        <v>2164</v>
      </c>
      <c r="AV748">
        <v>35334</v>
      </c>
      <c r="AW748">
        <v>1007.1</v>
      </c>
      <c r="AX748">
        <v>15119</v>
      </c>
      <c r="AY748">
        <v>845.99</v>
      </c>
      <c r="AZ748">
        <v>372.99</v>
      </c>
      <c r="BA748">
        <v>1344.8</v>
      </c>
      <c r="BB748">
        <v>1340.8</v>
      </c>
      <c r="BC748">
        <v>15019</v>
      </c>
      <c r="BD748">
        <v>562</v>
      </c>
      <c r="BE748">
        <v>382.9</v>
      </c>
      <c r="BF748">
        <v>372.99</v>
      </c>
      <c r="BG748">
        <v>372.99</v>
      </c>
      <c r="BH748">
        <v>2164</v>
      </c>
      <c r="BI748">
        <v>372.99</v>
      </c>
      <c r="BJ748">
        <v>3829</v>
      </c>
      <c r="BK748">
        <v>412</v>
      </c>
      <c r="BL748">
        <v>16348</v>
      </c>
      <c r="BM748">
        <v>11289</v>
      </c>
      <c r="BN748">
        <v>2387.1999999999998</v>
      </c>
      <c r="BO748">
        <v>1240.5</v>
      </c>
      <c r="BP748">
        <v>3145.5</v>
      </c>
      <c r="BQ748">
        <v>372.99</v>
      </c>
      <c r="BR748">
        <v>201.49</v>
      </c>
      <c r="BS748">
        <v>7770832</v>
      </c>
      <c r="BT748">
        <v>80264.600000000006</v>
      </c>
      <c r="BU748" t="str">
        <f>SRP[[#This Row],[Tier]]&amp;" - "&amp;DOLLAR(SRP[[#This Row],[United States]],2)&amp;" USD"</f>
        <v>746 - $372.99 USD</v>
      </c>
      <c r="BV748" t="str">
        <f>WSP[[#This Row],[LOOKUP]]</f>
        <v>746 - $261.09 USD</v>
      </c>
    </row>
    <row r="749" spans="1:74" x14ac:dyDescent="0.25">
      <c r="A749">
        <v>747</v>
      </c>
      <c r="B749">
        <v>373.49</v>
      </c>
      <c r="C749">
        <v>28386</v>
      </c>
      <c r="D749">
        <v>2116.5</v>
      </c>
      <c r="E749">
        <v>550.20000000000005</v>
      </c>
      <c r="F749">
        <v>373.49</v>
      </c>
      <c r="G749">
        <v>33215</v>
      </c>
      <c r="H749">
        <v>373.49</v>
      </c>
      <c r="I749">
        <v>746</v>
      </c>
      <c r="J749">
        <v>560.25</v>
      </c>
      <c r="K749">
        <v>373.49</v>
      </c>
      <c r="L749">
        <v>196650</v>
      </c>
      <c r="M749">
        <v>1493</v>
      </c>
      <c r="N749">
        <v>473400</v>
      </c>
      <c r="O749">
        <v>186750</v>
      </c>
      <c r="P749">
        <v>2241</v>
      </c>
      <c r="Q749">
        <v>373.49</v>
      </c>
      <c r="R749">
        <v>7469</v>
      </c>
      <c r="S749">
        <v>2012.5</v>
      </c>
      <c r="T749">
        <v>2402.75</v>
      </c>
      <c r="U749">
        <v>373.49</v>
      </c>
      <c r="V749">
        <v>373.49</v>
      </c>
      <c r="W749">
        <v>373.49</v>
      </c>
      <c r="X749">
        <v>373.49</v>
      </c>
      <c r="Y749">
        <v>373.49</v>
      </c>
      <c r="Z749">
        <v>4504.5</v>
      </c>
      <c r="AA749">
        <v>74690</v>
      </c>
      <c r="AB749">
        <v>48554</v>
      </c>
      <c r="AC749">
        <v>8970</v>
      </c>
      <c r="AD749">
        <v>3705000</v>
      </c>
      <c r="AE749">
        <v>373.49</v>
      </c>
      <c r="AF749">
        <v>1837.5</v>
      </c>
      <c r="AG749">
        <v>373.49</v>
      </c>
      <c r="AH749">
        <v>29234</v>
      </c>
      <c r="AI749">
        <v>55924</v>
      </c>
      <c r="AJ749">
        <v>371400</v>
      </c>
      <c r="AK749">
        <v>373.49</v>
      </c>
      <c r="AL749">
        <v>412.5</v>
      </c>
      <c r="AM749">
        <v>1005.45</v>
      </c>
      <c r="AN749">
        <v>373.49</v>
      </c>
      <c r="AO749">
        <v>1131</v>
      </c>
      <c r="AP749">
        <v>373.49</v>
      </c>
      <c r="AQ749">
        <v>111799</v>
      </c>
      <c r="AR749">
        <v>5178</v>
      </c>
      <c r="AS749">
        <v>373.49</v>
      </c>
      <c r="AT749">
        <v>393.45</v>
      </c>
      <c r="AU749">
        <v>2166.5</v>
      </c>
      <c r="AV749">
        <v>35381.5</v>
      </c>
      <c r="AW749">
        <v>1008.45</v>
      </c>
      <c r="AX749">
        <v>15139</v>
      </c>
      <c r="AY749">
        <v>846.99</v>
      </c>
      <c r="AZ749">
        <v>373.49</v>
      </c>
      <c r="BA749">
        <v>1346.6</v>
      </c>
      <c r="BB749">
        <v>1342.6</v>
      </c>
      <c r="BC749">
        <v>15039</v>
      </c>
      <c r="BD749">
        <v>562.5</v>
      </c>
      <c r="BE749">
        <v>383.4</v>
      </c>
      <c r="BF749">
        <v>373.49</v>
      </c>
      <c r="BG749">
        <v>373.49</v>
      </c>
      <c r="BH749">
        <v>2166.5</v>
      </c>
      <c r="BI749">
        <v>373.49</v>
      </c>
      <c r="BJ749">
        <v>3834</v>
      </c>
      <c r="BK749">
        <v>412.5</v>
      </c>
      <c r="BL749">
        <v>16371</v>
      </c>
      <c r="BM749">
        <v>11304</v>
      </c>
      <c r="BN749">
        <v>2390.4</v>
      </c>
      <c r="BO749">
        <v>1242.25</v>
      </c>
      <c r="BP749">
        <v>3149.75</v>
      </c>
      <c r="BQ749">
        <v>373.49</v>
      </c>
      <c r="BR749">
        <v>201.74</v>
      </c>
      <c r="BS749">
        <v>7781249</v>
      </c>
      <c r="BT749">
        <v>80372.2</v>
      </c>
      <c r="BU749" t="str">
        <f>SRP[[#This Row],[Tier]]&amp;" - "&amp;DOLLAR(SRP[[#This Row],[United States]],2)&amp;" USD"</f>
        <v>747 - $373.49 USD</v>
      </c>
      <c r="BV749" t="str">
        <f>WSP[[#This Row],[LOOKUP]]</f>
        <v>747 - $261.44 USD</v>
      </c>
    </row>
    <row r="750" spans="1:74" x14ac:dyDescent="0.25">
      <c r="A750">
        <v>748</v>
      </c>
      <c r="B750">
        <v>373.99</v>
      </c>
      <c r="C750">
        <v>28424</v>
      </c>
      <c r="D750">
        <v>2119</v>
      </c>
      <c r="E750">
        <v>550.95000000000005</v>
      </c>
      <c r="F750">
        <v>373.99</v>
      </c>
      <c r="G750">
        <v>33260</v>
      </c>
      <c r="H750">
        <v>373.99</v>
      </c>
      <c r="I750">
        <v>747</v>
      </c>
      <c r="J750">
        <v>561</v>
      </c>
      <c r="K750">
        <v>373.99</v>
      </c>
      <c r="L750">
        <v>196900</v>
      </c>
      <c r="M750">
        <v>1495</v>
      </c>
      <c r="N750">
        <v>473900</v>
      </c>
      <c r="O750">
        <v>187000</v>
      </c>
      <c r="P750">
        <v>2244</v>
      </c>
      <c r="Q750">
        <v>373.99</v>
      </c>
      <c r="R750">
        <v>7479</v>
      </c>
      <c r="S750">
        <v>2015</v>
      </c>
      <c r="T750">
        <v>2406</v>
      </c>
      <c r="U750">
        <v>373.99</v>
      </c>
      <c r="V750">
        <v>373.99</v>
      </c>
      <c r="W750">
        <v>373.99</v>
      </c>
      <c r="X750">
        <v>373.99</v>
      </c>
      <c r="Y750">
        <v>373.99</v>
      </c>
      <c r="Z750">
        <v>4511</v>
      </c>
      <c r="AA750">
        <v>74790</v>
      </c>
      <c r="AB750">
        <v>48619</v>
      </c>
      <c r="AC750">
        <v>8980</v>
      </c>
      <c r="AD750">
        <v>3710000</v>
      </c>
      <c r="AE750">
        <v>373.99</v>
      </c>
      <c r="AF750">
        <v>1840</v>
      </c>
      <c r="AG750">
        <v>373.99</v>
      </c>
      <c r="AH750">
        <v>29256</v>
      </c>
      <c r="AI750">
        <v>55999</v>
      </c>
      <c r="AJ750">
        <v>371900</v>
      </c>
      <c r="AK750">
        <v>373.99</v>
      </c>
      <c r="AL750">
        <v>413</v>
      </c>
      <c r="AM750">
        <v>1006.8</v>
      </c>
      <c r="AN750">
        <v>373.99</v>
      </c>
      <c r="AO750">
        <v>1132</v>
      </c>
      <c r="AP750">
        <v>373.99</v>
      </c>
      <c r="AQ750">
        <v>111949</v>
      </c>
      <c r="AR750">
        <v>5185</v>
      </c>
      <c r="AS750">
        <v>373.99</v>
      </c>
      <c r="AT750">
        <v>393.95</v>
      </c>
      <c r="AU750">
        <v>2169</v>
      </c>
      <c r="AV750">
        <v>35429</v>
      </c>
      <c r="AW750">
        <v>1009.8</v>
      </c>
      <c r="AX750">
        <v>15159</v>
      </c>
      <c r="AY750">
        <v>847.99</v>
      </c>
      <c r="AZ750">
        <v>373.99</v>
      </c>
      <c r="BA750">
        <v>1348.4</v>
      </c>
      <c r="BB750">
        <v>1344.4</v>
      </c>
      <c r="BC750">
        <v>15059</v>
      </c>
      <c r="BD750">
        <v>563</v>
      </c>
      <c r="BE750">
        <v>383.9</v>
      </c>
      <c r="BF750">
        <v>373.99</v>
      </c>
      <c r="BG750">
        <v>373.99</v>
      </c>
      <c r="BH750">
        <v>2169</v>
      </c>
      <c r="BI750">
        <v>373.99</v>
      </c>
      <c r="BJ750">
        <v>3839</v>
      </c>
      <c r="BK750">
        <v>413</v>
      </c>
      <c r="BL750">
        <v>16394</v>
      </c>
      <c r="BM750">
        <v>11319</v>
      </c>
      <c r="BN750">
        <v>2393.6</v>
      </c>
      <c r="BO750">
        <v>1244</v>
      </c>
      <c r="BP750">
        <v>3154</v>
      </c>
      <c r="BQ750">
        <v>373.99</v>
      </c>
      <c r="BR750">
        <v>201.99</v>
      </c>
      <c r="BS750">
        <v>7791666</v>
      </c>
      <c r="BT750">
        <v>80479.8</v>
      </c>
      <c r="BU750" t="str">
        <f>SRP[[#This Row],[Tier]]&amp;" - "&amp;DOLLAR(SRP[[#This Row],[United States]],2)&amp;" USD"</f>
        <v>748 - $373.99 USD</v>
      </c>
      <c r="BV750" t="str">
        <f>WSP[[#This Row],[LOOKUP]]</f>
        <v>748 - $261.79 USD</v>
      </c>
    </row>
    <row r="751" spans="1:74" x14ac:dyDescent="0.25">
      <c r="A751">
        <v>749</v>
      </c>
      <c r="B751">
        <v>374.49</v>
      </c>
      <c r="C751">
        <v>28462</v>
      </c>
      <c r="D751">
        <v>2121.5</v>
      </c>
      <c r="E751">
        <v>551.70000000000005</v>
      </c>
      <c r="F751">
        <v>374.49</v>
      </c>
      <c r="G751">
        <v>33305</v>
      </c>
      <c r="H751">
        <v>374.49</v>
      </c>
      <c r="I751">
        <v>748</v>
      </c>
      <c r="J751">
        <v>561.75</v>
      </c>
      <c r="K751">
        <v>374.49</v>
      </c>
      <c r="L751">
        <v>197150</v>
      </c>
      <c r="M751">
        <v>1497</v>
      </c>
      <c r="N751">
        <v>474400</v>
      </c>
      <c r="O751">
        <v>187250</v>
      </c>
      <c r="P751">
        <v>2247</v>
      </c>
      <c r="Q751">
        <v>374.49</v>
      </c>
      <c r="R751">
        <v>7489</v>
      </c>
      <c r="S751">
        <v>2017.5</v>
      </c>
      <c r="T751">
        <v>2409.25</v>
      </c>
      <c r="U751">
        <v>374.49</v>
      </c>
      <c r="V751">
        <v>374.49</v>
      </c>
      <c r="W751">
        <v>374.49</v>
      </c>
      <c r="X751">
        <v>374.49</v>
      </c>
      <c r="Y751">
        <v>374.49</v>
      </c>
      <c r="Z751">
        <v>4517.5</v>
      </c>
      <c r="AA751">
        <v>74890</v>
      </c>
      <c r="AB751">
        <v>48684</v>
      </c>
      <c r="AC751">
        <v>8990</v>
      </c>
      <c r="AD751">
        <v>3715000</v>
      </c>
      <c r="AE751">
        <v>374.49</v>
      </c>
      <c r="AF751">
        <v>1842.5</v>
      </c>
      <c r="AG751">
        <v>374.49</v>
      </c>
      <c r="AH751">
        <v>29278</v>
      </c>
      <c r="AI751">
        <v>56074</v>
      </c>
      <c r="AJ751">
        <v>372400</v>
      </c>
      <c r="AK751">
        <v>374.49</v>
      </c>
      <c r="AL751">
        <v>413.5</v>
      </c>
      <c r="AM751">
        <v>1008.15</v>
      </c>
      <c r="AN751">
        <v>374.49</v>
      </c>
      <c r="AO751">
        <v>1134</v>
      </c>
      <c r="AP751">
        <v>374.49</v>
      </c>
      <c r="AQ751">
        <v>112099</v>
      </c>
      <c r="AR751">
        <v>5192</v>
      </c>
      <c r="AS751">
        <v>374.49</v>
      </c>
      <c r="AT751">
        <v>394.45</v>
      </c>
      <c r="AU751">
        <v>2171.5</v>
      </c>
      <c r="AV751">
        <v>35476.5</v>
      </c>
      <c r="AW751">
        <v>1011.15</v>
      </c>
      <c r="AX751">
        <v>15179</v>
      </c>
      <c r="AY751">
        <v>848.99</v>
      </c>
      <c r="AZ751">
        <v>374.49</v>
      </c>
      <c r="BA751">
        <v>1350.2</v>
      </c>
      <c r="BB751">
        <v>1346.2</v>
      </c>
      <c r="BC751">
        <v>15079</v>
      </c>
      <c r="BD751">
        <v>563.5</v>
      </c>
      <c r="BE751">
        <v>384.4</v>
      </c>
      <c r="BF751">
        <v>374.49</v>
      </c>
      <c r="BG751">
        <v>374.49</v>
      </c>
      <c r="BH751">
        <v>2171.5</v>
      </c>
      <c r="BI751">
        <v>374.49</v>
      </c>
      <c r="BJ751">
        <v>3844</v>
      </c>
      <c r="BK751">
        <v>413.5</v>
      </c>
      <c r="BL751">
        <v>16417</v>
      </c>
      <c r="BM751">
        <v>11334</v>
      </c>
      <c r="BN751">
        <v>2396.8000000000002</v>
      </c>
      <c r="BO751">
        <v>1245.75</v>
      </c>
      <c r="BP751">
        <v>3158.25</v>
      </c>
      <c r="BQ751">
        <v>374.49</v>
      </c>
      <c r="BR751">
        <v>202.24</v>
      </c>
      <c r="BS751">
        <v>7802083</v>
      </c>
      <c r="BT751">
        <v>80587.399999999994</v>
      </c>
      <c r="BU751" t="str">
        <f>SRP[[#This Row],[Tier]]&amp;" - "&amp;DOLLAR(SRP[[#This Row],[United States]],2)&amp;" USD"</f>
        <v>749 - $374.49 USD</v>
      </c>
      <c r="BV751" t="str">
        <f>WSP[[#This Row],[LOOKUP]]</f>
        <v>749 - $262.14 USD</v>
      </c>
    </row>
    <row r="752" spans="1:74" x14ac:dyDescent="0.25">
      <c r="A752">
        <v>750</v>
      </c>
      <c r="B752">
        <v>374.99</v>
      </c>
      <c r="C752">
        <v>28500</v>
      </c>
      <c r="D752">
        <v>2124</v>
      </c>
      <c r="E752">
        <v>552.45000000000005</v>
      </c>
      <c r="F752">
        <v>374.99</v>
      </c>
      <c r="G752">
        <v>33350</v>
      </c>
      <c r="H752">
        <v>374.99</v>
      </c>
      <c r="I752">
        <v>749</v>
      </c>
      <c r="J752">
        <v>562.5</v>
      </c>
      <c r="K752">
        <v>374.99</v>
      </c>
      <c r="L752">
        <v>197400</v>
      </c>
      <c r="M752">
        <v>1499</v>
      </c>
      <c r="N752">
        <v>474900</v>
      </c>
      <c r="O752">
        <v>187500</v>
      </c>
      <c r="P752">
        <v>2250</v>
      </c>
      <c r="Q752">
        <v>374.99</v>
      </c>
      <c r="R752">
        <v>7499</v>
      </c>
      <c r="S752">
        <v>2020</v>
      </c>
      <c r="T752">
        <v>2412.5</v>
      </c>
      <c r="U752">
        <v>374.99</v>
      </c>
      <c r="V752">
        <v>374.99</v>
      </c>
      <c r="W752">
        <v>374.99</v>
      </c>
      <c r="X752">
        <v>374.99</v>
      </c>
      <c r="Y752">
        <v>374.99</v>
      </c>
      <c r="Z752">
        <v>4524</v>
      </c>
      <c r="AA752">
        <v>74990</v>
      </c>
      <c r="AB752">
        <v>48749</v>
      </c>
      <c r="AC752">
        <v>9000</v>
      </c>
      <c r="AD752">
        <v>3720000</v>
      </c>
      <c r="AE752">
        <v>374.99</v>
      </c>
      <c r="AF752">
        <v>1845</v>
      </c>
      <c r="AG752">
        <v>374.99</v>
      </c>
      <c r="AH752">
        <v>29300</v>
      </c>
      <c r="AI752">
        <v>56149</v>
      </c>
      <c r="AJ752">
        <v>372900</v>
      </c>
      <c r="AK752">
        <v>374.99</v>
      </c>
      <c r="AL752">
        <v>414</v>
      </c>
      <c r="AM752">
        <v>1009.5</v>
      </c>
      <c r="AN752">
        <v>374.99</v>
      </c>
      <c r="AO752">
        <v>1135</v>
      </c>
      <c r="AP752">
        <v>374.99</v>
      </c>
      <c r="AQ752">
        <v>112249</v>
      </c>
      <c r="AR752">
        <v>5199</v>
      </c>
      <c r="AS752">
        <v>374.99</v>
      </c>
      <c r="AT752">
        <v>394.95</v>
      </c>
      <c r="AU752">
        <v>2174</v>
      </c>
      <c r="AV752">
        <v>35524</v>
      </c>
      <c r="AW752">
        <v>1012.5</v>
      </c>
      <c r="AX752">
        <v>15199</v>
      </c>
      <c r="AY752">
        <v>849.99</v>
      </c>
      <c r="AZ752">
        <v>374.99</v>
      </c>
      <c r="BA752">
        <v>1352</v>
      </c>
      <c r="BB752">
        <v>1348</v>
      </c>
      <c r="BC752">
        <v>15099</v>
      </c>
      <c r="BD752">
        <v>564</v>
      </c>
      <c r="BE752">
        <v>384.9</v>
      </c>
      <c r="BF752">
        <v>374.99</v>
      </c>
      <c r="BG752">
        <v>374.99</v>
      </c>
      <c r="BH752">
        <v>2174</v>
      </c>
      <c r="BI752">
        <v>374.99</v>
      </c>
      <c r="BJ752">
        <v>3849</v>
      </c>
      <c r="BK752">
        <v>414</v>
      </c>
      <c r="BL752">
        <v>16440</v>
      </c>
      <c r="BM752">
        <v>11349</v>
      </c>
      <c r="BN752">
        <v>2400</v>
      </c>
      <c r="BO752">
        <v>1247.5</v>
      </c>
      <c r="BP752">
        <v>3162.5</v>
      </c>
      <c r="BQ752">
        <v>374.99</v>
      </c>
      <c r="BR752">
        <v>202.49</v>
      </c>
      <c r="BS752">
        <v>7812500</v>
      </c>
      <c r="BT752">
        <v>80695</v>
      </c>
      <c r="BU752" t="str">
        <f>SRP[[#This Row],[Tier]]&amp;" - "&amp;DOLLAR(SRP[[#This Row],[United States]],2)&amp;" USD"</f>
        <v>750 - $374.99 USD</v>
      </c>
      <c r="BV752" t="str">
        <f>WSP[[#This Row],[LOOKUP]]</f>
        <v>750 - $262.49 USD</v>
      </c>
    </row>
    <row r="753" spans="1:74" x14ac:dyDescent="0.25">
      <c r="A753">
        <v>751</v>
      </c>
      <c r="B753">
        <v>375.49</v>
      </c>
      <c r="C753">
        <v>28538</v>
      </c>
      <c r="D753">
        <v>2126.5</v>
      </c>
      <c r="E753">
        <v>553.20000000000005</v>
      </c>
      <c r="F753">
        <v>375.49</v>
      </c>
      <c r="G753">
        <v>33395</v>
      </c>
      <c r="H753">
        <v>375.49</v>
      </c>
      <c r="I753">
        <v>750</v>
      </c>
      <c r="J753">
        <v>563.25</v>
      </c>
      <c r="K753">
        <v>375.49</v>
      </c>
      <c r="L753">
        <v>197650</v>
      </c>
      <c r="M753">
        <v>1501</v>
      </c>
      <c r="N753">
        <v>475400</v>
      </c>
      <c r="O753">
        <v>187750</v>
      </c>
      <c r="P753">
        <v>2253</v>
      </c>
      <c r="Q753">
        <v>375.49</v>
      </c>
      <c r="R753">
        <v>7509</v>
      </c>
      <c r="S753">
        <v>2022.5</v>
      </c>
      <c r="T753">
        <v>2415.75</v>
      </c>
      <c r="U753">
        <v>375.49</v>
      </c>
      <c r="V753">
        <v>375.49</v>
      </c>
      <c r="W753">
        <v>375.49</v>
      </c>
      <c r="X753">
        <v>375.49</v>
      </c>
      <c r="Y753">
        <v>375.49</v>
      </c>
      <c r="Z753">
        <v>4530.5</v>
      </c>
      <c r="AA753">
        <v>75090</v>
      </c>
      <c r="AB753">
        <v>48814</v>
      </c>
      <c r="AC753">
        <v>9010</v>
      </c>
      <c r="AD753">
        <v>3725000</v>
      </c>
      <c r="AE753">
        <v>375.49</v>
      </c>
      <c r="AF753">
        <v>1847.5</v>
      </c>
      <c r="AG753">
        <v>375.49</v>
      </c>
      <c r="AH753">
        <v>29322</v>
      </c>
      <c r="AI753">
        <v>56224</v>
      </c>
      <c r="AJ753">
        <v>373400</v>
      </c>
      <c r="AK753">
        <v>375.49</v>
      </c>
      <c r="AL753">
        <v>414.5</v>
      </c>
      <c r="AM753">
        <v>1010.85</v>
      </c>
      <c r="AN753">
        <v>375.49</v>
      </c>
      <c r="AO753">
        <v>1137</v>
      </c>
      <c r="AP753">
        <v>375.49</v>
      </c>
      <c r="AQ753">
        <v>112399</v>
      </c>
      <c r="AR753">
        <v>5206</v>
      </c>
      <c r="AS753">
        <v>375.49</v>
      </c>
      <c r="AT753">
        <v>395.45</v>
      </c>
      <c r="AU753">
        <v>2176.5</v>
      </c>
      <c r="AV753">
        <v>35571.5</v>
      </c>
      <c r="AW753">
        <v>1013.85</v>
      </c>
      <c r="AX753">
        <v>15219</v>
      </c>
      <c r="AY753">
        <v>850.99</v>
      </c>
      <c r="AZ753">
        <v>375.49</v>
      </c>
      <c r="BA753">
        <v>1353.8</v>
      </c>
      <c r="BB753">
        <v>1349.8</v>
      </c>
      <c r="BC753">
        <v>15119</v>
      </c>
      <c r="BD753">
        <v>564.5</v>
      </c>
      <c r="BE753">
        <v>385.4</v>
      </c>
      <c r="BF753">
        <v>375.49</v>
      </c>
      <c r="BG753">
        <v>375.49</v>
      </c>
      <c r="BH753">
        <v>2176.5</v>
      </c>
      <c r="BI753">
        <v>375.49</v>
      </c>
      <c r="BJ753">
        <v>3854</v>
      </c>
      <c r="BK753">
        <v>414.5</v>
      </c>
      <c r="BL753">
        <v>16463</v>
      </c>
      <c r="BM753">
        <v>11364</v>
      </c>
      <c r="BN753">
        <v>2403.1999999999998</v>
      </c>
      <c r="BO753">
        <v>1249.25</v>
      </c>
      <c r="BP753">
        <v>3166.75</v>
      </c>
      <c r="BQ753">
        <v>375.49</v>
      </c>
      <c r="BR753">
        <v>202.74</v>
      </c>
      <c r="BS753">
        <v>7822917</v>
      </c>
      <c r="BT753">
        <v>80802.600000000006</v>
      </c>
      <c r="BU753" t="str">
        <f>SRP[[#This Row],[Tier]]&amp;" - "&amp;DOLLAR(SRP[[#This Row],[United States]],2)&amp;" USD"</f>
        <v>751 - $375.49 USD</v>
      </c>
      <c r="BV753" t="str">
        <f>WSP[[#This Row],[LOOKUP]]</f>
        <v>751 - $262.84 USD</v>
      </c>
    </row>
    <row r="754" spans="1:74" x14ac:dyDescent="0.25">
      <c r="A754">
        <v>752</v>
      </c>
      <c r="B754">
        <v>375.99</v>
      </c>
      <c r="C754">
        <v>28576</v>
      </c>
      <c r="D754">
        <v>2129</v>
      </c>
      <c r="E754">
        <v>553.95000000000005</v>
      </c>
      <c r="F754">
        <v>375.99</v>
      </c>
      <c r="G754">
        <v>33440</v>
      </c>
      <c r="H754">
        <v>375.99</v>
      </c>
      <c r="I754">
        <v>751</v>
      </c>
      <c r="J754">
        <v>564</v>
      </c>
      <c r="K754">
        <v>375.99</v>
      </c>
      <c r="L754">
        <v>197900</v>
      </c>
      <c r="M754">
        <v>1503</v>
      </c>
      <c r="N754">
        <v>475900</v>
      </c>
      <c r="O754">
        <v>188000</v>
      </c>
      <c r="P754">
        <v>2256</v>
      </c>
      <c r="Q754">
        <v>375.99</v>
      </c>
      <c r="R754">
        <v>7519</v>
      </c>
      <c r="S754">
        <v>2025</v>
      </c>
      <c r="T754">
        <v>2419</v>
      </c>
      <c r="U754">
        <v>375.99</v>
      </c>
      <c r="V754">
        <v>375.99</v>
      </c>
      <c r="W754">
        <v>375.99</v>
      </c>
      <c r="X754">
        <v>375.99</v>
      </c>
      <c r="Y754">
        <v>375.99</v>
      </c>
      <c r="Z754">
        <v>4537</v>
      </c>
      <c r="AA754">
        <v>75190</v>
      </c>
      <c r="AB754">
        <v>48879</v>
      </c>
      <c r="AC754">
        <v>9020</v>
      </c>
      <c r="AD754">
        <v>3730000</v>
      </c>
      <c r="AE754">
        <v>375.99</v>
      </c>
      <c r="AF754">
        <v>1850</v>
      </c>
      <c r="AG754">
        <v>375.99</v>
      </c>
      <c r="AH754">
        <v>29344</v>
      </c>
      <c r="AI754">
        <v>56299</v>
      </c>
      <c r="AJ754">
        <v>373900</v>
      </c>
      <c r="AK754">
        <v>375.99</v>
      </c>
      <c r="AL754">
        <v>415</v>
      </c>
      <c r="AM754">
        <v>1012.2</v>
      </c>
      <c r="AN754">
        <v>375.99</v>
      </c>
      <c r="AO754">
        <v>1138</v>
      </c>
      <c r="AP754">
        <v>375.99</v>
      </c>
      <c r="AQ754">
        <v>112549</v>
      </c>
      <c r="AR754">
        <v>5213</v>
      </c>
      <c r="AS754">
        <v>375.99</v>
      </c>
      <c r="AT754">
        <v>395.95</v>
      </c>
      <c r="AU754">
        <v>2179</v>
      </c>
      <c r="AV754">
        <v>35619</v>
      </c>
      <c r="AW754">
        <v>1015.2</v>
      </c>
      <c r="AX754">
        <v>15239</v>
      </c>
      <c r="AY754">
        <v>851.99</v>
      </c>
      <c r="AZ754">
        <v>375.99</v>
      </c>
      <c r="BA754">
        <v>1355.6</v>
      </c>
      <c r="BB754">
        <v>1351.6</v>
      </c>
      <c r="BC754">
        <v>15139</v>
      </c>
      <c r="BD754">
        <v>565</v>
      </c>
      <c r="BE754">
        <v>385.9</v>
      </c>
      <c r="BF754">
        <v>375.99</v>
      </c>
      <c r="BG754">
        <v>375.99</v>
      </c>
      <c r="BH754">
        <v>2179</v>
      </c>
      <c r="BI754">
        <v>375.99</v>
      </c>
      <c r="BJ754">
        <v>3859</v>
      </c>
      <c r="BK754">
        <v>415</v>
      </c>
      <c r="BL754">
        <v>16486</v>
      </c>
      <c r="BM754">
        <v>11379</v>
      </c>
      <c r="BN754">
        <v>2406.4</v>
      </c>
      <c r="BO754">
        <v>1251</v>
      </c>
      <c r="BP754">
        <v>3171</v>
      </c>
      <c r="BQ754">
        <v>375.99</v>
      </c>
      <c r="BR754">
        <v>202.99</v>
      </c>
      <c r="BS754">
        <v>7833334</v>
      </c>
      <c r="BT754">
        <v>80910.2</v>
      </c>
      <c r="BU754" t="str">
        <f>SRP[[#This Row],[Tier]]&amp;" - "&amp;DOLLAR(SRP[[#This Row],[United States]],2)&amp;" USD"</f>
        <v>752 - $375.99 USD</v>
      </c>
      <c r="BV754" t="str">
        <f>WSP[[#This Row],[LOOKUP]]</f>
        <v>752 - $263.19 USD</v>
      </c>
    </row>
    <row r="755" spans="1:74" x14ac:dyDescent="0.25">
      <c r="A755">
        <v>753</v>
      </c>
      <c r="B755">
        <v>376.49</v>
      </c>
      <c r="C755">
        <v>28614</v>
      </c>
      <c r="D755">
        <v>2131.5</v>
      </c>
      <c r="E755">
        <v>554.70000000000005</v>
      </c>
      <c r="F755">
        <v>376.49</v>
      </c>
      <c r="G755">
        <v>33485</v>
      </c>
      <c r="H755">
        <v>376.49</v>
      </c>
      <c r="I755">
        <v>752</v>
      </c>
      <c r="J755">
        <v>564.75</v>
      </c>
      <c r="K755">
        <v>376.49</v>
      </c>
      <c r="L755">
        <v>198150</v>
      </c>
      <c r="M755">
        <v>1505</v>
      </c>
      <c r="N755">
        <v>476400</v>
      </c>
      <c r="O755">
        <v>188250</v>
      </c>
      <c r="P755">
        <v>2259</v>
      </c>
      <c r="Q755">
        <v>376.49</v>
      </c>
      <c r="R755">
        <v>7529</v>
      </c>
      <c r="S755">
        <v>2027.5</v>
      </c>
      <c r="T755">
        <v>2422.25</v>
      </c>
      <c r="U755">
        <v>376.49</v>
      </c>
      <c r="V755">
        <v>376.49</v>
      </c>
      <c r="W755">
        <v>376.49</v>
      </c>
      <c r="X755">
        <v>376.49</v>
      </c>
      <c r="Y755">
        <v>376.49</v>
      </c>
      <c r="Z755">
        <v>4543.5</v>
      </c>
      <c r="AA755">
        <v>75290</v>
      </c>
      <c r="AB755">
        <v>48944</v>
      </c>
      <c r="AC755">
        <v>9030</v>
      </c>
      <c r="AD755">
        <v>3735000</v>
      </c>
      <c r="AE755">
        <v>376.49</v>
      </c>
      <c r="AF755">
        <v>1852.5</v>
      </c>
      <c r="AG755">
        <v>376.49</v>
      </c>
      <c r="AH755">
        <v>29366</v>
      </c>
      <c r="AI755">
        <v>56374</v>
      </c>
      <c r="AJ755">
        <v>374400</v>
      </c>
      <c r="AK755">
        <v>376.49</v>
      </c>
      <c r="AL755">
        <v>415.5</v>
      </c>
      <c r="AM755">
        <v>1013.55</v>
      </c>
      <c r="AN755">
        <v>376.49</v>
      </c>
      <c r="AO755">
        <v>1140</v>
      </c>
      <c r="AP755">
        <v>376.49</v>
      </c>
      <c r="AQ755">
        <v>112699</v>
      </c>
      <c r="AR755">
        <v>5220</v>
      </c>
      <c r="AS755">
        <v>376.49</v>
      </c>
      <c r="AT755">
        <v>396.45</v>
      </c>
      <c r="AU755">
        <v>2181.5</v>
      </c>
      <c r="AV755">
        <v>35666.5</v>
      </c>
      <c r="AW755">
        <v>1016.55</v>
      </c>
      <c r="AX755">
        <v>15259</v>
      </c>
      <c r="AY755">
        <v>852.99</v>
      </c>
      <c r="AZ755">
        <v>376.49</v>
      </c>
      <c r="BA755">
        <v>1357.4</v>
      </c>
      <c r="BB755">
        <v>1353.4</v>
      </c>
      <c r="BC755">
        <v>15159</v>
      </c>
      <c r="BD755">
        <v>565.5</v>
      </c>
      <c r="BE755">
        <v>386.4</v>
      </c>
      <c r="BF755">
        <v>376.49</v>
      </c>
      <c r="BG755">
        <v>376.49</v>
      </c>
      <c r="BH755">
        <v>2181.5</v>
      </c>
      <c r="BI755">
        <v>376.49</v>
      </c>
      <c r="BJ755">
        <v>3864</v>
      </c>
      <c r="BK755">
        <v>415.5</v>
      </c>
      <c r="BL755">
        <v>16509</v>
      </c>
      <c r="BM755">
        <v>11394</v>
      </c>
      <c r="BN755">
        <v>2409.6</v>
      </c>
      <c r="BO755">
        <v>1252.75</v>
      </c>
      <c r="BP755">
        <v>3175.25</v>
      </c>
      <c r="BQ755">
        <v>376.49</v>
      </c>
      <c r="BR755">
        <v>203.24</v>
      </c>
      <c r="BS755">
        <v>7843751</v>
      </c>
      <c r="BT755">
        <v>81017.8</v>
      </c>
      <c r="BU755" t="str">
        <f>SRP[[#This Row],[Tier]]&amp;" - "&amp;DOLLAR(SRP[[#This Row],[United States]],2)&amp;" USD"</f>
        <v>753 - $376.49 USD</v>
      </c>
      <c r="BV755" t="str">
        <f>WSP[[#This Row],[LOOKUP]]</f>
        <v>753 - $263.54 USD</v>
      </c>
    </row>
    <row r="756" spans="1:74" x14ac:dyDescent="0.25">
      <c r="A756">
        <v>754</v>
      </c>
      <c r="B756">
        <v>376.99</v>
      </c>
      <c r="C756">
        <v>28652</v>
      </c>
      <c r="D756">
        <v>2134</v>
      </c>
      <c r="E756">
        <v>555.45000000000005</v>
      </c>
      <c r="F756">
        <v>376.99</v>
      </c>
      <c r="G756">
        <v>33530</v>
      </c>
      <c r="H756">
        <v>376.99</v>
      </c>
      <c r="I756">
        <v>753</v>
      </c>
      <c r="J756">
        <v>565.5</v>
      </c>
      <c r="K756">
        <v>376.99</v>
      </c>
      <c r="L756">
        <v>198400</v>
      </c>
      <c r="M756">
        <v>1507</v>
      </c>
      <c r="N756">
        <v>476900</v>
      </c>
      <c r="O756">
        <v>188500</v>
      </c>
      <c r="P756">
        <v>2262</v>
      </c>
      <c r="Q756">
        <v>376.99</v>
      </c>
      <c r="R756">
        <v>7539</v>
      </c>
      <c r="S756">
        <v>2030</v>
      </c>
      <c r="T756">
        <v>2425.5</v>
      </c>
      <c r="U756">
        <v>376.99</v>
      </c>
      <c r="V756">
        <v>376.99</v>
      </c>
      <c r="W756">
        <v>376.99</v>
      </c>
      <c r="X756">
        <v>376.99</v>
      </c>
      <c r="Y756">
        <v>376.99</v>
      </c>
      <c r="Z756">
        <v>4550</v>
      </c>
      <c r="AA756">
        <v>75390</v>
      </c>
      <c r="AB756">
        <v>49009</v>
      </c>
      <c r="AC756">
        <v>9040</v>
      </c>
      <c r="AD756">
        <v>3740000</v>
      </c>
      <c r="AE756">
        <v>376.99</v>
      </c>
      <c r="AF756">
        <v>1855</v>
      </c>
      <c r="AG756">
        <v>376.99</v>
      </c>
      <c r="AH756">
        <v>29388</v>
      </c>
      <c r="AI756">
        <v>56449</v>
      </c>
      <c r="AJ756">
        <v>374900</v>
      </c>
      <c r="AK756">
        <v>376.99</v>
      </c>
      <c r="AL756">
        <v>416</v>
      </c>
      <c r="AM756">
        <v>1014.9</v>
      </c>
      <c r="AN756">
        <v>376.99</v>
      </c>
      <c r="AO756">
        <v>1141</v>
      </c>
      <c r="AP756">
        <v>376.99</v>
      </c>
      <c r="AQ756">
        <v>112849</v>
      </c>
      <c r="AR756">
        <v>5227</v>
      </c>
      <c r="AS756">
        <v>376.99</v>
      </c>
      <c r="AT756">
        <v>396.95</v>
      </c>
      <c r="AU756">
        <v>2184</v>
      </c>
      <c r="AV756">
        <v>35714</v>
      </c>
      <c r="AW756">
        <v>1017.9</v>
      </c>
      <c r="AX756">
        <v>15279</v>
      </c>
      <c r="AY756">
        <v>853.99</v>
      </c>
      <c r="AZ756">
        <v>376.99</v>
      </c>
      <c r="BA756">
        <v>1359.2</v>
      </c>
      <c r="BB756">
        <v>1355.2</v>
      </c>
      <c r="BC756">
        <v>15179</v>
      </c>
      <c r="BD756">
        <v>566</v>
      </c>
      <c r="BE756">
        <v>386.9</v>
      </c>
      <c r="BF756">
        <v>376.99</v>
      </c>
      <c r="BG756">
        <v>376.99</v>
      </c>
      <c r="BH756">
        <v>2184</v>
      </c>
      <c r="BI756">
        <v>376.99</v>
      </c>
      <c r="BJ756">
        <v>3869</v>
      </c>
      <c r="BK756">
        <v>416</v>
      </c>
      <c r="BL756">
        <v>16532</v>
      </c>
      <c r="BM756">
        <v>11409</v>
      </c>
      <c r="BN756">
        <v>2412.8000000000002</v>
      </c>
      <c r="BO756">
        <v>1254.5</v>
      </c>
      <c r="BP756">
        <v>3179.5</v>
      </c>
      <c r="BQ756">
        <v>376.99</v>
      </c>
      <c r="BR756">
        <v>203.49</v>
      </c>
      <c r="BS756">
        <v>7854168</v>
      </c>
      <c r="BT756">
        <v>81125.399999999994</v>
      </c>
      <c r="BU756" t="str">
        <f>SRP[[#This Row],[Tier]]&amp;" - "&amp;DOLLAR(SRP[[#This Row],[United States]],2)&amp;" USD"</f>
        <v>754 - $376.99 USD</v>
      </c>
      <c r="BV756" t="str">
        <f>WSP[[#This Row],[LOOKUP]]</f>
        <v>754 - $263.89 USD</v>
      </c>
    </row>
    <row r="757" spans="1:74" x14ac:dyDescent="0.25">
      <c r="A757">
        <v>755</v>
      </c>
      <c r="B757">
        <v>377.49</v>
      </c>
      <c r="C757">
        <v>28690</v>
      </c>
      <c r="D757">
        <v>2136.5</v>
      </c>
      <c r="E757">
        <v>556.20000000000005</v>
      </c>
      <c r="F757">
        <v>377.49</v>
      </c>
      <c r="G757">
        <v>33575</v>
      </c>
      <c r="H757">
        <v>377.49</v>
      </c>
      <c r="I757">
        <v>754</v>
      </c>
      <c r="J757">
        <v>566.25</v>
      </c>
      <c r="K757">
        <v>377.49</v>
      </c>
      <c r="L757">
        <v>198650</v>
      </c>
      <c r="M757">
        <v>1509</v>
      </c>
      <c r="N757">
        <v>477400</v>
      </c>
      <c r="O757">
        <v>188750</v>
      </c>
      <c r="P757">
        <v>2265</v>
      </c>
      <c r="Q757">
        <v>377.49</v>
      </c>
      <c r="R757">
        <v>7549</v>
      </c>
      <c r="S757">
        <v>2032.5</v>
      </c>
      <c r="T757">
        <v>2428.75</v>
      </c>
      <c r="U757">
        <v>377.49</v>
      </c>
      <c r="V757">
        <v>377.49</v>
      </c>
      <c r="W757">
        <v>377.49</v>
      </c>
      <c r="X757">
        <v>377.49</v>
      </c>
      <c r="Y757">
        <v>377.49</v>
      </c>
      <c r="Z757">
        <v>4556.5</v>
      </c>
      <c r="AA757">
        <v>75490</v>
      </c>
      <c r="AB757">
        <v>49074</v>
      </c>
      <c r="AC757">
        <v>9050</v>
      </c>
      <c r="AD757">
        <v>3745000</v>
      </c>
      <c r="AE757">
        <v>377.49</v>
      </c>
      <c r="AF757">
        <v>1857.5</v>
      </c>
      <c r="AG757">
        <v>377.49</v>
      </c>
      <c r="AH757">
        <v>29410</v>
      </c>
      <c r="AI757">
        <v>56524</v>
      </c>
      <c r="AJ757">
        <v>375400</v>
      </c>
      <c r="AK757">
        <v>377.49</v>
      </c>
      <c r="AL757">
        <v>416.5</v>
      </c>
      <c r="AM757">
        <v>1016.25</v>
      </c>
      <c r="AN757">
        <v>377.49</v>
      </c>
      <c r="AO757">
        <v>1143</v>
      </c>
      <c r="AP757">
        <v>377.49</v>
      </c>
      <c r="AQ757">
        <v>112999</v>
      </c>
      <c r="AR757">
        <v>5234</v>
      </c>
      <c r="AS757">
        <v>377.49</v>
      </c>
      <c r="AT757">
        <v>397.45</v>
      </c>
      <c r="AU757">
        <v>2186.5</v>
      </c>
      <c r="AV757">
        <v>35761.5</v>
      </c>
      <c r="AW757">
        <v>1019.25</v>
      </c>
      <c r="AX757">
        <v>15299</v>
      </c>
      <c r="AY757">
        <v>854.99</v>
      </c>
      <c r="AZ757">
        <v>377.49</v>
      </c>
      <c r="BA757">
        <v>1361</v>
      </c>
      <c r="BB757">
        <v>1357</v>
      </c>
      <c r="BC757">
        <v>15199</v>
      </c>
      <c r="BD757">
        <v>566.5</v>
      </c>
      <c r="BE757">
        <v>387.4</v>
      </c>
      <c r="BF757">
        <v>377.49</v>
      </c>
      <c r="BG757">
        <v>377.49</v>
      </c>
      <c r="BH757">
        <v>2186.5</v>
      </c>
      <c r="BI757">
        <v>377.49</v>
      </c>
      <c r="BJ757">
        <v>3874</v>
      </c>
      <c r="BK757">
        <v>416.5</v>
      </c>
      <c r="BL757">
        <v>16555</v>
      </c>
      <c r="BM757">
        <v>11424</v>
      </c>
      <c r="BN757">
        <v>2416</v>
      </c>
      <c r="BO757">
        <v>1256.25</v>
      </c>
      <c r="BP757">
        <v>3183.75</v>
      </c>
      <c r="BQ757">
        <v>377.49</v>
      </c>
      <c r="BR757">
        <v>203.74</v>
      </c>
      <c r="BS757">
        <v>7864585</v>
      </c>
      <c r="BT757">
        <v>81233</v>
      </c>
      <c r="BU757" t="str">
        <f>SRP[[#This Row],[Tier]]&amp;" - "&amp;DOLLAR(SRP[[#This Row],[United States]],2)&amp;" USD"</f>
        <v>755 - $377.49 USD</v>
      </c>
      <c r="BV757" t="str">
        <f>WSP[[#This Row],[LOOKUP]]</f>
        <v>755 - $264.24 USD</v>
      </c>
    </row>
    <row r="758" spans="1:74" x14ac:dyDescent="0.25">
      <c r="A758">
        <v>756</v>
      </c>
      <c r="B758">
        <v>377.99</v>
      </c>
      <c r="C758">
        <v>28728</v>
      </c>
      <c r="D758">
        <v>2139</v>
      </c>
      <c r="E758">
        <v>556.95000000000005</v>
      </c>
      <c r="F758">
        <v>377.99</v>
      </c>
      <c r="G758">
        <v>33620</v>
      </c>
      <c r="H758">
        <v>377.99</v>
      </c>
      <c r="I758">
        <v>755</v>
      </c>
      <c r="J758">
        <v>567</v>
      </c>
      <c r="K758">
        <v>377.99</v>
      </c>
      <c r="L758">
        <v>198900</v>
      </c>
      <c r="M758">
        <v>1511</v>
      </c>
      <c r="N758">
        <v>477900</v>
      </c>
      <c r="O758">
        <v>189000</v>
      </c>
      <c r="P758">
        <v>2268</v>
      </c>
      <c r="Q758">
        <v>377.99</v>
      </c>
      <c r="R758">
        <v>7559</v>
      </c>
      <c r="S758">
        <v>2035</v>
      </c>
      <c r="T758">
        <v>2432</v>
      </c>
      <c r="U758">
        <v>377.99</v>
      </c>
      <c r="V758">
        <v>377.99</v>
      </c>
      <c r="W758">
        <v>377.99</v>
      </c>
      <c r="X758">
        <v>377.99</v>
      </c>
      <c r="Y758">
        <v>377.99</v>
      </c>
      <c r="Z758">
        <v>4563</v>
      </c>
      <c r="AA758">
        <v>75590</v>
      </c>
      <c r="AB758">
        <v>49139</v>
      </c>
      <c r="AC758">
        <v>9060</v>
      </c>
      <c r="AD758">
        <v>3750000</v>
      </c>
      <c r="AE758">
        <v>377.99</v>
      </c>
      <c r="AF758">
        <v>1860</v>
      </c>
      <c r="AG758">
        <v>377.99</v>
      </c>
      <c r="AH758">
        <v>29432</v>
      </c>
      <c r="AI758">
        <v>56599</v>
      </c>
      <c r="AJ758">
        <v>375900</v>
      </c>
      <c r="AK758">
        <v>377.99</v>
      </c>
      <c r="AL758">
        <v>417</v>
      </c>
      <c r="AM758">
        <v>1017.6</v>
      </c>
      <c r="AN758">
        <v>377.99</v>
      </c>
      <c r="AO758">
        <v>1144</v>
      </c>
      <c r="AP758">
        <v>377.99</v>
      </c>
      <c r="AQ758">
        <v>113149</v>
      </c>
      <c r="AR758">
        <v>5241</v>
      </c>
      <c r="AS758">
        <v>377.99</v>
      </c>
      <c r="AT758">
        <v>397.95</v>
      </c>
      <c r="AU758">
        <v>2189</v>
      </c>
      <c r="AV758">
        <v>35809</v>
      </c>
      <c r="AW758">
        <v>1020.6</v>
      </c>
      <c r="AX758">
        <v>15319</v>
      </c>
      <c r="AY758">
        <v>855.99</v>
      </c>
      <c r="AZ758">
        <v>377.99</v>
      </c>
      <c r="BA758">
        <v>1362.8</v>
      </c>
      <c r="BB758">
        <v>1358.8</v>
      </c>
      <c r="BC758">
        <v>15219</v>
      </c>
      <c r="BD758">
        <v>567</v>
      </c>
      <c r="BE758">
        <v>387.9</v>
      </c>
      <c r="BF758">
        <v>377.99</v>
      </c>
      <c r="BG758">
        <v>377.99</v>
      </c>
      <c r="BH758">
        <v>2189</v>
      </c>
      <c r="BI758">
        <v>377.99</v>
      </c>
      <c r="BJ758">
        <v>3879</v>
      </c>
      <c r="BK758">
        <v>417</v>
      </c>
      <c r="BL758">
        <v>16578</v>
      </c>
      <c r="BM758">
        <v>11439</v>
      </c>
      <c r="BN758">
        <v>2419.1999999999998</v>
      </c>
      <c r="BO758">
        <v>1258</v>
      </c>
      <c r="BP758">
        <v>3188</v>
      </c>
      <c r="BQ758">
        <v>377.99</v>
      </c>
      <c r="BR758">
        <v>203.99</v>
      </c>
      <c r="BS758">
        <v>7875002</v>
      </c>
      <c r="BT758">
        <v>81340.600000000006</v>
      </c>
      <c r="BU758" t="str">
        <f>SRP[[#This Row],[Tier]]&amp;" - "&amp;DOLLAR(SRP[[#This Row],[United States]],2)&amp;" USD"</f>
        <v>756 - $377.99 USD</v>
      </c>
      <c r="BV758" t="str">
        <f>WSP[[#This Row],[LOOKUP]]</f>
        <v>756 - $264.59 USD</v>
      </c>
    </row>
    <row r="759" spans="1:74" x14ac:dyDescent="0.25">
      <c r="A759">
        <v>757</v>
      </c>
      <c r="B759">
        <v>378.49</v>
      </c>
      <c r="C759">
        <v>28766</v>
      </c>
      <c r="D759">
        <v>2141.5</v>
      </c>
      <c r="E759">
        <v>557.70000000000005</v>
      </c>
      <c r="F759">
        <v>378.49</v>
      </c>
      <c r="G759">
        <v>33665</v>
      </c>
      <c r="H759">
        <v>378.49</v>
      </c>
      <c r="I759">
        <v>756</v>
      </c>
      <c r="J759">
        <v>567.75</v>
      </c>
      <c r="K759">
        <v>378.49</v>
      </c>
      <c r="L759">
        <v>199150</v>
      </c>
      <c r="M759">
        <v>1513</v>
      </c>
      <c r="N759">
        <v>478400</v>
      </c>
      <c r="O759">
        <v>189250</v>
      </c>
      <c r="P759">
        <v>2271</v>
      </c>
      <c r="Q759">
        <v>378.49</v>
      </c>
      <c r="R759">
        <v>7569</v>
      </c>
      <c r="S759">
        <v>2037.5</v>
      </c>
      <c r="T759">
        <v>2435.25</v>
      </c>
      <c r="U759">
        <v>378.49</v>
      </c>
      <c r="V759">
        <v>378.49</v>
      </c>
      <c r="W759">
        <v>378.49</v>
      </c>
      <c r="X759">
        <v>378.49</v>
      </c>
      <c r="Y759">
        <v>378.49</v>
      </c>
      <c r="Z759">
        <v>4569.5</v>
      </c>
      <c r="AA759">
        <v>75690</v>
      </c>
      <c r="AB759">
        <v>49204</v>
      </c>
      <c r="AC759">
        <v>9070</v>
      </c>
      <c r="AD759">
        <v>3755000</v>
      </c>
      <c r="AE759">
        <v>378.49</v>
      </c>
      <c r="AF759">
        <v>1862.5</v>
      </c>
      <c r="AG759">
        <v>378.49</v>
      </c>
      <c r="AH759">
        <v>29454</v>
      </c>
      <c r="AI759">
        <v>56674</v>
      </c>
      <c r="AJ759">
        <v>376400</v>
      </c>
      <c r="AK759">
        <v>378.49</v>
      </c>
      <c r="AL759">
        <v>417.5</v>
      </c>
      <c r="AM759">
        <v>1018.95</v>
      </c>
      <c r="AN759">
        <v>378.49</v>
      </c>
      <c r="AO759">
        <v>1146</v>
      </c>
      <c r="AP759">
        <v>378.49</v>
      </c>
      <c r="AQ759">
        <v>113299</v>
      </c>
      <c r="AR759">
        <v>5248</v>
      </c>
      <c r="AS759">
        <v>378.49</v>
      </c>
      <c r="AT759">
        <v>398.45</v>
      </c>
      <c r="AU759">
        <v>2191.5</v>
      </c>
      <c r="AV759">
        <v>35856.5</v>
      </c>
      <c r="AW759">
        <v>1021.95</v>
      </c>
      <c r="AX759">
        <v>15339</v>
      </c>
      <c r="AY759">
        <v>856.99</v>
      </c>
      <c r="AZ759">
        <v>378.49</v>
      </c>
      <c r="BA759">
        <v>1364.6</v>
      </c>
      <c r="BB759">
        <v>1360.6</v>
      </c>
      <c r="BC759">
        <v>15239</v>
      </c>
      <c r="BD759">
        <v>567.5</v>
      </c>
      <c r="BE759">
        <v>388.4</v>
      </c>
      <c r="BF759">
        <v>378.49</v>
      </c>
      <c r="BG759">
        <v>378.49</v>
      </c>
      <c r="BH759">
        <v>2191.5</v>
      </c>
      <c r="BI759">
        <v>378.49</v>
      </c>
      <c r="BJ759">
        <v>3884</v>
      </c>
      <c r="BK759">
        <v>417.5</v>
      </c>
      <c r="BL759">
        <v>16601</v>
      </c>
      <c r="BM759">
        <v>11454</v>
      </c>
      <c r="BN759">
        <v>2422.4</v>
      </c>
      <c r="BO759">
        <v>1259.75</v>
      </c>
      <c r="BP759">
        <v>3192.25</v>
      </c>
      <c r="BQ759">
        <v>378.49</v>
      </c>
      <c r="BR759">
        <v>204.24</v>
      </c>
      <c r="BS759">
        <v>7885419</v>
      </c>
      <c r="BT759">
        <v>81448.2</v>
      </c>
      <c r="BU759" t="str">
        <f>SRP[[#This Row],[Tier]]&amp;" - "&amp;DOLLAR(SRP[[#This Row],[United States]],2)&amp;" USD"</f>
        <v>757 - $378.49 USD</v>
      </c>
      <c r="BV759" t="str">
        <f>WSP[[#This Row],[LOOKUP]]</f>
        <v>757 - $264.94 USD</v>
      </c>
    </row>
    <row r="760" spans="1:74" x14ac:dyDescent="0.25">
      <c r="A760">
        <v>758</v>
      </c>
      <c r="B760">
        <v>378.99</v>
      </c>
      <c r="C760">
        <v>28804</v>
      </c>
      <c r="D760">
        <v>2144</v>
      </c>
      <c r="E760">
        <v>558.45000000000005</v>
      </c>
      <c r="F760">
        <v>378.99</v>
      </c>
      <c r="G760">
        <v>33710</v>
      </c>
      <c r="H760">
        <v>378.99</v>
      </c>
      <c r="I760">
        <v>757</v>
      </c>
      <c r="J760">
        <v>568.5</v>
      </c>
      <c r="K760">
        <v>378.99</v>
      </c>
      <c r="L760">
        <v>199400</v>
      </c>
      <c r="M760">
        <v>1515</v>
      </c>
      <c r="N760">
        <v>478900</v>
      </c>
      <c r="O760">
        <v>189500</v>
      </c>
      <c r="P760">
        <v>2274</v>
      </c>
      <c r="Q760">
        <v>378.99</v>
      </c>
      <c r="R760">
        <v>7579</v>
      </c>
      <c r="S760">
        <v>2040</v>
      </c>
      <c r="T760">
        <v>2438.5</v>
      </c>
      <c r="U760">
        <v>378.99</v>
      </c>
      <c r="V760">
        <v>378.99</v>
      </c>
      <c r="W760">
        <v>378.99</v>
      </c>
      <c r="X760">
        <v>378.99</v>
      </c>
      <c r="Y760">
        <v>378.99</v>
      </c>
      <c r="Z760">
        <v>4576</v>
      </c>
      <c r="AA760">
        <v>75790</v>
      </c>
      <c r="AB760">
        <v>49269</v>
      </c>
      <c r="AC760">
        <v>9080</v>
      </c>
      <c r="AD760">
        <v>3760000</v>
      </c>
      <c r="AE760">
        <v>378.99</v>
      </c>
      <c r="AF760">
        <v>1865</v>
      </c>
      <c r="AG760">
        <v>378.99</v>
      </c>
      <c r="AH760">
        <v>29476</v>
      </c>
      <c r="AI760">
        <v>56749</v>
      </c>
      <c r="AJ760">
        <v>376900</v>
      </c>
      <c r="AK760">
        <v>378.99</v>
      </c>
      <c r="AL760">
        <v>418</v>
      </c>
      <c r="AM760">
        <v>1020.3</v>
      </c>
      <c r="AN760">
        <v>378.99</v>
      </c>
      <c r="AO760">
        <v>1147</v>
      </c>
      <c r="AP760">
        <v>378.99</v>
      </c>
      <c r="AQ760">
        <v>113449</v>
      </c>
      <c r="AR760">
        <v>5255</v>
      </c>
      <c r="AS760">
        <v>378.99</v>
      </c>
      <c r="AT760">
        <v>398.95</v>
      </c>
      <c r="AU760">
        <v>2194</v>
      </c>
      <c r="AV760">
        <v>35904</v>
      </c>
      <c r="AW760">
        <v>1023.3</v>
      </c>
      <c r="AX760">
        <v>15359</v>
      </c>
      <c r="AY760">
        <v>857.99</v>
      </c>
      <c r="AZ760">
        <v>378.99</v>
      </c>
      <c r="BA760">
        <v>1366.4</v>
      </c>
      <c r="BB760">
        <v>1362.4</v>
      </c>
      <c r="BC760">
        <v>15259</v>
      </c>
      <c r="BD760">
        <v>568</v>
      </c>
      <c r="BE760">
        <v>388.9</v>
      </c>
      <c r="BF760">
        <v>378.99</v>
      </c>
      <c r="BG760">
        <v>378.99</v>
      </c>
      <c r="BH760">
        <v>2194</v>
      </c>
      <c r="BI760">
        <v>378.99</v>
      </c>
      <c r="BJ760">
        <v>3889</v>
      </c>
      <c r="BK760">
        <v>418</v>
      </c>
      <c r="BL760">
        <v>16624</v>
      </c>
      <c r="BM760">
        <v>11469</v>
      </c>
      <c r="BN760">
        <v>2425.6</v>
      </c>
      <c r="BO760">
        <v>1261.5</v>
      </c>
      <c r="BP760">
        <v>3196.5</v>
      </c>
      <c r="BQ760">
        <v>378.99</v>
      </c>
      <c r="BR760">
        <v>204.49</v>
      </c>
      <c r="BS760">
        <v>7895836</v>
      </c>
      <c r="BT760">
        <v>81555.8</v>
      </c>
      <c r="BU760" t="str">
        <f>SRP[[#This Row],[Tier]]&amp;" - "&amp;DOLLAR(SRP[[#This Row],[United States]],2)&amp;" USD"</f>
        <v>758 - $378.99 USD</v>
      </c>
      <c r="BV760" t="str">
        <f>WSP[[#This Row],[LOOKUP]]</f>
        <v>758 - $265.29 USD</v>
      </c>
    </row>
    <row r="761" spans="1:74" x14ac:dyDescent="0.25">
      <c r="A761">
        <v>759</v>
      </c>
      <c r="B761">
        <v>379.49</v>
      </c>
      <c r="C761">
        <v>28842</v>
      </c>
      <c r="D761">
        <v>2146.5</v>
      </c>
      <c r="E761">
        <v>559.20000000000005</v>
      </c>
      <c r="F761">
        <v>379.49</v>
      </c>
      <c r="G761">
        <v>33755</v>
      </c>
      <c r="H761">
        <v>379.49</v>
      </c>
      <c r="I761">
        <v>758</v>
      </c>
      <c r="J761">
        <v>569.25</v>
      </c>
      <c r="K761">
        <v>379.49</v>
      </c>
      <c r="L761">
        <v>199650</v>
      </c>
      <c r="M761">
        <v>1517</v>
      </c>
      <c r="N761">
        <v>479400</v>
      </c>
      <c r="O761">
        <v>189750</v>
      </c>
      <c r="P761">
        <v>2277</v>
      </c>
      <c r="Q761">
        <v>379.49</v>
      </c>
      <c r="R761">
        <v>7589</v>
      </c>
      <c r="S761">
        <v>2042.5</v>
      </c>
      <c r="T761">
        <v>2441.75</v>
      </c>
      <c r="U761">
        <v>379.49</v>
      </c>
      <c r="V761">
        <v>379.49</v>
      </c>
      <c r="W761">
        <v>379.49</v>
      </c>
      <c r="X761">
        <v>379.49</v>
      </c>
      <c r="Y761">
        <v>379.49</v>
      </c>
      <c r="Z761">
        <v>4582.5</v>
      </c>
      <c r="AA761">
        <v>75890</v>
      </c>
      <c r="AB761">
        <v>49334</v>
      </c>
      <c r="AC761">
        <v>9090</v>
      </c>
      <c r="AD761">
        <v>3765000</v>
      </c>
      <c r="AE761">
        <v>379.49</v>
      </c>
      <c r="AF761">
        <v>1867.5</v>
      </c>
      <c r="AG761">
        <v>379.49</v>
      </c>
      <c r="AH761">
        <v>29498</v>
      </c>
      <c r="AI761">
        <v>56824</v>
      </c>
      <c r="AJ761">
        <v>377400</v>
      </c>
      <c r="AK761">
        <v>379.49</v>
      </c>
      <c r="AL761">
        <v>418.5</v>
      </c>
      <c r="AM761">
        <v>1021.65</v>
      </c>
      <c r="AN761">
        <v>379.49</v>
      </c>
      <c r="AO761">
        <v>1149</v>
      </c>
      <c r="AP761">
        <v>379.49</v>
      </c>
      <c r="AQ761">
        <v>113599</v>
      </c>
      <c r="AR761">
        <v>5262</v>
      </c>
      <c r="AS761">
        <v>379.49</v>
      </c>
      <c r="AT761">
        <v>399.45</v>
      </c>
      <c r="AU761">
        <v>2196.5</v>
      </c>
      <c r="AV761">
        <v>35951.5</v>
      </c>
      <c r="AW761">
        <v>1024.6500000000001</v>
      </c>
      <c r="AX761">
        <v>15379</v>
      </c>
      <c r="AY761">
        <v>858.99</v>
      </c>
      <c r="AZ761">
        <v>379.49</v>
      </c>
      <c r="BA761">
        <v>1368.2</v>
      </c>
      <c r="BB761">
        <v>1364.2</v>
      </c>
      <c r="BC761">
        <v>15279</v>
      </c>
      <c r="BD761">
        <v>568.5</v>
      </c>
      <c r="BE761">
        <v>389.4</v>
      </c>
      <c r="BF761">
        <v>379.49</v>
      </c>
      <c r="BG761">
        <v>379.49</v>
      </c>
      <c r="BH761">
        <v>2196.5</v>
      </c>
      <c r="BI761">
        <v>379.49</v>
      </c>
      <c r="BJ761">
        <v>3894</v>
      </c>
      <c r="BK761">
        <v>418.5</v>
      </c>
      <c r="BL761">
        <v>16647</v>
      </c>
      <c r="BM761">
        <v>11484</v>
      </c>
      <c r="BN761">
        <v>2428.8000000000002</v>
      </c>
      <c r="BO761">
        <v>1263.25</v>
      </c>
      <c r="BP761">
        <v>3200.75</v>
      </c>
      <c r="BQ761">
        <v>379.49</v>
      </c>
      <c r="BR761">
        <v>204.74</v>
      </c>
      <c r="BS761">
        <v>7906253</v>
      </c>
      <c r="BT761">
        <v>81663.399999999994</v>
      </c>
      <c r="BU761" t="str">
        <f>SRP[[#This Row],[Tier]]&amp;" - "&amp;DOLLAR(SRP[[#This Row],[United States]],2)&amp;" USD"</f>
        <v>759 - $379.49 USD</v>
      </c>
      <c r="BV761" t="str">
        <f>WSP[[#This Row],[LOOKUP]]</f>
        <v>759 - $265.64 USD</v>
      </c>
    </row>
    <row r="762" spans="1:74" x14ac:dyDescent="0.25">
      <c r="A762">
        <v>760</v>
      </c>
      <c r="B762">
        <v>379.99</v>
      </c>
      <c r="C762">
        <v>28880</v>
      </c>
      <c r="D762">
        <v>2149</v>
      </c>
      <c r="E762">
        <v>559.95000000000005</v>
      </c>
      <c r="F762">
        <v>379.99</v>
      </c>
      <c r="G762">
        <v>33800</v>
      </c>
      <c r="H762">
        <v>379.99</v>
      </c>
      <c r="I762">
        <v>759</v>
      </c>
      <c r="J762">
        <v>570</v>
      </c>
      <c r="K762">
        <v>379.99</v>
      </c>
      <c r="L762">
        <v>199900</v>
      </c>
      <c r="M762">
        <v>1519</v>
      </c>
      <c r="N762">
        <v>479900</v>
      </c>
      <c r="O762">
        <v>190000</v>
      </c>
      <c r="P762">
        <v>2280</v>
      </c>
      <c r="Q762">
        <v>379.99</v>
      </c>
      <c r="R762">
        <v>7599</v>
      </c>
      <c r="S762">
        <v>2045</v>
      </c>
      <c r="T762">
        <v>2445</v>
      </c>
      <c r="U762">
        <v>379.99</v>
      </c>
      <c r="V762">
        <v>379.99</v>
      </c>
      <c r="W762">
        <v>379.99</v>
      </c>
      <c r="X762">
        <v>379.99</v>
      </c>
      <c r="Y762">
        <v>379.99</v>
      </c>
      <c r="Z762">
        <v>4589</v>
      </c>
      <c r="AA762">
        <v>75990</v>
      </c>
      <c r="AB762">
        <v>49399</v>
      </c>
      <c r="AC762">
        <v>9100</v>
      </c>
      <c r="AD762">
        <v>3770000</v>
      </c>
      <c r="AE762">
        <v>379.99</v>
      </c>
      <c r="AF762">
        <v>1870</v>
      </c>
      <c r="AG762">
        <v>379.99</v>
      </c>
      <c r="AH762">
        <v>29520</v>
      </c>
      <c r="AI762">
        <v>56899</v>
      </c>
      <c r="AJ762">
        <v>377900</v>
      </c>
      <c r="AK762">
        <v>379.99</v>
      </c>
      <c r="AL762">
        <v>419</v>
      </c>
      <c r="AM762">
        <v>1023</v>
      </c>
      <c r="AN762">
        <v>379.99</v>
      </c>
      <c r="AO762">
        <v>1150</v>
      </c>
      <c r="AP762">
        <v>379.99</v>
      </c>
      <c r="AQ762">
        <v>113749</v>
      </c>
      <c r="AR762">
        <v>5269</v>
      </c>
      <c r="AS762">
        <v>379.99</v>
      </c>
      <c r="AT762">
        <v>399.95</v>
      </c>
      <c r="AU762">
        <v>2199</v>
      </c>
      <c r="AV762">
        <v>35999</v>
      </c>
      <c r="AW762">
        <v>1026</v>
      </c>
      <c r="AX762">
        <v>15399</v>
      </c>
      <c r="AY762">
        <v>859.99</v>
      </c>
      <c r="AZ762">
        <v>379.99</v>
      </c>
      <c r="BA762">
        <v>1370</v>
      </c>
      <c r="BB762">
        <v>1366</v>
      </c>
      <c r="BC762">
        <v>15299</v>
      </c>
      <c r="BD762">
        <v>569</v>
      </c>
      <c r="BE762">
        <v>389.9</v>
      </c>
      <c r="BF762">
        <v>379.99</v>
      </c>
      <c r="BG762">
        <v>379.99</v>
      </c>
      <c r="BH762">
        <v>2199</v>
      </c>
      <c r="BI762">
        <v>379.99</v>
      </c>
      <c r="BJ762">
        <v>3899</v>
      </c>
      <c r="BK762">
        <v>419</v>
      </c>
      <c r="BL762">
        <v>16670</v>
      </c>
      <c r="BM762">
        <v>11499</v>
      </c>
      <c r="BN762">
        <v>2432</v>
      </c>
      <c r="BO762">
        <v>1265</v>
      </c>
      <c r="BP762">
        <v>3205</v>
      </c>
      <c r="BQ762">
        <v>379.99</v>
      </c>
      <c r="BR762">
        <v>204.99</v>
      </c>
      <c r="BS762">
        <v>7916670</v>
      </c>
      <c r="BT762">
        <v>81771</v>
      </c>
      <c r="BU762" t="str">
        <f>SRP[[#This Row],[Tier]]&amp;" - "&amp;DOLLAR(SRP[[#This Row],[United States]],2)&amp;" USD"</f>
        <v>760 - $379.99 USD</v>
      </c>
      <c r="BV762" t="str">
        <f>WSP[[#This Row],[LOOKUP]]</f>
        <v>760 - $265.99 USD</v>
      </c>
    </row>
    <row r="763" spans="1:74" x14ac:dyDescent="0.25">
      <c r="A763">
        <v>761</v>
      </c>
      <c r="B763">
        <v>380.49</v>
      </c>
      <c r="C763">
        <v>28918</v>
      </c>
      <c r="D763">
        <v>2151.5</v>
      </c>
      <c r="E763">
        <v>560.70000000000005</v>
      </c>
      <c r="F763">
        <v>380.49</v>
      </c>
      <c r="G763">
        <v>33845</v>
      </c>
      <c r="H763">
        <v>380.49</v>
      </c>
      <c r="I763">
        <v>760</v>
      </c>
      <c r="J763">
        <v>570.75</v>
      </c>
      <c r="K763">
        <v>380.49</v>
      </c>
      <c r="L763">
        <v>200150</v>
      </c>
      <c r="M763">
        <v>1521</v>
      </c>
      <c r="N763">
        <v>480400</v>
      </c>
      <c r="O763">
        <v>190250</v>
      </c>
      <c r="P763">
        <v>2283</v>
      </c>
      <c r="Q763">
        <v>380.49</v>
      </c>
      <c r="R763">
        <v>7609</v>
      </c>
      <c r="S763">
        <v>2047.5</v>
      </c>
      <c r="T763">
        <v>2448.25</v>
      </c>
      <c r="U763">
        <v>380.49</v>
      </c>
      <c r="V763">
        <v>380.49</v>
      </c>
      <c r="W763">
        <v>380.49</v>
      </c>
      <c r="X763">
        <v>380.49</v>
      </c>
      <c r="Y763">
        <v>380.49</v>
      </c>
      <c r="Z763">
        <v>4595.5</v>
      </c>
      <c r="AA763">
        <v>76090</v>
      </c>
      <c r="AB763">
        <v>49464</v>
      </c>
      <c r="AC763">
        <v>9110</v>
      </c>
      <c r="AD763">
        <v>3775000</v>
      </c>
      <c r="AE763">
        <v>380.49</v>
      </c>
      <c r="AF763">
        <v>1872.5</v>
      </c>
      <c r="AG763">
        <v>380.49</v>
      </c>
      <c r="AH763">
        <v>29542</v>
      </c>
      <c r="AI763">
        <v>56974</v>
      </c>
      <c r="AJ763">
        <v>378400</v>
      </c>
      <c r="AK763">
        <v>380.49</v>
      </c>
      <c r="AL763">
        <v>419.5</v>
      </c>
      <c r="AM763">
        <v>1024.3499999999999</v>
      </c>
      <c r="AN763">
        <v>380.49</v>
      </c>
      <c r="AO763">
        <v>1152</v>
      </c>
      <c r="AP763">
        <v>380.49</v>
      </c>
      <c r="AQ763">
        <v>113899</v>
      </c>
      <c r="AR763">
        <v>5276</v>
      </c>
      <c r="AS763">
        <v>380.49</v>
      </c>
      <c r="AT763">
        <v>400.45</v>
      </c>
      <c r="AU763">
        <v>2201.5</v>
      </c>
      <c r="AV763">
        <v>36046.5</v>
      </c>
      <c r="AW763">
        <v>1027.3499999999999</v>
      </c>
      <c r="AX763">
        <v>15419</v>
      </c>
      <c r="AY763">
        <v>860.99</v>
      </c>
      <c r="AZ763">
        <v>380.49</v>
      </c>
      <c r="BA763">
        <v>1371.8</v>
      </c>
      <c r="BB763">
        <v>1367.8</v>
      </c>
      <c r="BC763">
        <v>15319</v>
      </c>
      <c r="BD763">
        <v>569.5</v>
      </c>
      <c r="BE763">
        <v>390.4</v>
      </c>
      <c r="BF763">
        <v>380.49</v>
      </c>
      <c r="BG763">
        <v>380.49</v>
      </c>
      <c r="BH763">
        <v>2201.5</v>
      </c>
      <c r="BI763">
        <v>380.49</v>
      </c>
      <c r="BJ763">
        <v>3904</v>
      </c>
      <c r="BK763">
        <v>419.5</v>
      </c>
      <c r="BL763">
        <v>16693</v>
      </c>
      <c r="BM763">
        <v>11514</v>
      </c>
      <c r="BN763">
        <v>2435.1999999999998</v>
      </c>
      <c r="BO763">
        <v>1266.75</v>
      </c>
      <c r="BP763">
        <v>3209.25</v>
      </c>
      <c r="BQ763">
        <v>380.49</v>
      </c>
      <c r="BR763">
        <v>205.24</v>
      </c>
      <c r="BS763">
        <v>7927087</v>
      </c>
      <c r="BT763">
        <v>81878.600000000006</v>
      </c>
      <c r="BU763" t="str">
        <f>SRP[[#This Row],[Tier]]&amp;" - "&amp;DOLLAR(SRP[[#This Row],[United States]],2)&amp;" USD"</f>
        <v>761 - $380.49 USD</v>
      </c>
      <c r="BV763" t="str">
        <f>WSP[[#This Row],[LOOKUP]]</f>
        <v>761 - $266.34 USD</v>
      </c>
    </row>
    <row r="764" spans="1:74" x14ac:dyDescent="0.25">
      <c r="A764">
        <v>762</v>
      </c>
      <c r="B764">
        <v>380.99</v>
      </c>
      <c r="C764">
        <v>28956</v>
      </c>
      <c r="D764">
        <v>2154</v>
      </c>
      <c r="E764">
        <v>561.45000000000005</v>
      </c>
      <c r="F764">
        <v>380.99</v>
      </c>
      <c r="G764">
        <v>33890</v>
      </c>
      <c r="H764">
        <v>380.99</v>
      </c>
      <c r="I764">
        <v>761</v>
      </c>
      <c r="J764">
        <v>571.5</v>
      </c>
      <c r="K764">
        <v>380.99</v>
      </c>
      <c r="L764">
        <v>200400</v>
      </c>
      <c r="M764">
        <v>1523</v>
      </c>
      <c r="N764">
        <v>480900</v>
      </c>
      <c r="O764">
        <v>190500</v>
      </c>
      <c r="P764">
        <v>2286</v>
      </c>
      <c r="Q764">
        <v>380.99</v>
      </c>
      <c r="R764">
        <v>7619</v>
      </c>
      <c r="S764">
        <v>2050</v>
      </c>
      <c r="T764">
        <v>2451.5</v>
      </c>
      <c r="U764">
        <v>380.99</v>
      </c>
      <c r="V764">
        <v>380.99</v>
      </c>
      <c r="W764">
        <v>380.99</v>
      </c>
      <c r="X764">
        <v>380.99</v>
      </c>
      <c r="Y764">
        <v>380.99</v>
      </c>
      <c r="Z764">
        <v>4602</v>
      </c>
      <c r="AA764">
        <v>76190</v>
      </c>
      <c r="AB764">
        <v>49529</v>
      </c>
      <c r="AC764">
        <v>9120</v>
      </c>
      <c r="AD764">
        <v>3780000</v>
      </c>
      <c r="AE764">
        <v>380.99</v>
      </c>
      <c r="AF764">
        <v>1875</v>
      </c>
      <c r="AG764">
        <v>380.99</v>
      </c>
      <c r="AH764">
        <v>29564</v>
      </c>
      <c r="AI764">
        <v>57049</v>
      </c>
      <c r="AJ764">
        <v>378900</v>
      </c>
      <c r="AK764">
        <v>380.99</v>
      </c>
      <c r="AL764">
        <v>420</v>
      </c>
      <c r="AM764">
        <v>1025.7</v>
      </c>
      <c r="AN764">
        <v>380.99</v>
      </c>
      <c r="AO764">
        <v>1153</v>
      </c>
      <c r="AP764">
        <v>380.99</v>
      </c>
      <c r="AQ764">
        <v>114049</v>
      </c>
      <c r="AR764">
        <v>5283</v>
      </c>
      <c r="AS764">
        <v>380.99</v>
      </c>
      <c r="AT764">
        <v>400.95</v>
      </c>
      <c r="AU764">
        <v>2204</v>
      </c>
      <c r="AV764">
        <v>36094</v>
      </c>
      <c r="AW764">
        <v>1028.7</v>
      </c>
      <c r="AX764">
        <v>15439</v>
      </c>
      <c r="AY764">
        <v>861.99</v>
      </c>
      <c r="AZ764">
        <v>380.99</v>
      </c>
      <c r="BA764">
        <v>1373.6</v>
      </c>
      <c r="BB764">
        <v>1369.6</v>
      </c>
      <c r="BC764">
        <v>15339</v>
      </c>
      <c r="BD764">
        <v>570</v>
      </c>
      <c r="BE764">
        <v>390.9</v>
      </c>
      <c r="BF764">
        <v>380.99</v>
      </c>
      <c r="BG764">
        <v>380.99</v>
      </c>
      <c r="BH764">
        <v>2204</v>
      </c>
      <c r="BI764">
        <v>380.99</v>
      </c>
      <c r="BJ764">
        <v>3909</v>
      </c>
      <c r="BK764">
        <v>420</v>
      </c>
      <c r="BL764">
        <v>16716</v>
      </c>
      <c r="BM764">
        <v>11529</v>
      </c>
      <c r="BN764">
        <v>2438.4</v>
      </c>
      <c r="BO764">
        <v>1268.5</v>
      </c>
      <c r="BP764">
        <v>3213.5</v>
      </c>
      <c r="BQ764">
        <v>380.99</v>
      </c>
      <c r="BR764">
        <v>205.49</v>
      </c>
      <c r="BS764">
        <v>7937504</v>
      </c>
      <c r="BT764">
        <v>81986.2</v>
      </c>
      <c r="BU764" t="str">
        <f>SRP[[#This Row],[Tier]]&amp;" - "&amp;DOLLAR(SRP[[#This Row],[United States]],2)&amp;" USD"</f>
        <v>762 - $380.99 USD</v>
      </c>
      <c r="BV764" t="str">
        <f>WSP[[#This Row],[LOOKUP]]</f>
        <v>762 - $266.69 USD</v>
      </c>
    </row>
    <row r="765" spans="1:74" x14ac:dyDescent="0.25">
      <c r="A765">
        <v>763</v>
      </c>
      <c r="B765">
        <v>381.49</v>
      </c>
      <c r="C765">
        <v>28994</v>
      </c>
      <c r="D765">
        <v>2156.5</v>
      </c>
      <c r="E765">
        <v>562.20000000000005</v>
      </c>
      <c r="F765">
        <v>381.49</v>
      </c>
      <c r="G765">
        <v>33935</v>
      </c>
      <c r="H765">
        <v>381.49</v>
      </c>
      <c r="I765">
        <v>762</v>
      </c>
      <c r="J765">
        <v>572.25</v>
      </c>
      <c r="K765">
        <v>381.49</v>
      </c>
      <c r="L765">
        <v>200650</v>
      </c>
      <c r="M765">
        <v>1525</v>
      </c>
      <c r="N765">
        <v>481400</v>
      </c>
      <c r="O765">
        <v>190750</v>
      </c>
      <c r="P765">
        <v>2289</v>
      </c>
      <c r="Q765">
        <v>381.49</v>
      </c>
      <c r="R765">
        <v>7629</v>
      </c>
      <c r="S765">
        <v>2052.5</v>
      </c>
      <c r="T765">
        <v>2454.75</v>
      </c>
      <c r="U765">
        <v>381.49</v>
      </c>
      <c r="V765">
        <v>381.49</v>
      </c>
      <c r="W765">
        <v>381.49</v>
      </c>
      <c r="X765">
        <v>381.49</v>
      </c>
      <c r="Y765">
        <v>381.49</v>
      </c>
      <c r="Z765">
        <v>4608.5</v>
      </c>
      <c r="AA765">
        <v>76290</v>
      </c>
      <c r="AB765">
        <v>49594</v>
      </c>
      <c r="AC765">
        <v>9130</v>
      </c>
      <c r="AD765">
        <v>3785000</v>
      </c>
      <c r="AE765">
        <v>381.49</v>
      </c>
      <c r="AF765">
        <v>1877.5</v>
      </c>
      <c r="AG765">
        <v>381.49</v>
      </c>
      <c r="AH765">
        <v>29586</v>
      </c>
      <c r="AI765">
        <v>57124</v>
      </c>
      <c r="AJ765">
        <v>379400</v>
      </c>
      <c r="AK765">
        <v>381.49</v>
      </c>
      <c r="AL765">
        <v>420.5</v>
      </c>
      <c r="AM765">
        <v>1027.05</v>
      </c>
      <c r="AN765">
        <v>381.49</v>
      </c>
      <c r="AO765">
        <v>1155</v>
      </c>
      <c r="AP765">
        <v>381.49</v>
      </c>
      <c r="AQ765">
        <v>114199</v>
      </c>
      <c r="AR765">
        <v>5290</v>
      </c>
      <c r="AS765">
        <v>381.49</v>
      </c>
      <c r="AT765">
        <v>401.45</v>
      </c>
      <c r="AU765">
        <v>2206.5</v>
      </c>
      <c r="AV765">
        <v>36141.5</v>
      </c>
      <c r="AW765">
        <v>1030.05</v>
      </c>
      <c r="AX765">
        <v>15459</v>
      </c>
      <c r="AY765">
        <v>862.99</v>
      </c>
      <c r="AZ765">
        <v>381.49</v>
      </c>
      <c r="BA765">
        <v>1375.4</v>
      </c>
      <c r="BB765">
        <v>1371.4</v>
      </c>
      <c r="BC765">
        <v>15359</v>
      </c>
      <c r="BD765">
        <v>570.5</v>
      </c>
      <c r="BE765">
        <v>391.4</v>
      </c>
      <c r="BF765">
        <v>381.49</v>
      </c>
      <c r="BG765">
        <v>381.49</v>
      </c>
      <c r="BH765">
        <v>2206.5</v>
      </c>
      <c r="BI765">
        <v>381.49</v>
      </c>
      <c r="BJ765">
        <v>3914</v>
      </c>
      <c r="BK765">
        <v>420.5</v>
      </c>
      <c r="BL765">
        <v>16739</v>
      </c>
      <c r="BM765">
        <v>11544</v>
      </c>
      <c r="BN765">
        <v>2441.6</v>
      </c>
      <c r="BO765">
        <v>1270.25</v>
      </c>
      <c r="BP765">
        <v>3217.75</v>
      </c>
      <c r="BQ765">
        <v>381.49</v>
      </c>
      <c r="BR765">
        <v>205.74</v>
      </c>
      <c r="BS765">
        <v>7947921</v>
      </c>
      <c r="BT765">
        <v>82093.8</v>
      </c>
      <c r="BU765" t="str">
        <f>SRP[[#This Row],[Tier]]&amp;" - "&amp;DOLLAR(SRP[[#This Row],[United States]],2)&amp;" USD"</f>
        <v>763 - $381.49 USD</v>
      </c>
      <c r="BV765" t="str">
        <f>WSP[[#This Row],[LOOKUP]]</f>
        <v>763 - $267.04 USD</v>
      </c>
    </row>
    <row r="766" spans="1:74" x14ac:dyDescent="0.25">
      <c r="A766">
        <v>764</v>
      </c>
      <c r="B766">
        <v>381.99</v>
      </c>
      <c r="C766">
        <v>29032</v>
      </c>
      <c r="D766">
        <v>2159</v>
      </c>
      <c r="E766">
        <v>562.95000000000005</v>
      </c>
      <c r="F766">
        <v>381.99</v>
      </c>
      <c r="G766">
        <v>33980</v>
      </c>
      <c r="H766">
        <v>381.99</v>
      </c>
      <c r="I766">
        <v>763</v>
      </c>
      <c r="J766">
        <v>573</v>
      </c>
      <c r="K766">
        <v>381.99</v>
      </c>
      <c r="L766">
        <v>200900</v>
      </c>
      <c r="M766">
        <v>1527</v>
      </c>
      <c r="N766">
        <v>481900</v>
      </c>
      <c r="O766">
        <v>191000</v>
      </c>
      <c r="P766">
        <v>2292</v>
      </c>
      <c r="Q766">
        <v>381.99</v>
      </c>
      <c r="R766">
        <v>7639</v>
      </c>
      <c r="S766">
        <v>2055</v>
      </c>
      <c r="T766">
        <v>2458</v>
      </c>
      <c r="U766">
        <v>381.99</v>
      </c>
      <c r="V766">
        <v>381.99</v>
      </c>
      <c r="W766">
        <v>381.99</v>
      </c>
      <c r="X766">
        <v>381.99</v>
      </c>
      <c r="Y766">
        <v>381.99</v>
      </c>
      <c r="Z766">
        <v>4615</v>
      </c>
      <c r="AA766">
        <v>76390</v>
      </c>
      <c r="AB766">
        <v>49659</v>
      </c>
      <c r="AC766">
        <v>9140</v>
      </c>
      <c r="AD766">
        <v>3790000</v>
      </c>
      <c r="AE766">
        <v>381.99</v>
      </c>
      <c r="AF766">
        <v>1880</v>
      </c>
      <c r="AG766">
        <v>381.99</v>
      </c>
      <c r="AH766">
        <v>29608</v>
      </c>
      <c r="AI766">
        <v>57199</v>
      </c>
      <c r="AJ766">
        <v>379900</v>
      </c>
      <c r="AK766">
        <v>381.99</v>
      </c>
      <c r="AL766">
        <v>421</v>
      </c>
      <c r="AM766">
        <v>1028.4000000000001</v>
      </c>
      <c r="AN766">
        <v>381.99</v>
      </c>
      <c r="AO766">
        <v>1156</v>
      </c>
      <c r="AP766">
        <v>381.99</v>
      </c>
      <c r="AQ766">
        <v>114349</v>
      </c>
      <c r="AR766">
        <v>5297</v>
      </c>
      <c r="AS766">
        <v>381.99</v>
      </c>
      <c r="AT766">
        <v>401.95</v>
      </c>
      <c r="AU766">
        <v>2209</v>
      </c>
      <c r="AV766">
        <v>36189</v>
      </c>
      <c r="AW766">
        <v>1031.4000000000001</v>
      </c>
      <c r="AX766">
        <v>15479</v>
      </c>
      <c r="AY766">
        <v>863.99</v>
      </c>
      <c r="AZ766">
        <v>381.99</v>
      </c>
      <c r="BA766">
        <v>1377.2</v>
      </c>
      <c r="BB766">
        <v>1373.2</v>
      </c>
      <c r="BC766">
        <v>15379</v>
      </c>
      <c r="BD766">
        <v>571</v>
      </c>
      <c r="BE766">
        <v>391.9</v>
      </c>
      <c r="BF766">
        <v>381.99</v>
      </c>
      <c r="BG766">
        <v>381.99</v>
      </c>
      <c r="BH766">
        <v>2209</v>
      </c>
      <c r="BI766">
        <v>381.99</v>
      </c>
      <c r="BJ766">
        <v>3919</v>
      </c>
      <c r="BK766">
        <v>421</v>
      </c>
      <c r="BL766">
        <v>16762</v>
      </c>
      <c r="BM766">
        <v>11559</v>
      </c>
      <c r="BN766">
        <v>2444.8000000000002</v>
      </c>
      <c r="BO766">
        <v>1272</v>
      </c>
      <c r="BP766">
        <v>3222</v>
      </c>
      <c r="BQ766">
        <v>381.99</v>
      </c>
      <c r="BR766">
        <v>205.99</v>
      </c>
      <c r="BS766">
        <v>7958338</v>
      </c>
      <c r="BT766">
        <v>82201.399999999994</v>
      </c>
      <c r="BU766" t="str">
        <f>SRP[[#This Row],[Tier]]&amp;" - "&amp;DOLLAR(SRP[[#This Row],[United States]],2)&amp;" USD"</f>
        <v>764 - $381.99 USD</v>
      </c>
      <c r="BV766" t="str">
        <f>WSP[[#This Row],[LOOKUP]]</f>
        <v>764 - $267.39 USD</v>
      </c>
    </row>
    <row r="767" spans="1:74" x14ac:dyDescent="0.25">
      <c r="A767">
        <v>765</v>
      </c>
      <c r="B767">
        <v>382.49</v>
      </c>
      <c r="C767">
        <v>29070</v>
      </c>
      <c r="D767">
        <v>2161.5</v>
      </c>
      <c r="E767">
        <v>563.70000000000005</v>
      </c>
      <c r="F767">
        <v>382.49</v>
      </c>
      <c r="G767">
        <v>34025</v>
      </c>
      <c r="H767">
        <v>382.49</v>
      </c>
      <c r="I767">
        <v>764</v>
      </c>
      <c r="J767">
        <v>573.75</v>
      </c>
      <c r="K767">
        <v>382.49</v>
      </c>
      <c r="L767">
        <v>201150</v>
      </c>
      <c r="M767">
        <v>1529</v>
      </c>
      <c r="N767">
        <v>482400</v>
      </c>
      <c r="O767">
        <v>191250</v>
      </c>
      <c r="P767">
        <v>2295</v>
      </c>
      <c r="Q767">
        <v>382.49</v>
      </c>
      <c r="R767">
        <v>7649</v>
      </c>
      <c r="S767">
        <v>2057.5</v>
      </c>
      <c r="T767">
        <v>2461.25</v>
      </c>
      <c r="U767">
        <v>382.49</v>
      </c>
      <c r="V767">
        <v>382.49</v>
      </c>
      <c r="W767">
        <v>382.49</v>
      </c>
      <c r="X767">
        <v>382.49</v>
      </c>
      <c r="Y767">
        <v>382.49</v>
      </c>
      <c r="Z767">
        <v>4621.5</v>
      </c>
      <c r="AA767">
        <v>76490</v>
      </c>
      <c r="AB767">
        <v>49724</v>
      </c>
      <c r="AC767">
        <v>9150</v>
      </c>
      <c r="AD767">
        <v>3795000</v>
      </c>
      <c r="AE767">
        <v>382.49</v>
      </c>
      <c r="AF767">
        <v>1882.5</v>
      </c>
      <c r="AG767">
        <v>382.49</v>
      </c>
      <c r="AH767">
        <v>29630</v>
      </c>
      <c r="AI767">
        <v>57274</v>
      </c>
      <c r="AJ767">
        <v>380400</v>
      </c>
      <c r="AK767">
        <v>382.49</v>
      </c>
      <c r="AL767">
        <v>421.5</v>
      </c>
      <c r="AM767">
        <v>1029.75</v>
      </c>
      <c r="AN767">
        <v>382.49</v>
      </c>
      <c r="AO767">
        <v>1158</v>
      </c>
      <c r="AP767">
        <v>382.49</v>
      </c>
      <c r="AQ767">
        <v>114499</v>
      </c>
      <c r="AR767">
        <v>5304</v>
      </c>
      <c r="AS767">
        <v>382.49</v>
      </c>
      <c r="AT767">
        <v>402.45</v>
      </c>
      <c r="AU767">
        <v>2211.5</v>
      </c>
      <c r="AV767">
        <v>36236.5</v>
      </c>
      <c r="AW767">
        <v>1032.75</v>
      </c>
      <c r="AX767">
        <v>15499</v>
      </c>
      <c r="AY767">
        <v>864.99</v>
      </c>
      <c r="AZ767">
        <v>382.49</v>
      </c>
      <c r="BA767">
        <v>1379</v>
      </c>
      <c r="BB767">
        <v>1375</v>
      </c>
      <c r="BC767">
        <v>15399</v>
      </c>
      <c r="BD767">
        <v>571.5</v>
      </c>
      <c r="BE767">
        <v>392.4</v>
      </c>
      <c r="BF767">
        <v>382.49</v>
      </c>
      <c r="BG767">
        <v>382.49</v>
      </c>
      <c r="BH767">
        <v>2211.5</v>
      </c>
      <c r="BI767">
        <v>382.49</v>
      </c>
      <c r="BJ767">
        <v>3924</v>
      </c>
      <c r="BK767">
        <v>421.5</v>
      </c>
      <c r="BL767">
        <v>16785</v>
      </c>
      <c r="BM767">
        <v>11574</v>
      </c>
      <c r="BN767">
        <v>2448</v>
      </c>
      <c r="BO767">
        <v>1273.75</v>
      </c>
      <c r="BP767">
        <v>3226.25</v>
      </c>
      <c r="BQ767">
        <v>382.49</v>
      </c>
      <c r="BR767">
        <v>206.24</v>
      </c>
      <c r="BS767">
        <v>7968755</v>
      </c>
      <c r="BT767">
        <v>82309</v>
      </c>
      <c r="BU767" t="str">
        <f>SRP[[#This Row],[Tier]]&amp;" - "&amp;DOLLAR(SRP[[#This Row],[United States]],2)&amp;" USD"</f>
        <v>765 - $382.49 USD</v>
      </c>
      <c r="BV767" t="str">
        <f>WSP[[#This Row],[LOOKUP]]</f>
        <v>765 - $267.74 USD</v>
      </c>
    </row>
    <row r="768" spans="1:74" x14ac:dyDescent="0.25">
      <c r="A768">
        <v>766</v>
      </c>
      <c r="B768">
        <v>382.99</v>
      </c>
      <c r="C768">
        <v>29108</v>
      </c>
      <c r="D768">
        <v>2164</v>
      </c>
      <c r="E768">
        <v>564.45000000000005</v>
      </c>
      <c r="F768">
        <v>382.99</v>
      </c>
      <c r="G768">
        <v>34070</v>
      </c>
      <c r="H768">
        <v>382.99</v>
      </c>
      <c r="I768">
        <v>765</v>
      </c>
      <c r="J768">
        <v>574.5</v>
      </c>
      <c r="K768">
        <v>382.99</v>
      </c>
      <c r="L768">
        <v>201400</v>
      </c>
      <c r="M768">
        <v>1531</v>
      </c>
      <c r="N768">
        <v>482900</v>
      </c>
      <c r="O768">
        <v>191500</v>
      </c>
      <c r="P768">
        <v>2298</v>
      </c>
      <c r="Q768">
        <v>382.99</v>
      </c>
      <c r="R768">
        <v>7659</v>
      </c>
      <c r="S768">
        <v>2060</v>
      </c>
      <c r="T768">
        <v>2464.5</v>
      </c>
      <c r="U768">
        <v>382.99</v>
      </c>
      <c r="V768">
        <v>382.99</v>
      </c>
      <c r="W768">
        <v>382.99</v>
      </c>
      <c r="X768">
        <v>382.99</v>
      </c>
      <c r="Y768">
        <v>382.99</v>
      </c>
      <c r="Z768">
        <v>4628</v>
      </c>
      <c r="AA768">
        <v>76590</v>
      </c>
      <c r="AB768">
        <v>49789</v>
      </c>
      <c r="AC768">
        <v>9160</v>
      </c>
      <c r="AD768">
        <v>3800000</v>
      </c>
      <c r="AE768">
        <v>382.99</v>
      </c>
      <c r="AF768">
        <v>1885</v>
      </c>
      <c r="AG768">
        <v>382.99</v>
      </c>
      <c r="AH768">
        <v>29652</v>
      </c>
      <c r="AI768">
        <v>57349</v>
      </c>
      <c r="AJ768">
        <v>380900</v>
      </c>
      <c r="AK768">
        <v>382.99</v>
      </c>
      <c r="AL768">
        <v>422</v>
      </c>
      <c r="AM768">
        <v>1031.0999999999999</v>
      </c>
      <c r="AN768">
        <v>382.99</v>
      </c>
      <c r="AO768">
        <v>1159</v>
      </c>
      <c r="AP768">
        <v>382.99</v>
      </c>
      <c r="AQ768">
        <v>114649</v>
      </c>
      <c r="AR768">
        <v>5311</v>
      </c>
      <c r="AS768">
        <v>382.99</v>
      </c>
      <c r="AT768">
        <v>402.95</v>
      </c>
      <c r="AU768">
        <v>2214</v>
      </c>
      <c r="AV768">
        <v>36284</v>
      </c>
      <c r="AW768">
        <v>1034.0999999999999</v>
      </c>
      <c r="AX768">
        <v>15519</v>
      </c>
      <c r="AY768">
        <v>865.99</v>
      </c>
      <c r="AZ768">
        <v>382.99</v>
      </c>
      <c r="BA768">
        <v>1380.8</v>
      </c>
      <c r="BB768">
        <v>1376.8</v>
      </c>
      <c r="BC768">
        <v>15419</v>
      </c>
      <c r="BD768">
        <v>572</v>
      </c>
      <c r="BE768">
        <v>392.9</v>
      </c>
      <c r="BF768">
        <v>382.99</v>
      </c>
      <c r="BG768">
        <v>382.99</v>
      </c>
      <c r="BH768">
        <v>2214</v>
      </c>
      <c r="BI768">
        <v>382.99</v>
      </c>
      <c r="BJ768">
        <v>3929</v>
      </c>
      <c r="BK768">
        <v>422</v>
      </c>
      <c r="BL768">
        <v>16808</v>
      </c>
      <c r="BM768">
        <v>11589</v>
      </c>
      <c r="BN768">
        <v>2451.1999999999998</v>
      </c>
      <c r="BO768">
        <v>1275.5</v>
      </c>
      <c r="BP768">
        <v>3230.5</v>
      </c>
      <c r="BQ768">
        <v>382.99</v>
      </c>
      <c r="BR768">
        <v>206.49</v>
      </c>
      <c r="BS768">
        <v>7979172</v>
      </c>
      <c r="BT768">
        <v>82416.600000000006</v>
      </c>
      <c r="BU768" t="str">
        <f>SRP[[#This Row],[Tier]]&amp;" - "&amp;DOLLAR(SRP[[#This Row],[United States]],2)&amp;" USD"</f>
        <v>766 - $382.99 USD</v>
      </c>
      <c r="BV768" t="str">
        <f>WSP[[#This Row],[LOOKUP]]</f>
        <v>766 - $268.09 USD</v>
      </c>
    </row>
    <row r="769" spans="1:74" x14ac:dyDescent="0.25">
      <c r="A769">
        <v>767</v>
      </c>
      <c r="B769">
        <v>383.49</v>
      </c>
      <c r="C769">
        <v>29146</v>
      </c>
      <c r="D769">
        <v>2166.5</v>
      </c>
      <c r="E769">
        <v>565.20000000000005</v>
      </c>
      <c r="F769">
        <v>383.49</v>
      </c>
      <c r="G769">
        <v>34115</v>
      </c>
      <c r="H769">
        <v>383.49</v>
      </c>
      <c r="I769">
        <v>766</v>
      </c>
      <c r="J769">
        <v>575.25</v>
      </c>
      <c r="K769">
        <v>383.49</v>
      </c>
      <c r="L769">
        <v>201650</v>
      </c>
      <c r="M769">
        <v>1533</v>
      </c>
      <c r="N769">
        <v>483400</v>
      </c>
      <c r="O769">
        <v>191750</v>
      </c>
      <c r="P769">
        <v>2301</v>
      </c>
      <c r="Q769">
        <v>383.49</v>
      </c>
      <c r="R769">
        <v>7669</v>
      </c>
      <c r="S769">
        <v>2062.5</v>
      </c>
      <c r="T769">
        <v>2467.75</v>
      </c>
      <c r="U769">
        <v>383.49</v>
      </c>
      <c r="V769">
        <v>383.49</v>
      </c>
      <c r="W769">
        <v>383.49</v>
      </c>
      <c r="X769">
        <v>383.49</v>
      </c>
      <c r="Y769">
        <v>383.49</v>
      </c>
      <c r="Z769">
        <v>4634.5</v>
      </c>
      <c r="AA769">
        <v>76690</v>
      </c>
      <c r="AB769">
        <v>49854</v>
      </c>
      <c r="AC769">
        <v>9170</v>
      </c>
      <c r="AD769">
        <v>3805000</v>
      </c>
      <c r="AE769">
        <v>383.49</v>
      </c>
      <c r="AF769">
        <v>1887.5</v>
      </c>
      <c r="AG769">
        <v>383.49</v>
      </c>
      <c r="AH769">
        <v>29674</v>
      </c>
      <c r="AI769">
        <v>57424</v>
      </c>
      <c r="AJ769">
        <v>381400</v>
      </c>
      <c r="AK769">
        <v>383.49</v>
      </c>
      <c r="AL769">
        <v>422.5</v>
      </c>
      <c r="AM769">
        <v>1032.45</v>
      </c>
      <c r="AN769">
        <v>383.49</v>
      </c>
      <c r="AO769">
        <v>1161</v>
      </c>
      <c r="AP769">
        <v>383.49</v>
      </c>
      <c r="AQ769">
        <v>114799</v>
      </c>
      <c r="AR769">
        <v>5318</v>
      </c>
      <c r="AS769">
        <v>383.49</v>
      </c>
      <c r="AT769">
        <v>403.45</v>
      </c>
      <c r="AU769">
        <v>2216.5</v>
      </c>
      <c r="AV769">
        <v>36331.5</v>
      </c>
      <c r="AW769">
        <v>1035.45</v>
      </c>
      <c r="AX769">
        <v>15539</v>
      </c>
      <c r="AY769">
        <v>866.99</v>
      </c>
      <c r="AZ769">
        <v>383.49</v>
      </c>
      <c r="BA769">
        <v>1382.6</v>
      </c>
      <c r="BB769">
        <v>1378.6</v>
      </c>
      <c r="BC769">
        <v>15439</v>
      </c>
      <c r="BD769">
        <v>572.5</v>
      </c>
      <c r="BE769">
        <v>393.4</v>
      </c>
      <c r="BF769">
        <v>383.49</v>
      </c>
      <c r="BG769">
        <v>383.49</v>
      </c>
      <c r="BH769">
        <v>2216.5</v>
      </c>
      <c r="BI769">
        <v>383.49</v>
      </c>
      <c r="BJ769">
        <v>3934</v>
      </c>
      <c r="BK769">
        <v>422.5</v>
      </c>
      <c r="BL769">
        <v>16831</v>
      </c>
      <c r="BM769">
        <v>11604</v>
      </c>
      <c r="BN769">
        <v>2454.4</v>
      </c>
      <c r="BO769">
        <v>1277.25</v>
      </c>
      <c r="BP769">
        <v>3234.75</v>
      </c>
      <c r="BQ769">
        <v>383.49</v>
      </c>
      <c r="BR769">
        <v>206.74</v>
      </c>
      <c r="BS769">
        <v>7989589</v>
      </c>
      <c r="BT769">
        <v>82524.2</v>
      </c>
      <c r="BU769" t="str">
        <f>SRP[[#This Row],[Tier]]&amp;" - "&amp;DOLLAR(SRP[[#This Row],[United States]],2)&amp;" USD"</f>
        <v>767 - $383.49 USD</v>
      </c>
      <c r="BV769" t="str">
        <f>WSP[[#This Row],[LOOKUP]]</f>
        <v>767 - $268.44 USD</v>
      </c>
    </row>
    <row r="770" spans="1:74" x14ac:dyDescent="0.25">
      <c r="A770">
        <v>768</v>
      </c>
      <c r="B770">
        <v>383.99</v>
      </c>
      <c r="C770">
        <v>29184</v>
      </c>
      <c r="D770">
        <v>2169</v>
      </c>
      <c r="E770">
        <v>565.95000000000005</v>
      </c>
      <c r="F770">
        <v>383.99</v>
      </c>
      <c r="G770">
        <v>34160</v>
      </c>
      <c r="H770">
        <v>383.99</v>
      </c>
      <c r="I770">
        <v>767</v>
      </c>
      <c r="J770">
        <v>576</v>
      </c>
      <c r="K770">
        <v>383.99</v>
      </c>
      <c r="L770">
        <v>201900</v>
      </c>
      <c r="M770">
        <v>1535</v>
      </c>
      <c r="N770">
        <v>483900</v>
      </c>
      <c r="O770">
        <v>192000</v>
      </c>
      <c r="P770">
        <v>2304</v>
      </c>
      <c r="Q770">
        <v>383.99</v>
      </c>
      <c r="R770">
        <v>7679</v>
      </c>
      <c r="S770">
        <v>2065</v>
      </c>
      <c r="T770">
        <v>2471</v>
      </c>
      <c r="U770">
        <v>383.99</v>
      </c>
      <c r="V770">
        <v>383.99</v>
      </c>
      <c r="W770">
        <v>383.99</v>
      </c>
      <c r="X770">
        <v>383.99</v>
      </c>
      <c r="Y770">
        <v>383.99</v>
      </c>
      <c r="Z770">
        <v>4641</v>
      </c>
      <c r="AA770">
        <v>76790</v>
      </c>
      <c r="AB770">
        <v>49919</v>
      </c>
      <c r="AC770">
        <v>9180</v>
      </c>
      <c r="AD770">
        <v>3810000</v>
      </c>
      <c r="AE770">
        <v>383.99</v>
      </c>
      <c r="AF770">
        <v>1890</v>
      </c>
      <c r="AG770">
        <v>383.99</v>
      </c>
      <c r="AH770">
        <v>29696</v>
      </c>
      <c r="AI770">
        <v>57499</v>
      </c>
      <c r="AJ770">
        <v>381900</v>
      </c>
      <c r="AK770">
        <v>383.99</v>
      </c>
      <c r="AL770">
        <v>423</v>
      </c>
      <c r="AM770">
        <v>1033.8</v>
      </c>
      <c r="AN770">
        <v>383.99</v>
      </c>
      <c r="AO770">
        <v>1162</v>
      </c>
      <c r="AP770">
        <v>383.99</v>
      </c>
      <c r="AQ770">
        <v>114949</v>
      </c>
      <c r="AR770">
        <v>5325</v>
      </c>
      <c r="AS770">
        <v>383.99</v>
      </c>
      <c r="AT770">
        <v>403.95</v>
      </c>
      <c r="AU770">
        <v>2219</v>
      </c>
      <c r="AV770">
        <v>36379</v>
      </c>
      <c r="AW770">
        <v>1036.8</v>
      </c>
      <c r="AX770">
        <v>15559</v>
      </c>
      <c r="AY770">
        <v>867.99</v>
      </c>
      <c r="AZ770">
        <v>383.99</v>
      </c>
      <c r="BA770">
        <v>1384.4</v>
      </c>
      <c r="BB770">
        <v>1380.4</v>
      </c>
      <c r="BC770">
        <v>15459</v>
      </c>
      <c r="BD770">
        <v>573</v>
      </c>
      <c r="BE770">
        <v>393.9</v>
      </c>
      <c r="BF770">
        <v>383.99</v>
      </c>
      <c r="BG770">
        <v>383.99</v>
      </c>
      <c r="BH770">
        <v>2219</v>
      </c>
      <c r="BI770">
        <v>383.99</v>
      </c>
      <c r="BJ770">
        <v>3939</v>
      </c>
      <c r="BK770">
        <v>423</v>
      </c>
      <c r="BL770">
        <v>16854</v>
      </c>
      <c r="BM770">
        <v>11619</v>
      </c>
      <c r="BN770">
        <v>2457.6</v>
      </c>
      <c r="BO770">
        <v>1279</v>
      </c>
      <c r="BP770">
        <v>3239</v>
      </c>
      <c r="BQ770">
        <v>383.99</v>
      </c>
      <c r="BR770">
        <v>206.99</v>
      </c>
      <c r="BS770">
        <v>8000006</v>
      </c>
      <c r="BT770">
        <v>82631.8</v>
      </c>
      <c r="BU770" t="str">
        <f>SRP[[#This Row],[Tier]]&amp;" - "&amp;DOLLAR(SRP[[#This Row],[United States]],2)&amp;" USD"</f>
        <v>768 - $383.99 USD</v>
      </c>
      <c r="BV770" t="str">
        <f>WSP[[#This Row],[LOOKUP]]</f>
        <v>768 - $268.79 USD</v>
      </c>
    </row>
    <row r="771" spans="1:74" x14ac:dyDescent="0.25">
      <c r="A771">
        <v>769</v>
      </c>
      <c r="B771">
        <v>384.49</v>
      </c>
      <c r="C771">
        <v>29222</v>
      </c>
      <c r="D771">
        <v>2171.5</v>
      </c>
      <c r="E771">
        <v>566.70000000000005</v>
      </c>
      <c r="F771">
        <v>384.49</v>
      </c>
      <c r="G771">
        <v>34205</v>
      </c>
      <c r="H771">
        <v>384.49</v>
      </c>
      <c r="I771">
        <v>768</v>
      </c>
      <c r="J771">
        <v>576.75</v>
      </c>
      <c r="K771">
        <v>384.49</v>
      </c>
      <c r="L771">
        <v>202150</v>
      </c>
      <c r="M771">
        <v>1537</v>
      </c>
      <c r="N771">
        <v>484400</v>
      </c>
      <c r="O771">
        <v>192250</v>
      </c>
      <c r="P771">
        <v>2307</v>
      </c>
      <c r="Q771">
        <v>384.49</v>
      </c>
      <c r="R771">
        <v>7689</v>
      </c>
      <c r="S771">
        <v>2067.5</v>
      </c>
      <c r="T771">
        <v>2474.25</v>
      </c>
      <c r="U771">
        <v>384.49</v>
      </c>
      <c r="V771">
        <v>384.49</v>
      </c>
      <c r="W771">
        <v>384.49</v>
      </c>
      <c r="X771">
        <v>384.49</v>
      </c>
      <c r="Y771">
        <v>384.49</v>
      </c>
      <c r="Z771">
        <v>4647.5</v>
      </c>
      <c r="AA771">
        <v>76890</v>
      </c>
      <c r="AB771">
        <v>49984</v>
      </c>
      <c r="AC771">
        <v>9190</v>
      </c>
      <c r="AD771">
        <v>3815000</v>
      </c>
      <c r="AE771">
        <v>384.49</v>
      </c>
      <c r="AF771">
        <v>1892.5</v>
      </c>
      <c r="AG771">
        <v>384.49</v>
      </c>
      <c r="AH771">
        <v>29718</v>
      </c>
      <c r="AI771">
        <v>57574</v>
      </c>
      <c r="AJ771">
        <v>382400</v>
      </c>
      <c r="AK771">
        <v>384.49</v>
      </c>
      <c r="AL771">
        <v>423.5</v>
      </c>
      <c r="AM771">
        <v>1035.1500000000001</v>
      </c>
      <c r="AN771">
        <v>384.49</v>
      </c>
      <c r="AO771">
        <v>1164</v>
      </c>
      <c r="AP771">
        <v>384.49</v>
      </c>
      <c r="AQ771">
        <v>115099</v>
      </c>
      <c r="AR771">
        <v>5332</v>
      </c>
      <c r="AS771">
        <v>384.49</v>
      </c>
      <c r="AT771">
        <v>404.45</v>
      </c>
      <c r="AU771">
        <v>2221.5</v>
      </c>
      <c r="AV771">
        <v>36426.5</v>
      </c>
      <c r="AW771">
        <v>1038.1500000000001</v>
      </c>
      <c r="AX771">
        <v>15579</v>
      </c>
      <c r="AY771">
        <v>868.99</v>
      </c>
      <c r="AZ771">
        <v>384.49</v>
      </c>
      <c r="BA771">
        <v>1386.2</v>
      </c>
      <c r="BB771">
        <v>1382.2</v>
      </c>
      <c r="BC771">
        <v>15479</v>
      </c>
      <c r="BD771">
        <v>573.5</v>
      </c>
      <c r="BE771">
        <v>394.4</v>
      </c>
      <c r="BF771">
        <v>384.49</v>
      </c>
      <c r="BG771">
        <v>384.49</v>
      </c>
      <c r="BH771">
        <v>2221.5</v>
      </c>
      <c r="BI771">
        <v>384.49</v>
      </c>
      <c r="BJ771">
        <v>3944</v>
      </c>
      <c r="BK771">
        <v>423.5</v>
      </c>
      <c r="BL771">
        <v>16877</v>
      </c>
      <c r="BM771">
        <v>11634</v>
      </c>
      <c r="BN771">
        <v>2460.8000000000002</v>
      </c>
      <c r="BO771">
        <v>1280.75</v>
      </c>
      <c r="BP771">
        <v>3243.25</v>
      </c>
      <c r="BQ771">
        <v>384.49</v>
      </c>
      <c r="BR771">
        <v>207.24</v>
      </c>
      <c r="BS771">
        <v>8010423</v>
      </c>
      <c r="BT771">
        <v>82739.399999999994</v>
      </c>
      <c r="BU771" t="str">
        <f>SRP[[#This Row],[Tier]]&amp;" - "&amp;DOLLAR(SRP[[#This Row],[United States]],2)&amp;" USD"</f>
        <v>769 - $384.49 USD</v>
      </c>
      <c r="BV771" t="str">
        <f>WSP[[#This Row],[LOOKUP]]</f>
        <v>769 - $269.14 USD</v>
      </c>
    </row>
    <row r="772" spans="1:74" x14ac:dyDescent="0.25">
      <c r="A772">
        <v>770</v>
      </c>
      <c r="B772">
        <v>384.99</v>
      </c>
      <c r="C772">
        <v>29260</v>
      </c>
      <c r="D772">
        <v>2174</v>
      </c>
      <c r="E772">
        <v>567.45000000000005</v>
      </c>
      <c r="F772">
        <v>384.99</v>
      </c>
      <c r="G772">
        <v>34250</v>
      </c>
      <c r="H772">
        <v>384.99</v>
      </c>
      <c r="I772">
        <v>769</v>
      </c>
      <c r="J772">
        <v>577.5</v>
      </c>
      <c r="K772">
        <v>384.99</v>
      </c>
      <c r="L772">
        <v>202400</v>
      </c>
      <c r="M772">
        <v>1539</v>
      </c>
      <c r="N772">
        <v>484900</v>
      </c>
      <c r="O772">
        <v>192500</v>
      </c>
      <c r="P772">
        <v>2310</v>
      </c>
      <c r="Q772">
        <v>384.99</v>
      </c>
      <c r="R772">
        <v>7699</v>
      </c>
      <c r="S772">
        <v>2070</v>
      </c>
      <c r="T772">
        <v>2477.5</v>
      </c>
      <c r="U772">
        <v>384.99</v>
      </c>
      <c r="V772">
        <v>384.99</v>
      </c>
      <c r="W772">
        <v>384.99</v>
      </c>
      <c r="X772">
        <v>384.99</v>
      </c>
      <c r="Y772">
        <v>384.99</v>
      </c>
      <c r="Z772">
        <v>4654</v>
      </c>
      <c r="AA772">
        <v>76990</v>
      </c>
      <c r="AB772">
        <v>50049</v>
      </c>
      <c r="AC772">
        <v>9200</v>
      </c>
      <c r="AD772">
        <v>3820000</v>
      </c>
      <c r="AE772">
        <v>384.99</v>
      </c>
      <c r="AF772">
        <v>1895</v>
      </c>
      <c r="AG772">
        <v>384.99</v>
      </c>
      <c r="AH772">
        <v>29740</v>
      </c>
      <c r="AI772">
        <v>57649</v>
      </c>
      <c r="AJ772">
        <v>382900</v>
      </c>
      <c r="AK772">
        <v>384.99</v>
      </c>
      <c r="AL772">
        <v>424</v>
      </c>
      <c r="AM772">
        <v>1036.5</v>
      </c>
      <c r="AN772">
        <v>384.99</v>
      </c>
      <c r="AO772">
        <v>1165</v>
      </c>
      <c r="AP772">
        <v>384.99</v>
      </c>
      <c r="AQ772">
        <v>115249</v>
      </c>
      <c r="AR772">
        <v>5339</v>
      </c>
      <c r="AS772">
        <v>384.99</v>
      </c>
      <c r="AT772">
        <v>404.95</v>
      </c>
      <c r="AU772">
        <v>2224</v>
      </c>
      <c r="AV772">
        <v>36474</v>
      </c>
      <c r="AW772">
        <v>1039.5</v>
      </c>
      <c r="AX772">
        <v>15599</v>
      </c>
      <c r="AY772">
        <v>869.99</v>
      </c>
      <c r="AZ772">
        <v>384.99</v>
      </c>
      <c r="BA772">
        <v>1388</v>
      </c>
      <c r="BB772">
        <v>1384</v>
      </c>
      <c r="BC772">
        <v>15499</v>
      </c>
      <c r="BD772">
        <v>574</v>
      </c>
      <c r="BE772">
        <v>394.9</v>
      </c>
      <c r="BF772">
        <v>384.99</v>
      </c>
      <c r="BG772">
        <v>384.99</v>
      </c>
      <c r="BH772">
        <v>2224</v>
      </c>
      <c r="BI772">
        <v>384.99</v>
      </c>
      <c r="BJ772">
        <v>3949</v>
      </c>
      <c r="BK772">
        <v>424</v>
      </c>
      <c r="BL772">
        <v>16900</v>
      </c>
      <c r="BM772">
        <v>11649</v>
      </c>
      <c r="BN772">
        <v>2464</v>
      </c>
      <c r="BO772">
        <v>1282.5</v>
      </c>
      <c r="BP772">
        <v>3247.5</v>
      </c>
      <c r="BQ772">
        <v>384.99</v>
      </c>
      <c r="BR772">
        <v>207.49</v>
      </c>
      <c r="BS772">
        <v>8020840</v>
      </c>
      <c r="BT772">
        <v>82847</v>
      </c>
      <c r="BU772" t="str">
        <f>SRP[[#This Row],[Tier]]&amp;" - "&amp;DOLLAR(SRP[[#This Row],[United States]],2)&amp;" USD"</f>
        <v>770 - $384.99 USD</v>
      </c>
      <c r="BV772" t="str">
        <f>WSP[[#This Row],[LOOKUP]]</f>
        <v>770 - $269.49 USD</v>
      </c>
    </row>
    <row r="773" spans="1:74" x14ac:dyDescent="0.25">
      <c r="A773">
        <v>771</v>
      </c>
      <c r="B773">
        <v>385.49</v>
      </c>
      <c r="C773">
        <v>29298</v>
      </c>
      <c r="D773">
        <v>2176.5</v>
      </c>
      <c r="E773">
        <v>568.20000000000005</v>
      </c>
      <c r="F773">
        <v>385.49</v>
      </c>
      <c r="G773">
        <v>34295</v>
      </c>
      <c r="H773">
        <v>385.49</v>
      </c>
      <c r="I773">
        <v>770</v>
      </c>
      <c r="J773">
        <v>578.25</v>
      </c>
      <c r="K773">
        <v>385.49</v>
      </c>
      <c r="L773">
        <v>202650</v>
      </c>
      <c r="M773">
        <v>1541</v>
      </c>
      <c r="N773">
        <v>485400</v>
      </c>
      <c r="O773">
        <v>192750</v>
      </c>
      <c r="P773">
        <v>2313</v>
      </c>
      <c r="Q773">
        <v>385.49</v>
      </c>
      <c r="R773">
        <v>7709</v>
      </c>
      <c r="S773">
        <v>2072.5</v>
      </c>
      <c r="T773">
        <v>2480.75</v>
      </c>
      <c r="U773">
        <v>385.49</v>
      </c>
      <c r="V773">
        <v>385.49</v>
      </c>
      <c r="W773">
        <v>385.49</v>
      </c>
      <c r="X773">
        <v>385.49</v>
      </c>
      <c r="Y773">
        <v>385.49</v>
      </c>
      <c r="Z773">
        <v>4660.5</v>
      </c>
      <c r="AA773">
        <v>77090</v>
      </c>
      <c r="AB773">
        <v>50114</v>
      </c>
      <c r="AC773">
        <v>9210</v>
      </c>
      <c r="AD773">
        <v>3825000</v>
      </c>
      <c r="AE773">
        <v>385.49</v>
      </c>
      <c r="AF773">
        <v>1897.5</v>
      </c>
      <c r="AG773">
        <v>385.49</v>
      </c>
      <c r="AH773">
        <v>29762</v>
      </c>
      <c r="AI773">
        <v>57724</v>
      </c>
      <c r="AJ773">
        <v>383400</v>
      </c>
      <c r="AK773">
        <v>385.49</v>
      </c>
      <c r="AL773">
        <v>424.5</v>
      </c>
      <c r="AM773">
        <v>1037.8499999999999</v>
      </c>
      <c r="AN773">
        <v>385.49</v>
      </c>
      <c r="AO773">
        <v>1167</v>
      </c>
      <c r="AP773">
        <v>385.49</v>
      </c>
      <c r="AQ773">
        <v>115399</v>
      </c>
      <c r="AR773">
        <v>5346</v>
      </c>
      <c r="AS773">
        <v>385.49</v>
      </c>
      <c r="AT773">
        <v>405.45</v>
      </c>
      <c r="AU773">
        <v>2226.5</v>
      </c>
      <c r="AV773">
        <v>36521.5</v>
      </c>
      <c r="AW773">
        <v>1040.8499999999999</v>
      </c>
      <c r="AX773">
        <v>15619</v>
      </c>
      <c r="AY773">
        <v>870.99</v>
      </c>
      <c r="AZ773">
        <v>385.49</v>
      </c>
      <c r="BA773">
        <v>1389.8</v>
      </c>
      <c r="BB773">
        <v>1385.8</v>
      </c>
      <c r="BC773">
        <v>15519</v>
      </c>
      <c r="BD773">
        <v>574.5</v>
      </c>
      <c r="BE773">
        <v>395.4</v>
      </c>
      <c r="BF773">
        <v>385.49</v>
      </c>
      <c r="BG773">
        <v>385.49</v>
      </c>
      <c r="BH773">
        <v>2226.5</v>
      </c>
      <c r="BI773">
        <v>385.49</v>
      </c>
      <c r="BJ773">
        <v>3954</v>
      </c>
      <c r="BK773">
        <v>424.5</v>
      </c>
      <c r="BL773">
        <v>16923</v>
      </c>
      <c r="BM773">
        <v>11664</v>
      </c>
      <c r="BN773">
        <v>2467.1999999999998</v>
      </c>
      <c r="BO773">
        <v>1284.25</v>
      </c>
      <c r="BP773">
        <v>3251.75</v>
      </c>
      <c r="BQ773">
        <v>385.49</v>
      </c>
      <c r="BR773">
        <v>207.74</v>
      </c>
      <c r="BS773">
        <v>8031257</v>
      </c>
      <c r="BT773">
        <v>82954.600000000006</v>
      </c>
      <c r="BU773" t="str">
        <f>SRP[[#This Row],[Tier]]&amp;" - "&amp;DOLLAR(SRP[[#This Row],[United States]],2)&amp;" USD"</f>
        <v>771 - $385.49 USD</v>
      </c>
      <c r="BV773" t="str">
        <f>WSP[[#This Row],[LOOKUP]]</f>
        <v>771 - $269.84 USD</v>
      </c>
    </row>
    <row r="774" spans="1:74" x14ac:dyDescent="0.25">
      <c r="A774">
        <v>772</v>
      </c>
      <c r="B774">
        <v>385.99</v>
      </c>
      <c r="C774">
        <v>29336</v>
      </c>
      <c r="D774">
        <v>2179</v>
      </c>
      <c r="E774">
        <v>568.95000000000005</v>
      </c>
      <c r="F774">
        <v>385.99</v>
      </c>
      <c r="G774">
        <v>34340</v>
      </c>
      <c r="H774">
        <v>385.99</v>
      </c>
      <c r="I774">
        <v>771</v>
      </c>
      <c r="J774">
        <v>579</v>
      </c>
      <c r="K774">
        <v>385.99</v>
      </c>
      <c r="L774">
        <v>202900</v>
      </c>
      <c r="M774">
        <v>1543</v>
      </c>
      <c r="N774">
        <v>485900</v>
      </c>
      <c r="O774">
        <v>193000</v>
      </c>
      <c r="P774">
        <v>2316</v>
      </c>
      <c r="Q774">
        <v>385.99</v>
      </c>
      <c r="R774">
        <v>7719</v>
      </c>
      <c r="S774">
        <v>2075</v>
      </c>
      <c r="T774">
        <v>2484</v>
      </c>
      <c r="U774">
        <v>385.99</v>
      </c>
      <c r="V774">
        <v>385.99</v>
      </c>
      <c r="W774">
        <v>385.99</v>
      </c>
      <c r="X774">
        <v>385.99</v>
      </c>
      <c r="Y774">
        <v>385.99</v>
      </c>
      <c r="Z774">
        <v>4667</v>
      </c>
      <c r="AA774">
        <v>77190</v>
      </c>
      <c r="AB774">
        <v>50179</v>
      </c>
      <c r="AC774">
        <v>9220</v>
      </c>
      <c r="AD774">
        <v>3830000</v>
      </c>
      <c r="AE774">
        <v>385.99</v>
      </c>
      <c r="AF774">
        <v>1900</v>
      </c>
      <c r="AG774">
        <v>385.99</v>
      </c>
      <c r="AH774">
        <v>29784</v>
      </c>
      <c r="AI774">
        <v>57799</v>
      </c>
      <c r="AJ774">
        <v>383900</v>
      </c>
      <c r="AK774">
        <v>385.99</v>
      </c>
      <c r="AL774">
        <v>425</v>
      </c>
      <c r="AM774">
        <v>1039.2</v>
      </c>
      <c r="AN774">
        <v>385.99</v>
      </c>
      <c r="AO774">
        <v>1168</v>
      </c>
      <c r="AP774">
        <v>385.99</v>
      </c>
      <c r="AQ774">
        <v>115549</v>
      </c>
      <c r="AR774">
        <v>5353</v>
      </c>
      <c r="AS774">
        <v>385.99</v>
      </c>
      <c r="AT774">
        <v>405.95</v>
      </c>
      <c r="AU774">
        <v>2229</v>
      </c>
      <c r="AV774">
        <v>36569</v>
      </c>
      <c r="AW774">
        <v>1042.2</v>
      </c>
      <c r="AX774">
        <v>15639</v>
      </c>
      <c r="AY774">
        <v>871.99</v>
      </c>
      <c r="AZ774">
        <v>385.99</v>
      </c>
      <c r="BA774">
        <v>1391.6</v>
      </c>
      <c r="BB774">
        <v>1387.6</v>
      </c>
      <c r="BC774">
        <v>15539</v>
      </c>
      <c r="BD774">
        <v>575</v>
      </c>
      <c r="BE774">
        <v>395.9</v>
      </c>
      <c r="BF774">
        <v>385.99</v>
      </c>
      <c r="BG774">
        <v>385.99</v>
      </c>
      <c r="BH774">
        <v>2229</v>
      </c>
      <c r="BI774">
        <v>385.99</v>
      </c>
      <c r="BJ774">
        <v>3959</v>
      </c>
      <c r="BK774">
        <v>425</v>
      </c>
      <c r="BL774">
        <v>16946</v>
      </c>
      <c r="BM774">
        <v>11679</v>
      </c>
      <c r="BN774">
        <v>2470.4</v>
      </c>
      <c r="BO774">
        <v>1286</v>
      </c>
      <c r="BP774">
        <v>3256</v>
      </c>
      <c r="BQ774">
        <v>385.99</v>
      </c>
      <c r="BR774">
        <v>207.99</v>
      </c>
      <c r="BS774">
        <v>8041674</v>
      </c>
      <c r="BT774">
        <v>83062.2</v>
      </c>
      <c r="BU774" t="str">
        <f>SRP[[#This Row],[Tier]]&amp;" - "&amp;DOLLAR(SRP[[#This Row],[United States]],2)&amp;" USD"</f>
        <v>772 - $385.99 USD</v>
      </c>
      <c r="BV774" t="str">
        <f>WSP[[#This Row],[LOOKUP]]</f>
        <v>772 - $270.19 USD</v>
      </c>
    </row>
    <row r="775" spans="1:74" x14ac:dyDescent="0.25">
      <c r="A775">
        <v>773</v>
      </c>
      <c r="B775">
        <v>386.49</v>
      </c>
      <c r="C775">
        <v>29374</v>
      </c>
      <c r="D775">
        <v>2181.5</v>
      </c>
      <c r="E775">
        <v>569.70000000000005</v>
      </c>
      <c r="F775">
        <v>386.49</v>
      </c>
      <c r="G775">
        <v>34385</v>
      </c>
      <c r="H775">
        <v>386.49</v>
      </c>
      <c r="I775">
        <v>772</v>
      </c>
      <c r="J775">
        <v>579.75</v>
      </c>
      <c r="K775">
        <v>386.49</v>
      </c>
      <c r="L775">
        <v>203150</v>
      </c>
      <c r="M775">
        <v>1545</v>
      </c>
      <c r="N775">
        <v>486400</v>
      </c>
      <c r="O775">
        <v>193250</v>
      </c>
      <c r="P775">
        <v>2319</v>
      </c>
      <c r="Q775">
        <v>386.49</v>
      </c>
      <c r="R775">
        <v>7729</v>
      </c>
      <c r="S775">
        <v>2077.5</v>
      </c>
      <c r="T775">
        <v>2487.25</v>
      </c>
      <c r="U775">
        <v>386.49</v>
      </c>
      <c r="V775">
        <v>386.49</v>
      </c>
      <c r="W775">
        <v>386.49</v>
      </c>
      <c r="X775">
        <v>386.49</v>
      </c>
      <c r="Y775">
        <v>386.49</v>
      </c>
      <c r="Z775">
        <v>4673.5</v>
      </c>
      <c r="AA775">
        <v>77290</v>
      </c>
      <c r="AB775">
        <v>50244</v>
      </c>
      <c r="AC775">
        <v>9230</v>
      </c>
      <c r="AD775">
        <v>3835000</v>
      </c>
      <c r="AE775">
        <v>386.49</v>
      </c>
      <c r="AF775">
        <v>1902.5</v>
      </c>
      <c r="AG775">
        <v>386.49</v>
      </c>
      <c r="AH775">
        <v>29806</v>
      </c>
      <c r="AI775">
        <v>57874</v>
      </c>
      <c r="AJ775">
        <v>384400</v>
      </c>
      <c r="AK775">
        <v>386.49</v>
      </c>
      <c r="AL775">
        <v>425.5</v>
      </c>
      <c r="AM775">
        <v>1040.55</v>
      </c>
      <c r="AN775">
        <v>386.49</v>
      </c>
      <c r="AO775">
        <v>1170</v>
      </c>
      <c r="AP775">
        <v>386.49</v>
      </c>
      <c r="AQ775">
        <v>115699</v>
      </c>
      <c r="AR775">
        <v>5360</v>
      </c>
      <c r="AS775">
        <v>386.49</v>
      </c>
      <c r="AT775">
        <v>406.45</v>
      </c>
      <c r="AU775">
        <v>2231.5</v>
      </c>
      <c r="AV775">
        <v>36616.5</v>
      </c>
      <c r="AW775">
        <v>1043.55</v>
      </c>
      <c r="AX775">
        <v>15659</v>
      </c>
      <c r="AY775">
        <v>872.99</v>
      </c>
      <c r="AZ775">
        <v>386.49</v>
      </c>
      <c r="BA775">
        <v>1393.4</v>
      </c>
      <c r="BB775">
        <v>1389.4</v>
      </c>
      <c r="BC775">
        <v>15559</v>
      </c>
      <c r="BD775">
        <v>575.5</v>
      </c>
      <c r="BE775">
        <v>396.4</v>
      </c>
      <c r="BF775">
        <v>386.49</v>
      </c>
      <c r="BG775">
        <v>386.49</v>
      </c>
      <c r="BH775">
        <v>2231.5</v>
      </c>
      <c r="BI775">
        <v>386.49</v>
      </c>
      <c r="BJ775">
        <v>3964</v>
      </c>
      <c r="BK775">
        <v>425.5</v>
      </c>
      <c r="BL775">
        <v>16969</v>
      </c>
      <c r="BM775">
        <v>11694</v>
      </c>
      <c r="BN775">
        <v>2473.6</v>
      </c>
      <c r="BO775">
        <v>1287.75</v>
      </c>
      <c r="BP775">
        <v>3260.25</v>
      </c>
      <c r="BQ775">
        <v>386.49</v>
      </c>
      <c r="BR775">
        <v>208.24</v>
      </c>
      <c r="BS775">
        <v>8052091</v>
      </c>
      <c r="BT775">
        <v>83169.8</v>
      </c>
      <c r="BU775" t="str">
        <f>SRP[[#This Row],[Tier]]&amp;" - "&amp;DOLLAR(SRP[[#This Row],[United States]],2)&amp;" USD"</f>
        <v>773 - $386.49 USD</v>
      </c>
      <c r="BV775" t="str">
        <f>WSP[[#This Row],[LOOKUP]]</f>
        <v>773 - $270.54 USD</v>
      </c>
    </row>
    <row r="776" spans="1:74" x14ac:dyDescent="0.25">
      <c r="A776">
        <v>774</v>
      </c>
      <c r="B776">
        <v>386.99</v>
      </c>
      <c r="C776">
        <v>29412</v>
      </c>
      <c r="D776">
        <v>2184</v>
      </c>
      <c r="E776">
        <v>570.45000000000005</v>
      </c>
      <c r="F776">
        <v>386.99</v>
      </c>
      <c r="G776">
        <v>34430</v>
      </c>
      <c r="H776">
        <v>386.99</v>
      </c>
      <c r="I776">
        <v>773</v>
      </c>
      <c r="J776">
        <v>580.5</v>
      </c>
      <c r="K776">
        <v>386.99</v>
      </c>
      <c r="L776">
        <v>203400</v>
      </c>
      <c r="M776">
        <v>1547</v>
      </c>
      <c r="N776">
        <v>486900</v>
      </c>
      <c r="O776">
        <v>193500</v>
      </c>
      <c r="P776">
        <v>2322</v>
      </c>
      <c r="Q776">
        <v>386.99</v>
      </c>
      <c r="R776">
        <v>7739</v>
      </c>
      <c r="S776">
        <v>2080</v>
      </c>
      <c r="T776">
        <v>2490.5</v>
      </c>
      <c r="U776">
        <v>386.99</v>
      </c>
      <c r="V776">
        <v>386.99</v>
      </c>
      <c r="W776">
        <v>386.99</v>
      </c>
      <c r="X776">
        <v>386.99</v>
      </c>
      <c r="Y776">
        <v>386.99</v>
      </c>
      <c r="Z776">
        <v>4680</v>
      </c>
      <c r="AA776">
        <v>77390</v>
      </c>
      <c r="AB776">
        <v>50309</v>
      </c>
      <c r="AC776">
        <v>9240</v>
      </c>
      <c r="AD776">
        <v>3840000</v>
      </c>
      <c r="AE776">
        <v>386.99</v>
      </c>
      <c r="AF776">
        <v>1905</v>
      </c>
      <c r="AG776">
        <v>386.99</v>
      </c>
      <c r="AH776">
        <v>29828</v>
      </c>
      <c r="AI776">
        <v>57949</v>
      </c>
      <c r="AJ776">
        <v>384900</v>
      </c>
      <c r="AK776">
        <v>386.99</v>
      </c>
      <c r="AL776">
        <v>426</v>
      </c>
      <c r="AM776">
        <v>1041.9000000000001</v>
      </c>
      <c r="AN776">
        <v>386.99</v>
      </c>
      <c r="AO776">
        <v>1171</v>
      </c>
      <c r="AP776">
        <v>386.99</v>
      </c>
      <c r="AQ776">
        <v>115849</v>
      </c>
      <c r="AR776">
        <v>5367</v>
      </c>
      <c r="AS776">
        <v>386.99</v>
      </c>
      <c r="AT776">
        <v>406.95</v>
      </c>
      <c r="AU776">
        <v>2234</v>
      </c>
      <c r="AV776">
        <v>36664</v>
      </c>
      <c r="AW776">
        <v>1044.9000000000001</v>
      </c>
      <c r="AX776">
        <v>15679</v>
      </c>
      <c r="AY776">
        <v>873.99</v>
      </c>
      <c r="AZ776">
        <v>386.99</v>
      </c>
      <c r="BA776">
        <v>1395.2</v>
      </c>
      <c r="BB776">
        <v>1391.2</v>
      </c>
      <c r="BC776">
        <v>15579</v>
      </c>
      <c r="BD776">
        <v>576</v>
      </c>
      <c r="BE776">
        <v>396.9</v>
      </c>
      <c r="BF776">
        <v>386.99</v>
      </c>
      <c r="BG776">
        <v>386.99</v>
      </c>
      <c r="BH776">
        <v>2234</v>
      </c>
      <c r="BI776">
        <v>386.99</v>
      </c>
      <c r="BJ776">
        <v>3969</v>
      </c>
      <c r="BK776">
        <v>426</v>
      </c>
      <c r="BL776">
        <v>16992</v>
      </c>
      <c r="BM776">
        <v>11709</v>
      </c>
      <c r="BN776">
        <v>2476.8000000000002</v>
      </c>
      <c r="BO776">
        <v>1289.5</v>
      </c>
      <c r="BP776">
        <v>3264.5</v>
      </c>
      <c r="BQ776">
        <v>386.99</v>
      </c>
      <c r="BR776">
        <v>208.49</v>
      </c>
      <c r="BS776">
        <v>8062508</v>
      </c>
      <c r="BT776">
        <v>83277.399999999994</v>
      </c>
      <c r="BU776" t="str">
        <f>SRP[[#This Row],[Tier]]&amp;" - "&amp;DOLLAR(SRP[[#This Row],[United States]],2)&amp;" USD"</f>
        <v>774 - $386.99 USD</v>
      </c>
      <c r="BV776" t="str">
        <f>WSP[[#This Row],[LOOKUP]]</f>
        <v>774 - $270.89 USD</v>
      </c>
    </row>
    <row r="777" spans="1:74" x14ac:dyDescent="0.25">
      <c r="A777">
        <v>775</v>
      </c>
      <c r="B777">
        <v>387.49</v>
      </c>
      <c r="C777">
        <v>29450</v>
      </c>
      <c r="D777">
        <v>2186.5</v>
      </c>
      <c r="E777">
        <v>571.20000000000005</v>
      </c>
      <c r="F777">
        <v>387.49</v>
      </c>
      <c r="G777">
        <v>34475</v>
      </c>
      <c r="H777">
        <v>387.49</v>
      </c>
      <c r="I777">
        <v>774</v>
      </c>
      <c r="J777">
        <v>581.25</v>
      </c>
      <c r="K777">
        <v>387.49</v>
      </c>
      <c r="L777">
        <v>203650</v>
      </c>
      <c r="M777">
        <v>1549</v>
      </c>
      <c r="N777">
        <v>487400</v>
      </c>
      <c r="O777">
        <v>193750</v>
      </c>
      <c r="P777">
        <v>2325</v>
      </c>
      <c r="Q777">
        <v>387.49</v>
      </c>
      <c r="R777">
        <v>7749</v>
      </c>
      <c r="S777">
        <v>2082.5</v>
      </c>
      <c r="T777">
        <v>2493.75</v>
      </c>
      <c r="U777">
        <v>387.49</v>
      </c>
      <c r="V777">
        <v>387.49</v>
      </c>
      <c r="W777">
        <v>387.49</v>
      </c>
      <c r="X777">
        <v>387.49</v>
      </c>
      <c r="Y777">
        <v>387.49</v>
      </c>
      <c r="Z777">
        <v>4686.5</v>
      </c>
      <c r="AA777">
        <v>77490</v>
      </c>
      <c r="AB777">
        <v>50374</v>
      </c>
      <c r="AC777">
        <v>9250</v>
      </c>
      <c r="AD777">
        <v>3845000</v>
      </c>
      <c r="AE777">
        <v>387.49</v>
      </c>
      <c r="AF777">
        <v>1907.5</v>
      </c>
      <c r="AG777">
        <v>387.49</v>
      </c>
      <c r="AH777">
        <v>29850</v>
      </c>
      <c r="AI777">
        <v>58024</v>
      </c>
      <c r="AJ777">
        <v>385400</v>
      </c>
      <c r="AK777">
        <v>387.49</v>
      </c>
      <c r="AL777">
        <v>426.5</v>
      </c>
      <c r="AM777">
        <v>1043.25</v>
      </c>
      <c r="AN777">
        <v>387.49</v>
      </c>
      <c r="AO777">
        <v>1173</v>
      </c>
      <c r="AP777">
        <v>387.49</v>
      </c>
      <c r="AQ777">
        <v>115999</v>
      </c>
      <c r="AR777">
        <v>5374</v>
      </c>
      <c r="AS777">
        <v>387.49</v>
      </c>
      <c r="AT777">
        <v>407.45</v>
      </c>
      <c r="AU777">
        <v>2236.5</v>
      </c>
      <c r="AV777">
        <v>36711.5</v>
      </c>
      <c r="AW777">
        <v>1046.25</v>
      </c>
      <c r="AX777">
        <v>15699</v>
      </c>
      <c r="AY777">
        <v>874.99</v>
      </c>
      <c r="AZ777">
        <v>387.49</v>
      </c>
      <c r="BA777">
        <v>1397</v>
      </c>
      <c r="BB777">
        <v>1393</v>
      </c>
      <c r="BC777">
        <v>15599</v>
      </c>
      <c r="BD777">
        <v>576.5</v>
      </c>
      <c r="BE777">
        <v>397.4</v>
      </c>
      <c r="BF777">
        <v>387.49</v>
      </c>
      <c r="BG777">
        <v>387.49</v>
      </c>
      <c r="BH777">
        <v>2236.5</v>
      </c>
      <c r="BI777">
        <v>387.49</v>
      </c>
      <c r="BJ777">
        <v>3974</v>
      </c>
      <c r="BK777">
        <v>426.5</v>
      </c>
      <c r="BL777">
        <v>17015</v>
      </c>
      <c r="BM777">
        <v>11724</v>
      </c>
      <c r="BN777">
        <v>2480</v>
      </c>
      <c r="BO777">
        <v>1291.25</v>
      </c>
      <c r="BP777">
        <v>3268.75</v>
      </c>
      <c r="BQ777">
        <v>387.49</v>
      </c>
      <c r="BR777">
        <v>208.74</v>
      </c>
      <c r="BS777">
        <v>8072925</v>
      </c>
      <c r="BT777">
        <v>83385</v>
      </c>
      <c r="BU777" t="str">
        <f>SRP[[#This Row],[Tier]]&amp;" - "&amp;DOLLAR(SRP[[#This Row],[United States]],2)&amp;" USD"</f>
        <v>775 - $387.49 USD</v>
      </c>
      <c r="BV777" t="str">
        <f>WSP[[#This Row],[LOOKUP]]</f>
        <v>775 - $271.24 USD</v>
      </c>
    </row>
    <row r="778" spans="1:74" x14ac:dyDescent="0.25">
      <c r="A778">
        <v>776</v>
      </c>
      <c r="B778">
        <v>387.99</v>
      </c>
      <c r="C778">
        <v>29488</v>
      </c>
      <c r="D778">
        <v>2189</v>
      </c>
      <c r="E778">
        <v>571.95000000000005</v>
      </c>
      <c r="F778">
        <v>387.99</v>
      </c>
      <c r="G778">
        <v>34520</v>
      </c>
      <c r="H778">
        <v>387.99</v>
      </c>
      <c r="I778">
        <v>775</v>
      </c>
      <c r="J778">
        <v>582</v>
      </c>
      <c r="K778">
        <v>387.99</v>
      </c>
      <c r="L778">
        <v>203900</v>
      </c>
      <c r="M778">
        <v>1551</v>
      </c>
      <c r="N778">
        <v>487900</v>
      </c>
      <c r="O778">
        <v>194000</v>
      </c>
      <c r="P778">
        <v>2328</v>
      </c>
      <c r="Q778">
        <v>387.99</v>
      </c>
      <c r="R778">
        <v>7759</v>
      </c>
      <c r="S778">
        <v>2085</v>
      </c>
      <c r="T778">
        <v>2497</v>
      </c>
      <c r="U778">
        <v>387.99</v>
      </c>
      <c r="V778">
        <v>387.99</v>
      </c>
      <c r="W778">
        <v>387.99</v>
      </c>
      <c r="X778">
        <v>387.99</v>
      </c>
      <c r="Y778">
        <v>387.99</v>
      </c>
      <c r="Z778">
        <v>4693</v>
      </c>
      <c r="AA778">
        <v>77590</v>
      </c>
      <c r="AB778">
        <v>50439</v>
      </c>
      <c r="AC778">
        <v>9260</v>
      </c>
      <c r="AD778">
        <v>3850000</v>
      </c>
      <c r="AE778">
        <v>387.99</v>
      </c>
      <c r="AF778">
        <v>1910</v>
      </c>
      <c r="AG778">
        <v>387.99</v>
      </c>
      <c r="AH778">
        <v>29872</v>
      </c>
      <c r="AI778">
        <v>58099</v>
      </c>
      <c r="AJ778">
        <v>385900</v>
      </c>
      <c r="AK778">
        <v>387.99</v>
      </c>
      <c r="AL778">
        <v>427</v>
      </c>
      <c r="AM778">
        <v>1044.5999999999999</v>
      </c>
      <c r="AN778">
        <v>387.99</v>
      </c>
      <c r="AO778">
        <v>1174</v>
      </c>
      <c r="AP778">
        <v>387.99</v>
      </c>
      <c r="AQ778">
        <v>116149</v>
      </c>
      <c r="AR778">
        <v>5381</v>
      </c>
      <c r="AS778">
        <v>387.99</v>
      </c>
      <c r="AT778">
        <v>407.95</v>
      </c>
      <c r="AU778">
        <v>2239</v>
      </c>
      <c r="AV778">
        <v>36759</v>
      </c>
      <c r="AW778">
        <v>1047.5999999999999</v>
      </c>
      <c r="AX778">
        <v>15719</v>
      </c>
      <c r="AY778">
        <v>875.99</v>
      </c>
      <c r="AZ778">
        <v>387.99</v>
      </c>
      <c r="BA778">
        <v>1398.8</v>
      </c>
      <c r="BB778">
        <v>1394.8</v>
      </c>
      <c r="BC778">
        <v>15619</v>
      </c>
      <c r="BD778">
        <v>577</v>
      </c>
      <c r="BE778">
        <v>397.9</v>
      </c>
      <c r="BF778">
        <v>387.99</v>
      </c>
      <c r="BG778">
        <v>387.99</v>
      </c>
      <c r="BH778">
        <v>2239</v>
      </c>
      <c r="BI778">
        <v>387.99</v>
      </c>
      <c r="BJ778">
        <v>3979</v>
      </c>
      <c r="BK778">
        <v>427</v>
      </c>
      <c r="BL778">
        <v>17038</v>
      </c>
      <c r="BM778">
        <v>11739</v>
      </c>
      <c r="BN778">
        <v>2483.1999999999998</v>
      </c>
      <c r="BO778">
        <v>1293</v>
      </c>
      <c r="BP778">
        <v>3273</v>
      </c>
      <c r="BQ778">
        <v>387.99</v>
      </c>
      <c r="BR778">
        <v>208.99</v>
      </c>
      <c r="BS778">
        <v>8083342</v>
      </c>
      <c r="BT778">
        <v>83492.600000000006</v>
      </c>
      <c r="BU778" t="str">
        <f>SRP[[#This Row],[Tier]]&amp;" - "&amp;DOLLAR(SRP[[#This Row],[United States]],2)&amp;" USD"</f>
        <v>776 - $387.99 USD</v>
      </c>
      <c r="BV778" t="str">
        <f>WSP[[#This Row],[LOOKUP]]</f>
        <v>776 - $271.59 USD</v>
      </c>
    </row>
    <row r="779" spans="1:74" x14ac:dyDescent="0.25">
      <c r="A779">
        <v>777</v>
      </c>
      <c r="B779">
        <v>388.49</v>
      </c>
      <c r="C779">
        <v>29526</v>
      </c>
      <c r="D779">
        <v>2191.5</v>
      </c>
      <c r="E779">
        <v>572.70000000000005</v>
      </c>
      <c r="F779">
        <v>388.49</v>
      </c>
      <c r="G779">
        <v>34565</v>
      </c>
      <c r="H779">
        <v>388.49</v>
      </c>
      <c r="I779">
        <v>776</v>
      </c>
      <c r="J779">
        <v>582.75</v>
      </c>
      <c r="K779">
        <v>388.49</v>
      </c>
      <c r="L779">
        <v>204150</v>
      </c>
      <c r="M779">
        <v>1553</v>
      </c>
      <c r="N779">
        <v>488400</v>
      </c>
      <c r="O779">
        <v>194250</v>
      </c>
      <c r="P779">
        <v>2331</v>
      </c>
      <c r="Q779">
        <v>388.49</v>
      </c>
      <c r="R779">
        <v>7769</v>
      </c>
      <c r="S779">
        <v>2087.5</v>
      </c>
      <c r="T779">
        <v>2500.25</v>
      </c>
      <c r="U779">
        <v>388.49</v>
      </c>
      <c r="V779">
        <v>388.49</v>
      </c>
      <c r="W779">
        <v>388.49</v>
      </c>
      <c r="X779">
        <v>388.49</v>
      </c>
      <c r="Y779">
        <v>388.49</v>
      </c>
      <c r="Z779">
        <v>4699.5</v>
      </c>
      <c r="AA779">
        <v>77690</v>
      </c>
      <c r="AB779">
        <v>50504</v>
      </c>
      <c r="AC779">
        <v>9270</v>
      </c>
      <c r="AD779">
        <v>3855000</v>
      </c>
      <c r="AE779">
        <v>388.49</v>
      </c>
      <c r="AF779">
        <v>1912.5</v>
      </c>
      <c r="AG779">
        <v>388.49</v>
      </c>
      <c r="AH779">
        <v>29894</v>
      </c>
      <c r="AI779">
        <v>58174</v>
      </c>
      <c r="AJ779">
        <v>386400</v>
      </c>
      <c r="AK779">
        <v>388.49</v>
      </c>
      <c r="AL779">
        <v>427.5</v>
      </c>
      <c r="AM779">
        <v>1045.95</v>
      </c>
      <c r="AN779">
        <v>388.49</v>
      </c>
      <c r="AO779">
        <v>1176</v>
      </c>
      <c r="AP779">
        <v>388.49</v>
      </c>
      <c r="AQ779">
        <v>116299</v>
      </c>
      <c r="AR779">
        <v>5388</v>
      </c>
      <c r="AS779">
        <v>388.49</v>
      </c>
      <c r="AT779">
        <v>408.45</v>
      </c>
      <c r="AU779">
        <v>2241.5</v>
      </c>
      <c r="AV779">
        <v>36806.5</v>
      </c>
      <c r="AW779">
        <v>1048.95</v>
      </c>
      <c r="AX779">
        <v>15739</v>
      </c>
      <c r="AY779">
        <v>876.99</v>
      </c>
      <c r="AZ779">
        <v>388.49</v>
      </c>
      <c r="BA779">
        <v>1400.6</v>
      </c>
      <c r="BB779">
        <v>1396.6</v>
      </c>
      <c r="BC779">
        <v>15639</v>
      </c>
      <c r="BD779">
        <v>577.5</v>
      </c>
      <c r="BE779">
        <v>398.4</v>
      </c>
      <c r="BF779">
        <v>388.49</v>
      </c>
      <c r="BG779">
        <v>388.49</v>
      </c>
      <c r="BH779">
        <v>2241.5</v>
      </c>
      <c r="BI779">
        <v>388.49</v>
      </c>
      <c r="BJ779">
        <v>3984</v>
      </c>
      <c r="BK779">
        <v>427.5</v>
      </c>
      <c r="BL779">
        <v>17061</v>
      </c>
      <c r="BM779">
        <v>11754</v>
      </c>
      <c r="BN779">
        <v>2486.4</v>
      </c>
      <c r="BO779">
        <v>1294.75</v>
      </c>
      <c r="BP779">
        <v>3277.25</v>
      </c>
      <c r="BQ779">
        <v>388.49</v>
      </c>
      <c r="BR779">
        <v>209.24</v>
      </c>
      <c r="BS779">
        <v>8093759</v>
      </c>
      <c r="BT779">
        <v>83600.2</v>
      </c>
      <c r="BU779" t="str">
        <f>SRP[[#This Row],[Tier]]&amp;" - "&amp;DOLLAR(SRP[[#This Row],[United States]],2)&amp;" USD"</f>
        <v>777 - $388.49 USD</v>
      </c>
      <c r="BV779" t="str">
        <f>WSP[[#This Row],[LOOKUP]]</f>
        <v>777 - $271.94 USD</v>
      </c>
    </row>
    <row r="780" spans="1:74" x14ac:dyDescent="0.25">
      <c r="A780">
        <v>778</v>
      </c>
      <c r="B780">
        <v>388.99</v>
      </c>
      <c r="C780">
        <v>29564</v>
      </c>
      <c r="D780">
        <v>2194</v>
      </c>
      <c r="E780">
        <v>573.45000000000005</v>
      </c>
      <c r="F780">
        <v>388.99</v>
      </c>
      <c r="G780">
        <v>34610</v>
      </c>
      <c r="H780">
        <v>388.99</v>
      </c>
      <c r="I780">
        <v>777</v>
      </c>
      <c r="J780">
        <v>583.5</v>
      </c>
      <c r="K780">
        <v>388.99</v>
      </c>
      <c r="L780">
        <v>204400</v>
      </c>
      <c r="M780">
        <v>1555</v>
      </c>
      <c r="N780">
        <v>488900</v>
      </c>
      <c r="O780">
        <v>194500</v>
      </c>
      <c r="P780">
        <v>2334</v>
      </c>
      <c r="Q780">
        <v>388.99</v>
      </c>
      <c r="R780">
        <v>7779</v>
      </c>
      <c r="S780">
        <v>2090</v>
      </c>
      <c r="T780">
        <v>2503.5</v>
      </c>
      <c r="U780">
        <v>388.99</v>
      </c>
      <c r="V780">
        <v>388.99</v>
      </c>
      <c r="W780">
        <v>388.99</v>
      </c>
      <c r="X780">
        <v>388.99</v>
      </c>
      <c r="Y780">
        <v>388.99</v>
      </c>
      <c r="Z780">
        <v>4706</v>
      </c>
      <c r="AA780">
        <v>77790</v>
      </c>
      <c r="AB780">
        <v>50569</v>
      </c>
      <c r="AC780">
        <v>9280</v>
      </c>
      <c r="AD780">
        <v>3860000</v>
      </c>
      <c r="AE780">
        <v>388.99</v>
      </c>
      <c r="AF780">
        <v>1915</v>
      </c>
      <c r="AG780">
        <v>388.99</v>
      </c>
      <c r="AH780">
        <v>29916</v>
      </c>
      <c r="AI780">
        <v>58249</v>
      </c>
      <c r="AJ780">
        <v>386900</v>
      </c>
      <c r="AK780">
        <v>388.99</v>
      </c>
      <c r="AL780">
        <v>428</v>
      </c>
      <c r="AM780">
        <v>1047.3</v>
      </c>
      <c r="AN780">
        <v>388.99</v>
      </c>
      <c r="AO780">
        <v>1177</v>
      </c>
      <c r="AP780">
        <v>388.99</v>
      </c>
      <c r="AQ780">
        <v>116449</v>
      </c>
      <c r="AR780">
        <v>5395</v>
      </c>
      <c r="AS780">
        <v>388.99</v>
      </c>
      <c r="AT780">
        <v>408.95</v>
      </c>
      <c r="AU780">
        <v>2244</v>
      </c>
      <c r="AV780">
        <v>36854</v>
      </c>
      <c r="AW780">
        <v>1050.3</v>
      </c>
      <c r="AX780">
        <v>15759</v>
      </c>
      <c r="AY780">
        <v>877.99</v>
      </c>
      <c r="AZ780">
        <v>388.99</v>
      </c>
      <c r="BA780">
        <v>1402.4</v>
      </c>
      <c r="BB780">
        <v>1398.4</v>
      </c>
      <c r="BC780">
        <v>15659</v>
      </c>
      <c r="BD780">
        <v>578</v>
      </c>
      <c r="BE780">
        <v>398.9</v>
      </c>
      <c r="BF780">
        <v>388.99</v>
      </c>
      <c r="BG780">
        <v>388.99</v>
      </c>
      <c r="BH780">
        <v>2244</v>
      </c>
      <c r="BI780">
        <v>388.99</v>
      </c>
      <c r="BJ780">
        <v>3989</v>
      </c>
      <c r="BK780">
        <v>428</v>
      </c>
      <c r="BL780">
        <v>17084</v>
      </c>
      <c r="BM780">
        <v>11769</v>
      </c>
      <c r="BN780">
        <v>2489.6</v>
      </c>
      <c r="BO780">
        <v>1296.5</v>
      </c>
      <c r="BP780">
        <v>3281.5</v>
      </c>
      <c r="BQ780">
        <v>388.99</v>
      </c>
      <c r="BR780">
        <v>209.49</v>
      </c>
      <c r="BS780">
        <v>8104176</v>
      </c>
      <c r="BT780">
        <v>83707.8</v>
      </c>
      <c r="BU780" t="str">
        <f>SRP[[#This Row],[Tier]]&amp;" - "&amp;DOLLAR(SRP[[#This Row],[United States]],2)&amp;" USD"</f>
        <v>778 - $388.99 USD</v>
      </c>
      <c r="BV780" t="str">
        <f>WSP[[#This Row],[LOOKUP]]</f>
        <v>778 - $272.29 USD</v>
      </c>
    </row>
    <row r="781" spans="1:74" x14ac:dyDescent="0.25">
      <c r="A781">
        <v>779</v>
      </c>
      <c r="B781">
        <v>389.49</v>
      </c>
      <c r="C781">
        <v>29602</v>
      </c>
      <c r="D781">
        <v>2196.5</v>
      </c>
      <c r="E781">
        <v>574.20000000000005</v>
      </c>
      <c r="F781">
        <v>389.49</v>
      </c>
      <c r="G781">
        <v>34655</v>
      </c>
      <c r="H781">
        <v>389.49</v>
      </c>
      <c r="I781">
        <v>778</v>
      </c>
      <c r="J781">
        <v>584.25</v>
      </c>
      <c r="K781">
        <v>389.49</v>
      </c>
      <c r="L781">
        <v>204650</v>
      </c>
      <c r="M781">
        <v>1557</v>
      </c>
      <c r="N781">
        <v>489400</v>
      </c>
      <c r="O781">
        <v>194750</v>
      </c>
      <c r="P781">
        <v>2337</v>
      </c>
      <c r="Q781">
        <v>389.49</v>
      </c>
      <c r="R781">
        <v>7789</v>
      </c>
      <c r="S781">
        <v>2092.5</v>
      </c>
      <c r="T781">
        <v>2506.75</v>
      </c>
      <c r="U781">
        <v>389.49</v>
      </c>
      <c r="V781">
        <v>389.49</v>
      </c>
      <c r="W781">
        <v>389.49</v>
      </c>
      <c r="X781">
        <v>389.49</v>
      </c>
      <c r="Y781">
        <v>389.49</v>
      </c>
      <c r="Z781">
        <v>4712.5</v>
      </c>
      <c r="AA781">
        <v>77890</v>
      </c>
      <c r="AB781">
        <v>50634</v>
      </c>
      <c r="AC781">
        <v>9290</v>
      </c>
      <c r="AD781">
        <v>3865000</v>
      </c>
      <c r="AE781">
        <v>389.49</v>
      </c>
      <c r="AF781">
        <v>1917.5</v>
      </c>
      <c r="AG781">
        <v>389.49</v>
      </c>
      <c r="AH781">
        <v>29938</v>
      </c>
      <c r="AI781">
        <v>58324</v>
      </c>
      <c r="AJ781">
        <v>387400</v>
      </c>
      <c r="AK781">
        <v>389.49</v>
      </c>
      <c r="AL781">
        <v>428.5</v>
      </c>
      <c r="AM781">
        <v>1048.6500000000001</v>
      </c>
      <c r="AN781">
        <v>389.49</v>
      </c>
      <c r="AO781">
        <v>1179</v>
      </c>
      <c r="AP781">
        <v>389.49</v>
      </c>
      <c r="AQ781">
        <v>116599</v>
      </c>
      <c r="AR781">
        <v>5402</v>
      </c>
      <c r="AS781">
        <v>389.49</v>
      </c>
      <c r="AT781">
        <v>409.45</v>
      </c>
      <c r="AU781">
        <v>2246.5</v>
      </c>
      <c r="AV781">
        <v>36901.5</v>
      </c>
      <c r="AW781">
        <v>1051.6500000000001</v>
      </c>
      <c r="AX781">
        <v>15779</v>
      </c>
      <c r="AY781">
        <v>878.99</v>
      </c>
      <c r="AZ781">
        <v>389.49</v>
      </c>
      <c r="BA781">
        <v>1404.2</v>
      </c>
      <c r="BB781">
        <v>1400.2</v>
      </c>
      <c r="BC781">
        <v>15679</v>
      </c>
      <c r="BD781">
        <v>578.5</v>
      </c>
      <c r="BE781">
        <v>399.4</v>
      </c>
      <c r="BF781">
        <v>389.49</v>
      </c>
      <c r="BG781">
        <v>389.49</v>
      </c>
      <c r="BH781">
        <v>2246.5</v>
      </c>
      <c r="BI781">
        <v>389.49</v>
      </c>
      <c r="BJ781">
        <v>3994</v>
      </c>
      <c r="BK781">
        <v>428.5</v>
      </c>
      <c r="BL781">
        <v>17107</v>
      </c>
      <c r="BM781">
        <v>11784</v>
      </c>
      <c r="BN781">
        <v>2492.8000000000002</v>
      </c>
      <c r="BO781">
        <v>1298.25</v>
      </c>
      <c r="BP781">
        <v>3285.75</v>
      </c>
      <c r="BQ781">
        <v>389.49</v>
      </c>
      <c r="BR781">
        <v>209.74</v>
      </c>
      <c r="BS781">
        <v>8114593</v>
      </c>
      <c r="BT781">
        <v>83815.399999999994</v>
      </c>
      <c r="BU781" t="str">
        <f>SRP[[#This Row],[Tier]]&amp;" - "&amp;DOLLAR(SRP[[#This Row],[United States]],2)&amp;" USD"</f>
        <v>779 - $389.49 USD</v>
      </c>
      <c r="BV781" t="str">
        <f>WSP[[#This Row],[LOOKUP]]</f>
        <v>779 - $272.64 USD</v>
      </c>
    </row>
    <row r="782" spans="1:74" x14ac:dyDescent="0.25">
      <c r="A782">
        <v>780</v>
      </c>
      <c r="B782">
        <v>389.99</v>
      </c>
      <c r="C782">
        <v>29640</v>
      </c>
      <c r="D782">
        <v>2199</v>
      </c>
      <c r="E782">
        <v>574.95000000000005</v>
      </c>
      <c r="F782">
        <v>389.99</v>
      </c>
      <c r="G782">
        <v>34700</v>
      </c>
      <c r="H782">
        <v>389.99</v>
      </c>
      <c r="I782">
        <v>779</v>
      </c>
      <c r="J782">
        <v>585</v>
      </c>
      <c r="K782">
        <v>389.99</v>
      </c>
      <c r="L782">
        <v>204900</v>
      </c>
      <c r="M782">
        <v>1559</v>
      </c>
      <c r="N782">
        <v>489900</v>
      </c>
      <c r="O782">
        <v>195000</v>
      </c>
      <c r="P782">
        <v>2340</v>
      </c>
      <c r="Q782">
        <v>389.99</v>
      </c>
      <c r="R782">
        <v>7799</v>
      </c>
      <c r="S782">
        <v>2095</v>
      </c>
      <c r="T782">
        <v>2510</v>
      </c>
      <c r="U782">
        <v>389.99</v>
      </c>
      <c r="V782">
        <v>389.99</v>
      </c>
      <c r="W782">
        <v>389.99</v>
      </c>
      <c r="X782">
        <v>389.99</v>
      </c>
      <c r="Y782">
        <v>389.99</v>
      </c>
      <c r="Z782">
        <v>4719</v>
      </c>
      <c r="AA782">
        <v>77990</v>
      </c>
      <c r="AB782">
        <v>50699</v>
      </c>
      <c r="AC782">
        <v>9300</v>
      </c>
      <c r="AD782">
        <v>3870000</v>
      </c>
      <c r="AE782">
        <v>389.99</v>
      </c>
      <c r="AF782">
        <v>1920</v>
      </c>
      <c r="AG782">
        <v>389.99</v>
      </c>
      <c r="AH782">
        <v>29960</v>
      </c>
      <c r="AI782">
        <v>58399</v>
      </c>
      <c r="AJ782">
        <v>387900</v>
      </c>
      <c r="AK782">
        <v>389.99</v>
      </c>
      <c r="AL782">
        <v>429</v>
      </c>
      <c r="AM782">
        <v>1050</v>
      </c>
      <c r="AN782">
        <v>389.99</v>
      </c>
      <c r="AO782">
        <v>1180</v>
      </c>
      <c r="AP782">
        <v>389.99</v>
      </c>
      <c r="AQ782">
        <v>116749</v>
      </c>
      <c r="AR782">
        <v>5409</v>
      </c>
      <c r="AS782">
        <v>389.99</v>
      </c>
      <c r="AT782">
        <v>409.95</v>
      </c>
      <c r="AU782">
        <v>2249</v>
      </c>
      <c r="AV782">
        <v>36949</v>
      </c>
      <c r="AW782">
        <v>1053</v>
      </c>
      <c r="AX782">
        <v>15799</v>
      </c>
      <c r="AY782">
        <v>879.99</v>
      </c>
      <c r="AZ782">
        <v>389.99</v>
      </c>
      <c r="BA782">
        <v>1406</v>
      </c>
      <c r="BB782">
        <v>1402</v>
      </c>
      <c r="BC782">
        <v>15699</v>
      </c>
      <c r="BD782">
        <v>579</v>
      </c>
      <c r="BE782">
        <v>399.9</v>
      </c>
      <c r="BF782">
        <v>389.99</v>
      </c>
      <c r="BG782">
        <v>389.99</v>
      </c>
      <c r="BH782">
        <v>2249</v>
      </c>
      <c r="BI782">
        <v>389.99</v>
      </c>
      <c r="BJ782">
        <v>3999</v>
      </c>
      <c r="BK782">
        <v>429</v>
      </c>
      <c r="BL782">
        <v>17130</v>
      </c>
      <c r="BM782">
        <v>11799</v>
      </c>
      <c r="BN782">
        <v>2496</v>
      </c>
      <c r="BO782">
        <v>1300</v>
      </c>
      <c r="BP782">
        <v>3290</v>
      </c>
      <c r="BQ782">
        <v>389.99</v>
      </c>
      <c r="BR782">
        <v>209.99</v>
      </c>
      <c r="BS782">
        <v>8125010</v>
      </c>
      <c r="BT782">
        <v>83923</v>
      </c>
      <c r="BU782" t="str">
        <f>SRP[[#This Row],[Tier]]&amp;" - "&amp;DOLLAR(SRP[[#This Row],[United States]],2)&amp;" USD"</f>
        <v>780 - $389.99 USD</v>
      </c>
      <c r="BV782" t="str">
        <f>WSP[[#This Row],[LOOKUP]]</f>
        <v>780 - $272.99 USD</v>
      </c>
    </row>
    <row r="783" spans="1:74" x14ac:dyDescent="0.25">
      <c r="A783">
        <v>781</v>
      </c>
      <c r="B783">
        <v>390.49</v>
      </c>
      <c r="C783">
        <v>29678</v>
      </c>
      <c r="D783">
        <v>2201.5</v>
      </c>
      <c r="E783">
        <v>575.70000000000005</v>
      </c>
      <c r="F783">
        <v>390.49</v>
      </c>
      <c r="G783">
        <v>34745</v>
      </c>
      <c r="H783">
        <v>390.49</v>
      </c>
      <c r="I783">
        <v>780</v>
      </c>
      <c r="J783">
        <v>585.75</v>
      </c>
      <c r="K783">
        <v>390.49</v>
      </c>
      <c r="L783">
        <v>205150</v>
      </c>
      <c r="M783">
        <v>1561</v>
      </c>
      <c r="N783">
        <v>490400</v>
      </c>
      <c r="O783">
        <v>195250</v>
      </c>
      <c r="P783">
        <v>2343</v>
      </c>
      <c r="Q783">
        <v>390.49</v>
      </c>
      <c r="R783">
        <v>7809</v>
      </c>
      <c r="S783">
        <v>2097.5</v>
      </c>
      <c r="T783">
        <v>2513.25</v>
      </c>
      <c r="U783">
        <v>390.49</v>
      </c>
      <c r="V783">
        <v>390.49</v>
      </c>
      <c r="W783">
        <v>390.49</v>
      </c>
      <c r="X783">
        <v>390.49</v>
      </c>
      <c r="Y783">
        <v>390.49</v>
      </c>
      <c r="Z783">
        <v>4725.5</v>
      </c>
      <c r="AA783">
        <v>78090</v>
      </c>
      <c r="AB783">
        <v>50764</v>
      </c>
      <c r="AC783">
        <v>9310</v>
      </c>
      <c r="AD783">
        <v>3875000</v>
      </c>
      <c r="AE783">
        <v>390.49</v>
      </c>
      <c r="AF783">
        <v>1922.5</v>
      </c>
      <c r="AG783">
        <v>390.49</v>
      </c>
      <c r="AH783">
        <v>29982</v>
      </c>
      <c r="AI783">
        <v>58474</v>
      </c>
      <c r="AJ783">
        <v>388400</v>
      </c>
      <c r="AK783">
        <v>390.49</v>
      </c>
      <c r="AL783">
        <v>429.5</v>
      </c>
      <c r="AM783">
        <v>1051.3499999999999</v>
      </c>
      <c r="AN783">
        <v>390.49</v>
      </c>
      <c r="AO783">
        <v>1182</v>
      </c>
      <c r="AP783">
        <v>390.49</v>
      </c>
      <c r="AQ783">
        <v>116899</v>
      </c>
      <c r="AR783">
        <v>5416</v>
      </c>
      <c r="AS783">
        <v>390.49</v>
      </c>
      <c r="AT783">
        <v>410.45</v>
      </c>
      <c r="AU783">
        <v>2251.5</v>
      </c>
      <c r="AV783">
        <v>36996.5</v>
      </c>
      <c r="AW783">
        <v>1054.3499999999999</v>
      </c>
      <c r="AX783">
        <v>15819</v>
      </c>
      <c r="AY783">
        <v>880.99</v>
      </c>
      <c r="AZ783">
        <v>390.49</v>
      </c>
      <c r="BA783">
        <v>1407.8</v>
      </c>
      <c r="BB783">
        <v>1403.8</v>
      </c>
      <c r="BC783">
        <v>15719</v>
      </c>
      <c r="BD783">
        <v>579.5</v>
      </c>
      <c r="BE783">
        <v>400.4</v>
      </c>
      <c r="BF783">
        <v>390.49</v>
      </c>
      <c r="BG783">
        <v>390.49</v>
      </c>
      <c r="BH783">
        <v>2251.5</v>
      </c>
      <c r="BI783">
        <v>390.49</v>
      </c>
      <c r="BJ783">
        <v>4004</v>
      </c>
      <c r="BK783">
        <v>429.5</v>
      </c>
      <c r="BL783">
        <v>17153</v>
      </c>
      <c r="BM783">
        <v>11814</v>
      </c>
      <c r="BN783">
        <v>2499.1999999999998</v>
      </c>
      <c r="BO783">
        <v>1301.75</v>
      </c>
      <c r="BP783">
        <v>3294.25</v>
      </c>
      <c r="BQ783">
        <v>390.49</v>
      </c>
      <c r="BR783">
        <v>210.24</v>
      </c>
      <c r="BS783">
        <v>8135427</v>
      </c>
      <c r="BT783">
        <v>84030.6</v>
      </c>
      <c r="BU783" t="str">
        <f>SRP[[#This Row],[Tier]]&amp;" - "&amp;DOLLAR(SRP[[#This Row],[United States]],2)&amp;" USD"</f>
        <v>781 - $390.49 USD</v>
      </c>
      <c r="BV783" t="str">
        <f>WSP[[#This Row],[LOOKUP]]</f>
        <v>781 - $273.34 USD</v>
      </c>
    </row>
    <row r="784" spans="1:74" x14ac:dyDescent="0.25">
      <c r="A784">
        <v>782</v>
      </c>
      <c r="B784">
        <v>390.99</v>
      </c>
      <c r="C784">
        <v>29716</v>
      </c>
      <c r="D784">
        <v>2204</v>
      </c>
      <c r="E784">
        <v>576.45000000000005</v>
      </c>
      <c r="F784">
        <v>390.99</v>
      </c>
      <c r="G784">
        <v>34790</v>
      </c>
      <c r="H784">
        <v>390.99</v>
      </c>
      <c r="I784">
        <v>781</v>
      </c>
      <c r="J784">
        <v>586.5</v>
      </c>
      <c r="K784">
        <v>390.99</v>
      </c>
      <c r="L784">
        <v>205400</v>
      </c>
      <c r="M784">
        <v>1563</v>
      </c>
      <c r="N784">
        <v>490900</v>
      </c>
      <c r="O784">
        <v>195500</v>
      </c>
      <c r="P784">
        <v>2346</v>
      </c>
      <c r="Q784">
        <v>390.99</v>
      </c>
      <c r="R784">
        <v>7819</v>
      </c>
      <c r="S784">
        <v>2100</v>
      </c>
      <c r="T784">
        <v>2516.5</v>
      </c>
      <c r="U784">
        <v>390.99</v>
      </c>
      <c r="V784">
        <v>390.99</v>
      </c>
      <c r="W784">
        <v>390.99</v>
      </c>
      <c r="X784">
        <v>390.99</v>
      </c>
      <c r="Y784">
        <v>390.99</v>
      </c>
      <c r="Z784">
        <v>4732</v>
      </c>
      <c r="AA784">
        <v>78190</v>
      </c>
      <c r="AB784">
        <v>50829</v>
      </c>
      <c r="AC784">
        <v>9320</v>
      </c>
      <c r="AD784">
        <v>3880000</v>
      </c>
      <c r="AE784">
        <v>390.99</v>
      </c>
      <c r="AF784">
        <v>1925</v>
      </c>
      <c r="AG784">
        <v>390.99</v>
      </c>
      <c r="AH784">
        <v>30004</v>
      </c>
      <c r="AI784">
        <v>58549</v>
      </c>
      <c r="AJ784">
        <v>388900</v>
      </c>
      <c r="AK784">
        <v>390.99</v>
      </c>
      <c r="AL784">
        <v>430</v>
      </c>
      <c r="AM784">
        <v>1052.7</v>
      </c>
      <c r="AN784">
        <v>390.99</v>
      </c>
      <c r="AO784">
        <v>1183</v>
      </c>
      <c r="AP784">
        <v>390.99</v>
      </c>
      <c r="AQ784">
        <v>117049</v>
      </c>
      <c r="AR784">
        <v>5423</v>
      </c>
      <c r="AS784">
        <v>390.99</v>
      </c>
      <c r="AT784">
        <v>410.95</v>
      </c>
      <c r="AU784">
        <v>2254</v>
      </c>
      <c r="AV784">
        <v>37044</v>
      </c>
      <c r="AW784">
        <v>1055.7</v>
      </c>
      <c r="AX784">
        <v>15839</v>
      </c>
      <c r="AY784">
        <v>881.99</v>
      </c>
      <c r="AZ784">
        <v>390.99</v>
      </c>
      <c r="BA784">
        <v>1409.6</v>
      </c>
      <c r="BB784">
        <v>1405.6</v>
      </c>
      <c r="BC784">
        <v>15739</v>
      </c>
      <c r="BD784">
        <v>580</v>
      </c>
      <c r="BE784">
        <v>400.9</v>
      </c>
      <c r="BF784">
        <v>390.99</v>
      </c>
      <c r="BG784">
        <v>390.99</v>
      </c>
      <c r="BH784">
        <v>2254</v>
      </c>
      <c r="BI784">
        <v>390.99</v>
      </c>
      <c r="BJ784">
        <v>4009</v>
      </c>
      <c r="BK784">
        <v>430</v>
      </c>
      <c r="BL784">
        <v>17176</v>
      </c>
      <c r="BM784">
        <v>11829</v>
      </c>
      <c r="BN784">
        <v>2502.4</v>
      </c>
      <c r="BO784">
        <v>1303.5</v>
      </c>
      <c r="BP784">
        <v>3298.5</v>
      </c>
      <c r="BQ784">
        <v>390.99</v>
      </c>
      <c r="BR784">
        <v>210.49</v>
      </c>
      <c r="BS784">
        <v>8145844</v>
      </c>
      <c r="BT784">
        <v>84138.2</v>
      </c>
      <c r="BU784" t="str">
        <f>SRP[[#This Row],[Tier]]&amp;" - "&amp;DOLLAR(SRP[[#This Row],[United States]],2)&amp;" USD"</f>
        <v>782 - $390.99 USD</v>
      </c>
      <c r="BV784" t="str">
        <f>WSP[[#This Row],[LOOKUP]]</f>
        <v>782 - $273.69 USD</v>
      </c>
    </row>
    <row r="785" spans="1:74" x14ac:dyDescent="0.25">
      <c r="A785">
        <v>783</v>
      </c>
      <c r="B785">
        <v>391.49</v>
      </c>
      <c r="C785">
        <v>29754</v>
      </c>
      <c r="D785">
        <v>2206.5</v>
      </c>
      <c r="E785">
        <v>577.20000000000005</v>
      </c>
      <c r="F785">
        <v>391.49</v>
      </c>
      <c r="G785">
        <v>34835</v>
      </c>
      <c r="H785">
        <v>391.49</v>
      </c>
      <c r="I785">
        <v>782</v>
      </c>
      <c r="J785">
        <v>587.25</v>
      </c>
      <c r="K785">
        <v>391.49</v>
      </c>
      <c r="L785">
        <v>205650</v>
      </c>
      <c r="M785">
        <v>1565</v>
      </c>
      <c r="N785">
        <v>491400</v>
      </c>
      <c r="O785">
        <v>195750</v>
      </c>
      <c r="P785">
        <v>2349</v>
      </c>
      <c r="Q785">
        <v>391.49</v>
      </c>
      <c r="R785">
        <v>7829</v>
      </c>
      <c r="S785">
        <v>2102.5</v>
      </c>
      <c r="T785">
        <v>2519.75</v>
      </c>
      <c r="U785">
        <v>391.49</v>
      </c>
      <c r="V785">
        <v>391.49</v>
      </c>
      <c r="W785">
        <v>391.49</v>
      </c>
      <c r="X785">
        <v>391.49</v>
      </c>
      <c r="Y785">
        <v>391.49</v>
      </c>
      <c r="Z785">
        <v>4738.5</v>
      </c>
      <c r="AA785">
        <v>78290</v>
      </c>
      <c r="AB785">
        <v>50894</v>
      </c>
      <c r="AC785">
        <v>9330</v>
      </c>
      <c r="AD785">
        <v>3885000</v>
      </c>
      <c r="AE785">
        <v>391.49</v>
      </c>
      <c r="AF785">
        <v>1927.5</v>
      </c>
      <c r="AG785">
        <v>391.49</v>
      </c>
      <c r="AH785">
        <v>30026</v>
      </c>
      <c r="AI785">
        <v>58624</v>
      </c>
      <c r="AJ785">
        <v>389400</v>
      </c>
      <c r="AK785">
        <v>391.49</v>
      </c>
      <c r="AL785">
        <v>430.5</v>
      </c>
      <c r="AM785">
        <v>1054.05</v>
      </c>
      <c r="AN785">
        <v>391.49</v>
      </c>
      <c r="AO785">
        <v>1185</v>
      </c>
      <c r="AP785">
        <v>391.49</v>
      </c>
      <c r="AQ785">
        <v>117199</v>
      </c>
      <c r="AR785">
        <v>5430</v>
      </c>
      <c r="AS785">
        <v>391.49</v>
      </c>
      <c r="AT785">
        <v>411.45</v>
      </c>
      <c r="AU785">
        <v>2256.5</v>
      </c>
      <c r="AV785">
        <v>37091.5</v>
      </c>
      <c r="AW785">
        <v>1057.05</v>
      </c>
      <c r="AX785">
        <v>15859</v>
      </c>
      <c r="AY785">
        <v>882.99</v>
      </c>
      <c r="AZ785">
        <v>391.49</v>
      </c>
      <c r="BA785">
        <v>1411.4</v>
      </c>
      <c r="BB785">
        <v>1407.4</v>
      </c>
      <c r="BC785">
        <v>15759</v>
      </c>
      <c r="BD785">
        <v>580.5</v>
      </c>
      <c r="BE785">
        <v>401.4</v>
      </c>
      <c r="BF785">
        <v>391.49</v>
      </c>
      <c r="BG785">
        <v>391.49</v>
      </c>
      <c r="BH785">
        <v>2256.5</v>
      </c>
      <c r="BI785">
        <v>391.49</v>
      </c>
      <c r="BJ785">
        <v>4014</v>
      </c>
      <c r="BK785">
        <v>430.5</v>
      </c>
      <c r="BL785">
        <v>17199</v>
      </c>
      <c r="BM785">
        <v>11844</v>
      </c>
      <c r="BN785">
        <v>2505.6</v>
      </c>
      <c r="BO785">
        <v>1305.25</v>
      </c>
      <c r="BP785">
        <v>3302.75</v>
      </c>
      <c r="BQ785">
        <v>391.49</v>
      </c>
      <c r="BR785">
        <v>210.74</v>
      </c>
      <c r="BS785">
        <v>8156261</v>
      </c>
      <c r="BT785">
        <v>84245.8</v>
      </c>
      <c r="BU785" t="str">
        <f>SRP[[#This Row],[Tier]]&amp;" - "&amp;DOLLAR(SRP[[#This Row],[United States]],2)&amp;" USD"</f>
        <v>783 - $391.49 USD</v>
      </c>
      <c r="BV785" t="str">
        <f>WSP[[#This Row],[LOOKUP]]</f>
        <v>783 - $274.04 USD</v>
      </c>
    </row>
    <row r="786" spans="1:74" x14ac:dyDescent="0.25">
      <c r="A786">
        <v>784</v>
      </c>
      <c r="B786">
        <v>391.99</v>
      </c>
      <c r="C786">
        <v>29792</v>
      </c>
      <c r="D786">
        <v>2209</v>
      </c>
      <c r="E786">
        <v>577.95000000000005</v>
      </c>
      <c r="F786">
        <v>391.99</v>
      </c>
      <c r="G786">
        <v>34880</v>
      </c>
      <c r="H786">
        <v>391.99</v>
      </c>
      <c r="I786">
        <v>783</v>
      </c>
      <c r="J786">
        <v>588</v>
      </c>
      <c r="K786">
        <v>391.99</v>
      </c>
      <c r="L786">
        <v>205900</v>
      </c>
      <c r="M786">
        <v>1567</v>
      </c>
      <c r="N786">
        <v>491900</v>
      </c>
      <c r="O786">
        <v>196000</v>
      </c>
      <c r="P786">
        <v>2352</v>
      </c>
      <c r="Q786">
        <v>391.99</v>
      </c>
      <c r="R786">
        <v>7839</v>
      </c>
      <c r="S786">
        <v>2105</v>
      </c>
      <c r="T786">
        <v>2523</v>
      </c>
      <c r="U786">
        <v>391.99</v>
      </c>
      <c r="V786">
        <v>391.99</v>
      </c>
      <c r="W786">
        <v>391.99</v>
      </c>
      <c r="X786">
        <v>391.99</v>
      </c>
      <c r="Y786">
        <v>391.99</v>
      </c>
      <c r="Z786">
        <v>4745</v>
      </c>
      <c r="AA786">
        <v>78390</v>
      </c>
      <c r="AB786">
        <v>50959</v>
      </c>
      <c r="AC786">
        <v>9340</v>
      </c>
      <c r="AD786">
        <v>3890000</v>
      </c>
      <c r="AE786">
        <v>391.99</v>
      </c>
      <c r="AF786">
        <v>1930</v>
      </c>
      <c r="AG786">
        <v>391.99</v>
      </c>
      <c r="AH786">
        <v>30048</v>
      </c>
      <c r="AI786">
        <v>58699</v>
      </c>
      <c r="AJ786">
        <v>389900</v>
      </c>
      <c r="AK786">
        <v>391.99</v>
      </c>
      <c r="AL786">
        <v>431</v>
      </c>
      <c r="AM786">
        <v>1055.4000000000001</v>
      </c>
      <c r="AN786">
        <v>391.99</v>
      </c>
      <c r="AO786">
        <v>1186</v>
      </c>
      <c r="AP786">
        <v>391.99</v>
      </c>
      <c r="AQ786">
        <v>117349</v>
      </c>
      <c r="AR786">
        <v>5437</v>
      </c>
      <c r="AS786">
        <v>391.99</v>
      </c>
      <c r="AT786">
        <v>411.95</v>
      </c>
      <c r="AU786">
        <v>2259</v>
      </c>
      <c r="AV786">
        <v>37139</v>
      </c>
      <c r="AW786">
        <v>1058.4000000000001</v>
      </c>
      <c r="AX786">
        <v>15879</v>
      </c>
      <c r="AY786">
        <v>883.99</v>
      </c>
      <c r="AZ786">
        <v>391.99</v>
      </c>
      <c r="BA786">
        <v>1413.2</v>
      </c>
      <c r="BB786">
        <v>1409.2</v>
      </c>
      <c r="BC786">
        <v>15779</v>
      </c>
      <c r="BD786">
        <v>581</v>
      </c>
      <c r="BE786">
        <v>401.9</v>
      </c>
      <c r="BF786">
        <v>391.99</v>
      </c>
      <c r="BG786">
        <v>391.99</v>
      </c>
      <c r="BH786">
        <v>2259</v>
      </c>
      <c r="BI786">
        <v>391.99</v>
      </c>
      <c r="BJ786">
        <v>4019</v>
      </c>
      <c r="BK786">
        <v>431</v>
      </c>
      <c r="BL786">
        <v>17222</v>
      </c>
      <c r="BM786">
        <v>11859</v>
      </c>
      <c r="BN786">
        <v>2508.8000000000002</v>
      </c>
      <c r="BO786">
        <v>1307</v>
      </c>
      <c r="BP786">
        <v>3307</v>
      </c>
      <c r="BQ786">
        <v>391.99</v>
      </c>
      <c r="BR786">
        <v>210.99</v>
      </c>
      <c r="BS786">
        <v>8166678</v>
      </c>
      <c r="BT786">
        <v>84353.4</v>
      </c>
      <c r="BU786" t="str">
        <f>SRP[[#This Row],[Tier]]&amp;" - "&amp;DOLLAR(SRP[[#This Row],[United States]],2)&amp;" USD"</f>
        <v>784 - $391.99 USD</v>
      </c>
      <c r="BV786" t="str">
        <f>WSP[[#This Row],[LOOKUP]]</f>
        <v>784 - $274.39 USD</v>
      </c>
    </row>
    <row r="787" spans="1:74" x14ac:dyDescent="0.25">
      <c r="A787">
        <v>785</v>
      </c>
      <c r="B787">
        <v>392.49</v>
      </c>
      <c r="C787">
        <v>29830</v>
      </c>
      <c r="D787">
        <v>2211.5</v>
      </c>
      <c r="E787">
        <v>578.70000000000005</v>
      </c>
      <c r="F787">
        <v>392.49</v>
      </c>
      <c r="G787">
        <v>34925</v>
      </c>
      <c r="H787">
        <v>392.49</v>
      </c>
      <c r="I787">
        <v>784</v>
      </c>
      <c r="J787">
        <v>588.75</v>
      </c>
      <c r="K787">
        <v>392.49</v>
      </c>
      <c r="L787">
        <v>206150</v>
      </c>
      <c r="M787">
        <v>1569</v>
      </c>
      <c r="N787">
        <v>492400</v>
      </c>
      <c r="O787">
        <v>196250</v>
      </c>
      <c r="P787">
        <v>2355</v>
      </c>
      <c r="Q787">
        <v>392.49</v>
      </c>
      <c r="R787">
        <v>7849</v>
      </c>
      <c r="S787">
        <v>2107.5</v>
      </c>
      <c r="T787">
        <v>2526.25</v>
      </c>
      <c r="U787">
        <v>392.49</v>
      </c>
      <c r="V787">
        <v>392.49</v>
      </c>
      <c r="W787">
        <v>392.49</v>
      </c>
      <c r="X787">
        <v>392.49</v>
      </c>
      <c r="Y787">
        <v>392.49</v>
      </c>
      <c r="Z787">
        <v>4751.5</v>
      </c>
      <c r="AA787">
        <v>78490</v>
      </c>
      <c r="AB787">
        <v>51024</v>
      </c>
      <c r="AC787">
        <v>9350</v>
      </c>
      <c r="AD787">
        <v>3895000</v>
      </c>
      <c r="AE787">
        <v>392.49</v>
      </c>
      <c r="AF787">
        <v>1932.5</v>
      </c>
      <c r="AG787">
        <v>392.49</v>
      </c>
      <c r="AH787">
        <v>30070</v>
      </c>
      <c r="AI787">
        <v>58774</v>
      </c>
      <c r="AJ787">
        <v>390400</v>
      </c>
      <c r="AK787">
        <v>392.49</v>
      </c>
      <c r="AL787">
        <v>431.5</v>
      </c>
      <c r="AM787">
        <v>1056.75</v>
      </c>
      <c r="AN787">
        <v>392.49</v>
      </c>
      <c r="AO787">
        <v>1188</v>
      </c>
      <c r="AP787">
        <v>392.49</v>
      </c>
      <c r="AQ787">
        <v>117499</v>
      </c>
      <c r="AR787">
        <v>5444</v>
      </c>
      <c r="AS787">
        <v>392.49</v>
      </c>
      <c r="AT787">
        <v>412.45</v>
      </c>
      <c r="AU787">
        <v>2261.5</v>
      </c>
      <c r="AV787">
        <v>37186.5</v>
      </c>
      <c r="AW787">
        <v>1059.75</v>
      </c>
      <c r="AX787">
        <v>15899</v>
      </c>
      <c r="AY787">
        <v>884.99</v>
      </c>
      <c r="AZ787">
        <v>392.49</v>
      </c>
      <c r="BA787">
        <v>1415</v>
      </c>
      <c r="BB787">
        <v>1411</v>
      </c>
      <c r="BC787">
        <v>15799</v>
      </c>
      <c r="BD787">
        <v>581.5</v>
      </c>
      <c r="BE787">
        <v>402.4</v>
      </c>
      <c r="BF787">
        <v>392.49</v>
      </c>
      <c r="BG787">
        <v>392.49</v>
      </c>
      <c r="BH787">
        <v>2261.5</v>
      </c>
      <c r="BI787">
        <v>392.49</v>
      </c>
      <c r="BJ787">
        <v>4024</v>
      </c>
      <c r="BK787">
        <v>431.5</v>
      </c>
      <c r="BL787">
        <v>17245</v>
      </c>
      <c r="BM787">
        <v>11874</v>
      </c>
      <c r="BN787">
        <v>2512</v>
      </c>
      <c r="BO787">
        <v>1308.75</v>
      </c>
      <c r="BP787">
        <v>3311.25</v>
      </c>
      <c r="BQ787">
        <v>392.49</v>
      </c>
      <c r="BR787">
        <v>211.24</v>
      </c>
      <c r="BS787">
        <v>8177095</v>
      </c>
      <c r="BT787">
        <v>84461</v>
      </c>
      <c r="BU787" t="str">
        <f>SRP[[#This Row],[Tier]]&amp;" - "&amp;DOLLAR(SRP[[#This Row],[United States]],2)&amp;" USD"</f>
        <v>785 - $392.49 USD</v>
      </c>
      <c r="BV787" t="str">
        <f>WSP[[#This Row],[LOOKUP]]</f>
        <v>785 - $274.74 USD</v>
      </c>
    </row>
    <row r="788" spans="1:74" x14ac:dyDescent="0.25">
      <c r="A788">
        <v>786</v>
      </c>
      <c r="B788">
        <v>392.99</v>
      </c>
      <c r="C788">
        <v>29868</v>
      </c>
      <c r="D788">
        <v>2214</v>
      </c>
      <c r="E788">
        <v>579.45000000000005</v>
      </c>
      <c r="F788">
        <v>392.99</v>
      </c>
      <c r="G788">
        <v>34970</v>
      </c>
      <c r="H788">
        <v>392.99</v>
      </c>
      <c r="I788">
        <v>785</v>
      </c>
      <c r="J788">
        <v>589.5</v>
      </c>
      <c r="K788">
        <v>392.99</v>
      </c>
      <c r="L788">
        <v>206400</v>
      </c>
      <c r="M788">
        <v>1571</v>
      </c>
      <c r="N788">
        <v>492900</v>
      </c>
      <c r="O788">
        <v>196500</v>
      </c>
      <c r="P788">
        <v>2358</v>
      </c>
      <c r="Q788">
        <v>392.99</v>
      </c>
      <c r="R788">
        <v>7859</v>
      </c>
      <c r="S788">
        <v>2110</v>
      </c>
      <c r="T788">
        <v>2529.5</v>
      </c>
      <c r="U788">
        <v>392.99</v>
      </c>
      <c r="V788">
        <v>392.99</v>
      </c>
      <c r="W788">
        <v>392.99</v>
      </c>
      <c r="X788">
        <v>392.99</v>
      </c>
      <c r="Y788">
        <v>392.99</v>
      </c>
      <c r="Z788">
        <v>4758</v>
      </c>
      <c r="AA788">
        <v>78590</v>
      </c>
      <c r="AB788">
        <v>51089</v>
      </c>
      <c r="AC788">
        <v>9360</v>
      </c>
      <c r="AD788">
        <v>3900000</v>
      </c>
      <c r="AE788">
        <v>392.99</v>
      </c>
      <c r="AF788">
        <v>1935</v>
      </c>
      <c r="AG788">
        <v>392.99</v>
      </c>
      <c r="AH788">
        <v>30092</v>
      </c>
      <c r="AI788">
        <v>58849</v>
      </c>
      <c r="AJ788">
        <v>390900</v>
      </c>
      <c r="AK788">
        <v>392.99</v>
      </c>
      <c r="AL788">
        <v>432</v>
      </c>
      <c r="AM788">
        <v>1058.0999999999999</v>
      </c>
      <c r="AN788">
        <v>392.99</v>
      </c>
      <c r="AO788">
        <v>1189</v>
      </c>
      <c r="AP788">
        <v>392.99</v>
      </c>
      <c r="AQ788">
        <v>117649</v>
      </c>
      <c r="AR788">
        <v>5451</v>
      </c>
      <c r="AS788">
        <v>392.99</v>
      </c>
      <c r="AT788">
        <v>412.95</v>
      </c>
      <c r="AU788">
        <v>2264</v>
      </c>
      <c r="AV788">
        <v>37234</v>
      </c>
      <c r="AW788">
        <v>1061.0999999999999</v>
      </c>
      <c r="AX788">
        <v>15919</v>
      </c>
      <c r="AY788">
        <v>885.99</v>
      </c>
      <c r="AZ788">
        <v>392.99</v>
      </c>
      <c r="BA788">
        <v>1416.8</v>
      </c>
      <c r="BB788">
        <v>1412.8</v>
      </c>
      <c r="BC788">
        <v>15819</v>
      </c>
      <c r="BD788">
        <v>582</v>
      </c>
      <c r="BE788">
        <v>402.9</v>
      </c>
      <c r="BF788">
        <v>392.99</v>
      </c>
      <c r="BG788">
        <v>392.99</v>
      </c>
      <c r="BH788">
        <v>2264</v>
      </c>
      <c r="BI788">
        <v>392.99</v>
      </c>
      <c r="BJ788">
        <v>4029</v>
      </c>
      <c r="BK788">
        <v>432</v>
      </c>
      <c r="BL788">
        <v>17268</v>
      </c>
      <c r="BM788">
        <v>11889</v>
      </c>
      <c r="BN788">
        <v>2515.1999999999998</v>
      </c>
      <c r="BO788">
        <v>1310.5</v>
      </c>
      <c r="BP788">
        <v>3315.5</v>
      </c>
      <c r="BQ788">
        <v>392.99</v>
      </c>
      <c r="BR788">
        <v>211.49</v>
      </c>
      <c r="BS788">
        <v>8187512</v>
      </c>
      <c r="BT788">
        <v>84568.6</v>
      </c>
      <c r="BU788" t="str">
        <f>SRP[[#This Row],[Tier]]&amp;" - "&amp;DOLLAR(SRP[[#This Row],[United States]],2)&amp;" USD"</f>
        <v>786 - $392.99 USD</v>
      </c>
      <c r="BV788" t="str">
        <f>WSP[[#This Row],[LOOKUP]]</f>
        <v>786 - $275.09 USD</v>
      </c>
    </row>
    <row r="789" spans="1:74" x14ac:dyDescent="0.25">
      <c r="A789">
        <v>787</v>
      </c>
      <c r="B789">
        <v>393.49</v>
      </c>
      <c r="C789">
        <v>29906</v>
      </c>
      <c r="D789">
        <v>2216.5</v>
      </c>
      <c r="E789">
        <v>580.20000000000005</v>
      </c>
      <c r="F789">
        <v>393.49</v>
      </c>
      <c r="G789">
        <v>35015</v>
      </c>
      <c r="H789">
        <v>393.49</v>
      </c>
      <c r="I789">
        <v>786</v>
      </c>
      <c r="J789">
        <v>590.25</v>
      </c>
      <c r="K789">
        <v>393.49</v>
      </c>
      <c r="L789">
        <v>206650</v>
      </c>
      <c r="M789">
        <v>1573</v>
      </c>
      <c r="N789">
        <v>493400</v>
      </c>
      <c r="O789">
        <v>196750</v>
      </c>
      <c r="P789">
        <v>2361</v>
      </c>
      <c r="Q789">
        <v>393.49</v>
      </c>
      <c r="R789">
        <v>7869</v>
      </c>
      <c r="S789">
        <v>2112.5</v>
      </c>
      <c r="T789">
        <v>2532.75</v>
      </c>
      <c r="U789">
        <v>393.49</v>
      </c>
      <c r="V789">
        <v>393.49</v>
      </c>
      <c r="W789">
        <v>393.49</v>
      </c>
      <c r="X789">
        <v>393.49</v>
      </c>
      <c r="Y789">
        <v>393.49</v>
      </c>
      <c r="Z789">
        <v>4764.5</v>
      </c>
      <c r="AA789">
        <v>78690</v>
      </c>
      <c r="AB789">
        <v>51154</v>
      </c>
      <c r="AC789">
        <v>9370</v>
      </c>
      <c r="AD789">
        <v>3905000</v>
      </c>
      <c r="AE789">
        <v>393.49</v>
      </c>
      <c r="AF789">
        <v>1937.5</v>
      </c>
      <c r="AG789">
        <v>393.49</v>
      </c>
      <c r="AH789">
        <v>30114</v>
      </c>
      <c r="AI789">
        <v>58924</v>
      </c>
      <c r="AJ789">
        <v>391400</v>
      </c>
      <c r="AK789">
        <v>393.49</v>
      </c>
      <c r="AL789">
        <v>432.5</v>
      </c>
      <c r="AM789">
        <v>1059.45</v>
      </c>
      <c r="AN789">
        <v>393.49</v>
      </c>
      <c r="AO789">
        <v>1191</v>
      </c>
      <c r="AP789">
        <v>393.49</v>
      </c>
      <c r="AQ789">
        <v>117799</v>
      </c>
      <c r="AR789">
        <v>5458</v>
      </c>
      <c r="AS789">
        <v>393.49</v>
      </c>
      <c r="AT789">
        <v>413.45</v>
      </c>
      <c r="AU789">
        <v>2266.5</v>
      </c>
      <c r="AV789">
        <v>37281.5</v>
      </c>
      <c r="AW789">
        <v>1062.45</v>
      </c>
      <c r="AX789">
        <v>15939</v>
      </c>
      <c r="AY789">
        <v>886.99</v>
      </c>
      <c r="AZ789">
        <v>393.49</v>
      </c>
      <c r="BA789">
        <v>1418.6</v>
      </c>
      <c r="BB789">
        <v>1414.6</v>
      </c>
      <c r="BC789">
        <v>15839</v>
      </c>
      <c r="BD789">
        <v>582.5</v>
      </c>
      <c r="BE789">
        <v>403.4</v>
      </c>
      <c r="BF789">
        <v>393.49</v>
      </c>
      <c r="BG789">
        <v>393.49</v>
      </c>
      <c r="BH789">
        <v>2266.5</v>
      </c>
      <c r="BI789">
        <v>393.49</v>
      </c>
      <c r="BJ789">
        <v>4034</v>
      </c>
      <c r="BK789">
        <v>432.5</v>
      </c>
      <c r="BL789">
        <v>17291</v>
      </c>
      <c r="BM789">
        <v>11904</v>
      </c>
      <c r="BN789">
        <v>2518.4</v>
      </c>
      <c r="BO789">
        <v>1312.25</v>
      </c>
      <c r="BP789">
        <v>3319.75</v>
      </c>
      <c r="BQ789">
        <v>393.49</v>
      </c>
      <c r="BR789">
        <v>211.74</v>
      </c>
      <c r="BS789">
        <v>8197929</v>
      </c>
      <c r="BT789">
        <v>84676.2</v>
      </c>
      <c r="BU789" t="str">
        <f>SRP[[#This Row],[Tier]]&amp;" - "&amp;DOLLAR(SRP[[#This Row],[United States]],2)&amp;" USD"</f>
        <v>787 - $393.49 USD</v>
      </c>
      <c r="BV789" t="str">
        <f>WSP[[#This Row],[LOOKUP]]</f>
        <v>787 - $275.44 USD</v>
      </c>
    </row>
    <row r="790" spans="1:74" x14ac:dyDescent="0.25">
      <c r="A790">
        <v>788</v>
      </c>
      <c r="B790">
        <v>393.99</v>
      </c>
      <c r="C790">
        <v>29944</v>
      </c>
      <c r="D790">
        <v>2219</v>
      </c>
      <c r="E790">
        <v>580.95000000000005</v>
      </c>
      <c r="F790">
        <v>393.99</v>
      </c>
      <c r="G790">
        <v>35060</v>
      </c>
      <c r="H790">
        <v>393.99</v>
      </c>
      <c r="I790">
        <v>787</v>
      </c>
      <c r="J790">
        <v>591</v>
      </c>
      <c r="K790">
        <v>393.99</v>
      </c>
      <c r="L790">
        <v>206900</v>
      </c>
      <c r="M790">
        <v>1575</v>
      </c>
      <c r="N790">
        <v>493900</v>
      </c>
      <c r="O790">
        <v>197000</v>
      </c>
      <c r="P790">
        <v>2364</v>
      </c>
      <c r="Q790">
        <v>393.99</v>
      </c>
      <c r="R790">
        <v>7879</v>
      </c>
      <c r="S790">
        <v>2115</v>
      </c>
      <c r="T790">
        <v>2536</v>
      </c>
      <c r="U790">
        <v>393.99</v>
      </c>
      <c r="V790">
        <v>393.99</v>
      </c>
      <c r="W790">
        <v>393.99</v>
      </c>
      <c r="X790">
        <v>393.99</v>
      </c>
      <c r="Y790">
        <v>393.99</v>
      </c>
      <c r="Z790">
        <v>4771</v>
      </c>
      <c r="AA790">
        <v>78790</v>
      </c>
      <c r="AB790">
        <v>51219</v>
      </c>
      <c r="AC790">
        <v>9380</v>
      </c>
      <c r="AD790">
        <v>3910000</v>
      </c>
      <c r="AE790">
        <v>393.99</v>
      </c>
      <c r="AF790">
        <v>1940</v>
      </c>
      <c r="AG790">
        <v>393.99</v>
      </c>
      <c r="AH790">
        <v>30136</v>
      </c>
      <c r="AI790">
        <v>58999</v>
      </c>
      <c r="AJ790">
        <v>391900</v>
      </c>
      <c r="AK790">
        <v>393.99</v>
      </c>
      <c r="AL790">
        <v>433</v>
      </c>
      <c r="AM790">
        <v>1060.8</v>
      </c>
      <c r="AN790">
        <v>393.99</v>
      </c>
      <c r="AO790">
        <v>1192</v>
      </c>
      <c r="AP790">
        <v>393.99</v>
      </c>
      <c r="AQ790">
        <v>117949</v>
      </c>
      <c r="AR790">
        <v>5465</v>
      </c>
      <c r="AS790">
        <v>393.99</v>
      </c>
      <c r="AT790">
        <v>413.95</v>
      </c>
      <c r="AU790">
        <v>2269</v>
      </c>
      <c r="AV790">
        <v>37329</v>
      </c>
      <c r="AW790">
        <v>1063.8</v>
      </c>
      <c r="AX790">
        <v>15959</v>
      </c>
      <c r="AY790">
        <v>887.99</v>
      </c>
      <c r="AZ790">
        <v>393.99</v>
      </c>
      <c r="BA790">
        <v>1420.4</v>
      </c>
      <c r="BB790">
        <v>1416.4</v>
      </c>
      <c r="BC790">
        <v>15859</v>
      </c>
      <c r="BD790">
        <v>583</v>
      </c>
      <c r="BE790">
        <v>403.9</v>
      </c>
      <c r="BF790">
        <v>393.99</v>
      </c>
      <c r="BG790">
        <v>393.99</v>
      </c>
      <c r="BH790">
        <v>2269</v>
      </c>
      <c r="BI790">
        <v>393.99</v>
      </c>
      <c r="BJ790">
        <v>4039</v>
      </c>
      <c r="BK790">
        <v>433</v>
      </c>
      <c r="BL790">
        <v>17314</v>
      </c>
      <c r="BM790">
        <v>11919</v>
      </c>
      <c r="BN790">
        <v>2521.6</v>
      </c>
      <c r="BO790">
        <v>1314</v>
      </c>
      <c r="BP790">
        <v>3324</v>
      </c>
      <c r="BQ790">
        <v>393.99</v>
      </c>
      <c r="BR790">
        <v>211.99</v>
      </c>
      <c r="BS790">
        <v>8208346</v>
      </c>
      <c r="BT790">
        <v>84783.8</v>
      </c>
      <c r="BU790" t="str">
        <f>SRP[[#This Row],[Tier]]&amp;" - "&amp;DOLLAR(SRP[[#This Row],[United States]],2)&amp;" USD"</f>
        <v>788 - $393.99 USD</v>
      </c>
      <c r="BV790" t="str">
        <f>WSP[[#This Row],[LOOKUP]]</f>
        <v>788 - $275.79 USD</v>
      </c>
    </row>
    <row r="791" spans="1:74" x14ac:dyDescent="0.25">
      <c r="A791">
        <v>789</v>
      </c>
      <c r="B791">
        <v>394.49</v>
      </c>
      <c r="C791">
        <v>29982</v>
      </c>
      <c r="D791">
        <v>2221.5</v>
      </c>
      <c r="E791">
        <v>581.70000000000005</v>
      </c>
      <c r="F791">
        <v>394.49</v>
      </c>
      <c r="G791">
        <v>35105</v>
      </c>
      <c r="H791">
        <v>394.49</v>
      </c>
      <c r="I791">
        <v>788</v>
      </c>
      <c r="J791">
        <v>591.75</v>
      </c>
      <c r="K791">
        <v>394.49</v>
      </c>
      <c r="L791">
        <v>207150</v>
      </c>
      <c r="M791">
        <v>1577</v>
      </c>
      <c r="N791">
        <v>494400</v>
      </c>
      <c r="O791">
        <v>197250</v>
      </c>
      <c r="P791">
        <v>2367</v>
      </c>
      <c r="Q791">
        <v>394.49</v>
      </c>
      <c r="R791">
        <v>7889</v>
      </c>
      <c r="S791">
        <v>2117.5</v>
      </c>
      <c r="T791">
        <v>2539.25</v>
      </c>
      <c r="U791">
        <v>394.49</v>
      </c>
      <c r="V791">
        <v>394.49</v>
      </c>
      <c r="W791">
        <v>394.49</v>
      </c>
      <c r="X791">
        <v>394.49</v>
      </c>
      <c r="Y791">
        <v>394.49</v>
      </c>
      <c r="Z791">
        <v>4777.5</v>
      </c>
      <c r="AA791">
        <v>78890</v>
      </c>
      <c r="AB791">
        <v>51284</v>
      </c>
      <c r="AC791">
        <v>9390</v>
      </c>
      <c r="AD791">
        <v>3915000</v>
      </c>
      <c r="AE791">
        <v>394.49</v>
      </c>
      <c r="AF791">
        <v>1942.5</v>
      </c>
      <c r="AG791">
        <v>394.49</v>
      </c>
      <c r="AH791">
        <v>30158</v>
      </c>
      <c r="AI791">
        <v>59074</v>
      </c>
      <c r="AJ791">
        <v>392400</v>
      </c>
      <c r="AK791">
        <v>394.49</v>
      </c>
      <c r="AL791">
        <v>433.5</v>
      </c>
      <c r="AM791">
        <v>1062.1500000000001</v>
      </c>
      <c r="AN791">
        <v>394.49</v>
      </c>
      <c r="AO791">
        <v>1194</v>
      </c>
      <c r="AP791">
        <v>394.49</v>
      </c>
      <c r="AQ791">
        <v>118099</v>
      </c>
      <c r="AR791">
        <v>5472</v>
      </c>
      <c r="AS791">
        <v>394.49</v>
      </c>
      <c r="AT791">
        <v>414.45</v>
      </c>
      <c r="AU791">
        <v>2271.5</v>
      </c>
      <c r="AV791">
        <v>37376.5</v>
      </c>
      <c r="AW791">
        <v>1065.1500000000001</v>
      </c>
      <c r="AX791">
        <v>15979</v>
      </c>
      <c r="AY791">
        <v>888.99</v>
      </c>
      <c r="AZ791">
        <v>394.49</v>
      </c>
      <c r="BA791">
        <v>1422.2</v>
      </c>
      <c r="BB791">
        <v>1418.2</v>
      </c>
      <c r="BC791">
        <v>15879</v>
      </c>
      <c r="BD791">
        <v>583.5</v>
      </c>
      <c r="BE791">
        <v>404.4</v>
      </c>
      <c r="BF791">
        <v>394.49</v>
      </c>
      <c r="BG791">
        <v>394.49</v>
      </c>
      <c r="BH791">
        <v>2271.5</v>
      </c>
      <c r="BI791">
        <v>394.49</v>
      </c>
      <c r="BJ791">
        <v>4044</v>
      </c>
      <c r="BK791">
        <v>433.5</v>
      </c>
      <c r="BL791">
        <v>17337</v>
      </c>
      <c r="BM791">
        <v>11934</v>
      </c>
      <c r="BN791">
        <v>2524.8000000000002</v>
      </c>
      <c r="BO791">
        <v>1315.75</v>
      </c>
      <c r="BP791">
        <v>3328.25</v>
      </c>
      <c r="BQ791">
        <v>394.49</v>
      </c>
      <c r="BR791">
        <v>212.24</v>
      </c>
      <c r="BS791">
        <v>8218763</v>
      </c>
      <c r="BT791">
        <v>84891.4</v>
      </c>
      <c r="BU791" t="str">
        <f>SRP[[#This Row],[Tier]]&amp;" - "&amp;DOLLAR(SRP[[#This Row],[United States]],2)&amp;" USD"</f>
        <v>789 - $394.49 USD</v>
      </c>
      <c r="BV791" t="str">
        <f>WSP[[#This Row],[LOOKUP]]</f>
        <v>789 - $276.14 USD</v>
      </c>
    </row>
    <row r="792" spans="1:74" x14ac:dyDescent="0.25">
      <c r="A792">
        <v>790</v>
      </c>
      <c r="B792">
        <v>394.99</v>
      </c>
      <c r="C792">
        <v>30020</v>
      </c>
      <c r="D792">
        <v>2224</v>
      </c>
      <c r="E792">
        <v>582.45000000000005</v>
      </c>
      <c r="F792">
        <v>394.99</v>
      </c>
      <c r="G792">
        <v>35150</v>
      </c>
      <c r="H792">
        <v>394.99</v>
      </c>
      <c r="I792">
        <v>789</v>
      </c>
      <c r="J792">
        <v>592.5</v>
      </c>
      <c r="K792">
        <v>394.99</v>
      </c>
      <c r="L792">
        <v>207400</v>
      </c>
      <c r="M792">
        <v>1579</v>
      </c>
      <c r="N792">
        <v>494900</v>
      </c>
      <c r="O792">
        <v>197500</v>
      </c>
      <c r="P792">
        <v>2370</v>
      </c>
      <c r="Q792">
        <v>394.99</v>
      </c>
      <c r="R792">
        <v>7899</v>
      </c>
      <c r="S792">
        <v>2120</v>
      </c>
      <c r="T792">
        <v>2542.5</v>
      </c>
      <c r="U792">
        <v>394.99</v>
      </c>
      <c r="V792">
        <v>394.99</v>
      </c>
      <c r="W792">
        <v>394.99</v>
      </c>
      <c r="X792">
        <v>394.99</v>
      </c>
      <c r="Y792">
        <v>394.99</v>
      </c>
      <c r="Z792">
        <v>4784</v>
      </c>
      <c r="AA792">
        <v>78990</v>
      </c>
      <c r="AB792">
        <v>51349</v>
      </c>
      <c r="AC792">
        <v>9400</v>
      </c>
      <c r="AD792">
        <v>3920000</v>
      </c>
      <c r="AE792">
        <v>394.99</v>
      </c>
      <c r="AF792">
        <v>1945</v>
      </c>
      <c r="AG792">
        <v>394.99</v>
      </c>
      <c r="AH792">
        <v>30180</v>
      </c>
      <c r="AI792">
        <v>59149</v>
      </c>
      <c r="AJ792">
        <v>392900</v>
      </c>
      <c r="AK792">
        <v>394.99</v>
      </c>
      <c r="AL792">
        <v>434</v>
      </c>
      <c r="AM792">
        <v>1063.5</v>
      </c>
      <c r="AN792">
        <v>394.99</v>
      </c>
      <c r="AO792">
        <v>1195</v>
      </c>
      <c r="AP792">
        <v>394.99</v>
      </c>
      <c r="AQ792">
        <v>118249</v>
      </c>
      <c r="AR792">
        <v>5479</v>
      </c>
      <c r="AS792">
        <v>394.99</v>
      </c>
      <c r="AT792">
        <v>414.95</v>
      </c>
      <c r="AU792">
        <v>2274</v>
      </c>
      <c r="AV792">
        <v>37424</v>
      </c>
      <c r="AW792">
        <v>1066.5</v>
      </c>
      <c r="AX792">
        <v>15999</v>
      </c>
      <c r="AY792">
        <v>889.99</v>
      </c>
      <c r="AZ792">
        <v>394.99</v>
      </c>
      <c r="BA792">
        <v>1424</v>
      </c>
      <c r="BB792">
        <v>1420</v>
      </c>
      <c r="BC792">
        <v>15899</v>
      </c>
      <c r="BD792">
        <v>584</v>
      </c>
      <c r="BE792">
        <v>404.9</v>
      </c>
      <c r="BF792">
        <v>394.99</v>
      </c>
      <c r="BG792">
        <v>394.99</v>
      </c>
      <c r="BH792">
        <v>2274</v>
      </c>
      <c r="BI792">
        <v>394.99</v>
      </c>
      <c r="BJ792">
        <v>4049</v>
      </c>
      <c r="BK792">
        <v>434</v>
      </c>
      <c r="BL792">
        <v>17360</v>
      </c>
      <c r="BM792">
        <v>11949</v>
      </c>
      <c r="BN792">
        <v>2528</v>
      </c>
      <c r="BO792">
        <v>1317.5</v>
      </c>
      <c r="BP792">
        <v>3332.5</v>
      </c>
      <c r="BQ792">
        <v>394.99</v>
      </c>
      <c r="BR792">
        <v>212.49</v>
      </c>
      <c r="BS792">
        <v>8229180</v>
      </c>
      <c r="BT792">
        <v>84999</v>
      </c>
      <c r="BU792" t="str">
        <f>SRP[[#This Row],[Tier]]&amp;" - "&amp;DOLLAR(SRP[[#This Row],[United States]],2)&amp;" USD"</f>
        <v>790 - $394.99 USD</v>
      </c>
      <c r="BV792" t="str">
        <f>WSP[[#This Row],[LOOKUP]]</f>
        <v>790 - $276.49 USD</v>
      </c>
    </row>
    <row r="793" spans="1:74" x14ac:dyDescent="0.25">
      <c r="A793">
        <v>791</v>
      </c>
      <c r="B793">
        <v>395.49</v>
      </c>
      <c r="C793">
        <v>30058</v>
      </c>
      <c r="D793">
        <v>2226.5</v>
      </c>
      <c r="E793">
        <v>583.20000000000005</v>
      </c>
      <c r="F793">
        <v>395.49</v>
      </c>
      <c r="G793">
        <v>35195</v>
      </c>
      <c r="H793">
        <v>395.49</v>
      </c>
      <c r="I793">
        <v>790</v>
      </c>
      <c r="J793">
        <v>593.25</v>
      </c>
      <c r="K793">
        <v>395.49</v>
      </c>
      <c r="L793">
        <v>207650</v>
      </c>
      <c r="M793">
        <v>1581</v>
      </c>
      <c r="N793">
        <v>495400</v>
      </c>
      <c r="O793">
        <v>197750</v>
      </c>
      <c r="P793">
        <v>2373</v>
      </c>
      <c r="Q793">
        <v>395.49</v>
      </c>
      <c r="R793">
        <v>7909</v>
      </c>
      <c r="S793">
        <v>2122.5</v>
      </c>
      <c r="T793">
        <v>2545.75</v>
      </c>
      <c r="U793">
        <v>395.49</v>
      </c>
      <c r="V793">
        <v>395.49</v>
      </c>
      <c r="W793">
        <v>395.49</v>
      </c>
      <c r="X793">
        <v>395.49</v>
      </c>
      <c r="Y793">
        <v>395.49</v>
      </c>
      <c r="Z793">
        <v>4790.5</v>
      </c>
      <c r="AA793">
        <v>79090</v>
      </c>
      <c r="AB793">
        <v>51414</v>
      </c>
      <c r="AC793">
        <v>9410</v>
      </c>
      <c r="AD793">
        <v>3925000</v>
      </c>
      <c r="AE793">
        <v>395.49</v>
      </c>
      <c r="AF793">
        <v>1947.5</v>
      </c>
      <c r="AG793">
        <v>395.49</v>
      </c>
      <c r="AH793">
        <v>30202</v>
      </c>
      <c r="AI793">
        <v>59224</v>
      </c>
      <c r="AJ793">
        <v>393400</v>
      </c>
      <c r="AK793">
        <v>395.49</v>
      </c>
      <c r="AL793">
        <v>434.5</v>
      </c>
      <c r="AM793">
        <v>1064.8499999999999</v>
      </c>
      <c r="AN793">
        <v>395.49</v>
      </c>
      <c r="AO793">
        <v>1197</v>
      </c>
      <c r="AP793">
        <v>395.49</v>
      </c>
      <c r="AQ793">
        <v>118399</v>
      </c>
      <c r="AR793">
        <v>5486</v>
      </c>
      <c r="AS793">
        <v>395.49</v>
      </c>
      <c r="AT793">
        <v>415.45</v>
      </c>
      <c r="AU793">
        <v>2276.5</v>
      </c>
      <c r="AV793">
        <v>37471.5</v>
      </c>
      <c r="AW793">
        <v>1067.8499999999999</v>
      </c>
      <c r="AX793">
        <v>16019</v>
      </c>
      <c r="AY793">
        <v>890.99</v>
      </c>
      <c r="AZ793">
        <v>395.49</v>
      </c>
      <c r="BA793">
        <v>1425.8</v>
      </c>
      <c r="BB793">
        <v>1421.8</v>
      </c>
      <c r="BC793">
        <v>15919</v>
      </c>
      <c r="BD793">
        <v>584.5</v>
      </c>
      <c r="BE793">
        <v>405.4</v>
      </c>
      <c r="BF793">
        <v>395.49</v>
      </c>
      <c r="BG793">
        <v>395.49</v>
      </c>
      <c r="BH793">
        <v>2276.5</v>
      </c>
      <c r="BI793">
        <v>395.49</v>
      </c>
      <c r="BJ793">
        <v>4054</v>
      </c>
      <c r="BK793">
        <v>434.5</v>
      </c>
      <c r="BL793">
        <v>17383</v>
      </c>
      <c r="BM793">
        <v>11964</v>
      </c>
      <c r="BN793">
        <v>2531.1999999999998</v>
      </c>
      <c r="BO793">
        <v>1319.25</v>
      </c>
      <c r="BP793">
        <v>3336.75</v>
      </c>
      <c r="BQ793">
        <v>395.49</v>
      </c>
      <c r="BR793">
        <v>212.74</v>
      </c>
      <c r="BS793">
        <v>8239597</v>
      </c>
      <c r="BT793">
        <v>85106.6</v>
      </c>
      <c r="BU793" t="str">
        <f>SRP[[#This Row],[Tier]]&amp;" - "&amp;DOLLAR(SRP[[#This Row],[United States]],2)&amp;" USD"</f>
        <v>791 - $395.49 USD</v>
      </c>
      <c r="BV793" t="str">
        <f>WSP[[#This Row],[LOOKUP]]</f>
        <v>791 - $276.84 USD</v>
      </c>
    </row>
    <row r="794" spans="1:74" x14ac:dyDescent="0.25">
      <c r="A794">
        <v>792</v>
      </c>
      <c r="B794">
        <v>395.99</v>
      </c>
      <c r="C794">
        <v>30096</v>
      </c>
      <c r="D794">
        <v>2229</v>
      </c>
      <c r="E794">
        <v>583.95000000000005</v>
      </c>
      <c r="F794">
        <v>395.99</v>
      </c>
      <c r="G794">
        <v>35240</v>
      </c>
      <c r="H794">
        <v>395.99</v>
      </c>
      <c r="I794">
        <v>791</v>
      </c>
      <c r="J794">
        <v>594</v>
      </c>
      <c r="K794">
        <v>395.99</v>
      </c>
      <c r="L794">
        <v>207900</v>
      </c>
      <c r="M794">
        <v>1583</v>
      </c>
      <c r="N794">
        <v>495900</v>
      </c>
      <c r="O794">
        <v>198000</v>
      </c>
      <c r="P794">
        <v>2376</v>
      </c>
      <c r="Q794">
        <v>395.99</v>
      </c>
      <c r="R794">
        <v>7919</v>
      </c>
      <c r="S794">
        <v>2125</v>
      </c>
      <c r="T794">
        <v>2549</v>
      </c>
      <c r="U794">
        <v>395.99</v>
      </c>
      <c r="V794">
        <v>395.99</v>
      </c>
      <c r="W794">
        <v>395.99</v>
      </c>
      <c r="X794">
        <v>395.99</v>
      </c>
      <c r="Y794">
        <v>395.99</v>
      </c>
      <c r="Z794">
        <v>4797</v>
      </c>
      <c r="AA794">
        <v>79190</v>
      </c>
      <c r="AB794">
        <v>51479</v>
      </c>
      <c r="AC794">
        <v>9420</v>
      </c>
      <c r="AD794">
        <v>3930000</v>
      </c>
      <c r="AE794">
        <v>395.99</v>
      </c>
      <c r="AF794">
        <v>1950</v>
      </c>
      <c r="AG794">
        <v>395.99</v>
      </c>
      <c r="AH794">
        <v>30224</v>
      </c>
      <c r="AI794">
        <v>59299</v>
      </c>
      <c r="AJ794">
        <v>393900</v>
      </c>
      <c r="AK794">
        <v>395.99</v>
      </c>
      <c r="AL794">
        <v>435</v>
      </c>
      <c r="AM794">
        <v>1066.2</v>
      </c>
      <c r="AN794">
        <v>395.99</v>
      </c>
      <c r="AO794">
        <v>1198</v>
      </c>
      <c r="AP794">
        <v>395.99</v>
      </c>
      <c r="AQ794">
        <v>118549</v>
      </c>
      <c r="AR794">
        <v>5493</v>
      </c>
      <c r="AS794">
        <v>395.99</v>
      </c>
      <c r="AT794">
        <v>415.95</v>
      </c>
      <c r="AU794">
        <v>2279</v>
      </c>
      <c r="AV794">
        <v>37519</v>
      </c>
      <c r="AW794">
        <v>1069.2</v>
      </c>
      <c r="AX794">
        <v>16039</v>
      </c>
      <c r="AY794">
        <v>891.99</v>
      </c>
      <c r="AZ794">
        <v>395.99</v>
      </c>
      <c r="BA794">
        <v>1427.6</v>
      </c>
      <c r="BB794">
        <v>1423.6</v>
      </c>
      <c r="BC794">
        <v>15939</v>
      </c>
      <c r="BD794">
        <v>585</v>
      </c>
      <c r="BE794">
        <v>405.9</v>
      </c>
      <c r="BF794">
        <v>395.99</v>
      </c>
      <c r="BG794">
        <v>395.99</v>
      </c>
      <c r="BH794">
        <v>2279</v>
      </c>
      <c r="BI794">
        <v>395.99</v>
      </c>
      <c r="BJ794">
        <v>4059</v>
      </c>
      <c r="BK794">
        <v>435</v>
      </c>
      <c r="BL794">
        <v>17406</v>
      </c>
      <c r="BM794">
        <v>11979</v>
      </c>
      <c r="BN794">
        <v>2534.4</v>
      </c>
      <c r="BO794">
        <v>1321</v>
      </c>
      <c r="BP794">
        <v>3341</v>
      </c>
      <c r="BQ794">
        <v>395.99</v>
      </c>
      <c r="BR794">
        <v>212.99</v>
      </c>
      <c r="BS794">
        <v>8250014</v>
      </c>
      <c r="BT794">
        <v>85214.2</v>
      </c>
      <c r="BU794" t="str">
        <f>SRP[[#This Row],[Tier]]&amp;" - "&amp;DOLLAR(SRP[[#This Row],[United States]],2)&amp;" USD"</f>
        <v>792 - $395.99 USD</v>
      </c>
      <c r="BV794" t="str">
        <f>WSP[[#This Row],[LOOKUP]]</f>
        <v>792 - $277.19 USD</v>
      </c>
    </row>
    <row r="795" spans="1:74" x14ac:dyDescent="0.25">
      <c r="A795">
        <v>793</v>
      </c>
      <c r="B795">
        <v>396.49</v>
      </c>
      <c r="C795">
        <v>30134</v>
      </c>
      <c r="D795">
        <v>2231.5</v>
      </c>
      <c r="E795">
        <v>584.70000000000005</v>
      </c>
      <c r="F795">
        <v>396.49</v>
      </c>
      <c r="G795">
        <v>35285</v>
      </c>
      <c r="H795">
        <v>396.49</v>
      </c>
      <c r="I795">
        <v>792</v>
      </c>
      <c r="J795">
        <v>594.75</v>
      </c>
      <c r="K795">
        <v>396.49</v>
      </c>
      <c r="L795">
        <v>208150</v>
      </c>
      <c r="M795">
        <v>1585</v>
      </c>
      <c r="N795">
        <v>496400</v>
      </c>
      <c r="O795">
        <v>198250</v>
      </c>
      <c r="P795">
        <v>2379</v>
      </c>
      <c r="Q795">
        <v>396.49</v>
      </c>
      <c r="R795">
        <v>7929</v>
      </c>
      <c r="S795">
        <v>2127.5</v>
      </c>
      <c r="T795">
        <v>2552.25</v>
      </c>
      <c r="U795">
        <v>396.49</v>
      </c>
      <c r="V795">
        <v>396.49</v>
      </c>
      <c r="W795">
        <v>396.49</v>
      </c>
      <c r="X795">
        <v>396.49</v>
      </c>
      <c r="Y795">
        <v>396.49</v>
      </c>
      <c r="Z795">
        <v>4803.5</v>
      </c>
      <c r="AA795">
        <v>79290</v>
      </c>
      <c r="AB795">
        <v>51544</v>
      </c>
      <c r="AC795">
        <v>9430</v>
      </c>
      <c r="AD795">
        <v>3935000</v>
      </c>
      <c r="AE795">
        <v>396.49</v>
      </c>
      <c r="AF795">
        <v>1952.5</v>
      </c>
      <c r="AG795">
        <v>396.49</v>
      </c>
      <c r="AH795">
        <v>30246</v>
      </c>
      <c r="AI795">
        <v>59374</v>
      </c>
      <c r="AJ795">
        <v>394400</v>
      </c>
      <c r="AK795">
        <v>396.49</v>
      </c>
      <c r="AL795">
        <v>435.5</v>
      </c>
      <c r="AM795">
        <v>1067.55</v>
      </c>
      <c r="AN795">
        <v>396.49</v>
      </c>
      <c r="AO795">
        <v>1200</v>
      </c>
      <c r="AP795">
        <v>396.49</v>
      </c>
      <c r="AQ795">
        <v>118699</v>
      </c>
      <c r="AR795">
        <v>5500</v>
      </c>
      <c r="AS795">
        <v>396.49</v>
      </c>
      <c r="AT795">
        <v>416.45</v>
      </c>
      <c r="AU795">
        <v>2281.5</v>
      </c>
      <c r="AV795">
        <v>37566.5</v>
      </c>
      <c r="AW795">
        <v>1070.55</v>
      </c>
      <c r="AX795">
        <v>16059</v>
      </c>
      <c r="AY795">
        <v>892.99</v>
      </c>
      <c r="AZ795">
        <v>396.49</v>
      </c>
      <c r="BA795">
        <v>1429.4</v>
      </c>
      <c r="BB795">
        <v>1425.4</v>
      </c>
      <c r="BC795">
        <v>15959</v>
      </c>
      <c r="BD795">
        <v>585.5</v>
      </c>
      <c r="BE795">
        <v>406.4</v>
      </c>
      <c r="BF795">
        <v>396.49</v>
      </c>
      <c r="BG795">
        <v>396.49</v>
      </c>
      <c r="BH795">
        <v>2281.5</v>
      </c>
      <c r="BI795">
        <v>396.49</v>
      </c>
      <c r="BJ795">
        <v>4064</v>
      </c>
      <c r="BK795">
        <v>435.5</v>
      </c>
      <c r="BL795">
        <v>17429</v>
      </c>
      <c r="BM795">
        <v>11994</v>
      </c>
      <c r="BN795">
        <v>2537.6</v>
      </c>
      <c r="BO795">
        <v>1322.75</v>
      </c>
      <c r="BP795">
        <v>3345.25</v>
      </c>
      <c r="BQ795">
        <v>396.49</v>
      </c>
      <c r="BR795">
        <v>213.24</v>
      </c>
      <c r="BS795">
        <v>8260431</v>
      </c>
      <c r="BT795">
        <v>85321.8</v>
      </c>
      <c r="BU795" t="str">
        <f>SRP[[#This Row],[Tier]]&amp;" - "&amp;DOLLAR(SRP[[#This Row],[United States]],2)&amp;" USD"</f>
        <v>793 - $396.49 USD</v>
      </c>
      <c r="BV795" t="str">
        <f>WSP[[#This Row],[LOOKUP]]</f>
        <v>793 - $277.54 USD</v>
      </c>
    </row>
    <row r="796" spans="1:74" x14ac:dyDescent="0.25">
      <c r="A796">
        <v>794</v>
      </c>
      <c r="B796">
        <v>396.99</v>
      </c>
      <c r="C796">
        <v>30172</v>
      </c>
      <c r="D796">
        <v>2234</v>
      </c>
      <c r="E796">
        <v>585.45000000000005</v>
      </c>
      <c r="F796">
        <v>396.99</v>
      </c>
      <c r="G796">
        <v>35330</v>
      </c>
      <c r="H796">
        <v>396.99</v>
      </c>
      <c r="I796">
        <v>793</v>
      </c>
      <c r="J796">
        <v>595.5</v>
      </c>
      <c r="K796">
        <v>396.99</v>
      </c>
      <c r="L796">
        <v>208400</v>
      </c>
      <c r="M796">
        <v>1587</v>
      </c>
      <c r="N796">
        <v>496900</v>
      </c>
      <c r="O796">
        <v>198500</v>
      </c>
      <c r="P796">
        <v>2382</v>
      </c>
      <c r="Q796">
        <v>396.99</v>
      </c>
      <c r="R796">
        <v>7939</v>
      </c>
      <c r="S796">
        <v>2130</v>
      </c>
      <c r="T796">
        <v>2555.5</v>
      </c>
      <c r="U796">
        <v>396.99</v>
      </c>
      <c r="V796">
        <v>396.99</v>
      </c>
      <c r="W796">
        <v>396.99</v>
      </c>
      <c r="X796">
        <v>396.99</v>
      </c>
      <c r="Y796">
        <v>396.99</v>
      </c>
      <c r="Z796">
        <v>4810</v>
      </c>
      <c r="AA796">
        <v>79390</v>
      </c>
      <c r="AB796">
        <v>51609</v>
      </c>
      <c r="AC796">
        <v>9440</v>
      </c>
      <c r="AD796">
        <v>3940000</v>
      </c>
      <c r="AE796">
        <v>396.99</v>
      </c>
      <c r="AF796">
        <v>1955</v>
      </c>
      <c r="AG796">
        <v>396.99</v>
      </c>
      <c r="AH796">
        <v>30268</v>
      </c>
      <c r="AI796">
        <v>59449</v>
      </c>
      <c r="AJ796">
        <v>394900</v>
      </c>
      <c r="AK796">
        <v>396.99</v>
      </c>
      <c r="AL796">
        <v>436</v>
      </c>
      <c r="AM796">
        <v>1068.9000000000001</v>
      </c>
      <c r="AN796">
        <v>396.99</v>
      </c>
      <c r="AO796">
        <v>1201</v>
      </c>
      <c r="AP796">
        <v>396.99</v>
      </c>
      <c r="AQ796">
        <v>118849</v>
      </c>
      <c r="AR796">
        <v>5507</v>
      </c>
      <c r="AS796">
        <v>396.99</v>
      </c>
      <c r="AT796">
        <v>416.95</v>
      </c>
      <c r="AU796">
        <v>2284</v>
      </c>
      <c r="AV796">
        <v>37614</v>
      </c>
      <c r="AW796">
        <v>1071.9000000000001</v>
      </c>
      <c r="AX796">
        <v>16079</v>
      </c>
      <c r="AY796">
        <v>893.99</v>
      </c>
      <c r="AZ796">
        <v>396.99</v>
      </c>
      <c r="BA796">
        <v>1431.2</v>
      </c>
      <c r="BB796">
        <v>1427.2</v>
      </c>
      <c r="BC796">
        <v>15979</v>
      </c>
      <c r="BD796">
        <v>586</v>
      </c>
      <c r="BE796">
        <v>406.9</v>
      </c>
      <c r="BF796">
        <v>396.99</v>
      </c>
      <c r="BG796">
        <v>396.99</v>
      </c>
      <c r="BH796">
        <v>2284</v>
      </c>
      <c r="BI796">
        <v>396.99</v>
      </c>
      <c r="BJ796">
        <v>4069</v>
      </c>
      <c r="BK796">
        <v>436</v>
      </c>
      <c r="BL796">
        <v>17452</v>
      </c>
      <c r="BM796">
        <v>12009</v>
      </c>
      <c r="BN796">
        <v>2540.8000000000002</v>
      </c>
      <c r="BO796">
        <v>1324.5</v>
      </c>
      <c r="BP796">
        <v>3349.5</v>
      </c>
      <c r="BQ796">
        <v>396.99</v>
      </c>
      <c r="BR796">
        <v>213.49</v>
      </c>
      <c r="BS796">
        <v>8270848</v>
      </c>
      <c r="BT796">
        <v>85429.4</v>
      </c>
      <c r="BU796" t="str">
        <f>SRP[[#This Row],[Tier]]&amp;" - "&amp;DOLLAR(SRP[[#This Row],[United States]],2)&amp;" USD"</f>
        <v>794 - $396.99 USD</v>
      </c>
      <c r="BV796" t="str">
        <f>WSP[[#This Row],[LOOKUP]]</f>
        <v>794 - $277.89 USD</v>
      </c>
    </row>
    <row r="797" spans="1:74" x14ac:dyDescent="0.25">
      <c r="A797">
        <v>795</v>
      </c>
      <c r="B797">
        <v>397.49</v>
      </c>
      <c r="C797">
        <v>30210</v>
      </c>
      <c r="D797">
        <v>2236.5</v>
      </c>
      <c r="E797">
        <v>586.20000000000005</v>
      </c>
      <c r="F797">
        <v>397.49</v>
      </c>
      <c r="G797">
        <v>35375</v>
      </c>
      <c r="H797">
        <v>397.49</v>
      </c>
      <c r="I797">
        <v>794</v>
      </c>
      <c r="J797">
        <v>596.25</v>
      </c>
      <c r="K797">
        <v>397.49</v>
      </c>
      <c r="L797">
        <v>208650</v>
      </c>
      <c r="M797">
        <v>1589</v>
      </c>
      <c r="N797">
        <v>497400</v>
      </c>
      <c r="O797">
        <v>198750</v>
      </c>
      <c r="P797">
        <v>2385</v>
      </c>
      <c r="Q797">
        <v>397.49</v>
      </c>
      <c r="R797">
        <v>7949</v>
      </c>
      <c r="S797">
        <v>2132.5</v>
      </c>
      <c r="T797">
        <v>2558.75</v>
      </c>
      <c r="U797">
        <v>397.49</v>
      </c>
      <c r="V797">
        <v>397.49</v>
      </c>
      <c r="W797">
        <v>397.49</v>
      </c>
      <c r="X797">
        <v>397.49</v>
      </c>
      <c r="Y797">
        <v>397.49</v>
      </c>
      <c r="Z797">
        <v>4816.5</v>
      </c>
      <c r="AA797">
        <v>79490</v>
      </c>
      <c r="AB797">
        <v>51674</v>
      </c>
      <c r="AC797">
        <v>9450</v>
      </c>
      <c r="AD797">
        <v>3945000</v>
      </c>
      <c r="AE797">
        <v>397.49</v>
      </c>
      <c r="AF797">
        <v>1957.5</v>
      </c>
      <c r="AG797">
        <v>397.49</v>
      </c>
      <c r="AH797">
        <v>30290</v>
      </c>
      <c r="AI797">
        <v>59524</v>
      </c>
      <c r="AJ797">
        <v>395400</v>
      </c>
      <c r="AK797">
        <v>397.49</v>
      </c>
      <c r="AL797">
        <v>436.5</v>
      </c>
      <c r="AM797">
        <v>1070.25</v>
      </c>
      <c r="AN797">
        <v>397.49</v>
      </c>
      <c r="AO797">
        <v>1203</v>
      </c>
      <c r="AP797">
        <v>397.49</v>
      </c>
      <c r="AQ797">
        <v>118999</v>
      </c>
      <c r="AR797">
        <v>5514</v>
      </c>
      <c r="AS797">
        <v>397.49</v>
      </c>
      <c r="AT797">
        <v>417.45</v>
      </c>
      <c r="AU797">
        <v>2286.5</v>
      </c>
      <c r="AV797">
        <v>37661.5</v>
      </c>
      <c r="AW797">
        <v>1073.25</v>
      </c>
      <c r="AX797">
        <v>16099</v>
      </c>
      <c r="AY797">
        <v>894.99</v>
      </c>
      <c r="AZ797">
        <v>397.49</v>
      </c>
      <c r="BA797">
        <v>1433</v>
      </c>
      <c r="BB797">
        <v>1429</v>
      </c>
      <c r="BC797">
        <v>15999</v>
      </c>
      <c r="BD797">
        <v>586.5</v>
      </c>
      <c r="BE797">
        <v>407.4</v>
      </c>
      <c r="BF797">
        <v>397.49</v>
      </c>
      <c r="BG797">
        <v>397.49</v>
      </c>
      <c r="BH797">
        <v>2286.5</v>
      </c>
      <c r="BI797">
        <v>397.49</v>
      </c>
      <c r="BJ797">
        <v>4074</v>
      </c>
      <c r="BK797">
        <v>436.5</v>
      </c>
      <c r="BL797">
        <v>17475</v>
      </c>
      <c r="BM797">
        <v>12024</v>
      </c>
      <c r="BN797">
        <v>2544</v>
      </c>
      <c r="BO797">
        <v>1326.25</v>
      </c>
      <c r="BP797">
        <v>3353.75</v>
      </c>
      <c r="BQ797">
        <v>397.49</v>
      </c>
      <c r="BR797">
        <v>213.74</v>
      </c>
      <c r="BS797">
        <v>8281265</v>
      </c>
      <c r="BT797">
        <v>85537</v>
      </c>
      <c r="BU797" t="str">
        <f>SRP[[#This Row],[Tier]]&amp;" - "&amp;DOLLAR(SRP[[#This Row],[United States]],2)&amp;" USD"</f>
        <v>795 - $397.49 USD</v>
      </c>
      <c r="BV797" t="str">
        <f>WSP[[#This Row],[LOOKUP]]</f>
        <v>795 - $278.24 USD</v>
      </c>
    </row>
    <row r="798" spans="1:74" x14ac:dyDescent="0.25">
      <c r="A798">
        <v>796</v>
      </c>
      <c r="B798">
        <v>397.99</v>
      </c>
      <c r="C798">
        <v>30248</v>
      </c>
      <c r="D798">
        <v>2239</v>
      </c>
      <c r="E798">
        <v>586.95000000000005</v>
      </c>
      <c r="F798">
        <v>397.99</v>
      </c>
      <c r="G798">
        <v>35420</v>
      </c>
      <c r="H798">
        <v>397.99</v>
      </c>
      <c r="I798">
        <v>795</v>
      </c>
      <c r="J798">
        <v>597</v>
      </c>
      <c r="K798">
        <v>397.99</v>
      </c>
      <c r="L798">
        <v>208900</v>
      </c>
      <c r="M798">
        <v>1591</v>
      </c>
      <c r="N798">
        <v>497900</v>
      </c>
      <c r="O798">
        <v>199000</v>
      </c>
      <c r="P798">
        <v>2388</v>
      </c>
      <c r="Q798">
        <v>397.99</v>
      </c>
      <c r="R798">
        <v>7959</v>
      </c>
      <c r="S798">
        <v>2135</v>
      </c>
      <c r="T798">
        <v>2562</v>
      </c>
      <c r="U798">
        <v>397.99</v>
      </c>
      <c r="V798">
        <v>397.99</v>
      </c>
      <c r="W798">
        <v>397.99</v>
      </c>
      <c r="X798">
        <v>397.99</v>
      </c>
      <c r="Y798">
        <v>397.99</v>
      </c>
      <c r="Z798">
        <v>4823</v>
      </c>
      <c r="AA798">
        <v>79590</v>
      </c>
      <c r="AB798">
        <v>51739</v>
      </c>
      <c r="AC798">
        <v>9460</v>
      </c>
      <c r="AD798">
        <v>3950000</v>
      </c>
      <c r="AE798">
        <v>397.99</v>
      </c>
      <c r="AF798">
        <v>1960</v>
      </c>
      <c r="AG798">
        <v>397.99</v>
      </c>
      <c r="AH798">
        <v>30312</v>
      </c>
      <c r="AI798">
        <v>59599</v>
      </c>
      <c r="AJ798">
        <v>395900</v>
      </c>
      <c r="AK798">
        <v>397.99</v>
      </c>
      <c r="AL798">
        <v>437</v>
      </c>
      <c r="AM798">
        <v>1071.5999999999999</v>
      </c>
      <c r="AN798">
        <v>397.99</v>
      </c>
      <c r="AO798">
        <v>1204</v>
      </c>
      <c r="AP798">
        <v>397.99</v>
      </c>
      <c r="AQ798">
        <v>119149</v>
      </c>
      <c r="AR798">
        <v>5521</v>
      </c>
      <c r="AS798">
        <v>397.99</v>
      </c>
      <c r="AT798">
        <v>417.95</v>
      </c>
      <c r="AU798">
        <v>2289</v>
      </c>
      <c r="AV798">
        <v>37709</v>
      </c>
      <c r="AW798">
        <v>1074.5999999999999</v>
      </c>
      <c r="AX798">
        <v>16119</v>
      </c>
      <c r="AY798">
        <v>895.99</v>
      </c>
      <c r="AZ798">
        <v>397.99</v>
      </c>
      <c r="BA798">
        <v>1434.8</v>
      </c>
      <c r="BB798">
        <v>1430.8</v>
      </c>
      <c r="BC798">
        <v>16019</v>
      </c>
      <c r="BD798">
        <v>587</v>
      </c>
      <c r="BE798">
        <v>407.9</v>
      </c>
      <c r="BF798">
        <v>397.99</v>
      </c>
      <c r="BG798">
        <v>397.99</v>
      </c>
      <c r="BH798">
        <v>2289</v>
      </c>
      <c r="BI798">
        <v>397.99</v>
      </c>
      <c r="BJ798">
        <v>4079</v>
      </c>
      <c r="BK798">
        <v>437</v>
      </c>
      <c r="BL798">
        <v>17498</v>
      </c>
      <c r="BM798">
        <v>12039</v>
      </c>
      <c r="BN798">
        <v>2547.1999999999998</v>
      </c>
      <c r="BO798">
        <v>1328</v>
      </c>
      <c r="BP798">
        <v>3358</v>
      </c>
      <c r="BQ798">
        <v>397.99</v>
      </c>
      <c r="BR798">
        <v>213.99</v>
      </c>
      <c r="BS798">
        <v>8291682</v>
      </c>
      <c r="BT798">
        <v>85644.6</v>
      </c>
      <c r="BU798" t="str">
        <f>SRP[[#This Row],[Tier]]&amp;" - "&amp;DOLLAR(SRP[[#This Row],[United States]],2)&amp;" USD"</f>
        <v>796 - $397.99 USD</v>
      </c>
      <c r="BV798" t="str">
        <f>WSP[[#This Row],[LOOKUP]]</f>
        <v>796 - $278.59 USD</v>
      </c>
    </row>
    <row r="799" spans="1:74" x14ac:dyDescent="0.25">
      <c r="A799">
        <v>797</v>
      </c>
      <c r="B799">
        <v>398.49</v>
      </c>
      <c r="C799">
        <v>30286</v>
      </c>
      <c r="D799">
        <v>2241.5</v>
      </c>
      <c r="E799">
        <v>587.70000000000005</v>
      </c>
      <c r="F799">
        <v>398.49</v>
      </c>
      <c r="G799">
        <v>35465</v>
      </c>
      <c r="H799">
        <v>398.49</v>
      </c>
      <c r="I799">
        <v>796</v>
      </c>
      <c r="J799">
        <v>597.75</v>
      </c>
      <c r="K799">
        <v>398.49</v>
      </c>
      <c r="L799">
        <v>209150</v>
      </c>
      <c r="M799">
        <v>1593</v>
      </c>
      <c r="N799">
        <v>498400</v>
      </c>
      <c r="O799">
        <v>199250</v>
      </c>
      <c r="P799">
        <v>2391</v>
      </c>
      <c r="Q799">
        <v>398.49</v>
      </c>
      <c r="R799">
        <v>7969</v>
      </c>
      <c r="S799">
        <v>2137.5</v>
      </c>
      <c r="T799">
        <v>2565.25</v>
      </c>
      <c r="U799">
        <v>398.49</v>
      </c>
      <c r="V799">
        <v>398.49</v>
      </c>
      <c r="W799">
        <v>398.49</v>
      </c>
      <c r="X799">
        <v>398.49</v>
      </c>
      <c r="Y799">
        <v>398.49</v>
      </c>
      <c r="Z799">
        <v>4829.5</v>
      </c>
      <c r="AA799">
        <v>79690</v>
      </c>
      <c r="AB799">
        <v>51804</v>
      </c>
      <c r="AC799">
        <v>9470</v>
      </c>
      <c r="AD799">
        <v>3955000</v>
      </c>
      <c r="AE799">
        <v>398.49</v>
      </c>
      <c r="AF799">
        <v>1962.5</v>
      </c>
      <c r="AG799">
        <v>398.49</v>
      </c>
      <c r="AH799">
        <v>30334</v>
      </c>
      <c r="AI799">
        <v>59674</v>
      </c>
      <c r="AJ799">
        <v>396400</v>
      </c>
      <c r="AK799">
        <v>398.49</v>
      </c>
      <c r="AL799">
        <v>437.5</v>
      </c>
      <c r="AM799">
        <v>1072.95</v>
      </c>
      <c r="AN799">
        <v>398.49</v>
      </c>
      <c r="AO799">
        <v>1206</v>
      </c>
      <c r="AP799">
        <v>398.49</v>
      </c>
      <c r="AQ799">
        <v>119299</v>
      </c>
      <c r="AR799">
        <v>5528</v>
      </c>
      <c r="AS799">
        <v>398.49</v>
      </c>
      <c r="AT799">
        <v>418.45</v>
      </c>
      <c r="AU799">
        <v>2291.5</v>
      </c>
      <c r="AV799">
        <v>37756.5</v>
      </c>
      <c r="AW799">
        <v>1075.95</v>
      </c>
      <c r="AX799">
        <v>16139</v>
      </c>
      <c r="AY799">
        <v>896.99</v>
      </c>
      <c r="AZ799">
        <v>398.49</v>
      </c>
      <c r="BA799">
        <v>1436.6</v>
      </c>
      <c r="BB799">
        <v>1432.6</v>
      </c>
      <c r="BC799">
        <v>16039</v>
      </c>
      <c r="BD799">
        <v>587.5</v>
      </c>
      <c r="BE799">
        <v>408.4</v>
      </c>
      <c r="BF799">
        <v>398.49</v>
      </c>
      <c r="BG799">
        <v>398.49</v>
      </c>
      <c r="BH799">
        <v>2291.5</v>
      </c>
      <c r="BI799">
        <v>398.49</v>
      </c>
      <c r="BJ799">
        <v>4084</v>
      </c>
      <c r="BK799">
        <v>437.5</v>
      </c>
      <c r="BL799">
        <v>17521</v>
      </c>
      <c r="BM799">
        <v>12054</v>
      </c>
      <c r="BN799">
        <v>2550.4</v>
      </c>
      <c r="BO799">
        <v>1329.75</v>
      </c>
      <c r="BP799">
        <v>3362.25</v>
      </c>
      <c r="BQ799">
        <v>398.49</v>
      </c>
      <c r="BR799">
        <v>214.24</v>
      </c>
      <c r="BS799">
        <v>8302099</v>
      </c>
      <c r="BT799">
        <v>85752.2</v>
      </c>
      <c r="BU799" t="str">
        <f>SRP[[#This Row],[Tier]]&amp;" - "&amp;DOLLAR(SRP[[#This Row],[United States]],2)&amp;" USD"</f>
        <v>797 - $398.49 USD</v>
      </c>
      <c r="BV799" t="str">
        <f>WSP[[#This Row],[LOOKUP]]</f>
        <v>797 - $278.94 USD</v>
      </c>
    </row>
    <row r="800" spans="1:74" x14ac:dyDescent="0.25">
      <c r="A800">
        <v>798</v>
      </c>
      <c r="B800">
        <v>398.99</v>
      </c>
      <c r="C800">
        <v>30324</v>
      </c>
      <c r="D800">
        <v>2244</v>
      </c>
      <c r="E800">
        <v>588.45000000000005</v>
      </c>
      <c r="F800">
        <v>398.99</v>
      </c>
      <c r="G800">
        <v>35510</v>
      </c>
      <c r="H800">
        <v>398.99</v>
      </c>
      <c r="I800">
        <v>797</v>
      </c>
      <c r="J800">
        <v>598.5</v>
      </c>
      <c r="K800">
        <v>398.99</v>
      </c>
      <c r="L800">
        <v>209400</v>
      </c>
      <c r="M800">
        <v>1595</v>
      </c>
      <c r="N800">
        <v>498900</v>
      </c>
      <c r="O800">
        <v>199500</v>
      </c>
      <c r="P800">
        <v>2394</v>
      </c>
      <c r="Q800">
        <v>398.99</v>
      </c>
      <c r="R800">
        <v>7979</v>
      </c>
      <c r="S800">
        <v>2140</v>
      </c>
      <c r="T800">
        <v>2568.5</v>
      </c>
      <c r="U800">
        <v>398.99</v>
      </c>
      <c r="V800">
        <v>398.99</v>
      </c>
      <c r="W800">
        <v>398.99</v>
      </c>
      <c r="X800">
        <v>398.99</v>
      </c>
      <c r="Y800">
        <v>398.99</v>
      </c>
      <c r="Z800">
        <v>4836</v>
      </c>
      <c r="AA800">
        <v>79790</v>
      </c>
      <c r="AB800">
        <v>51869</v>
      </c>
      <c r="AC800">
        <v>9480</v>
      </c>
      <c r="AD800">
        <v>3960000</v>
      </c>
      <c r="AE800">
        <v>398.99</v>
      </c>
      <c r="AF800">
        <v>1965</v>
      </c>
      <c r="AG800">
        <v>398.99</v>
      </c>
      <c r="AH800">
        <v>30356</v>
      </c>
      <c r="AI800">
        <v>59749</v>
      </c>
      <c r="AJ800">
        <v>396900</v>
      </c>
      <c r="AK800">
        <v>398.99</v>
      </c>
      <c r="AL800">
        <v>438</v>
      </c>
      <c r="AM800">
        <v>1074.3</v>
      </c>
      <c r="AN800">
        <v>398.99</v>
      </c>
      <c r="AO800">
        <v>1207</v>
      </c>
      <c r="AP800">
        <v>398.99</v>
      </c>
      <c r="AQ800">
        <v>119449</v>
      </c>
      <c r="AR800">
        <v>5535</v>
      </c>
      <c r="AS800">
        <v>398.99</v>
      </c>
      <c r="AT800">
        <v>418.95</v>
      </c>
      <c r="AU800">
        <v>2294</v>
      </c>
      <c r="AV800">
        <v>37804</v>
      </c>
      <c r="AW800">
        <v>1077.3</v>
      </c>
      <c r="AX800">
        <v>16159</v>
      </c>
      <c r="AY800">
        <v>897.99</v>
      </c>
      <c r="AZ800">
        <v>398.99</v>
      </c>
      <c r="BA800">
        <v>1438.4</v>
      </c>
      <c r="BB800">
        <v>1434.4</v>
      </c>
      <c r="BC800">
        <v>16059</v>
      </c>
      <c r="BD800">
        <v>588</v>
      </c>
      <c r="BE800">
        <v>408.9</v>
      </c>
      <c r="BF800">
        <v>398.99</v>
      </c>
      <c r="BG800">
        <v>398.99</v>
      </c>
      <c r="BH800">
        <v>2294</v>
      </c>
      <c r="BI800">
        <v>398.99</v>
      </c>
      <c r="BJ800">
        <v>4089</v>
      </c>
      <c r="BK800">
        <v>438</v>
      </c>
      <c r="BL800">
        <v>17544</v>
      </c>
      <c r="BM800">
        <v>12069</v>
      </c>
      <c r="BN800">
        <v>2553.6</v>
      </c>
      <c r="BO800">
        <v>1331.5</v>
      </c>
      <c r="BP800">
        <v>3366.5</v>
      </c>
      <c r="BQ800">
        <v>398.99</v>
      </c>
      <c r="BR800">
        <v>214.49</v>
      </c>
      <c r="BS800">
        <v>8312516</v>
      </c>
      <c r="BT800">
        <v>85859.8</v>
      </c>
      <c r="BU800" t="str">
        <f>SRP[[#This Row],[Tier]]&amp;" - "&amp;DOLLAR(SRP[[#This Row],[United States]],2)&amp;" USD"</f>
        <v>798 - $398.99 USD</v>
      </c>
      <c r="BV800" t="str">
        <f>WSP[[#This Row],[LOOKUP]]</f>
        <v>798 - $279.29 USD</v>
      </c>
    </row>
    <row r="801" spans="1:74" x14ac:dyDescent="0.25">
      <c r="A801">
        <v>799</v>
      </c>
      <c r="B801">
        <v>399.49</v>
      </c>
      <c r="C801">
        <v>30362</v>
      </c>
      <c r="D801">
        <v>2246.5</v>
      </c>
      <c r="E801">
        <v>589.20000000000005</v>
      </c>
      <c r="F801">
        <v>399.49</v>
      </c>
      <c r="G801">
        <v>35555</v>
      </c>
      <c r="H801">
        <v>399.49</v>
      </c>
      <c r="I801">
        <v>798</v>
      </c>
      <c r="J801">
        <v>599.25</v>
      </c>
      <c r="K801">
        <v>399.49</v>
      </c>
      <c r="L801">
        <v>209650</v>
      </c>
      <c r="M801">
        <v>1597</v>
      </c>
      <c r="N801">
        <v>499400</v>
      </c>
      <c r="O801">
        <v>199750</v>
      </c>
      <c r="P801">
        <v>2397</v>
      </c>
      <c r="Q801">
        <v>399.49</v>
      </c>
      <c r="R801">
        <v>7989</v>
      </c>
      <c r="S801">
        <v>2142.5</v>
      </c>
      <c r="T801">
        <v>2571.75</v>
      </c>
      <c r="U801">
        <v>399.49</v>
      </c>
      <c r="V801">
        <v>399.49</v>
      </c>
      <c r="W801">
        <v>399.49</v>
      </c>
      <c r="X801">
        <v>399.49</v>
      </c>
      <c r="Y801">
        <v>399.49</v>
      </c>
      <c r="Z801">
        <v>4842.5</v>
      </c>
      <c r="AA801">
        <v>79890</v>
      </c>
      <c r="AB801">
        <v>51934</v>
      </c>
      <c r="AC801">
        <v>9490</v>
      </c>
      <c r="AD801">
        <v>3965000</v>
      </c>
      <c r="AE801">
        <v>399.49</v>
      </c>
      <c r="AF801">
        <v>1967.5</v>
      </c>
      <c r="AG801">
        <v>399.49</v>
      </c>
      <c r="AH801">
        <v>30378</v>
      </c>
      <c r="AI801">
        <v>59824</v>
      </c>
      <c r="AJ801">
        <v>397400</v>
      </c>
      <c r="AK801">
        <v>399.49</v>
      </c>
      <c r="AL801">
        <v>438.5</v>
      </c>
      <c r="AM801">
        <v>1075.6500000000001</v>
      </c>
      <c r="AN801">
        <v>399.49</v>
      </c>
      <c r="AO801">
        <v>1209</v>
      </c>
      <c r="AP801">
        <v>399.49</v>
      </c>
      <c r="AQ801">
        <v>119599</v>
      </c>
      <c r="AR801">
        <v>5542</v>
      </c>
      <c r="AS801">
        <v>399.49</v>
      </c>
      <c r="AT801">
        <v>419.45</v>
      </c>
      <c r="AU801">
        <v>2296.5</v>
      </c>
      <c r="AV801">
        <v>37851.5</v>
      </c>
      <c r="AW801">
        <v>1078.6500000000001</v>
      </c>
      <c r="AX801">
        <v>16179</v>
      </c>
      <c r="AY801">
        <v>898.99</v>
      </c>
      <c r="AZ801">
        <v>399.49</v>
      </c>
      <c r="BA801">
        <v>1440.2</v>
      </c>
      <c r="BB801">
        <v>1436.2</v>
      </c>
      <c r="BC801">
        <v>16079</v>
      </c>
      <c r="BD801">
        <v>588.5</v>
      </c>
      <c r="BE801">
        <v>409.4</v>
      </c>
      <c r="BF801">
        <v>399.49</v>
      </c>
      <c r="BG801">
        <v>399.49</v>
      </c>
      <c r="BH801">
        <v>2296.5</v>
      </c>
      <c r="BI801">
        <v>399.49</v>
      </c>
      <c r="BJ801">
        <v>4094</v>
      </c>
      <c r="BK801">
        <v>438.5</v>
      </c>
      <c r="BL801">
        <v>17567</v>
      </c>
      <c r="BM801">
        <v>12084</v>
      </c>
      <c r="BN801">
        <v>2556.8000000000002</v>
      </c>
      <c r="BO801">
        <v>1333.25</v>
      </c>
      <c r="BP801">
        <v>3370.75</v>
      </c>
      <c r="BQ801">
        <v>399.49</v>
      </c>
      <c r="BR801">
        <v>214.74</v>
      </c>
      <c r="BS801">
        <v>8322933</v>
      </c>
      <c r="BT801">
        <v>85967.4</v>
      </c>
      <c r="BU801" t="str">
        <f>SRP[[#This Row],[Tier]]&amp;" - "&amp;DOLLAR(SRP[[#This Row],[United States]],2)&amp;" USD"</f>
        <v>799 - $399.49 USD</v>
      </c>
      <c r="BV801" t="str">
        <f>WSP[[#This Row],[LOOKUP]]</f>
        <v>799 - $279.64 USD</v>
      </c>
    </row>
    <row r="802" spans="1:74" x14ac:dyDescent="0.25">
      <c r="A802">
        <v>800</v>
      </c>
      <c r="B802">
        <v>399.99</v>
      </c>
      <c r="C802">
        <v>30400</v>
      </c>
      <c r="D802">
        <v>2249</v>
      </c>
      <c r="E802">
        <v>589.95000000000005</v>
      </c>
      <c r="F802">
        <v>399.99</v>
      </c>
      <c r="G802">
        <v>35600</v>
      </c>
      <c r="H802">
        <v>399.99</v>
      </c>
      <c r="I802">
        <v>799</v>
      </c>
      <c r="J802">
        <v>600</v>
      </c>
      <c r="K802">
        <v>399.99</v>
      </c>
      <c r="L802">
        <v>209900</v>
      </c>
      <c r="M802">
        <v>1599</v>
      </c>
      <c r="N802">
        <v>499900</v>
      </c>
      <c r="O802">
        <v>200000</v>
      </c>
      <c r="P802">
        <v>2400</v>
      </c>
      <c r="Q802">
        <v>399.99</v>
      </c>
      <c r="R802">
        <v>7999</v>
      </c>
      <c r="S802">
        <v>2145</v>
      </c>
      <c r="T802">
        <v>2575</v>
      </c>
      <c r="U802">
        <v>399.99</v>
      </c>
      <c r="V802">
        <v>399.99</v>
      </c>
      <c r="W802">
        <v>399.99</v>
      </c>
      <c r="X802">
        <v>399.99</v>
      </c>
      <c r="Y802">
        <v>399.99</v>
      </c>
      <c r="Z802">
        <v>4849</v>
      </c>
      <c r="AA802">
        <v>79990</v>
      </c>
      <c r="AB802">
        <v>51999</v>
      </c>
      <c r="AC802">
        <v>9500</v>
      </c>
      <c r="AD802">
        <v>3970000</v>
      </c>
      <c r="AE802">
        <v>399.99</v>
      </c>
      <c r="AF802">
        <v>1970</v>
      </c>
      <c r="AG802">
        <v>399.99</v>
      </c>
      <c r="AH802">
        <v>30400</v>
      </c>
      <c r="AI802">
        <v>59899</v>
      </c>
      <c r="AJ802">
        <v>397900</v>
      </c>
      <c r="AK802">
        <v>399.99</v>
      </c>
      <c r="AL802">
        <v>439</v>
      </c>
      <c r="AM802">
        <v>1077</v>
      </c>
      <c r="AN802">
        <v>399.99</v>
      </c>
      <c r="AO802">
        <v>1210</v>
      </c>
      <c r="AP802">
        <v>399.99</v>
      </c>
      <c r="AQ802">
        <v>119749</v>
      </c>
      <c r="AR802">
        <v>5549</v>
      </c>
      <c r="AS802">
        <v>399.99</v>
      </c>
      <c r="AT802">
        <v>419.95</v>
      </c>
      <c r="AU802">
        <v>2299</v>
      </c>
      <c r="AV802">
        <v>37899</v>
      </c>
      <c r="AW802">
        <v>1080</v>
      </c>
      <c r="AX802">
        <v>16199</v>
      </c>
      <c r="AY802">
        <v>899.99</v>
      </c>
      <c r="AZ802">
        <v>399.99</v>
      </c>
      <c r="BA802">
        <v>1442</v>
      </c>
      <c r="BB802">
        <v>1438</v>
      </c>
      <c r="BC802">
        <v>16099</v>
      </c>
      <c r="BD802">
        <v>589</v>
      </c>
      <c r="BE802">
        <v>409.9</v>
      </c>
      <c r="BF802">
        <v>399.99</v>
      </c>
      <c r="BG802">
        <v>399.99</v>
      </c>
      <c r="BH802">
        <v>2299</v>
      </c>
      <c r="BI802">
        <v>399.99</v>
      </c>
      <c r="BJ802">
        <v>4099</v>
      </c>
      <c r="BK802">
        <v>439</v>
      </c>
      <c r="BL802">
        <v>17590</v>
      </c>
      <c r="BM802">
        <v>12099</v>
      </c>
      <c r="BN802">
        <v>2560</v>
      </c>
      <c r="BO802">
        <v>1335</v>
      </c>
      <c r="BP802">
        <v>3375</v>
      </c>
      <c r="BQ802">
        <v>399.99</v>
      </c>
      <c r="BR802">
        <v>214.99</v>
      </c>
      <c r="BS802">
        <v>8333350</v>
      </c>
      <c r="BT802">
        <v>86075</v>
      </c>
      <c r="BU802" t="str">
        <f>SRP[[#This Row],[Tier]]&amp;" - "&amp;DOLLAR(SRP[[#This Row],[United States]],2)&amp;" USD"</f>
        <v>800 - $399.99 USD</v>
      </c>
      <c r="BV802" t="str">
        <f>WSP[[#This Row],[LOOKUP]]</f>
        <v>800 - $279.99 USD</v>
      </c>
    </row>
  </sheetData>
  <sheetProtection algorithmName="SHA-512" hashValue="y/ODFUVsYZss2DXv41HxvWPtkumG7UNDoqmdIWfQTvxnRRYxzE7CAHY84CnBY2wOuaLAkH4GgI2toaq6hOhovQ==" saltValue="6dEJgN+PkGdSHNh8lRXz3w==" spinCount="100000" sheet="1" objects="1" scenarios="1"/>
  <pageMargins left="0.7" right="0.7" top="0.75" bottom="0.75" header="0.3" footer="0.3"/>
  <pageSetup orientation="portrait" horizontalDpi="4294967293"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U802"/>
  <sheetViews>
    <sheetView topLeftCell="BG1" workbookViewId="0">
      <selection activeCell="BV1" sqref="BV1"/>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5703125" bestFit="1" customWidth="1"/>
  </cols>
  <sheetData>
    <row r="1" spans="1:73"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row>
    <row r="2" spans="1:73"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s="9" t="str">
        <f>WSP[[#This Row],[Tier]]&amp;" - "&amp;DOLLAR(WSP[[#This Row],[United States]],2)&amp;" USD"</f>
        <v>0 - $0.00 USD</v>
      </c>
    </row>
    <row r="3" spans="1:73" x14ac:dyDescent="0.25">
      <c r="A3">
        <v>1</v>
      </c>
      <c r="B3">
        <v>0.34</v>
      </c>
      <c r="C3">
        <v>26.6</v>
      </c>
      <c r="D3">
        <v>3.5</v>
      </c>
      <c r="E3">
        <v>0.41</v>
      </c>
      <c r="F3">
        <v>0.28999999999999998</v>
      </c>
      <c r="G3">
        <v>28.7</v>
      </c>
      <c r="H3">
        <v>0.28000000000000003</v>
      </c>
      <c r="I3">
        <v>0.63</v>
      </c>
      <c r="J3">
        <v>0.47</v>
      </c>
      <c r="K3">
        <v>0.34</v>
      </c>
      <c r="L3">
        <v>252</v>
      </c>
      <c r="M3">
        <v>0.69</v>
      </c>
      <c r="N3">
        <v>1050</v>
      </c>
      <c r="O3">
        <v>175</v>
      </c>
      <c r="P3">
        <v>1.68</v>
      </c>
      <c r="Q3">
        <v>0.28999999999999998</v>
      </c>
      <c r="R3">
        <v>5.79</v>
      </c>
      <c r="S3">
        <v>2.2400000000000002</v>
      </c>
      <c r="T3">
        <v>2.1</v>
      </c>
      <c r="U3">
        <v>0.28999999999999998</v>
      </c>
      <c r="V3">
        <v>0.28000000000000003</v>
      </c>
      <c r="W3">
        <v>0.28999999999999998</v>
      </c>
      <c r="X3">
        <v>0.28999999999999998</v>
      </c>
      <c r="Y3">
        <v>0.28000000000000003</v>
      </c>
      <c r="Z3">
        <v>2.66</v>
      </c>
      <c r="AA3">
        <v>54.02</v>
      </c>
      <c r="AB3">
        <v>46</v>
      </c>
      <c r="AC3">
        <v>26.6</v>
      </c>
      <c r="AD3">
        <v>3360</v>
      </c>
      <c r="AE3">
        <v>0.28000000000000003</v>
      </c>
      <c r="AF3">
        <v>1.58</v>
      </c>
      <c r="AG3">
        <v>0.28000000000000003</v>
      </c>
      <c r="AH3">
        <v>35</v>
      </c>
      <c r="AI3">
        <v>51.8</v>
      </c>
      <c r="AJ3">
        <v>318</v>
      </c>
      <c r="AK3">
        <v>0.28000000000000003</v>
      </c>
      <c r="AL3">
        <v>0.32</v>
      </c>
      <c r="AM3">
        <v>0.28000000000000003</v>
      </c>
      <c r="AN3">
        <v>0.28999999999999998</v>
      </c>
      <c r="AO3">
        <v>1</v>
      </c>
      <c r="AP3">
        <v>0.28999999999999998</v>
      </c>
      <c r="AQ3">
        <v>102.9</v>
      </c>
      <c r="AR3">
        <v>4.9000000000000004</v>
      </c>
      <c r="AS3">
        <v>0.28000000000000003</v>
      </c>
      <c r="AT3">
        <v>0.49</v>
      </c>
      <c r="AU3">
        <v>1.65</v>
      </c>
      <c r="AV3">
        <v>32.200000000000003</v>
      </c>
      <c r="AW3">
        <v>0.98</v>
      </c>
      <c r="AX3">
        <v>16.100000000000001</v>
      </c>
      <c r="AY3">
        <v>1.02</v>
      </c>
      <c r="AZ3">
        <v>0.28000000000000003</v>
      </c>
      <c r="BA3">
        <v>1.26</v>
      </c>
      <c r="BB3">
        <v>1.02</v>
      </c>
      <c r="BC3">
        <v>17.5</v>
      </c>
      <c r="BD3">
        <v>1.26</v>
      </c>
      <c r="BE3">
        <v>0.43</v>
      </c>
      <c r="BF3">
        <v>0.28999999999999998</v>
      </c>
      <c r="BG3">
        <v>0.28000000000000003</v>
      </c>
      <c r="BH3">
        <v>4.4800000000000004</v>
      </c>
      <c r="BI3">
        <v>0.28000000000000003</v>
      </c>
      <c r="BJ3">
        <v>2.8</v>
      </c>
      <c r="BK3">
        <v>0.28999999999999998</v>
      </c>
      <c r="BL3">
        <v>10</v>
      </c>
      <c r="BM3">
        <v>11.06</v>
      </c>
      <c r="BN3">
        <v>2.2400000000000002</v>
      </c>
      <c r="BO3">
        <v>0.84</v>
      </c>
      <c r="BP3">
        <v>2.8</v>
      </c>
      <c r="BQ3">
        <v>0.34</v>
      </c>
      <c r="BR3">
        <v>0.23</v>
      </c>
      <c r="BS3">
        <v>7291</v>
      </c>
      <c r="BT3">
        <v>74.900000000000006</v>
      </c>
      <c r="BU3" s="9" t="str">
        <f>WSP[[#This Row],[Tier]]&amp;" - "&amp;DOLLAR(WSP[[#This Row],[United States]],2)&amp;" USD"</f>
        <v>1 - $0.34 USD</v>
      </c>
    </row>
    <row r="4" spans="1:73" x14ac:dyDescent="0.25">
      <c r="A4">
        <v>2</v>
      </c>
      <c r="B4">
        <v>0.69</v>
      </c>
      <c r="C4">
        <v>53.2</v>
      </c>
      <c r="D4">
        <v>7</v>
      </c>
      <c r="E4">
        <v>0.86</v>
      </c>
      <c r="F4">
        <v>0.57999999999999996</v>
      </c>
      <c r="G4">
        <v>57.4</v>
      </c>
      <c r="H4">
        <v>0.56999999999999995</v>
      </c>
      <c r="I4">
        <v>1.26</v>
      </c>
      <c r="J4">
        <v>0.93</v>
      </c>
      <c r="K4">
        <v>0.69</v>
      </c>
      <c r="L4">
        <v>504</v>
      </c>
      <c r="M4">
        <v>2.0699999999999998</v>
      </c>
      <c r="N4">
        <v>2100</v>
      </c>
      <c r="O4">
        <v>350</v>
      </c>
      <c r="P4">
        <v>3.36</v>
      </c>
      <c r="Q4">
        <v>0.59</v>
      </c>
      <c r="R4">
        <v>11.57</v>
      </c>
      <c r="S4">
        <v>4.4800000000000004</v>
      </c>
      <c r="T4">
        <v>4.2</v>
      </c>
      <c r="U4">
        <v>0.57999999999999996</v>
      </c>
      <c r="V4">
        <v>0.56000000000000005</v>
      </c>
      <c r="W4">
        <v>0.57999999999999996</v>
      </c>
      <c r="X4">
        <v>0.57999999999999996</v>
      </c>
      <c r="Y4">
        <v>0.56000000000000005</v>
      </c>
      <c r="Z4">
        <v>5.32</v>
      </c>
      <c r="AA4">
        <v>108.03</v>
      </c>
      <c r="AB4">
        <v>91</v>
      </c>
      <c r="AC4">
        <v>53.2</v>
      </c>
      <c r="AD4">
        <v>6720</v>
      </c>
      <c r="AE4">
        <v>0.56000000000000005</v>
      </c>
      <c r="AF4">
        <v>3.15</v>
      </c>
      <c r="AG4">
        <v>0.56999999999999995</v>
      </c>
      <c r="AH4">
        <v>70</v>
      </c>
      <c r="AI4">
        <v>103.6</v>
      </c>
      <c r="AJ4">
        <v>636</v>
      </c>
      <c r="AK4">
        <v>0.56999999999999995</v>
      </c>
      <c r="AL4">
        <v>0.65</v>
      </c>
      <c r="AM4">
        <v>0.56999999999999995</v>
      </c>
      <c r="AN4">
        <v>0.59</v>
      </c>
      <c r="AO4">
        <v>2</v>
      </c>
      <c r="AP4">
        <v>0.59</v>
      </c>
      <c r="AQ4">
        <v>205.8</v>
      </c>
      <c r="AR4">
        <v>9.8000000000000007</v>
      </c>
      <c r="AS4">
        <v>0.56999999999999995</v>
      </c>
      <c r="AT4">
        <v>0.98</v>
      </c>
      <c r="AU4">
        <v>3.3</v>
      </c>
      <c r="AV4">
        <v>64.400000000000006</v>
      </c>
      <c r="AW4">
        <v>1.96</v>
      </c>
      <c r="AX4">
        <v>32.200000000000003</v>
      </c>
      <c r="AY4">
        <v>2.0499999999999998</v>
      </c>
      <c r="AZ4">
        <v>0.56000000000000005</v>
      </c>
      <c r="BA4">
        <v>2.52</v>
      </c>
      <c r="BB4">
        <v>2.0299999999999998</v>
      </c>
      <c r="BC4">
        <v>35</v>
      </c>
      <c r="BD4">
        <v>2.52</v>
      </c>
      <c r="BE4">
        <v>0.85</v>
      </c>
      <c r="BF4">
        <v>0.57999999999999996</v>
      </c>
      <c r="BG4">
        <v>0.56999999999999995</v>
      </c>
      <c r="BH4">
        <v>8.9600000000000009</v>
      </c>
      <c r="BI4">
        <v>0.56999999999999995</v>
      </c>
      <c r="BJ4">
        <v>5.6</v>
      </c>
      <c r="BK4">
        <v>0.57999999999999996</v>
      </c>
      <c r="BL4">
        <v>20</v>
      </c>
      <c r="BM4">
        <v>22.12</v>
      </c>
      <c r="BN4">
        <v>4.4800000000000004</v>
      </c>
      <c r="BO4">
        <v>1.68</v>
      </c>
      <c r="BP4">
        <v>5.6</v>
      </c>
      <c r="BQ4">
        <v>0.69</v>
      </c>
      <c r="BR4">
        <v>0.46</v>
      </c>
      <c r="BS4">
        <v>14580</v>
      </c>
      <c r="BT4">
        <v>149.80000000000001</v>
      </c>
      <c r="BU4" s="9" t="str">
        <f>WSP[[#This Row],[Tier]]&amp;" - "&amp;DOLLAR(WSP[[#This Row],[United States]],2)&amp;" USD"</f>
        <v>2 - $0.69 USD</v>
      </c>
    </row>
    <row r="5" spans="1:73" x14ac:dyDescent="0.25">
      <c r="A5">
        <v>3</v>
      </c>
      <c r="B5">
        <v>1.04</v>
      </c>
      <c r="C5">
        <v>79.8</v>
      </c>
      <c r="D5">
        <v>10.5</v>
      </c>
      <c r="E5">
        <v>1.24</v>
      </c>
      <c r="F5">
        <v>0.87</v>
      </c>
      <c r="G5">
        <v>86.1</v>
      </c>
      <c r="H5">
        <v>0.86</v>
      </c>
      <c r="I5">
        <v>1.89</v>
      </c>
      <c r="J5">
        <v>1.4</v>
      </c>
      <c r="K5">
        <v>1.04</v>
      </c>
      <c r="L5">
        <v>756</v>
      </c>
      <c r="M5">
        <v>3.44</v>
      </c>
      <c r="N5">
        <v>3150</v>
      </c>
      <c r="O5">
        <v>525</v>
      </c>
      <c r="P5">
        <v>5.04</v>
      </c>
      <c r="Q5">
        <v>0.88</v>
      </c>
      <c r="R5">
        <v>17.36</v>
      </c>
      <c r="S5">
        <v>6.72</v>
      </c>
      <c r="T5">
        <v>6.3</v>
      </c>
      <c r="U5">
        <v>0.87</v>
      </c>
      <c r="V5">
        <v>0.84</v>
      </c>
      <c r="W5">
        <v>0.87</v>
      </c>
      <c r="X5">
        <v>0.88</v>
      </c>
      <c r="Y5">
        <v>0.85</v>
      </c>
      <c r="Z5">
        <v>7.98</v>
      </c>
      <c r="AA5">
        <v>162.05000000000001</v>
      </c>
      <c r="AB5">
        <v>137</v>
      </c>
      <c r="AC5">
        <v>79.8</v>
      </c>
      <c r="AD5">
        <v>10080</v>
      </c>
      <c r="AE5">
        <v>0.85</v>
      </c>
      <c r="AF5">
        <v>4.7300000000000004</v>
      </c>
      <c r="AG5">
        <v>0.85</v>
      </c>
      <c r="AH5">
        <v>105</v>
      </c>
      <c r="AI5">
        <v>155.4</v>
      </c>
      <c r="AJ5">
        <v>955</v>
      </c>
      <c r="AK5">
        <v>0.86</v>
      </c>
      <c r="AL5">
        <v>0.97</v>
      </c>
      <c r="AM5">
        <v>0.86</v>
      </c>
      <c r="AN5">
        <v>0.89</v>
      </c>
      <c r="AO5">
        <v>4</v>
      </c>
      <c r="AP5">
        <v>0.88</v>
      </c>
      <c r="AQ5">
        <v>308.7</v>
      </c>
      <c r="AR5">
        <v>14.7</v>
      </c>
      <c r="AS5">
        <v>0.86</v>
      </c>
      <c r="AT5">
        <v>1.46</v>
      </c>
      <c r="AU5">
        <v>4.96</v>
      </c>
      <c r="AV5">
        <v>96.6</v>
      </c>
      <c r="AW5">
        <v>2.94</v>
      </c>
      <c r="AX5">
        <v>48.3</v>
      </c>
      <c r="AY5">
        <v>3.07</v>
      </c>
      <c r="AZ5">
        <v>0.85</v>
      </c>
      <c r="BA5">
        <v>3.78</v>
      </c>
      <c r="BB5">
        <v>3.05</v>
      </c>
      <c r="BC5">
        <v>52.5</v>
      </c>
      <c r="BD5">
        <v>3.78</v>
      </c>
      <c r="BE5">
        <v>1.28</v>
      </c>
      <c r="BF5">
        <v>0.87</v>
      </c>
      <c r="BG5">
        <v>0.85</v>
      </c>
      <c r="BH5">
        <v>13.44</v>
      </c>
      <c r="BI5">
        <v>0.86</v>
      </c>
      <c r="BJ5">
        <v>8.4</v>
      </c>
      <c r="BK5">
        <v>0.88</v>
      </c>
      <c r="BL5">
        <v>30</v>
      </c>
      <c r="BM5">
        <v>33.18</v>
      </c>
      <c r="BN5">
        <v>6.72</v>
      </c>
      <c r="BO5">
        <v>2.52</v>
      </c>
      <c r="BP5">
        <v>8.4</v>
      </c>
      <c r="BQ5">
        <v>1.04</v>
      </c>
      <c r="BR5">
        <v>0.69</v>
      </c>
      <c r="BS5">
        <v>21871</v>
      </c>
      <c r="BT5">
        <v>224.7</v>
      </c>
      <c r="BU5" s="9" t="str">
        <f>WSP[[#This Row],[Tier]]&amp;" - "&amp;DOLLAR(WSP[[#This Row],[United States]],2)&amp;" USD"</f>
        <v>3 - $1.04 USD</v>
      </c>
    </row>
    <row r="6" spans="1:73" x14ac:dyDescent="0.25">
      <c r="A6">
        <v>4</v>
      </c>
      <c r="B6">
        <v>1.39</v>
      </c>
      <c r="C6">
        <v>106.4</v>
      </c>
      <c r="D6">
        <v>14</v>
      </c>
      <c r="E6">
        <v>1.69</v>
      </c>
      <c r="F6">
        <v>1.1599999999999999</v>
      </c>
      <c r="G6">
        <v>114.8</v>
      </c>
      <c r="H6">
        <v>1.1499999999999999</v>
      </c>
      <c r="I6">
        <v>2.52</v>
      </c>
      <c r="J6">
        <v>1.87</v>
      </c>
      <c r="K6">
        <v>1.39</v>
      </c>
      <c r="L6">
        <v>1008</v>
      </c>
      <c r="M6">
        <v>4.82</v>
      </c>
      <c r="N6">
        <v>4200</v>
      </c>
      <c r="O6">
        <v>700</v>
      </c>
      <c r="P6">
        <v>6.72</v>
      </c>
      <c r="Q6">
        <v>1.18</v>
      </c>
      <c r="R6">
        <v>23.14</v>
      </c>
      <c r="S6">
        <v>8.9600000000000009</v>
      </c>
      <c r="T6">
        <v>8.4</v>
      </c>
      <c r="U6">
        <v>1.1599999999999999</v>
      </c>
      <c r="V6">
        <v>1.1200000000000001</v>
      </c>
      <c r="W6">
        <v>1.1599999999999999</v>
      </c>
      <c r="X6">
        <v>1.17</v>
      </c>
      <c r="Y6">
        <v>1.1299999999999999</v>
      </c>
      <c r="Z6">
        <v>10.64</v>
      </c>
      <c r="AA6">
        <v>216.06</v>
      </c>
      <c r="AB6">
        <v>182</v>
      </c>
      <c r="AC6">
        <v>106.4</v>
      </c>
      <c r="AD6">
        <v>13440</v>
      </c>
      <c r="AE6">
        <v>1.1299999999999999</v>
      </c>
      <c r="AF6">
        <v>6.3</v>
      </c>
      <c r="AG6">
        <v>1.1399999999999999</v>
      </c>
      <c r="AH6">
        <v>140</v>
      </c>
      <c r="AI6">
        <v>207.2</v>
      </c>
      <c r="AJ6">
        <v>1273</v>
      </c>
      <c r="AK6">
        <v>1.1499999999999999</v>
      </c>
      <c r="AL6">
        <v>1.3</v>
      </c>
      <c r="AM6">
        <v>1.1499999999999999</v>
      </c>
      <c r="AN6">
        <v>1.19</v>
      </c>
      <c r="AO6">
        <v>4</v>
      </c>
      <c r="AP6">
        <v>1.18</v>
      </c>
      <c r="AQ6">
        <v>411.6</v>
      </c>
      <c r="AR6">
        <v>19.600000000000001</v>
      </c>
      <c r="AS6">
        <v>1.1499999999999999</v>
      </c>
      <c r="AT6">
        <v>1.95</v>
      </c>
      <c r="AU6">
        <v>6.61</v>
      </c>
      <c r="AV6">
        <v>128.80000000000001</v>
      </c>
      <c r="AW6">
        <v>3.92</v>
      </c>
      <c r="AX6">
        <v>64.400000000000006</v>
      </c>
      <c r="AY6">
        <v>4.09</v>
      </c>
      <c r="AZ6">
        <v>1.1299999999999999</v>
      </c>
      <c r="BA6">
        <v>5.04</v>
      </c>
      <c r="BB6">
        <v>4.0599999999999996</v>
      </c>
      <c r="BC6">
        <v>70</v>
      </c>
      <c r="BD6">
        <v>5.04</v>
      </c>
      <c r="BE6">
        <v>1.7</v>
      </c>
      <c r="BF6">
        <v>1.1599999999999999</v>
      </c>
      <c r="BG6">
        <v>1.1399999999999999</v>
      </c>
      <c r="BH6">
        <v>17.920000000000002</v>
      </c>
      <c r="BI6">
        <v>1.1499999999999999</v>
      </c>
      <c r="BJ6">
        <v>11.2</v>
      </c>
      <c r="BK6">
        <v>1.17</v>
      </c>
      <c r="BL6">
        <v>40</v>
      </c>
      <c r="BM6">
        <v>44.24</v>
      </c>
      <c r="BN6">
        <v>8.9600000000000009</v>
      </c>
      <c r="BO6">
        <v>3.36</v>
      </c>
      <c r="BP6">
        <v>11.2</v>
      </c>
      <c r="BQ6">
        <v>1.39</v>
      </c>
      <c r="BR6">
        <v>0.93</v>
      </c>
      <c r="BS6">
        <v>29161</v>
      </c>
      <c r="BT6">
        <v>299.60000000000002</v>
      </c>
      <c r="BU6" s="9" t="str">
        <f>WSP[[#This Row],[Tier]]&amp;" - "&amp;DOLLAR(WSP[[#This Row],[United States]],2)&amp;" USD"</f>
        <v>4 - $1.39 USD</v>
      </c>
    </row>
    <row r="7" spans="1:73" x14ac:dyDescent="0.25">
      <c r="A7">
        <v>5</v>
      </c>
      <c r="B7">
        <v>1.74</v>
      </c>
      <c r="C7">
        <v>133</v>
      </c>
      <c r="D7">
        <v>17.5</v>
      </c>
      <c r="E7">
        <v>2.13</v>
      </c>
      <c r="F7">
        <v>1.45</v>
      </c>
      <c r="G7">
        <v>143.5</v>
      </c>
      <c r="H7">
        <v>1.44</v>
      </c>
      <c r="I7">
        <v>3.15</v>
      </c>
      <c r="J7">
        <v>2.33</v>
      </c>
      <c r="K7">
        <v>1.74</v>
      </c>
      <c r="L7">
        <v>1260</v>
      </c>
      <c r="M7">
        <v>6.2</v>
      </c>
      <c r="N7">
        <v>5250</v>
      </c>
      <c r="O7">
        <v>875</v>
      </c>
      <c r="P7">
        <v>8.4</v>
      </c>
      <c r="Q7">
        <v>1.48</v>
      </c>
      <c r="R7">
        <v>28.93</v>
      </c>
      <c r="S7">
        <v>11.2</v>
      </c>
      <c r="T7">
        <v>10.5</v>
      </c>
      <c r="U7">
        <v>1.45</v>
      </c>
      <c r="V7">
        <v>1.41</v>
      </c>
      <c r="W7">
        <v>1.45</v>
      </c>
      <c r="X7">
        <v>1.46</v>
      </c>
      <c r="Y7">
        <v>1.42</v>
      </c>
      <c r="Z7">
        <v>13.3</v>
      </c>
      <c r="AA7">
        <v>270.08</v>
      </c>
      <c r="AB7">
        <v>228</v>
      </c>
      <c r="AC7">
        <v>133</v>
      </c>
      <c r="AD7">
        <v>16800</v>
      </c>
      <c r="AE7">
        <v>1.42</v>
      </c>
      <c r="AF7">
        <v>7.88</v>
      </c>
      <c r="AG7">
        <v>1.43</v>
      </c>
      <c r="AH7">
        <v>175</v>
      </c>
      <c r="AI7">
        <v>259</v>
      </c>
      <c r="AJ7">
        <v>1591</v>
      </c>
      <c r="AK7">
        <v>1.44</v>
      </c>
      <c r="AL7">
        <v>1.62</v>
      </c>
      <c r="AM7">
        <v>1.44</v>
      </c>
      <c r="AN7">
        <v>1.49</v>
      </c>
      <c r="AO7">
        <v>6</v>
      </c>
      <c r="AP7">
        <v>1.48</v>
      </c>
      <c r="AQ7">
        <v>514.5</v>
      </c>
      <c r="AR7">
        <v>24.5</v>
      </c>
      <c r="AS7">
        <v>1.44</v>
      </c>
      <c r="AT7">
        <v>2.44</v>
      </c>
      <c r="AU7">
        <v>8.26</v>
      </c>
      <c r="AV7">
        <v>161</v>
      </c>
      <c r="AW7">
        <v>4.9000000000000004</v>
      </c>
      <c r="AX7">
        <v>80.5</v>
      </c>
      <c r="AY7">
        <v>5.12</v>
      </c>
      <c r="AZ7">
        <v>1.42</v>
      </c>
      <c r="BA7">
        <v>6.3</v>
      </c>
      <c r="BB7">
        <v>5.08</v>
      </c>
      <c r="BC7">
        <v>87.5</v>
      </c>
      <c r="BD7">
        <v>6.3</v>
      </c>
      <c r="BE7">
        <v>2.13</v>
      </c>
      <c r="BF7">
        <v>1.45</v>
      </c>
      <c r="BG7">
        <v>1.43</v>
      </c>
      <c r="BH7">
        <v>22.4</v>
      </c>
      <c r="BI7">
        <v>1.44</v>
      </c>
      <c r="BJ7">
        <v>14</v>
      </c>
      <c r="BK7">
        <v>1.46</v>
      </c>
      <c r="BL7">
        <v>50</v>
      </c>
      <c r="BM7">
        <v>55.3</v>
      </c>
      <c r="BN7">
        <v>11.2</v>
      </c>
      <c r="BO7">
        <v>4.2</v>
      </c>
      <c r="BP7">
        <v>14</v>
      </c>
      <c r="BQ7">
        <v>1.74</v>
      </c>
      <c r="BR7">
        <v>1.1599999999999999</v>
      </c>
      <c r="BS7">
        <v>36451</v>
      </c>
      <c r="BT7">
        <v>374.5</v>
      </c>
      <c r="BU7" s="9" t="str">
        <f>WSP[[#This Row],[Tier]]&amp;" - "&amp;DOLLAR(WSP[[#This Row],[United States]],2)&amp;" USD"</f>
        <v>5 - $1.74 USD</v>
      </c>
    </row>
    <row r="8" spans="1:73" x14ac:dyDescent="0.25">
      <c r="A8">
        <v>6</v>
      </c>
      <c r="B8">
        <v>2.09</v>
      </c>
      <c r="C8">
        <v>161</v>
      </c>
      <c r="D8">
        <v>20.3</v>
      </c>
      <c r="E8">
        <v>2.5099999999999998</v>
      </c>
      <c r="F8">
        <v>1.74</v>
      </c>
      <c r="G8">
        <v>192.5</v>
      </c>
      <c r="H8">
        <v>1.73</v>
      </c>
      <c r="I8">
        <v>3.78</v>
      </c>
      <c r="J8">
        <v>2.92</v>
      </c>
      <c r="K8">
        <v>2.09</v>
      </c>
      <c r="L8">
        <v>2310</v>
      </c>
      <c r="M8">
        <v>7.58</v>
      </c>
      <c r="N8">
        <v>6930</v>
      </c>
      <c r="O8">
        <v>1050</v>
      </c>
      <c r="P8">
        <v>10.08</v>
      </c>
      <c r="Q8">
        <v>1.77</v>
      </c>
      <c r="R8">
        <v>34.71</v>
      </c>
      <c r="S8">
        <v>13.44</v>
      </c>
      <c r="T8">
        <v>12.6</v>
      </c>
      <c r="U8">
        <v>1.74</v>
      </c>
      <c r="V8">
        <v>1.69</v>
      </c>
      <c r="W8">
        <v>1.74</v>
      </c>
      <c r="X8">
        <v>1.76</v>
      </c>
      <c r="Y8">
        <v>1.7</v>
      </c>
      <c r="Z8">
        <v>17.5</v>
      </c>
      <c r="AA8">
        <v>325.2</v>
      </c>
      <c r="AB8">
        <v>272</v>
      </c>
      <c r="AC8">
        <v>175</v>
      </c>
      <c r="AD8">
        <v>21000</v>
      </c>
      <c r="AE8">
        <v>1.7</v>
      </c>
      <c r="AF8">
        <v>10.5</v>
      </c>
      <c r="AG8">
        <v>1.72</v>
      </c>
      <c r="AH8">
        <v>210</v>
      </c>
      <c r="AI8">
        <v>343</v>
      </c>
      <c r="AJ8">
        <v>1909</v>
      </c>
      <c r="AK8">
        <v>1.73</v>
      </c>
      <c r="AL8">
        <v>1.94</v>
      </c>
      <c r="AM8">
        <v>1.73</v>
      </c>
      <c r="AN8">
        <v>1.79</v>
      </c>
      <c r="AO8">
        <v>7</v>
      </c>
      <c r="AP8">
        <v>1.77</v>
      </c>
      <c r="AQ8">
        <v>622.29999999999995</v>
      </c>
      <c r="AR8">
        <v>28</v>
      </c>
      <c r="AS8">
        <v>1.73</v>
      </c>
      <c r="AT8">
        <v>2.98</v>
      </c>
      <c r="AU8">
        <v>11.09</v>
      </c>
      <c r="AV8">
        <v>196</v>
      </c>
      <c r="AW8">
        <v>6.3</v>
      </c>
      <c r="AX8">
        <v>101.5</v>
      </c>
      <c r="AY8">
        <v>6.82</v>
      </c>
      <c r="AZ8">
        <v>1.7</v>
      </c>
      <c r="BA8">
        <v>8.4</v>
      </c>
      <c r="BB8">
        <v>6.77</v>
      </c>
      <c r="BC8">
        <v>115.5</v>
      </c>
      <c r="BD8">
        <v>9.1</v>
      </c>
      <c r="BE8">
        <v>2.58</v>
      </c>
      <c r="BF8">
        <v>1.74</v>
      </c>
      <c r="BG8">
        <v>1.72</v>
      </c>
      <c r="BH8">
        <v>30.1</v>
      </c>
      <c r="BI8">
        <v>1.73</v>
      </c>
      <c r="BJ8">
        <v>17.920000000000002</v>
      </c>
      <c r="BK8">
        <v>1.94</v>
      </c>
      <c r="BL8">
        <v>63</v>
      </c>
      <c r="BM8">
        <v>73.5</v>
      </c>
      <c r="BN8">
        <v>14</v>
      </c>
      <c r="BO8">
        <v>5.6</v>
      </c>
      <c r="BP8">
        <v>17.5</v>
      </c>
      <c r="BQ8">
        <v>2.09</v>
      </c>
      <c r="BR8">
        <v>1.39</v>
      </c>
      <c r="BS8">
        <v>48601</v>
      </c>
      <c r="BT8">
        <v>500.5</v>
      </c>
      <c r="BU8" s="9" t="str">
        <f>WSP[[#This Row],[Tier]]&amp;" - "&amp;DOLLAR(WSP[[#This Row],[United States]],2)&amp;" USD"</f>
        <v>6 - $2.09 USD</v>
      </c>
    </row>
    <row r="9" spans="1:73" x14ac:dyDescent="0.25">
      <c r="A9">
        <v>7</v>
      </c>
      <c r="B9">
        <v>2.44</v>
      </c>
      <c r="C9">
        <v>187.25</v>
      </c>
      <c r="D9">
        <v>23.8</v>
      </c>
      <c r="E9">
        <v>2.96</v>
      </c>
      <c r="F9">
        <v>2.04</v>
      </c>
      <c r="G9">
        <v>216.13</v>
      </c>
      <c r="H9">
        <v>2.02</v>
      </c>
      <c r="I9">
        <v>4.4000000000000004</v>
      </c>
      <c r="J9">
        <v>3.35</v>
      </c>
      <c r="K9">
        <v>2.44</v>
      </c>
      <c r="L9">
        <v>2380</v>
      </c>
      <c r="M9">
        <v>8.9499999999999993</v>
      </c>
      <c r="N9">
        <v>7805</v>
      </c>
      <c r="O9">
        <v>1225</v>
      </c>
      <c r="P9">
        <v>11.76</v>
      </c>
      <c r="Q9">
        <v>2.0699999999999998</v>
      </c>
      <c r="R9">
        <v>40.35</v>
      </c>
      <c r="S9">
        <v>15.68</v>
      </c>
      <c r="T9">
        <v>14.7</v>
      </c>
      <c r="U9">
        <v>2.04</v>
      </c>
      <c r="V9">
        <v>1.97</v>
      </c>
      <c r="W9">
        <v>2.04</v>
      </c>
      <c r="X9">
        <v>2.0499999999999998</v>
      </c>
      <c r="Y9">
        <v>1.99</v>
      </c>
      <c r="Z9">
        <v>19.95</v>
      </c>
      <c r="AA9">
        <v>380.31</v>
      </c>
      <c r="AB9">
        <v>318</v>
      </c>
      <c r="AC9">
        <v>197.75</v>
      </c>
      <c r="AD9">
        <v>24150</v>
      </c>
      <c r="AE9">
        <v>1.99</v>
      </c>
      <c r="AF9">
        <v>11.82</v>
      </c>
      <c r="AG9">
        <v>2</v>
      </c>
      <c r="AH9">
        <v>266</v>
      </c>
      <c r="AI9">
        <v>386.58</v>
      </c>
      <c r="AJ9">
        <v>2227</v>
      </c>
      <c r="AK9">
        <v>2.02</v>
      </c>
      <c r="AL9">
        <v>2.27</v>
      </c>
      <c r="AM9">
        <v>2.02</v>
      </c>
      <c r="AN9">
        <v>2.09</v>
      </c>
      <c r="AO9">
        <v>8</v>
      </c>
      <c r="AP9">
        <v>2.0699999999999998</v>
      </c>
      <c r="AQ9">
        <v>720.3</v>
      </c>
      <c r="AR9">
        <v>32.380000000000003</v>
      </c>
      <c r="AS9">
        <v>2.02</v>
      </c>
      <c r="AT9">
        <v>3.54</v>
      </c>
      <c r="AU9">
        <v>12.45</v>
      </c>
      <c r="AV9">
        <v>228.38</v>
      </c>
      <c r="AW9">
        <v>7.18</v>
      </c>
      <c r="AX9">
        <v>113.75</v>
      </c>
      <c r="AY9">
        <v>7.68</v>
      </c>
      <c r="AZ9">
        <v>1.99</v>
      </c>
      <c r="BA9">
        <v>9.4499999999999993</v>
      </c>
      <c r="BB9">
        <v>7.62</v>
      </c>
      <c r="BC9">
        <v>130.19999999999999</v>
      </c>
      <c r="BD9">
        <v>10.15</v>
      </c>
      <c r="BE9">
        <v>2.91</v>
      </c>
      <c r="BF9">
        <v>2.04</v>
      </c>
      <c r="BG9">
        <v>2</v>
      </c>
      <c r="BH9">
        <v>33.950000000000003</v>
      </c>
      <c r="BI9">
        <v>2.02</v>
      </c>
      <c r="BJ9">
        <v>20.3</v>
      </c>
      <c r="BK9">
        <v>2.19</v>
      </c>
      <c r="BL9">
        <v>72</v>
      </c>
      <c r="BM9">
        <v>82.95</v>
      </c>
      <c r="BN9">
        <v>16.100000000000001</v>
      </c>
      <c r="BO9">
        <v>6.3</v>
      </c>
      <c r="BP9">
        <v>20.13</v>
      </c>
      <c r="BQ9">
        <v>2.44</v>
      </c>
      <c r="BR9">
        <v>1.63</v>
      </c>
      <c r="BS9">
        <v>54676</v>
      </c>
      <c r="BT9">
        <v>563.5</v>
      </c>
      <c r="BU9" s="9" t="str">
        <f>WSP[[#This Row],[Tier]]&amp;" - "&amp;DOLLAR(WSP[[#This Row],[United States]],2)&amp;" USD"</f>
        <v>7 - $2.44 USD</v>
      </c>
    </row>
    <row r="10" spans="1:73" x14ac:dyDescent="0.25">
      <c r="A10">
        <v>8</v>
      </c>
      <c r="B10">
        <v>2.79</v>
      </c>
      <c r="C10">
        <v>213.5</v>
      </c>
      <c r="D10">
        <v>27.3</v>
      </c>
      <c r="E10">
        <v>3.4</v>
      </c>
      <c r="F10">
        <v>2.33</v>
      </c>
      <c r="G10">
        <v>239.75</v>
      </c>
      <c r="H10">
        <v>2.31</v>
      </c>
      <c r="I10">
        <v>5.03</v>
      </c>
      <c r="J10">
        <v>3.79</v>
      </c>
      <c r="K10">
        <v>2.79</v>
      </c>
      <c r="L10">
        <v>2450</v>
      </c>
      <c r="M10">
        <v>10.33</v>
      </c>
      <c r="N10">
        <v>8680</v>
      </c>
      <c r="O10">
        <v>1400</v>
      </c>
      <c r="P10">
        <v>13.44</v>
      </c>
      <c r="Q10">
        <v>2.37</v>
      </c>
      <c r="R10">
        <v>45.99</v>
      </c>
      <c r="S10">
        <v>17.920000000000002</v>
      </c>
      <c r="T10">
        <v>16.8</v>
      </c>
      <c r="U10">
        <v>2.33</v>
      </c>
      <c r="V10">
        <v>2.25</v>
      </c>
      <c r="W10">
        <v>2.33</v>
      </c>
      <c r="X10">
        <v>2.35</v>
      </c>
      <c r="Y10">
        <v>2.27</v>
      </c>
      <c r="Z10">
        <v>22.4</v>
      </c>
      <c r="AA10">
        <v>435.43</v>
      </c>
      <c r="AB10">
        <v>363</v>
      </c>
      <c r="AC10">
        <v>220.5</v>
      </c>
      <c r="AD10">
        <v>27300</v>
      </c>
      <c r="AE10">
        <v>2.27</v>
      </c>
      <c r="AF10">
        <v>13.13</v>
      </c>
      <c r="AG10">
        <v>2.29</v>
      </c>
      <c r="AH10">
        <v>280</v>
      </c>
      <c r="AI10">
        <v>430.15</v>
      </c>
      <c r="AJ10">
        <v>2545</v>
      </c>
      <c r="AK10">
        <v>2.31</v>
      </c>
      <c r="AL10">
        <v>2.59</v>
      </c>
      <c r="AM10">
        <v>2.31</v>
      </c>
      <c r="AN10">
        <v>2.39</v>
      </c>
      <c r="AO10">
        <v>9</v>
      </c>
      <c r="AP10">
        <v>2.37</v>
      </c>
      <c r="AQ10">
        <v>818.3</v>
      </c>
      <c r="AR10">
        <v>36.75</v>
      </c>
      <c r="AS10">
        <v>2.31</v>
      </c>
      <c r="AT10">
        <v>4.0999999999999996</v>
      </c>
      <c r="AU10">
        <v>13.8</v>
      </c>
      <c r="AV10">
        <v>260.75</v>
      </c>
      <c r="AW10">
        <v>8.0500000000000007</v>
      </c>
      <c r="AX10">
        <v>126</v>
      </c>
      <c r="AY10">
        <v>8.5299999999999994</v>
      </c>
      <c r="AZ10">
        <v>2.27</v>
      </c>
      <c r="BA10">
        <v>10.5</v>
      </c>
      <c r="BB10">
        <v>8.4700000000000006</v>
      </c>
      <c r="BC10">
        <v>144.9</v>
      </c>
      <c r="BD10">
        <v>11.2</v>
      </c>
      <c r="BE10">
        <v>3.43</v>
      </c>
      <c r="BF10">
        <v>2.33</v>
      </c>
      <c r="BG10">
        <v>2.29</v>
      </c>
      <c r="BH10">
        <v>37.799999999999997</v>
      </c>
      <c r="BI10">
        <v>2.31</v>
      </c>
      <c r="BJ10">
        <v>22.68</v>
      </c>
      <c r="BK10">
        <v>2.4300000000000002</v>
      </c>
      <c r="BL10">
        <v>80</v>
      </c>
      <c r="BM10">
        <v>92.4</v>
      </c>
      <c r="BN10">
        <v>18.2</v>
      </c>
      <c r="BO10">
        <v>7</v>
      </c>
      <c r="BP10">
        <v>22.75</v>
      </c>
      <c r="BQ10">
        <v>2.79</v>
      </c>
      <c r="BR10">
        <v>1.86</v>
      </c>
      <c r="BS10">
        <v>60752</v>
      </c>
      <c r="BT10">
        <v>626.5</v>
      </c>
      <c r="BU10" s="9" t="str">
        <f>WSP[[#This Row],[Tier]]&amp;" - "&amp;DOLLAR(WSP[[#This Row],[United States]],2)&amp;" USD"</f>
        <v>8 - $2.79 USD</v>
      </c>
    </row>
    <row r="11" spans="1:73" x14ac:dyDescent="0.25">
      <c r="A11">
        <v>9</v>
      </c>
      <c r="B11">
        <v>3.14</v>
      </c>
      <c r="C11">
        <v>239.75</v>
      </c>
      <c r="D11">
        <v>30.8</v>
      </c>
      <c r="E11">
        <v>3.79</v>
      </c>
      <c r="F11">
        <v>2.62</v>
      </c>
      <c r="G11">
        <v>263.38</v>
      </c>
      <c r="H11">
        <v>2.6</v>
      </c>
      <c r="I11">
        <v>5.66</v>
      </c>
      <c r="J11">
        <v>4.2300000000000004</v>
      </c>
      <c r="K11">
        <v>3.14</v>
      </c>
      <c r="L11">
        <v>2520</v>
      </c>
      <c r="M11">
        <v>11.71</v>
      </c>
      <c r="N11">
        <v>9555</v>
      </c>
      <c r="O11">
        <v>1575</v>
      </c>
      <c r="P11">
        <v>15.12</v>
      </c>
      <c r="Q11">
        <v>2.66</v>
      </c>
      <c r="R11">
        <v>51.63</v>
      </c>
      <c r="S11">
        <v>20.16</v>
      </c>
      <c r="T11">
        <v>18.899999999999999</v>
      </c>
      <c r="U11">
        <v>2.62</v>
      </c>
      <c r="V11">
        <v>2.5299999999999998</v>
      </c>
      <c r="W11">
        <v>2.62</v>
      </c>
      <c r="X11">
        <v>2.64</v>
      </c>
      <c r="Y11">
        <v>2.56</v>
      </c>
      <c r="Z11">
        <v>24.85</v>
      </c>
      <c r="AA11">
        <v>490.55</v>
      </c>
      <c r="AB11">
        <v>409</v>
      </c>
      <c r="AC11">
        <v>243.25</v>
      </c>
      <c r="AD11">
        <v>30450</v>
      </c>
      <c r="AE11">
        <v>2.56</v>
      </c>
      <c r="AF11">
        <v>14.44</v>
      </c>
      <c r="AG11">
        <v>2.58</v>
      </c>
      <c r="AH11">
        <v>336</v>
      </c>
      <c r="AI11">
        <v>473.73</v>
      </c>
      <c r="AJ11">
        <v>2864</v>
      </c>
      <c r="AK11">
        <v>2.6</v>
      </c>
      <c r="AL11">
        <v>2.92</v>
      </c>
      <c r="AM11">
        <v>2.6</v>
      </c>
      <c r="AN11">
        <v>2.69</v>
      </c>
      <c r="AO11">
        <v>10</v>
      </c>
      <c r="AP11">
        <v>2.66</v>
      </c>
      <c r="AQ11">
        <v>916.3</v>
      </c>
      <c r="AR11">
        <v>41.13</v>
      </c>
      <c r="AS11">
        <v>2.6</v>
      </c>
      <c r="AT11">
        <v>4.66</v>
      </c>
      <c r="AU11">
        <v>15.16</v>
      </c>
      <c r="AV11">
        <v>293.13</v>
      </c>
      <c r="AW11">
        <v>8.93</v>
      </c>
      <c r="AX11">
        <v>138.25</v>
      </c>
      <c r="AY11">
        <v>9.3800000000000008</v>
      </c>
      <c r="AZ11">
        <v>2.56</v>
      </c>
      <c r="BA11">
        <v>11.55</v>
      </c>
      <c r="BB11">
        <v>9.31</v>
      </c>
      <c r="BC11">
        <v>159.6</v>
      </c>
      <c r="BD11">
        <v>12.25</v>
      </c>
      <c r="BE11">
        <v>3.83</v>
      </c>
      <c r="BF11">
        <v>2.62</v>
      </c>
      <c r="BG11">
        <v>2.58</v>
      </c>
      <c r="BH11">
        <v>41.65</v>
      </c>
      <c r="BI11">
        <v>2.6</v>
      </c>
      <c r="BJ11">
        <v>25.06</v>
      </c>
      <c r="BK11">
        <v>2.68</v>
      </c>
      <c r="BL11">
        <v>89</v>
      </c>
      <c r="BM11">
        <v>101.85</v>
      </c>
      <c r="BN11">
        <v>20.3</v>
      </c>
      <c r="BO11">
        <v>7.7</v>
      </c>
      <c r="BP11">
        <v>25.38</v>
      </c>
      <c r="BQ11">
        <v>3.14</v>
      </c>
      <c r="BR11">
        <v>2.09</v>
      </c>
      <c r="BS11">
        <v>66826</v>
      </c>
      <c r="BT11">
        <v>689.5</v>
      </c>
      <c r="BU11" s="9" t="str">
        <f>WSP[[#This Row],[Tier]]&amp;" - "&amp;DOLLAR(WSP[[#This Row],[United States]],2)&amp;" USD"</f>
        <v>9 - $3.14 USD</v>
      </c>
    </row>
    <row r="12" spans="1:73" x14ac:dyDescent="0.25">
      <c r="A12">
        <v>10</v>
      </c>
      <c r="B12">
        <v>3.49</v>
      </c>
      <c r="C12">
        <v>266</v>
      </c>
      <c r="D12">
        <v>34.299999999999997</v>
      </c>
      <c r="E12">
        <v>4.2300000000000004</v>
      </c>
      <c r="F12">
        <v>2.91</v>
      </c>
      <c r="G12">
        <v>287</v>
      </c>
      <c r="H12">
        <v>2.89</v>
      </c>
      <c r="I12">
        <v>6.29</v>
      </c>
      <c r="J12">
        <v>4.67</v>
      </c>
      <c r="K12">
        <v>3.49</v>
      </c>
      <c r="L12">
        <v>2590</v>
      </c>
      <c r="M12">
        <v>13.08</v>
      </c>
      <c r="N12">
        <v>10430</v>
      </c>
      <c r="O12">
        <v>1750</v>
      </c>
      <c r="P12">
        <v>16.8</v>
      </c>
      <c r="Q12">
        <v>2.96</v>
      </c>
      <c r="R12">
        <v>57.27</v>
      </c>
      <c r="S12">
        <v>22.4</v>
      </c>
      <c r="T12">
        <v>21</v>
      </c>
      <c r="U12">
        <v>2.91</v>
      </c>
      <c r="V12">
        <v>2.82</v>
      </c>
      <c r="W12">
        <v>2.91</v>
      </c>
      <c r="X12">
        <v>2.94</v>
      </c>
      <c r="Y12">
        <v>2.84</v>
      </c>
      <c r="Z12">
        <v>27.3</v>
      </c>
      <c r="AA12">
        <v>545.66999999999996</v>
      </c>
      <c r="AB12">
        <v>454</v>
      </c>
      <c r="AC12">
        <v>266</v>
      </c>
      <c r="AD12">
        <v>33600</v>
      </c>
      <c r="AE12">
        <v>2.84</v>
      </c>
      <c r="AF12">
        <v>15.75</v>
      </c>
      <c r="AG12">
        <v>2.86</v>
      </c>
      <c r="AH12">
        <v>350</v>
      </c>
      <c r="AI12">
        <v>517.29999999999995</v>
      </c>
      <c r="AJ12">
        <v>3182</v>
      </c>
      <c r="AK12">
        <v>2.89</v>
      </c>
      <c r="AL12">
        <v>3.24</v>
      </c>
      <c r="AM12">
        <v>2.89</v>
      </c>
      <c r="AN12">
        <v>2.99</v>
      </c>
      <c r="AO12">
        <v>11</v>
      </c>
      <c r="AP12">
        <v>2.96</v>
      </c>
      <c r="AQ12">
        <v>1014.3</v>
      </c>
      <c r="AR12">
        <v>45.5</v>
      </c>
      <c r="AS12">
        <v>2.89</v>
      </c>
      <c r="AT12">
        <v>5.22</v>
      </c>
      <c r="AU12">
        <v>16.52</v>
      </c>
      <c r="AV12">
        <v>325.5</v>
      </c>
      <c r="AW12">
        <v>9.8000000000000007</v>
      </c>
      <c r="AX12">
        <v>150.5</v>
      </c>
      <c r="AY12">
        <v>10.24</v>
      </c>
      <c r="AZ12">
        <v>2.84</v>
      </c>
      <c r="BA12">
        <v>12.6</v>
      </c>
      <c r="BB12">
        <v>10.16</v>
      </c>
      <c r="BC12">
        <v>174.3</v>
      </c>
      <c r="BD12">
        <v>13.3</v>
      </c>
      <c r="BE12">
        <v>4.22</v>
      </c>
      <c r="BF12">
        <v>2.91</v>
      </c>
      <c r="BG12">
        <v>2.86</v>
      </c>
      <c r="BH12">
        <v>45.5</v>
      </c>
      <c r="BI12">
        <v>2.89</v>
      </c>
      <c r="BJ12">
        <v>27.44</v>
      </c>
      <c r="BK12">
        <v>2.92</v>
      </c>
      <c r="BL12">
        <v>97</v>
      </c>
      <c r="BM12">
        <v>111.3</v>
      </c>
      <c r="BN12">
        <v>22.4</v>
      </c>
      <c r="BO12">
        <v>8.4</v>
      </c>
      <c r="BP12">
        <v>28</v>
      </c>
      <c r="BQ12">
        <v>3.49</v>
      </c>
      <c r="BR12">
        <v>2.33</v>
      </c>
      <c r="BS12">
        <v>72902</v>
      </c>
      <c r="BT12">
        <v>752.5</v>
      </c>
      <c r="BU12" s="9" t="str">
        <f>WSP[[#This Row],[Tier]]&amp;" - "&amp;DOLLAR(WSP[[#This Row],[United States]],2)&amp;" USD"</f>
        <v>10 - $3.49 USD</v>
      </c>
    </row>
    <row r="13" spans="1:73" x14ac:dyDescent="0.25">
      <c r="A13">
        <v>11</v>
      </c>
      <c r="B13">
        <v>3.84</v>
      </c>
      <c r="C13">
        <v>292.60000000000002</v>
      </c>
      <c r="D13">
        <v>37.94</v>
      </c>
      <c r="E13">
        <v>4.68</v>
      </c>
      <c r="F13">
        <v>3.2</v>
      </c>
      <c r="G13">
        <v>315.7</v>
      </c>
      <c r="H13">
        <v>3.18</v>
      </c>
      <c r="I13">
        <v>6.92</v>
      </c>
      <c r="J13">
        <v>5.0199999999999996</v>
      </c>
      <c r="K13">
        <v>3.84</v>
      </c>
      <c r="L13">
        <v>2771</v>
      </c>
      <c r="M13">
        <v>14.46</v>
      </c>
      <c r="N13">
        <v>11487</v>
      </c>
      <c r="O13">
        <v>1925</v>
      </c>
      <c r="P13">
        <v>18.48</v>
      </c>
      <c r="Q13">
        <v>3.26</v>
      </c>
      <c r="R13">
        <v>63.06</v>
      </c>
      <c r="S13">
        <v>24.08</v>
      </c>
      <c r="T13">
        <v>23.1</v>
      </c>
      <c r="U13">
        <v>3.2</v>
      </c>
      <c r="V13">
        <v>3.1</v>
      </c>
      <c r="W13">
        <v>3.2</v>
      </c>
      <c r="X13">
        <v>3.23</v>
      </c>
      <c r="Y13">
        <v>3.12</v>
      </c>
      <c r="Z13">
        <v>28.7</v>
      </c>
      <c r="AA13">
        <v>600.79</v>
      </c>
      <c r="AB13">
        <v>500</v>
      </c>
      <c r="AC13">
        <v>278.60000000000002</v>
      </c>
      <c r="AD13">
        <v>36680</v>
      </c>
      <c r="AE13">
        <v>3.12</v>
      </c>
      <c r="AF13">
        <v>17.149999999999999</v>
      </c>
      <c r="AG13">
        <v>3.15</v>
      </c>
      <c r="AH13">
        <v>406</v>
      </c>
      <c r="AI13">
        <v>567.70000000000005</v>
      </c>
      <c r="AJ13">
        <v>3360</v>
      </c>
      <c r="AK13">
        <v>3.18</v>
      </c>
      <c r="AL13">
        <v>3.56</v>
      </c>
      <c r="AM13">
        <v>3.18</v>
      </c>
      <c r="AN13">
        <v>3.28</v>
      </c>
      <c r="AO13">
        <v>12</v>
      </c>
      <c r="AP13">
        <v>3.26</v>
      </c>
      <c r="AQ13">
        <v>1121.5</v>
      </c>
      <c r="AR13">
        <v>50.26</v>
      </c>
      <c r="AS13">
        <v>3.18</v>
      </c>
      <c r="AT13">
        <v>5.57</v>
      </c>
      <c r="AU13">
        <v>18.760000000000002</v>
      </c>
      <c r="AV13">
        <v>358.26</v>
      </c>
      <c r="AW13">
        <v>10.64</v>
      </c>
      <c r="AX13">
        <v>165.9</v>
      </c>
      <c r="AY13">
        <v>11.6</v>
      </c>
      <c r="AZ13">
        <v>3.12</v>
      </c>
      <c r="BA13">
        <v>14</v>
      </c>
      <c r="BB13">
        <v>11.06</v>
      </c>
      <c r="BC13">
        <v>181.3</v>
      </c>
      <c r="BD13">
        <v>16.100000000000001</v>
      </c>
      <c r="BE13">
        <v>4.68</v>
      </c>
      <c r="BF13">
        <v>3.2</v>
      </c>
      <c r="BG13">
        <v>3.15</v>
      </c>
      <c r="BH13">
        <v>46.9</v>
      </c>
      <c r="BI13">
        <v>3.18</v>
      </c>
      <c r="BJ13">
        <v>30.35</v>
      </c>
      <c r="BK13">
        <v>3.31</v>
      </c>
      <c r="BL13">
        <v>107</v>
      </c>
      <c r="BM13">
        <v>122.5</v>
      </c>
      <c r="BN13">
        <v>24.64</v>
      </c>
      <c r="BO13">
        <v>9.3800000000000008</v>
      </c>
      <c r="BP13">
        <v>30.8</v>
      </c>
      <c r="BQ13">
        <v>3.84</v>
      </c>
      <c r="BR13">
        <v>2.56</v>
      </c>
      <c r="BS13">
        <v>80199</v>
      </c>
      <c r="BT13">
        <v>827.68</v>
      </c>
      <c r="BU13" s="9" t="str">
        <f>WSP[[#This Row],[Tier]]&amp;" - "&amp;DOLLAR(WSP[[#This Row],[United States]],2)&amp;" USD"</f>
        <v>11 - $3.84 USD</v>
      </c>
    </row>
    <row r="14" spans="1:73" x14ac:dyDescent="0.25">
      <c r="A14">
        <v>12</v>
      </c>
      <c r="B14">
        <v>4.1900000000000004</v>
      </c>
      <c r="C14">
        <v>319.2</v>
      </c>
      <c r="D14">
        <v>41.58</v>
      </c>
      <c r="E14">
        <v>5.0599999999999996</v>
      </c>
      <c r="F14">
        <v>3.49</v>
      </c>
      <c r="G14">
        <v>344.4</v>
      </c>
      <c r="H14">
        <v>3.47</v>
      </c>
      <c r="I14">
        <v>7.55</v>
      </c>
      <c r="J14">
        <v>5.37</v>
      </c>
      <c r="K14">
        <v>4.1900000000000004</v>
      </c>
      <c r="L14">
        <v>2951</v>
      </c>
      <c r="M14">
        <v>15.84</v>
      </c>
      <c r="N14">
        <v>12544</v>
      </c>
      <c r="O14">
        <v>2100</v>
      </c>
      <c r="P14">
        <v>20.16</v>
      </c>
      <c r="Q14">
        <v>3.55</v>
      </c>
      <c r="R14">
        <v>68.84</v>
      </c>
      <c r="S14">
        <v>25.76</v>
      </c>
      <c r="T14">
        <v>25.2</v>
      </c>
      <c r="U14">
        <v>3.49</v>
      </c>
      <c r="V14">
        <v>3.38</v>
      </c>
      <c r="W14">
        <v>3.49</v>
      </c>
      <c r="X14">
        <v>3.52</v>
      </c>
      <c r="Y14">
        <v>3.41</v>
      </c>
      <c r="Z14">
        <v>30.1</v>
      </c>
      <c r="AA14">
        <v>655.91</v>
      </c>
      <c r="AB14">
        <v>545</v>
      </c>
      <c r="AC14">
        <v>291.2</v>
      </c>
      <c r="AD14">
        <v>39760</v>
      </c>
      <c r="AE14">
        <v>3.41</v>
      </c>
      <c r="AF14">
        <v>18.55</v>
      </c>
      <c r="AG14">
        <v>3.44</v>
      </c>
      <c r="AH14">
        <v>420</v>
      </c>
      <c r="AI14">
        <v>618.1</v>
      </c>
      <c r="AJ14">
        <v>3538</v>
      </c>
      <c r="AK14">
        <v>3.47</v>
      </c>
      <c r="AL14">
        <v>3.89</v>
      </c>
      <c r="AM14">
        <v>3.47</v>
      </c>
      <c r="AN14">
        <v>3.58</v>
      </c>
      <c r="AO14">
        <v>13</v>
      </c>
      <c r="AP14">
        <v>3.55</v>
      </c>
      <c r="AQ14">
        <v>1228.8</v>
      </c>
      <c r="AR14">
        <v>55.02</v>
      </c>
      <c r="AS14">
        <v>3.47</v>
      </c>
      <c r="AT14">
        <v>5.92</v>
      </c>
      <c r="AU14">
        <v>21</v>
      </c>
      <c r="AV14">
        <v>391.02</v>
      </c>
      <c r="AW14">
        <v>11.48</v>
      </c>
      <c r="AX14">
        <v>181.3</v>
      </c>
      <c r="AY14">
        <v>12.97</v>
      </c>
      <c r="AZ14">
        <v>3.41</v>
      </c>
      <c r="BA14">
        <v>15.4</v>
      </c>
      <c r="BB14">
        <v>11.97</v>
      </c>
      <c r="BC14">
        <v>188.3</v>
      </c>
      <c r="BD14">
        <v>18.899999999999999</v>
      </c>
      <c r="BE14">
        <v>5.14</v>
      </c>
      <c r="BF14">
        <v>3.49</v>
      </c>
      <c r="BG14">
        <v>3.44</v>
      </c>
      <c r="BH14">
        <v>48.3</v>
      </c>
      <c r="BI14">
        <v>3.47</v>
      </c>
      <c r="BJ14">
        <v>33.26</v>
      </c>
      <c r="BK14">
        <v>3.69</v>
      </c>
      <c r="BL14">
        <v>117</v>
      </c>
      <c r="BM14">
        <v>133.69999999999999</v>
      </c>
      <c r="BN14">
        <v>26.88</v>
      </c>
      <c r="BO14">
        <v>10.36</v>
      </c>
      <c r="BP14">
        <v>33.6</v>
      </c>
      <c r="BQ14">
        <v>4.1900000000000004</v>
      </c>
      <c r="BR14">
        <v>2.79</v>
      </c>
      <c r="BS14">
        <v>87497</v>
      </c>
      <c r="BT14">
        <v>902.86</v>
      </c>
      <c r="BU14" s="9" t="str">
        <f>WSP[[#This Row],[Tier]]&amp;" - "&amp;DOLLAR(WSP[[#This Row],[United States]],2)&amp;" USD"</f>
        <v>12 - $4.19 USD</v>
      </c>
    </row>
    <row r="15" spans="1:73" x14ac:dyDescent="0.25">
      <c r="A15">
        <v>13</v>
      </c>
      <c r="B15">
        <v>4.54</v>
      </c>
      <c r="C15">
        <v>345.8</v>
      </c>
      <c r="D15">
        <v>45.22</v>
      </c>
      <c r="E15">
        <v>5.5</v>
      </c>
      <c r="F15">
        <v>3.79</v>
      </c>
      <c r="G15">
        <v>373.1</v>
      </c>
      <c r="H15">
        <v>3.75</v>
      </c>
      <c r="I15">
        <v>8.18</v>
      </c>
      <c r="J15">
        <v>5.72</v>
      </c>
      <c r="K15">
        <v>4.54</v>
      </c>
      <c r="L15">
        <v>3132</v>
      </c>
      <c r="M15">
        <v>17.22</v>
      </c>
      <c r="N15">
        <v>13601</v>
      </c>
      <c r="O15">
        <v>2275</v>
      </c>
      <c r="P15">
        <v>21.84</v>
      </c>
      <c r="Q15">
        <v>3.85</v>
      </c>
      <c r="R15">
        <v>74.63</v>
      </c>
      <c r="S15">
        <v>27.44</v>
      </c>
      <c r="T15">
        <v>27.3</v>
      </c>
      <c r="U15">
        <v>3.79</v>
      </c>
      <c r="V15">
        <v>3.66</v>
      </c>
      <c r="W15">
        <v>3.79</v>
      </c>
      <c r="X15">
        <v>3.82</v>
      </c>
      <c r="Y15">
        <v>3.69</v>
      </c>
      <c r="Z15">
        <v>31.5</v>
      </c>
      <c r="AA15">
        <v>711.02</v>
      </c>
      <c r="AB15">
        <v>592</v>
      </c>
      <c r="AC15">
        <v>303.8</v>
      </c>
      <c r="AD15">
        <v>42840</v>
      </c>
      <c r="AE15">
        <v>3.69</v>
      </c>
      <c r="AF15">
        <v>19.95</v>
      </c>
      <c r="AG15">
        <v>3.72</v>
      </c>
      <c r="AH15">
        <v>476</v>
      </c>
      <c r="AI15">
        <v>668.5</v>
      </c>
      <c r="AJ15">
        <v>3716</v>
      </c>
      <c r="AK15">
        <v>3.75</v>
      </c>
      <c r="AL15">
        <v>4.21</v>
      </c>
      <c r="AM15">
        <v>3.75</v>
      </c>
      <c r="AN15">
        <v>3.88</v>
      </c>
      <c r="AO15">
        <v>15</v>
      </c>
      <c r="AP15">
        <v>3.85</v>
      </c>
      <c r="AQ15">
        <v>1336</v>
      </c>
      <c r="AR15">
        <v>59.78</v>
      </c>
      <c r="AS15">
        <v>3.75</v>
      </c>
      <c r="AT15">
        <v>6.27</v>
      </c>
      <c r="AU15">
        <v>23.24</v>
      </c>
      <c r="AV15">
        <v>423.78</v>
      </c>
      <c r="AW15">
        <v>12.32</v>
      </c>
      <c r="AX15">
        <v>196.7</v>
      </c>
      <c r="AY15">
        <v>14.34</v>
      </c>
      <c r="AZ15">
        <v>3.69</v>
      </c>
      <c r="BA15">
        <v>16.8</v>
      </c>
      <c r="BB15">
        <v>12.87</v>
      </c>
      <c r="BC15">
        <v>195.3</v>
      </c>
      <c r="BD15">
        <v>21.7</v>
      </c>
      <c r="BE15">
        <v>5.59</v>
      </c>
      <c r="BF15">
        <v>3.79</v>
      </c>
      <c r="BG15">
        <v>3.72</v>
      </c>
      <c r="BH15">
        <v>49.7</v>
      </c>
      <c r="BI15">
        <v>3.75</v>
      </c>
      <c r="BJ15">
        <v>36.18</v>
      </c>
      <c r="BK15">
        <v>4.08</v>
      </c>
      <c r="BL15">
        <v>127</v>
      </c>
      <c r="BM15">
        <v>144.9</v>
      </c>
      <c r="BN15">
        <v>29.12</v>
      </c>
      <c r="BO15">
        <v>11.34</v>
      </c>
      <c r="BP15">
        <v>36.4</v>
      </c>
      <c r="BQ15">
        <v>4.54</v>
      </c>
      <c r="BR15">
        <v>3.03</v>
      </c>
      <c r="BS15">
        <v>94794</v>
      </c>
      <c r="BT15">
        <v>978.04</v>
      </c>
      <c r="BU15" s="9" t="str">
        <f>WSP[[#This Row],[Tier]]&amp;" - "&amp;DOLLAR(WSP[[#This Row],[United States]],2)&amp;" USD"</f>
        <v>13 - $4.54 USD</v>
      </c>
    </row>
    <row r="16" spans="1:73" x14ac:dyDescent="0.25">
      <c r="A16">
        <v>14</v>
      </c>
      <c r="B16">
        <v>4.8899999999999997</v>
      </c>
      <c r="C16">
        <v>372.4</v>
      </c>
      <c r="D16">
        <v>48.86</v>
      </c>
      <c r="E16">
        <v>5.95</v>
      </c>
      <c r="F16">
        <v>4.08</v>
      </c>
      <c r="G16">
        <v>401.8</v>
      </c>
      <c r="H16">
        <v>4.04</v>
      </c>
      <c r="I16">
        <v>8.81</v>
      </c>
      <c r="J16">
        <v>6.07</v>
      </c>
      <c r="K16">
        <v>4.8899999999999997</v>
      </c>
      <c r="L16">
        <v>3312</v>
      </c>
      <c r="M16">
        <v>18.59</v>
      </c>
      <c r="N16">
        <v>14658</v>
      </c>
      <c r="O16">
        <v>2450</v>
      </c>
      <c r="P16">
        <v>23.52</v>
      </c>
      <c r="Q16">
        <v>4.1500000000000004</v>
      </c>
      <c r="R16">
        <v>80.41</v>
      </c>
      <c r="S16">
        <v>29.12</v>
      </c>
      <c r="T16">
        <v>29.4</v>
      </c>
      <c r="U16">
        <v>4.08</v>
      </c>
      <c r="V16">
        <v>3.95</v>
      </c>
      <c r="W16">
        <v>4.08</v>
      </c>
      <c r="X16">
        <v>4.1100000000000003</v>
      </c>
      <c r="Y16">
        <v>3.98</v>
      </c>
      <c r="Z16">
        <v>32.9</v>
      </c>
      <c r="AA16">
        <v>766.14</v>
      </c>
      <c r="AB16">
        <v>637</v>
      </c>
      <c r="AC16">
        <v>316.39999999999998</v>
      </c>
      <c r="AD16">
        <v>45920</v>
      </c>
      <c r="AE16">
        <v>3.98</v>
      </c>
      <c r="AF16">
        <v>21.35</v>
      </c>
      <c r="AG16">
        <v>4.01</v>
      </c>
      <c r="AH16">
        <v>490</v>
      </c>
      <c r="AI16">
        <v>718.9</v>
      </c>
      <c r="AJ16">
        <v>3895</v>
      </c>
      <c r="AK16">
        <v>4.04</v>
      </c>
      <c r="AL16">
        <v>4.54</v>
      </c>
      <c r="AM16">
        <v>4.04</v>
      </c>
      <c r="AN16">
        <v>4.18</v>
      </c>
      <c r="AO16">
        <v>16</v>
      </c>
      <c r="AP16">
        <v>4.1500000000000004</v>
      </c>
      <c r="AQ16">
        <v>1443.3</v>
      </c>
      <c r="AR16">
        <v>64.540000000000006</v>
      </c>
      <c r="AS16">
        <v>4.04</v>
      </c>
      <c r="AT16">
        <v>6.62</v>
      </c>
      <c r="AU16">
        <v>25.48</v>
      </c>
      <c r="AV16">
        <v>456.54</v>
      </c>
      <c r="AW16">
        <v>13.16</v>
      </c>
      <c r="AX16">
        <v>212.1</v>
      </c>
      <c r="AY16">
        <v>15.7</v>
      </c>
      <c r="AZ16">
        <v>3.98</v>
      </c>
      <c r="BA16">
        <v>18.2</v>
      </c>
      <c r="BB16">
        <v>13.77</v>
      </c>
      <c r="BC16">
        <v>202.3</v>
      </c>
      <c r="BD16">
        <v>24.5</v>
      </c>
      <c r="BE16">
        <v>6.05</v>
      </c>
      <c r="BF16">
        <v>4.08</v>
      </c>
      <c r="BG16">
        <v>4.01</v>
      </c>
      <c r="BH16">
        <v>51.1</v>
      </c>
      <c r="BI16">
        <v>4.04</v>
      </c>
      <c r="BJ16">
        <v>39.090000000000003</v>
      </c>
      <c r="BK16">
        <v>4.47</v>
      </c>
      <c r="BL16">
        <v>137</v>
      </c>
      <c r="BM16">
        <v>156.1</v>
      </c>
      <c r="BN16">
        <v>31.36</v>
      </c>
      <c r="BO16">
        <v>12.32</v>
      </c>
      <c r="BP16">
        <v>39.200000000000003</v>
      </c>
      <c r="BQ16">
        <v>4.8899999999999997</v>
      </c>
      <c r="BR16">
        <v>3.26</v>
      </c>
      <c r="BS16">
        <v>102092</v>
      </c>
      <c r="BT16">
        <v>1053.22</v>
      </c>
      <c r="BU16" s="9" t="str">
        <f>WSP[[#This Row],[Tier]]&amp;" - "&amp;DOLLAR(WSP[[#This Row],[United States]],2)&amp;" USD"</f>
        <v>14 - $4.89 USD</v>
      </c>
    </row>
    <row r="17" spans="1:73" x14ac:dyDescent="0.25">
      <c r="A17">
        <v>15</v>
      </c>
      <c r="B17">
        <v>5.24</v>
      </c>
      <c r="C17">
        <v>399</v>
      </c>
      <c r="D17">
        <v>52.5</v>
      </c>
      <c r="E17">
        <v>6.33</v>
      </c>
      <c r="F17">
        <v>4.37</v>
      </c>
      <c r="G17">
        <v>430.5</v>
      </c>
      <c r="H17">
        <v>4.33</v>
      </c>
      <c r="I17">
        <v>9.44</v>
      </c>
      <c r="J17">
        <v>6.42</v>
      </c>
      <c r="K17">
        <v>5.24</v>
      </c>
      <c r="L17">
        <v>3493</v>
      </c>
      <c r="M17">
        <v>19.97</v>
      </c>
      <c r="N17">
        <v>15715</v>
      </c>
      <c r="O17">
        <v>2625</v>
      </c>
      <c r="P17">
        <v>25.2</v>
      </c>
      <c r="Q17">
        <v>4.4400000000000004</v>
      </c>
      <c r="R17">
        <v>86.2</v>
      </c>
      <c r="S17">
        <v>30.8</v>
      </c>
      <c r="T17">
        <v>31.5</v>
      </c>
      <c r="U17">
        <v>4.37</v>
      </c>
      <c r="V17">
        <v>4.2300000000000004</v>
      </c>
      <c r="W17">
        <v>4.37</v>
      </c>
      <c r="X17">
        <v>4.41</v>
      </c>
      <c r="Y17">
        <v>4.26</v>
      </c>
      <c r="Z17">
        <v>34.299999999999997</v>
      </c>
      <c r="AA17">
        <v>821.26</v>
      </c>
      <c r="AB17">
        <v>683</v>
      </c>
      <c r="AC17">
        <v>329</v>
      </c>
      <c r="AD17">
        <v>49000</v>
      </c>
      <c r="AE17">
        <v>4.26</v>
      </c>
      <c r="AF17">
        <v>22.75</v>
      </c>
      <c r="AG17">
        <v>4.3</v>
      </c>
      <c r="AH17">
        <v>546</v>
      </c>
      <c r="AI17">
        <v>769.3</v>
      </c>
      <c r="AJ17">
        <v>4073</v>
      </c>
      <c r="AK17">
        <v>4.33</v>
      </c>
      <c r="AL17">
        <v>4.8600000000000003</v>
      </c>
      <c r="AM17">
        <v>4.33</v>
      </c>
      <c r="AN17">
        <v>4.4800000000000004</v>
      </c>
      <c r="AO17">
        <v>18</v>
      </c>
      <c r="AP17">
        <v>4.4400000000000004</v>
      </c>
      <c r="AQ17">
        <v>1550.5</v>
      </c>
      <c r="AR17">
        <v>69.3</v>
      </c>
      <c r="AS17">
        <v>4.33</v>
      </c>
      <c r="AT17">
        <v>6.97</v>
      </c>
      <c r="AU17">
        <v>27.72</v>
      </c>
      <c r="AV17">
        <v>489.3</v>
      </c>
      <c r="AW17">
        <v>14</v>
      </c>
      <c r="AX17">
        <v>227.5</v>
      </c>
      <c r="AY17">
        <v>17.07</v>
      </c>
      <c r="AZ17">
        <v>4.26</v>
      </c>
      <c r="BA17">
        <v>19.600000000000001</v>
      </c>
      <c r="BB17">
        <v>14.68</v>
      </c>
      <c r="BC17">
        <v>209.3</v>
      </c>
      <c r="BD17">
        <v>27.3</v>
      </c>
      <c r="BE17">
        <v>6.51</v>
      </c>
      <c r="BF17">
        <v>4.37</v>
      </c>
      <c r="BG17">
        <v>4.3</v>
      </c>
      <c r="BH17">
        <v>52.5</v>
      </c>
      <c r="BI17">
        <v>4.33</v>
      </c>
      <c r="BJ17">
        <v>42</v>
      </c>
      <c r="BK17">
        <v>4.8600000000000003</v>
      </c>
      <c r="BL17">
        <v>147</v>
      </c>
      <c r="BM17">
        <v>167.3</v>
      </c>
      <c r="BN17">
        <v>33.6</v>
      </c>
      <c r="BO17">
        <v>13.3</v>
      </c>
      <c r="BP17">
        <v>42</v>
      </c>
      <c r="BQ17">
        <v>5.24</v>
      </c>
      <c r="BR17">
        <v>3.49</v>
      </c>
      <c r="BS17">
        <v>109389</v>
      </c>
      <c r="BT17">
        <v>1128.4000000000001</v>
      </c>
      <c r="BU17" s="9" t="str">
        <f>WSP[[#This Row],[Tier]]&amp;" - "&amp;DOLLAR(WSP[[#This Row],[United States]],2)&amp;" USD"</f>
        <v>15 - $5.24 USD</v>
      </c>
    </row>
    <row r="18" spans="1:73" x14ac:dyDescent="0.25">
      <c r="A18">
        <v>16</v>
      </c>
      <c r="B18">
        <v>5.59</v>
      </c>
      <c r="C18">
        <v>425.6</v>
      </c>
      <c r="D18">
        <v>55.86</v>
      </c>
      <c r="E18">
        <v>6.78</v>
      </c>
      <c r="F18">
        <v>4.66</v>
      </c>
      <c r="G18">
        <v>459.2</v>
      </c>
      <c r="H18">
        <v>4.62</v>
      </c>
      <c r="I18">
        <v>9.94</v>
      </c>
      <c r="J18">
        <v>6.88</v>
      </c>
      <c r="K18">
        <v>5.59</v>
      </c>
      <c r="L18">
        <v>3837</v>
      </c>
      <c r="M18">
        <v>21.35</v>
      </c>
      <c r="N18">
        <v>16758</v>
      </c>
      <c r="O18">
        <v>2800</v>
      </c>
      <c r="P18">
        <v>26.88</v>
      </c>
      <c r="Q18">
        <v>4.74</v>
      </c>
      <c r="R18">
        <v>91.98</v>
      </c>
      <c r="S18">
        <v>33.04</v>
      </c>
      <c r="T18">
        <v>33.6</v>
      </c>
      <c r="U18">
        <v>4.66</v>
      </c>
      <c r="V18">
        <v>4.51</v>
      </c>
      <c r="W18">
        <v>4.66</v>
      </c>
      <c r="X18">
        <v>4.7</v>
      </c>
      <c r="Y18">
        <v>4.55</v>
      </c>
      <c r="Z18">
        <v>38.5</v>
      </c>
      <c r="AA18">
        <v>876.38</v>
      </c>
      <c r="AB18">
        <v>728</v>
      </c>
      <c r="AC18">
        <v>369.6</v>
      </c>
      <c r="AD18">
        <v>52500</v>
      </c>
      <c r="AE18">
        <v>4.55</v>
      </c>
      <c r="AF18">
        <v>24.5</v>
      </c>
      <c r="AG18">
        <v>4.58</v>
      </c>
      <c r="AH18">
        <v>560</v>
      </c>
      <c r="AI18">
        <v>825.3</v>
      </c>
      <c r="AJ18">
        <v>4493</v>
      </c>
      <c r="AK18">
        <v>4.62</v>
      </c>
      <c r="AL18">
        <v>5.19</v>
      </c>
      <c r="AM18">
        <v>4.62</v>
      </c>
      <c r="AN18">
        <v>4.78</v>
      </c>
      <c r="AO18">
        <v>18</v>
      </c>
      <c r="AP18">
        <v>4.74</v>
      </c>
      <c r="AQ18">
        <v>1653.3</v>
      </c>
      <c r="AR18">
        <v>73.5</v>
      </c>
      <c r="AS18">
        <v>4.62</v>
      </c>
      <c r="AT18">
        <v>7.67</v>
      </c>
      <c r="AU18">
        <v>28.78</v>
      </c>
      <c r="AV18">
        <v>521.5</v>
      </c>
      <c r="AW18">
        <v>14.98</v>
      </c>
      <c r="AX18">
        <v>241.5</v>
      </c>
      <c r="AY18">
        <v>17.64</v>
      </c>
      <c r="AZ18">
        <v>4.55</v>
      </c>
      <c r="BA18">
        <v>20.72</v>
      </c>
      <c r="BB18">
        <v>15.81</v>
      </c>
      <c r="BC18">
        <v>237.3</v>
      </c>
      <c r="BD18">
        <v>28.7</v>
      </c>
      <c r="BE18">
        <v>6.9</v>
      </c>
      <c r="BF18">
        <v>4.66</v>
      </c>
      <c r="BG18">
        <v>4.58</v>
      </c>
      <c r="BH18">
        <v>60.06</v>
      </c>
      <c r="BI18">
        <v>4.62</v>
      </c>
      <c r="BJ18">
        <v>48.05</v>
      </c>
      <c r="BK18">
        <v>5.0599999999999996</v>
      </c>
      <c r="BL18">
        <v>156</v>
      </c>
      <c r="BM18">
        <v>177.94</v>
      </c>
      <c r="BN18">
        <v>35.840000000000003</v>
      </c>
      <c r="BO18">
        <v>14.14</v>
      </c>
      <c r="BP18">
        <v>44.8</v>
      </c>
      <c r="BQ18">
        <v>5.59</v>
      </c>
      <c r="BR18">
        <v>3.73</v>
      </c>
      <c r="BS18">
        <v>116672</v>
      </c>
      <c r="BT18">
        <v>1203.58</v>
      </c>
      <c r="BU18" s="9" t="str">
        <f>WSP[[#This Row],[Tier]]&amp;" - "&amp;DOLLAR(WSP[[#This Row],[United States]],2)&amp;" USD"</f>
        <v>16 - $5.59 USD</v>
      </c>
    </row>
    <row r="19" spans="1:73" x14ac:dyDescent="0.25">
      <c r="A19">
        <v>17</v>
      </c>
      <c r="B19">
        <v>5.94</v>
      </c>
      <c r="C19">
        <v>452.2</v>
      </c>
      <c r="D19">
        <v>59.22</v>
      </c>
      <c r="E19">
        <v>7.22</v>
      </c>
      <c r="F19">
        <v>4.95</v>
      </c>
      <c r="G19">
        <v>487.9</v>
      </c>
      <c r="H19">
        <v>4.91</v>
      </c>
      <c r="I19">
        <v>10.44</v>
      </c>
      <c r="J19">
        <v>7.35</v>
      </c>
      <c r="K19">
        <v>5.94</v>
      </c>
      <c r="L19">
        <v>4182</v>
      </c>
      <c r="M19">
        <v>22.73</v>
      </c>
      <c r="N19">
        <v>17801</v>
      </c>
      <c r="O19">
        <v>2975</v>
      </c>
      <c r="P19">
        <v>28.56</v>
      </c>
      <c r="Q19">
        <v>5.04</v>
      </c>
      <c r="R19">
        <v>97.77</v>
      </c>
      <c r="S19">
        <v>35.28</v>
      </c>
      <c r="T19">
        <v>35.700000000000003</v>
      </c>
      <c r="U19">
        <v>4.95</v>
      </c>
      <c r="V19">
        <v>4.79</v>
      </c>
      <c r="W19">
        <v>4.95</v>
      </c>
      <c r="X19">
        <v>4.99</v>
      </c>
      <c r="Y19">
        <v>4.83</v>
      </c>
      <c r="Z19">
        <v>42.7</v>
      </c>
      <c r="AA19">
        <v>931.5</v>
      </c>
      <c r="AB19">
        <v>774</v>
      </c>
      <c r="AC19">
        <v>410.2</v>
      </c>
      <c r="AD19">
        <v>56000</v>
      </c>
      <c r="AE19">
        <v>4.83</v>
      </c>
      <c r="AF19">
        <v>26.25</v>
      </c>
      <c r="AG19">
        <v>4.87</v>
      </c>
      <c r="AH19">
        <v>616</v>
      </c>
      <c r="AI19">
        <v>881.3</v>
      </c>
      <c r="AJ19">
        <v>4913</v>
      </c>
      <c r="AK19">
        <v>4.91</v>
      </c>
      <c r="AL19">
        <v>5.51</v>
      </c>
      <c r="AM19">
        <v>4.91</v>
      </c>
      <c r="AN19">
        <v>5.08</v>
      </c>
      <c r="AO19">
        <v>19</v>
      </c>
      <c r="AP19">
        <v>5.04</v>
      </c>
      <c r="AQ19">
        <v>1756</v>
      </c>
      <c r="AR19">
        <v>77.7</v>
      </c>
      <c r="AS19">
        <v>4.91</v>
      </c>
      <c r="AT19">
        <v>8.3699999999999992</v>
      </c>
      <c r="AU19">
        <v>29.85</v>
      </c>
      <c r="AV19">
        <v>553.70000000000005</v>
      </c>
      <c r="AW19">
        <v>15.96</v>
      </c>
      <c r="AX19">
        <v>255.5</v>
      </c>
      <c r="AY19">
        <v>18.21</v>
      </c>
      <c r="AZ19">
        <v>4.83</v>
      </c>
      <c r="BA19">
        <v>21.84</v>
      </c>
      <c r="BB19">
        <v>16.940000000000001</v>
      </c>
      <c r="BC19">
        <v>265.3</v>
      </c>
      <c r="BD19">
        <v>30.1</v>
      </c>
      <c r="BE19">
        <v>7.28</v>
      </c>
      <c r="BF19">
        <v>4.95</v>
      </c>
      <c r="BG19">
        <v>4.87</v>
      </c>
      <c r="BH19">
        <v>67.62</v>
      </c>
      <c r="BI19">
        <v>4.91</v>
      </c>
      <c r="BJ19">
        <v>54.1</v>
      </c>
      <c r="BK19">
        <v>5.25</v>
      </c>
      <c r="BL19">
        <v>165</v>
      </c>
      <c r="BM19">
        <v>188.58</v>
      </c>
      <c r="BN19">
        <v>38.08</v>
      </c>
      <c r="BO19">
        <v>14.98</v>
      </c>
      <c r="BP19">
        <v>47.6</v>
      </c>
      <c r="BQ19">
        <v>5.94</v>
      </c>
      <c r="BR19">
        <v>3.96</v>
      </c>
      <c r="BS19">
        <v>123955</v>
      </c>
      <c r="BT19">
        <v>1278.76</v>
      </c>
      <c r="BU19" s="9" t="str">
        <f>WSP[[#This Row],[Tier]]&amp;" - "&amp;DOLLAR(WSP[[#This Row],[United States]],2)&amp;" USD"</f>
        <v>17 - $5.94 USD</v>
      </c>
    </row>
    <row r="20" spans="1:73" x14ac:dyDescent="0.25">
      <c r="A20">
        <v>18</v>
      </c>
      <c r="B20">
        <v>6.29</v>
      </c>
      <c r="C20">
        <v>478.8</v>
      </c>
      <c r="D20">
        <v>62.58</v>
      </c>
      <c r="E20">
        <v>7.6</v>
      </c>
      <c r="F20">
        <v>5.24</v>
      </c>
      <c r="G20">
        <v>516.6</v>
      </c>
      <c r="H20">
        <v>5.2</v>
      </c>
      <c r="I20">
        <v>10.95</v>
      </c>
      <c r="J20">
        <v>7.82</v>
      </c>
      <c r="K20">
        <v>6.29</v>
      </c>
      <c r="L20">
        <v>4526</v>
      </c>
      <c r="M20">
        <v>24.1</v>
      </c>
      <c r="N20">
        <v>18844</v>
      </c>
      <c r="O20">
        <v>3150</v>
      </c>
      <c r="P20">
        <v>30.24</v>
      </c>
      <c r="Q20">
        <v>5.33</v>
      </c>
      <c r="R20">
        <v>103.55</v>
      </c>
      <c r="S20">
        <v>37.520000000000003</v>
      </c>
      <c r="T20">
        <v>37.799999999999997</v>
      </c>
      <c r="U20">
        <v>5.24</v>
      </c>
      <c r="V20">
        <v>5.08</v>
      </c>
      <c r="W20">
        <v>5.24</v>
      </c>
      <c r="X20">
        <v>5.29</v>
      </c>
      <c r="Y20">
        <v>5.12</v>
      </c>
      <c r="Z20">
        <v>46.9</v>
      </c>
      <c r="AA20">
        <v>986.61</v>
      </c>
      <c r="AB20">
        <v>818</v>
      </c>
      <c r="AC20">
        <v>450.8</v>
      </c>
      <c r="AD20">
        <v>59500</v>
      </c>
      <c r="AE20">
        <v>5.12</v>
      </c>
      <c r="AF20">
        <v>28</v>
      </c>
      <c r="AG20">
        <v>5.16</v>
      </c>
      <c r="AH20">
        <v>630</v>
      </c>
      <c r="AI20">
        <v>937.3</v>
      </c>
      <c r="AJ20">
        <v>5333</v>
      </c>
      <c r="AK20">
        <v>5.2</v>
      </c>
      <c r="AL20">
        <v>5.83</v>
      </c>
      <c r="AM20">
        <v>5.2</v>
      </c>
      <c r="AN20">
        <v>5.38</v>
      </c>
      <c r="AO20">
        <v>20</v>
      </c>
      <c r="AP20">
        <v>5.33</v>
      </c>
      <c r="AQ20">
        <v>1858.8</v>
      </c>
      <c r="AR20">
        <v>81.900000000000006</v>
      </c>
      <c r="AS20">
        <v>5.2</v>
      </c>
      <c r="AT20">
        <v>9.07</v>
      </c>
      <c r="AU20">
        <v>30.91</v>
      </c>
      <c r="AV20">
        <v>585.9</v>
      </c>
      <c r="AW20">
        <v>16.940000000000001</v>
      </c>
      <c r="AX20">
        <v>269.5</v>
      </c>
      <c r="AY20">
        <v>18.77</v>
      </c>
      <c r="AZ20">
        <v>5.12</v>
      </c>
      <c r="BA20">
        <v>22.96</v>
      </c>
      <c r="BB20">
        <v>18.059999999999999</v>
      </c>
      <c r="BC20">
        <v>293.3</v>
      </c>
      <c r="BD20">
        <v>31.5</v>
      </c>
      <c r="BE20">
        <v>7.67</v>
      </c>
      <c r="BF20">
        <v>5.24</v>
      </c>
      <c r="BG20">
        <v>5.16</v>
      </c>
      <c r="BH20">
        <v>75.180000000000007</v>
      </c>
      <c r="BI20">
        <v>5.2</v>
      </c>
      <c r="BJ20">
        <v>60.14</v>
      </c>
      <c r="BK20">
        <v>5.44</v>
      </c>
      <c r="BL20">
        <v>175</v>
      </c>
      <c r="BM20">
        <v>199.22</v>
      </c>
      <c r="BN20">
        <v>40.32</v>
      </c>
      <c r="BO20">
        <v>15.82</v>
      </c>
      <c r="BP20">
        <v>50.4</v>
      </c>
      <c r="BQ20">
        <v>6.29</v>
      </c>
      <c r="BR20">
        <v>4.1900000000000004</v>
      </c>
      <c r="BS20">
        <v>131237</v>
      </c>
      <c r="BT20">
        <v>1353.94</v>
      </c>
      <c r="BU20" s="9" t="str">
        <f>WSP[[#This Row],[Tier]]&amp;" - "&amp;DOLLAR(WSP[[#This Row],[United States]],2)&amp;" USD"</f>
        <v>18 - $6.29 USD</v>
      </c>
    </row>
    <row r="21" spans="1:73" x14ac:dyDescent="0.25">
      <c r="A21">
        <v>19</v>
      </c>
      <c r="B21">
        <v>6.64</v>
      </c>
      <c r="C21">
        <v>505.4</v>
      </c>
      <c r="D21">
        <v>65.94</v>
      </c>
      <c r="E21">
        <v>8.0500000000000007</v>
      </c>
      <c r="F21">
        <v>5.54</v>
      </c>
      <c r="G21">
        <v>545.29999999999995</v>
      </c>
      <c r="H21">
        <v>5.49</v>
      </c>
      <c r="I21">
        <v>11.45</v>
      </c>
      <c r="J21">
        <v>8.2799999999999994</v>
      </c>
      <c r="K21">
        <v>6.64</v>
      </c>
      <c r="L21">
        <v>4871</v>
      </c>
      <c r="M21">
        <v>25.48</v>
      </c>
      <c r="N21">
        <v>19887</v>
      </c>
      <c r="O21">
        <v>3325</v>
      </c>
      <c r="P21">
        <v>31.92</v>
      </c>
      <c r="Q21">
        <v>5.63</v>
      </c>
      <c r="R21">
        <v>109.34</v>
      </c>
      <c r="S21">
        <v>39.76</v>
      </c>
      <c r="T21">
        <v>39.9</v>
      </c>
      <c r="U21">
        <v>5.54</v>
      </c>
      <c r="V21">
        <v>5.36</v>
      </c>
      <c r="W21">
        <v>5.54</v>
      </c>
      <c r="X21">
        <v>5.58</v>
      </c>
      <c r="Y21">
        <v>5.4</v>
      </c>
      <c r="Z21">
        <v>51.1</v>
      </c>
      <c r="AA21">
        <v>1041.73</v>
      </c>
      <c r="AB21">
        <v>864</v>
      </c>
      <c r="AC21">
        <v>491.4</v>
      </c>
      <c r="AD21">
        <v>63000</v>
      </c>
      <c r="AE21">
        <v>5.4</v>
      </c>
      <c r="AF21">
        <v>29.75</v>
      </c>
      <c r="AG21">
        <v>5.45</v>
      </c>
      <c r="AH21">
        <v>686</v>
      </c>
      <c r="AI21">
        <v>993.3</v>
      </c>
      <c r="AJ21">
        <v>5753</v>
      </c>
      <c r="AK21">
        <v>5.49</v>
      </c>
      <c r="AL21">
        <v>6.16</v>
      </c>
      <c r="AM21">
        <v>5.49</v>
      </c>
      <c r="AN21">
        <v>5.68</v>
      </c>
      <c r="AO21">
        <v>20</v>
      </c>
      <c r="AP21">
        <v>5.63</v>
      </c>
      <c r="AQ21">
        <v>1961.5</v>
      </c>
      <c r="AR21">
        <v>86.1</v>
      </c>
      <c r="AS21">
        <v>5.49</v>
      </c>
      <c r="AT21">
        <v>9.77</v>
      </c>
      <c r="AU21">
        <v>31.98</v>
      </c>
      <c r="AV21">
        <v>618.1</v>
      </c>
      <c r="AW21">
        <v>17.920000000000002</v>
      </c>
      <c r="AX21">
        <v>283.5</v>
      </c>
      <c r="AY21">
        <v>19.34</v>
      </c>
      <c r="AZ21">
        <v>5.4</v>
      </c>
      <c r="BA21">
        <v>24.08</v>
      </c>
      <c r="BB21">
        <v>19.190000000000001</v>
      </c>
      <c r="BC21">
        <v>321.3</v>
      </c>
      <c r="BD21">
        <v>32.9</v>
      </c>
      <c r="BE21">
        <v>8.0500000000000007</v>
      </c>
      <c r="BF21">
        <v>5.54</v>
      </c>
      <c r="BG21">
        <v>5.45</v>
      </c>
      <c r="BH21">
        <v>82.74</v>
      </c>
      <c r="BI21">
        <v>5.49</v>
      </c>
      <c r="BJ21">
        <v>66.19</v>
      </c>
      <c r="BK21">
        <v>5.64</v>
      </c>
      <c r="BL21">
        <v>184</v>
      </c>
      <c r="BM21">
        <v>209.86</v>
      </c>
      <c r="BN21">
        <v>42.56</v>
      </c>
      <c r="BO21">
        <v>16.66</v>
      </c>
      <c r="BP21">
        <v>53.2</v>
      </c>
      <c r="BQ21">
        <v>6.64</v>
      </c>
      <c r="BR21">
        <v>4.43</v>
      </c>
      <c r="BS21">
        <v>138520</v>
      </c>
      <c r="BT21">
        <v>1429.12</v>
      </c>
      <c r="BU21" s="9" t="str">
        <f>WSP[[#This Row],[Tier]]&amp;" - "&amp;DOLLAR(WSP[[#This Row],[United States]],2)&amp;" USD"</f>
        <v>19 - $6.64 USD</v>
      </c>
    </row>
    <row r="22" spans="1:73" x14ac:dyDescent="0.25">
      <c r="A22">
        <v>20</v>
      </c>
      <c r="B22">
        <v>6.99</v>
      </c>
      <c r="C22">
        <v>532</v>
      </c>
      <c r="D22">
        <v>69.3</v>
      </c>
      <c r="E22">
        <v>8.56</v>
      </c>
      <c r="F22">
        <v>5.83</v>
      </c>
      <c r="G22">
        <v>574</v>
      </c>
      <c r="H22">
        <v>5.78</v>
      </c>
      <c r="I22">
        <v>11.96</v>
      </c>
      <c r="J22">
        <v>8.75</v>
      </c>
      <c r="K22">
        <v>6.99</v>
      </c>
      <c r="L22">
        <v>5215</v>
      </c>
      <c r="M22">
        <v>26.86</v>
      </c>
      <c r="N22">
        <v>20930</v>
      </c>
      <c r="O22">
        <v>3500</v>
      </c>
      <c r="P22">
        <v>33.6</v>
      </c>
      <c r="Q22">
        <v>5.93</v>
      </c>
      <c r="R22">
        <v>115.12</v>
      </c>
      <c r="S22">
        <v>42</v>
      </c>
      <c r="T22">
        <v>42</v>
      </c>
      <c r="U22">
        <v>5.83</v>
      </c>
      <c r="V22">
        <v>5.64</v>
      </c>
      <c r="W22">
        <v>5.83</v>
      </c>
      <c r="X22">
        <v>5.88</v>
      </c>
      <c r="Y22">
        <v>5.69</v>
      </c>
      <c r="Z22">
        <v>55.3</v>
      </c>
      <c r="AA22">
        <v>1096.8499999999999</v>
      </c>
      <c r="AB22">
        <v>909</v>
      </c>
      <c r="AC22">
        <v>532</v>
      </c>
      <c r="AD22">
        <v>66500</v>
      </c>
      <c r="AE22">
        <v>5.69</v>
      </c>
      <c r="AF22">
        <v>31.5</v>
      </c>
      <c r="AG22">
        <v>5.73</v>
      </c>
      <c r="AH22">
        <v>700</v>
      </c>
      <c r="AI22">
        <v>1049.3</v>
      </c>
      <c r="AJ22">
        <v>6173</v>
      </c>
      <c r="AK22">
        <v>5.78</v>
      </c>
      <c r="AL22">
        <v>6.48</v>
      </c>
      <c r="AM22">
        <v>5.78</v>
      </c>
      <c r="AN22">
        <v>5.98</v>
      </c>
      <c r="AO22">
        <v>21</v>
      </c>
      <c r="AP22">
        <v>5.93</v>
      </c>
      <c r="AQ22">
        <v>2064.3000000000002</v>
      </c>
      <c r="AR22">
        <v>90.3</v>
      </c>
      <c r="AS22">
        <v>5.78</v>
      </c>
      <c r="AT22">
        <v>10.47</v>
      </c>
      <c r="AU22">
        <v>33.04</v>
      </c>
      <c r="AV22">
        <v>650.29999999999995</v>
      </c>
      <c r="AW22">
        <v>18.899999999999999</v>
      </c>
      <c r="AX22">
        <v>297.5</v>
      </c>
      <c r="AY22">
        <v>19.91</v>
      </c>
      <c r="AZ22">
        <v>5.69</v>
      </c>
      <c r="BA22">
        <v>25.2</v>
      </c>
      <c r="BB22">
        <v>20.32</v>
      </c>
      <c r="BC22">
        <v>349.3</v>
      </c>
      <c r="BD22">
        <v>34.299999999999997</v>
      </c>
      <c r="BE22">
        <v>8.44</v>
      </c>
      <c r="BF22">
        <v>5.83</v>
      </c>
      <c r="BG22">
        <v>5.73</v>
      </c>
      <c r="BH22">
        <v>90.3</v>
      </c>
      <c r="BI22">
        <v>5.78</v>
      </c>
      <c r="BJ22">
        <v>72.239999999999995</v>
      </c>
      <c r="BK22">
        <v>5.83</v>
      </c>
      <c r="BL22">
        <v>193</v>
      </c>
      <c r="BM22">
        <v>220.5</v>
      </c>
      <c r="BN22">
        <v>44.8</v>
      </c>
      <c r="BO22">
        <v>17.5</v>
      </c>
      <c r="BP22">
        <v>56</v>
      </c>
      <c r="BQ22">
        <v>6.99</v>
      </c>
      <c r="BR22">
        <v>4.66</v>
      </c>
      <c r="BS22">
        <v>145803</v>
      </c>
      <c r="BT22">
        <v>1504.3</v>
      </c>
      <c r="BU22" s="9" t="str">
        <f>WSP[[#This Row],[Tier]]&amp;" - "&amp;DOLLAR(WSP[[#This Row],[United States]],2)&amp;" USD"</f>
        <v>20 - $6.99 USD</v>
      </c>
    </row>
    <row r="23" spans="1:73" x14ac:dyDescent="0.25">
      <c r="A23">
        <v>21</v>
      </c>
      <c r="B23">
        <v>7.34</v>
      </c>
      <c r="C23">
        <v>558.6</v>
      </c>
      <c r="D23">
        <v>72.8</v>
      </c>
      <c r="E23">
        <v>8.9700000000000006</v>
      </c>
      <c r="F23">
        <v>6.12</v>
      </c>
      <c r="G23">
        <v>602.70000000000005</v>
      </c>
      <c r="H23">
        <v>6.07</v>
      </c>
      <c r="I23">
        <v>12.58</v>
      </c>
      <c r="J23">
        <v>9.16</v>
      </c>
      <c r="K23">
        <v>7.34</v>
      </c>
      <c r="L23">
        <v>5387</v>
      </c>
      <c r="M23">
        <v>28.24</v>
      </c>
      <c r="N23">
        <v>21980</v>
      </c>
      <c r="O23">
        <v>3675</v>
      </c>
      <c r="P23">
        <v>35.28</v>
      </c>
      <c r="Q23">
        <v>6.22</v>
      </c>
      <c r="R23">
        <v>120.91</v>
      </c>
      <c r="S23">
        <v>44.24</v>
      </c>
      <c r="T23">
        <v>44.1</v>
      </c>
      <c r="U23">
        <v>6.12</v>
      </c>
      <c r="V23">
        <v>5.92</v>
      </c>
      <c r="W23">
        <v>6.12</v>
      </c>
      <c r="X23">
        <v>6.17</v>
      </c>
      <c r="Y23">
        <v>5.97</v>
      </c>
      <c r="Z23">
        <v>56.7</v>
      </c>
      <c r="AA23">
        <v>1151.97</v>
      </c>
      <c r="AB23">
        <v>955</v>
      </c>
      <c r="AC23">
        <v>544.6</v>
      </c>
      <c r="AD23">
        <v>69650</v>
      </c>
      <c r="AE23">
        <v>5.97</v>
      </c>
      <c r="AF23">
        <v>32.9</v>
      </c>
      <c r="AG23">
        <v>6.02</v>
      </c>
      <c r="AH23">
        <v>756</v>
      </c>
      <c r="AI23">
        <v>1098.3</v>
      </c>
      <c r="AJ23">
        <v>6478</v>
      </c>
      <c r="AK23">
        <v>6.07</v>
      </c>
      <c r="AL23">
        <v>6.81</v>
      </c>
      <c r="AM23">
        <v>6.07</v>
      </c>
      <c r="AN23">
        <v>6.28</v>
      </c>
      <c r="AO23">
        <v>22</v>
      </c>
      <c r="AP23">
        <v>6.22</v>
      </c>
      <c r="AQ23">
        <v>2167.6</v>
      </c>
      <c r="AR23">
        <v>95.2</v>
      </c>
      <c r="AS23">
        <v>6.07</v>
      </c>
      <c r="AT23">
        <v>10.82</v>
      </c>
      <c r="AU23">
        <v>35.28</v>
      </c>
      <c r="AV23">
        <v>683.2</v>
      </c>
      <c r="AW23">
        <v>19.809999999999999</v>
      </c>
      <c r="AX23">
        <v>313.25</v>
      </c>
      <c r="AY23">
        <v>21.34</v>
      </c>
      <c r="AZ23">
        <v>5.97</v>
      </c>
      <c r="BA23">
        <v>26.53</v>
      </c>
      <c r="BB23">
        <v>21.28</v>
      </c>
      <c r="BC23">
        <v>356.3</v>
      </c>
      <c r="BD23">
        <v>36.4</v>
      </c>
      <c r="BE23">
        <v>8.9</v>
      </c>
      <c r="BF23">
        <v>6.12</v>
      </c>
      <c r="BG23">
        <v>6.02</v>
      </c>
      <c r="BH23">
        <v>91.7</v>
      </c>
      <c r="BI23">
        <v>6.07</v>
      </c>
      <c r="BJ23">
        <v>73.36</v>
      </c>
      <c r="BK23">
        <v>6.22</v>
      </c>
      <c r="BL23">
        <v>203</v>
      </c>
      <c r="BM23">
        <v>231.7</v>
      </c>
      <c r="BN23">
        <v>47.04</v>
      </c>
      <c r="BO23">
        <v>18.48</v>
      </c>
      <c r="BP23">
        <v>58.8</v>
      </c>
      <c r="BQ23">
        <v>7.34</v>
      </c>
      <c r="BR23">
        <v>4.8899999999999997</v>
      </c>
      <c r="BS23">
        <v>153097</v>
      </c>
      <c r="BT23">
        <v>1579.62</v>
      </c>
      <c r="BU23" s="9" t="str">
        <f>WSP[[#This Row],[Tier]]&amp;" - "&amp;DOLLAR(WSP[[#This Row],[United States]],2)&amp;" USD"</f>
        <v>21 - $7.34 USD</v>
      </c>
    </row>
    <row r="24" spans="1:73" x14ac:dyDescent="0.25">
      <c r="A24">
        <v>22</v>
      </c>
      <c r="B24">
        <v>7.69</v>
      </c>
      <c r="C24">
        <v>585.20000000000005</v>
      </c>
      <c r="D24">
        <v>76.3</v>
      </c>
      <c r="E24">
        <v>9.51</v>
      </c>
      <c r="F24">
        <v>6.41</v>
      </c>
      <c r="G24">
        <v>631.4</v>
      </c>
      <c r="H24">
        <v>6.36</v>
      </c>
      <c r="I24">
        <v>13.21</v>
      </c>
      <c r="J24">
        <v>9.57</v>
      </c>
      <c r="K24">
        <v>7.69</v>
      </c>
      <c r="L24">
        <v>5558</v>
      </c>
      <c r="M24">
        <v>29.61</v>
      </c>
      <c r="N24">
        <v>23030</v>
      </c>
      <c r="O24">
        <v>3850</v>
      </c>
      <c r="P24">
        <v>36.96</v>
      </c>
      <c r="Q24">
        <v>6.52</v>
      </c>
      <c r="R24">
        <v>126.69</v>
      </c>
      <c r="S24">
        <v>46.48</v>
      </c>
      <c r="T24">
        <v>46.2</v>
      </c>
      <c r="U24">
        <v>6.41</v>
      </c>
      <c r="V24">
        <v>6.2</v>
      </c>
      <c r="W24">
        <v>6.41</v>
      </c>
      <c r="X24">
        <v>6.46</v>
      </c>
      <c r="Y24">
        <v>6.25</v>
      </c>
      <c r="Z24">
        <v>58.1</v>
      </c>
      <c r="AA24">
        <v>1207.0899999999999</v>
      </c>
      <c r="AB24">
        <v>1000</v>
      </c>
      <c r="AC24">
        <v>557.20000000000005</v>
      </c>
      <c r="AD24">
        <v>72800</v>
      </c>
      <c r="AE24">
        <v>6.25</v>
      </c>
      <c r="AF24">
        <v>34.299999999999997</v>
      </c>
      <c r="AG24">
        <v>6.31</v>
      </c>
      <c r="AH24">
        <v>770</v>
      </c>
      <c r="AI24">
        <v>1147.3</v>
      </c>
      <c r="AJ24">
        <v>6784</v>
      </c>
      <c r="AK24">
        <v>6.36</v>
      </c>
      <c r="AL24">
        <v>7.13</v>
      </c>
      <c r="AM24">
        <v>6.36</v>
      </c>
      <c r="AN24">
        <v>6.58</v>
      </c>
      <c r="AO24">
        <v>24</v>
      </c>
      <c r="AP24">
        <v>6.52</v>
      </c>
      <c r="AQ24">
        <v>2270.9</v>
      </c>
      <c r="AR24">
        <v>100.1</v>
      </c>
      <c r="AS24">
        <v>6.36</v>
      </c>
      <c r="AT24">
        <v>11.17</v>
      </c>
      <c r="AU24">
        <v>37.520000000000003</v>
      </c>
      <c r="AV24">
        <v>716.1</v>
      </c>
      <c r="AW24">
        <v>20.72</v>
      </c>
      <c r="AX24">
        <v>329</v>
      </c>
      <c r="AY24">
        <v>22.76</v>
      </c>
      <c r="AZ24">
        <v>6.25</v>
      </c>
      <c r="BA24">
        <v>27.86</v>
      </c>
      <c r="BB24">
        <v>22.24</v>
      </c>
      <c r="BC24">
        <v>363.3</v>
      </c>
      <c r="BD24">
        <v>38.5</v>
      </c>
      <c r="BE24">
        <v>9.36</v>
      </c>
      <c r="BF24">
        <v>6.41</v>
      </c>
      <c r="BG24">
        <v>6.31</v>
      </c>
      <c r="BH24">
        <v>93.1</v>
      </c>
      <c r="BI24">
        <v>6.36</v>
      </c>
      <c r="BJ24">
        <v>74.48</v>
      </c>
      <c r="BK24">
        <v>6.61</v>
      </c>
      <c r="BL24">
        <v>213</v>
      </c>
      <c r="BM24">
        <v>242.9</v>
      </c>
      <c r="BN24">
        <v>49.28</v>
      </c>
      <c r="BO24">
        <v>19.46</v>
      </c>
      <c r="BP24">
        <v>61.6</v>
      </c>
      <c r="BQ24">
        <v>7.69</v>
      </c>
      <c r="BR24">
        <v>5.24</v>
      </c>
      <c r="BS24">
        <v>160391</v>
      </c>
      <c r="BT24">
        <v>1654.94</v>
      </c>
      <c r="BU24" s="9" t="str">
        <f>WSP[[#This Row],[Tier]]&amp;" - "&amp;DOLLAR(WSP[[#This Row],[United States]],2)&amp;" USD"</f>
        <v>22 - $7.69 USD</v>
      </c>
    </row>
    <row r="25" spans="1:73" x14ac:dyDescent="0.25">
      <c r="A25">
        <v>23</v>
      </c>
      <c r="B25">
        <v>8.0399999999999991</v>
      </c>
      <c r="C25">
        <v>611.79999999999995</v>
      </c>
      <c r="D25">
        <v>79.8</v>
      </c>
      <c r="E25">
        <v>9.8000000000000007</v>
      </c>
      <c r="F25">
        <v>6.7</v>
      </c>
      <c r="G25">
        <v>660.1</v>
      </c>
      <c r="H25">
        <v>6.65</v>
      </c>
      <c r="I25">
        <v>13.84</v>
      </c>
      <c r="J25">
        <v>9.98</v>
      </c>
      <c r="K25">
        <v>8.0399999999999991</v>
      </c>
      <c r="L25">
        <v>5730</v>
      </c>
      <c r="M25">
        <v>30.99</v>
      </c>
      <c r="N25">
        <v>24080</v>
      </c>
      <c r="O25">
        <v>4025</v>
      </c>
      <c r="P25">
        <v>38.64</v>
      </c>
      <c r="Q25">
        <v>6.82</v>
      </c>
      <c r="R25">
        <v>132.47999999999999</v>
      </c>
      <c r="S25">
        <v>48.72</v>
      </c>
      <c r="T25">
        <v>48.3</v>
      </c>
      <c r="U25">
        <v>6.7</v>
      </c>
      <c r="V25">
        <v>6.49</v>
      </c>
      <c r="W25">
        <v>6.7</v>
      </c>
      <c r="X25">
        <v>6.76</v>
      </c>
      <c r="Y25">
        <v>6.54</v>
      </c>
      <c r="Z25">
        <v>59.5</v>
      </c>
      <c r="AA25">
        <v>1262.2</v>
      </c>
      <c r="AB25">
        <v>1046</v>
      </c>
      <c r="AC25">
        <v>569.79999999999995</v>
      </c>
      <c r="AD25">
        <v>75950</v>
      </c>
      <c r="AE25">
        <v>6.54</v>
      </c>
      <c r="AF25">
        <v>35.700000000000003</v>
      </c>
      <c r="AG25">
        <v>6.59</v>
      </c>
      <c r="AH25">
        <v>826</v>
      </c>
      <c r="AI25">
        <v>1196.3</v>
      </c>
      <c r="AJ25">
        <v>7089</v>
      </c>
      <c r="AK25">
        <v>6.65</v>
      </c>
      <c r="AL25">
        <v>7.45</v>
      </c>
      <c r="AM25">
        <v>6.65</v>
      </c>
      <c r="AN25">
        <v>6.87</v>
      </c>
      <c r="AO25">
        <v>25</v>
      </c>
      <c r="AP25">
        <v>6.82</v>
      </c>
      <c r="AQ25">
        <v>2374.3000000000002</v>
      </c>
      <c r="AR25">
        <v>105</v>
      </c>
      <c r="AS25">
        <v>6.65</v>
      </c>
      <c r="AT25">
        <v>11.52</v>
      </c>
      <c r="AU25">
        <v>39.76</v>
      </c>
      <c r="AV25">
        <v>749</v>
      </c>
      <c r="AW25">
        <v>21.63</v>
      </c>
      <c r="AX25">
        <v>344.75</v>
      </c>
      <c r="AY25">
        <v>24.18</v>
      </c>
      <c r="AZ25">
        <v>6.54</v>
      </c>
      <c r="BA25">
        <v>29.19</v>
      </c>
      <c r="BB25">
        <v>23.2</v>
      </c>
      <c r="BC25">
        <v>370.3</v>
      </c>
      <c r="BD25">
        <v>40.6</v>
      </c>
      <c r="BE25">
        <v>9.81</v>
      </c>
      <c r="BF25">
        <v>6.7</v>
      </c>
      <c r="BG25">
        <v>6.59</v>
      </c>
      <c r="BH25">
        <v>94.5</v>
      </c>
      <c r="BI25">
        <v>6.65</v>
      </c>
      <c r="BJ25">
        <v>75.599999999999994</v>
      </c>
      <c r="BK25">
        <v>7</v>
      </c>
      <c r="BL25">
        <v>223</v>
      </c>
      <c r="BM25">
        <v>254.1</v>
      </c>
      <c r="BN25">
        <v>51.52</v>
      </c>
      <c r="BO25">
        <v>20.440000000000001</v>
      </c>
      <c r="BP25">
        <v>64.400000000000006</v>
      </c>
      <c r="BQ25">
        <v>8.0399999999999991</v>
      </c>
      <c r="BR25">
        <v>5.36</v>
      </c>
      <c r="BS25">
        <v>167685</v>
      </c>
      <c r="BT25">
        <v>1730.26</v>
      </c>
      <c r="BU25" s="9" t="str">
        <f>WSP[[#This Row],[Tier]]&amp;" - "&amp;DOLLAR(WSP[[#This Row],[United States]],2)&amp;" USD"</f>
        <v>23 - $8.04 USD</v>
      </c>
    </row>
    <row r="26" spans="1:73" x14ac:dyDescent="0.25">
      <c r="A26">
        <v>24</v>
      </c>
      <c r="B26">
        <v>8.39</v>
      </c>
      <c r="C26">
        <v>638.4</v>
      </c>
      <c r="D26">
        <v>83.3</v>
      </c>
      <c r="E26">
        <v>10.15</v>
      </c>
      <c r="F26">
        <v>6.99</v>
      </c>
      <c r="G26">
        <v>688.8</v>
      </c>
      <c r="H26">
        <v>6.94</v>
      </c>
      <c r="I26">
        <v>14.47</v>
      </c>
      <c r="J26">
        <v>10.38</v>
      </c>
      <c r="K26">
        <v>8.39</v>
      </c>
      <c r="L26">
        <v>5901</v>
      </c>
      <c r="M26">
        <v>32.369999999999997</v>
      </c>
      <c r="N26">
        <v>25130</v>
      </c>
      <c r="O26">
        <v>4200</v>
      </c>
      <c r="P26">
        <v>40.32</v>
      </c>
      <c r="Q26">
        <v>7.11</v>
      </c>
      <c r="R26">
        <v>138.26</v>
      </c>
      <c r="S26">
        <v>50.96</v>
      </c>
      <c r="T26">
        <v>50.4</v>
      </c>
      <c r="U26">
        <v>6.99</v>
      </c>
      <c r="V26">
        <v>6.77</v>
      </c>
      <c r="W26">
        <v>6.99</v>
      </c>
      <c r="X26">
        <v>7.05</v>
      </c>
      <c r="Y26">
        <v>6.82</v>
      </c>
      <c r="Z26">
        <v>60.9</v>
      </c>
      <c r="AA26">
        <v>1317.32</v>
      </c>
      <c r="AB26">
        <v>1091</v>
      </c>
      <c r="AC26">
        <v>582.4</v>
      </c>
      <c r="AD26">
        <v>79100</v>
      </c>
      <c r="AE26">
        <v>6.82</v>
      </c>
      <c r="AF26">
        <v>37.1</v>
      </c>
      <c r="AG26">
        <v>6.88</v>
      </c>
      <c r="AH26">
        <v>840</v>
      </c>
      <c r="AI26">
        <v>1245.3</v>
      </c>
      <c r="AJ26">
        <v>7395</v>
      </c>
      <c r="AK26">
        <v>6.94</v>
      </c>
      <c r="AL26">
        <v>7.78</v>
      </c>
      <c r="AM26">
        <v>6.94</v>
      </c>
      <c r="AN26">
        <v>7.17</v>
      </c>
      <c r="AO26">
        <v>26</v>
      </c>
      <c r="AP26">
        <v>7.11</v>
      </c>
      <c r="AQ26">
        <v>2477.6</v>
      </c>
      <c r="AR26">
        <v>109.9</v>
      </c>
      <c r="AS26">
        <v>6.94</v>
      </c>
      <c r="AT26">
        <v>11.87</v>
      </c>
      <c r="AU26">
        <v>42</v>
      </c>
      <c r="AV26">
        <v>781.9</v>
      </c>
      <c r="AW26">
        <v>22.54</v>
      </c>
      <c r="AX26">
        <v>360.5</v>
      </c>
      <c r="AY26">
        <v>25.6</v>
      </c>
      <c r="AZ26">
        <v>6.82</v>
      </c>
      <c r="BA26">
        <v>30.52</v>
      </c>
      <c r="BB26">
        <v>24.16</v>
      </c>
      <c r="BC26">
        <v>377.3</v>
      </c>
      <c r="BD26">
        <v>42.7</v>
      </c>
      <c r="BE26">
        <v>10.27</v>
      </c>
      <c r="BF26">
        <v>6.99</v>
      </c>
      <c r="BG26">
        <v>6.88</v>
      </c>
      <c r="BH26">
        <v>95.9</v>
      </c>
      <c r="BI26">
        <v>6.94</v>
      </c>
      <c r="BJ26">
        <v>76.72</v>
      </c>
      <c r="BK26">
        <v>7.39</v>
      </c>
      <c r="BL26">
        <v>233</v>
      </c>
      <c r="BM26">
        <v>265.3</v>
      </c>
      <c r="BN26">
        <v>53.76</v>
      </c>
      <c r="BO26">
        <v>21.42</v>
      </c>
      <c r="BP26">
        <v>67.2</v>
      </c>
      <c r="BQ26">
        <v>8.39</v>
      </c>
      <c r="BR26">
        <v>5.59</v>
      </c>
      <c r="BS26">
        <v>174979</v>
      </c>
      <c r="BT26">
        <v>1805.58</v>
      </c>
      <c r="BU26" s="9" t="str">
        <f>WSP[[#This Row],[Tier]]&amp;" - "&amp;DOLLAR(WSP[[#This Row],[United States]],2)&amp;" USD"</f>
        <v>24 - $8.39 USD</v>
      </c>
    </row>
    <row r="27" spans="1:73" x14ac:dyDescent="0.25">
      <c r="A27">
        <v>25</v>
      </c>
      <c r="B27">
        <v>8.74</v>
      </c>
      <c r="C27">
        <v>665</v>
      </c>
      <c r="D27">
        <v>86.8</v>
      </c>
      <c r="E27">
        <v>10.56</v>
      </c>
      <c r="F27">
        <v>7.29</v>
      </c>
      <c r="G27">
        <v>717.5</v>
      </c>
      <c r="H27">
        <v>7.23</v>
      </c>
      <c r="I27">
        <v>15.1</v>
      </c>
      <c r="J27">
        <v>10.79</v>
      </c>
      <c r="K27">
        <v>8.74</v>
      </c>
      <c r="L27">
        <v>6073</v>
      </c>
      <c r="M27">
        <v>33.75</v>
      </c>
      <c r="N27">
        <v>26180</v>
      </c>
      <c r="O27">
        <v>4375</v>
      </c>
      <c r="P27">
        <v>42</v>
      </c>
      <c r="Q27">
        <v>7.41</v>
      </c>
      <c r="R27">
        <v>144.05000000000001</v>
      </c>
      <c r="S27">
        <v>53.2</v>
      </c>
      <c r="T27">
        <v>52.5</v>
      </c>
      <c r="U27">
        <v>7.29</v>
      </c>
      <c r="V27">
        <v>7.05</v>
      </c>
      <c r="W27">
        <v>7.29</v>
      </c>
      <c r="X27">
        <v>7.35</v>
      </c>
      <c r="Y27">
        <v>7.11</v>
      </c>
      <c r="Z27">
        <v>62.3</v>
      </c>
      <c r="AA27">
        <v>1372.44</v>
      </c>
      <c r="AB27">
        <v>1137</v>
      </c>
      <c r="AC27">
        <v>595</v>
      </c>
      <c r="AD27">
        <v>82250</v>
      </c>
      <c r="AE27">
        <v>7.11</v>
      </c>
      <c r="AF27">
        <v>38.5</v>
      </c>
      <c r="AG27">
        <v>7.17</v>
      </c>
      <c r="AH27">
        <v>896</v>
      </c>
      <c r="AI27">
        <v>1294.3</v>
      </c>
      <c r="AJ27">
        <v>7700</v>
      </c>
      <c r="AK27">
        <v>7.23</v>
      </c>
      <c r="AL27">
        <v>8.1</v>
      </c>
      <c r="AM27">
        <v>7.23</v>
      </c>
      <c r="AN27">
        <v>7.47</v>
      </c>
      <c r="AO27">
        <v>27</v>
      </c>
      <c r="AP27">
        <v>7.41</v>
      </c>
      <c r="AQ27">
        <v>2580.9</v>
      </c>
      <c r="AR27">
        <v>114.8</v>
      </c>
      <c r="AS27">
        <v>7.23</v>
      </c>
      <c r="AT27">
        <v>12.22</v>
      </c>
      <c r="AU27">
        <v>44.24</v>
      </c>
      <c r="AV27">
        <v>814.8</v>
      </c>
      <c r="AW27">
        <v>23.45</v>
      </c>
      <c r="AX27">
        <v>376.25</v>
      </c>
      <c r="AY27">
        <v>27.03</v>
      </c>
      <c r="AZ27">
        <v>7.11</v>
      </c>
      <c r="BA27">
        <v>31.85</v>
      </c>
      <c r="BB27">
        <v>25.12</v>
      </c>
      <c r="BC27">
        <v>384.3</v>
      </c>
      <c r="BD27">
        <v>44.8</v>
      </c>
      <c r="BE27">
        <v>10.73</v>
      </c>
      <c r="BF27">
        <v>7.29</v>
      </c>
      <c r="BG27">
        <v>7.17</v>
      </c>
      <c r="BH27">
        <v>97.3</v>
      </c>
      <c r="BI27">
        <v>7.23</v>
      </c>
      <c r="BJ27">
        <v>77.84</v>
      </c>
      <c r="BK27">
        <v>7.78</v>
      </c>
      <c r="BL27">
        <v>243</v>
      </c>
      <c r="BM27">
        <v>276.5</v>
      </c>
      <c r="BN27">
        <v>56</v>
      </c>
      <c r="BO27">
        <v>22.4</v>
      </c>
      <c r="BP27">
        <v>70</v>
      </c>
      <c r="BQ27">
        <v>8.74</v>
      </c>
      <c r="BR27">
        <v>5.83</v>
      </c>
      <c r="BS27">
        <v>182273</v>
      </c>
      <c r="BT27">
        <v>1880.9</v>
      </c>
      <c r="BU27" s="9" t="str">
        <f>WSP[[#This Row],[Tier]]&amp;" - "&amp;DOLLAR(WSP[[#This Row],[United States]],2)&amp;" USD"</f>
        <v>25 - $8.74 USD</v>
      </c>
    </row>
    <row r="28" spans="1:73" x14ac:dyDescent="0.25">
      <c r="A28">
        <v>26</v>
      </c>
      <c r="B28">
        <v>9.09</v>
      </c>
      <c r="C28">
        <v>691.6</v>
      </c>
      <c r="D28">
        <v>90.3</v>
      </c>
      <c r="E28">
        <v>10.98</v>
      </c>
      <c r="F28">
        <v>7.58</v>
      </c>
      <c r="G28">
        <v>746.2</v>
      </c>
      <c r="H28">
        <v>7.51</v>
      </c>
      <c r="I28">
        <v>15.73</v>
      </c>
      <c r="J28">
        <v>11.2</v>
      </c>
      <c r="K28">
        <v>9.09</v>
      </c>
      <c r="L28">
        <v>6244</v>
      </c>
      <c r="M28">
        <v>35.119999999999997</v>
      </c>
      <c r="N28">
        <v>27230</v>
      </c>
      <c r="O28">
        <v>4550</v>
      </c>
      <c r="P28">
        <v>43.68</v>
      </c>
      <c r="Q28">
        <v>7.71</v>
      </c>
      <c r="R28">
        <v>149.83000000000001</v>
      </c>
      <c r="S28">
        <v>55.44</v>
      </c>
      <c r="T28">
        <v>54.6</v>
      </c>
      <c r="U28">
        <v>7.58</v>
      </c>
      <c r="V28">
        <v>7.33</v>
      </c>
      <c r="W28">
        <v>7.58</v>
      </c>
      <c r="X28">
        <v>7.64</v>
      </c>
      <c r="Y28">
        <v>7.39</v>
      </c>
      <c r="Z28">
        <v>63.7</v>
      </c>
      <c r="AA28">
        <v>1427.56</v>
      </c>
      <c r="AB28">
        <v>1182</v>
      </c>
      <c r="AC28">
        <v>607.6</v>
      </c>
      <c r="AD28">
        <v>85400</v>
      </c>
      <c r="AE28">
        <v>7.39</v>
      </c>
      <c r="AF28">
        <v>39.9</v>
      </c>
      <c r="AG28">
        <v>7.45</v>
      </c>
      <c r="AH28">
        <v>910</v>
      </c>
      <c r="AI28">
        <v>1343.3</v>
      </c>
      <c r="AJ28">
        <v>8005</v>
      </c>
      <c r="AK28">
        <v>7.51</v>
      </c>
      <c r="AL28">
        <v>8.43</v>
      </c>
      <c r="AM28">
        <v>7.51</v>
      </c>
      <c r="AN28">
        <v>7.77</v>
      </c>
      <c r="AO28">
        <v>29</v>
      </c>
      <c r="AP28">
        <v>7.71</v>
      </c>
      <c r="AQ28">
        <v>2684.2</v>
      </c>
      <c r="AR28">
        <v>119.7</v>
      </c>
      <c r="AS28">
        <v>7.51</v>
      </c>
      <c r="AT28">
        <v>12.57</v>
      </c>
      <c r="AU28">
        <v>46.48</v>
      </c>
      <c r="AV28">
        <v>847.7</v>
      </c>
      <c r="AW28">
        <v>24.36</v>
      </c>
      <c r="AX28">
        <v>392</v>
      </c>
      <c r="AY28">
        <v>28.45</v>
      </c>
      <c r="AZ28">
        <v>7.39</v>
      </c>
      <c r="BA28">
        <v>33.18</v>
      </c>
      <c r="BB28">
        <v>26.08</v>
      </c>
      <c r="BC28">
        <v>391.3</v>
      </c>
      <c r="BD28">
        <v>46.9</v>
      </c>
      <c r="BE28">
        <v>11.19</v>
      </c>
      <c r="BF28">
        <v>7.58</v>
      </c>
      <c r="BG28">
        <v>7.45</v>
      </c>
      <c r="BH28">
        <v>98.7</v>
      </c>
      <c r="BI28">
        <v>7.51</v>
      </c>
      <c r="BJ28">
        <v>78.959999999999994</v>
      </c>
      <c r="BK28">
        <v>8.17</v>
      </c>
      <c r="BL28">
        <v>253</v>
      </c>
      <c r="BM28">
        <v>287.7</v>
      </c>
      <c r="BN28">
        <v>58.24</v>
      </c>
      <c r="BO28">
        <v>23.38</v>
      </c>
      <c r="BP28">
        <v>72.8</v>
      </c>
      <c r="BQ28">
        <v>9.09</v>
      </c>
      <c r="BR28">
        <v>6.06</v>
      </c>
      <c r="BS28">
        <v>189567</v>
      </c>
      <c r="BT28">
        <v>1956.22</v>
      </c>
      <c r="BU28" s="9" t="str">
        <f>WSP[[#This Row],[Tier]]&amp;" - "&amp;DOLLAR(WSP[[#This Row],[United States]],2)&amp;" USD"</f>
        <v>26 - $9.09 USD</v>
      </c>
    </row>
    <row r="29" spans="1:73" x14ac:dyDescent="0.25">
      <c r="A29">
        <v>27</v>
      </c>
      <c r="B29">
        <v>9.44</v>
      </c>
      <c r="C29">
        <v>718.2</v>
      </c>
      <c r="D29">
        <v>93.8</v>
      </c>
      <c r="E29">
        <v>11.42</v>
      </c>
      <c r="F29">
        <v>7.87</v>
      </c>
      <c r="G29">
        <v>774.9</v>
      </c>
      <c r="H29">
        <v>7.8</v>
      </c>
      <c r="I29">
        <v>16.36</v>
      </c>
      <c r="J29">
        <v>11.61</v>
      </c>
      <c r="K29">
        <v>9.44</v>
      </c>
      <c r="L29">
        <v>6416</v>
      </c>
      <c r="M29">
        <v>36.5</v>
      </c>
      <c r="N29">
        <v>28280</v>
      </c>
      <c r="O29">
        <v>4725</v>
      </c>
      <c r="P29">
        <v>45.36</v>
      </c>
      <c r="Q29">
        <v>8</v>
      </c>
      <c r="R29">
        <v>155.62</v>
      </c>
      <c r="S29">
        <v>57.68</v>
      </c>
      <c r="T29">
        <v>56.7</v>
      </c>
      <c r="U29">
        <v>7.87</v>
      </c>
      <c r="V29">
        <v>7.62</v>
      </c>
      <c r="W29">
        <v>7.87</v>
      </c>
      <c r="X29">
        <v>7.94</v>
      </c>
      <c r="Y29">
        <v>7.68</v>
      </c>
      <c r="Z29">
        <v>65.099999999999994</v>
      </c>
      <c r="AA29">
        <v>1482.68</v>
      </c>
      <c r="AB29">
        <v>1228</v>
      </c>
      <c r="AC29">
        <v>620.20000000000005</v>
      </c>
      <c r="AD29">
        <v>88550</v>
      </c>
      <c r="AE29">
        <v>7.68</v>
      </c>
      <c r="AF29">
        <v>41.3</v>
      </c>
      <c r="AG29">
        <v>7.74</v>
      </c>
      <c r="AH29">
        <v>966</v>
      </c>
      <c r="AI29">
        <v>1392.3</v>
      </c>
      <c r="AJ29">
        <v>8311</v>
      </c>
      <c r="AK29">
        <v>7.8</v>
      </c>
      <c r="AL29">
        <v>8.75</v>
      </c>
      <c r="AM29">
        <v>7.8</v>
      </c>
      <c r="AN29">
        <v>8.07</v>
      </c>
      <c r="AO29">
        <v>29</v>
      </c>
      <c r="AP29">
        <v>8</v>
      </c>
      <c r="AQ29">
        <v>2787.5</v>
      </c>
      <c r="AR29">
        <v>124.6</v>
      </c>
      <c r="AS29">
        <v>7.8</v>
      </c>
      <c r="AT29">
        <v>12.92</v>
      </c>
      <c r="AU29">
        <v>48.72</v>
      </c>
      <c r="AV29">
        <v>880.6</v>
      </c>
      <c r="AW29">
        <v>25.27</v>
      </c>
      <c r="AX29">
        <v>407.75</v>
      </c>
      <c r="AY29">
        <v>29.87</v>
      </c>
      <c r="AZ29">
        <v>7.68</v>
      </c>
      <c r="BA29">
        <v>34.51</v>
      </c>
      <c r="BB29">
        <v>27.04</v>
      </c>
      <c r="BC29">
        <v>398.3</v>
      </c>
      <c r="BD29">
        <v>49</v>
      </c>
      <c r="BE29">
        <v>11.64</v>
      </c>
      <c r="BF29">
        <v>7.87</v>
      </c>
      <c r="BG29">
        <v>7.74</v>
      </c>
      <c r="BH29">
        <v>100.1</v>
      </c>
      <c r="BI29">
        <v>7.8</v>
      </c>
      <c r="BJ29">
        <v>80.08</v>
      </c>
      <c r="BK29">
        <v>8.56</v>
      </c>
      <c r="BL29">
        <v>263</v>
      </c>
      <c r="BM29">
        <v>298.89999999999998</v>
      </c>
      <c r="BN29">
        <v>60.48</v>
      </c>
      <c r="BO29">
        <v>24.36</v>
      </c>
      <c r="BP29">
        <v>75.599999999999994</v>
      </c>
      <c r="BQ29">
        <v>9.44</v>
      </c>
      <c r="BR29">
        <v>6.29</v>
      </c>
      <c r="BS29">
        <v>196861</v>
      </c>
      <c r="BT29">
        <v>2031.54</v>
      </c>
      <c r="BU29" s="9" t="str">
        <f>WSP[[#This Row],[Tier]]&amp;" - "&amp;DOLLAR(WSP[[#This Row],[United States]],2)&amp;" USD"</f>
        <v>27 - $9.44 USD</v>
      </c>
    </row>
    <row r="30" spans="1:73" x14ac:dyDescent="0.25">
      <c r="A30">
        <v>28</v>
      </c>
      <c r="B30">
        <v>9.7899999999999991</v>
      </c>
      <c r="C30">
        <v>744.8</v>
      </c>
      <c r="D30">
        <v>97.3</v>
      </c>
      <c r="E30">
        <v>11.84</v>
      </c>
      <c r="F30">
        <v>8.16</v>
      </c>
      <c r="G30">
        <v>803.6</v>
      </c>
      <c r="H30">
        <v>8.09</v>
      </c>
      <c r="I30">
        <v>16.989999999999998</v>
      </c>
      <c r="J30">
        <v>12.02</v>
      </c>
      <c r="K30">
        <v>9.7899999999999991</v>
      </c>
      <c r="L30">
        <v>6587</v>
      </c>
      <c r="M30">
        <v>37.880000000000003</v>
      </c>
      <c r="N30">
        <v>29330</v>
      </c>
      <c r="O30">
        <v>4900</v>
      </c>
      <c r="P30">
        <v>47.04</v>
      </c>
      <c r="Q30">
        <v>8.3000000000000007</v>
      </c>
      <c r="R30">
        <v>161.4</v>
      </c>
      <c r="S30">
        <v>59.92</v>
      </c>
      <c r="T30">
        <v>58.8</v>
      </c>
      <c r="U30">
        <v>8.16</v>
      </c>
      <c r="V30">
        <v>7.9</v>
      </c>
      <c r="W30">
        <v>8.16</v>
      </c>
      <c r="X30">
        <v>8.23</v>
      </c>
      <c r="Y30">
        <v>7.96</v>
      </c>
      <c r="Z30">
        <v>66.5</v>
      </c>
      <c r="AA30">
        <v>1537.8</v>
      </c>
      <c r="AB30">
        <v>1273</v>
      </c>
      <c r="AC30">
        <v>632.79999999999995</v>
      </c>
      <c r="AD30">
        <v>91700</v>
      </c>
      <c r="AE30">
        <v>7.96</v>
      </c>
      <c r="AF30">
        <v>42.7</v>
      </c>
      <c r="AG30">
        <v>8.0299999999999994</v>
      </c>
      <c r="AH30">
        <v>980</v>
      </c>
      <c r="AI30">
        <v>1441.3</v>
      </c>
      <c r="AJ30">
        <v>8616</v>
      </c>
      <c r="AK30">
        <v>8.09</v>
      </c>
      <c r="AL30">
        <v>9.07</v>
      </c>
      <c r="AM30">
        <v>8.09</v>
      </c>
      <c r="AN30">
        <v>8.3699999999999992</v>
      </c>
      <c r="AO30">
        <v>31</v>
      </c>
      <c r="AP30">
        <v>8.3000000000000007</v>
      </c>
      <c r="AQ30">
        <v>2890.9</v>
      </c>
      <c r="AR30">
        <v>129.5</v>
      </c>
      <c r="AS30">
        <v>8.09</v>
      </c>
      <c r="AT30">
        <v>13.27</v>
      </c>
      <c r="AU30">
        <v>50.96</v>
      </c>
      <c r="AV30">
        <v>913.5</v>
      </c>
      <c r="AW30">
        <v>26.18</v>
      </c>
      <c r="AX30">
        <v>423.5</v>
      </c>
      <c r="AY30">
        <v>31.3</v>
      </c>
      <c r="AZ30">
        <v>7.96</v>
      </c>
      <c r="BA30">
        <v>35.840000000000003</v>
      </c>
      <c r="BB30">
        <v>28</v>
      </c>
      <c r="BC30">
        <v>405.3</v>
      </c>
      <c r="BD30">
        <v>51.1</v>
      </c>
      <c r="BE30">
        <v>12.1</v>
      </c>
      <c r="BF30">
        <v>8.16</v>
      </c>
      <c r="BG30">
        <v>8.0299999999999994</v>
      </c>
      <c r="BH30">
        <v>101.5</v>
      </c>
      <c r="BI30">
        <v>8.09</v>
      </c>
      <c r="BJ30">
        <v>81.2</v>
      </c>
      <c r="BK30">
        <v>8.94</v>
      </c>
      <c r="BL30">
        <v>273</v>
      </c>
      <c r="BM30">
        <v>310.10000000000002</v>
      </c>
      <c r="BN30">
        <v>62.72</v>
      </c>
      <c r="BO30">
        <v>25.34</v>
      </c>
      <c r="BP30">
        <v>78.400000000000006</v>
      </c>
      <c r="BQ30">
        <v>9.7899999999999991</v>
      </c>
      <c r="BR30">
        <v>6.53</v>
      </c>
      <c r="BS30">
        <v>204155</v>
      </c>
      <c r="BT30">
        <v>2106.86</v>
      </c>
      <c r="BU30" s="9" t="str">
        <f>WSP[[#This Row],[Tier]]&amp;" - "&amp;DOLLAR(WSP[[#This Row],[United States]],2)&amp;" USD"</f>
        <v>28 - $9.79 USD</v>
      </c>
    </row>
    <row r="31" spans="1:73" x14ac:dyDescent="0.25">
      <c r="A31">
        <v>29</v>
      </c>
      <c r="B31">
        <v>10.14</v>
      </c>
      <c r="C31">
        <v>771.4</v>
      </c>
      <c r="D31">
        <v>100.8</v>
      </c>
      <c r="E31">
        <v>12.25</v>
      </c>
      <c r="F31">
        <v>8.4499999999999993</v>
      </c>
      <c r="G31">
        <v>832.3</v>
      </c>
      <c r="H31">
        <v>8.3800000000000008</v>
      </c>
      <c r="I31">
        <v>17.62</v>
      </c>
      <c r="J31">
        <v>12.43</v>
      </c>
      <c r="K31">
        <v>10.14</v>
      </c>
      <c r="L31">
        <v>6759</v>
      </c>
      <c r="M31">
        <v>39.25</v>
      </c>
      <c r="N31">
        <v>30380</v>
      </c>
      <c r="O31">
        <v>5075</v>
      </c>
      <c r="P31">
        <v>48.72</v>
      </c>
      <c r="Q31">
        <v>8.6</v>
      </c>
      <c r="R31">
        <v>167.19</v>
      </c>
      <c r="S31">
        <v>62.16</v>
      </c>
      <c r="T31">
        <v>60.9</v>
      </c>
      <c r="U31">
        <v>8.4499999999999993</v>
      </c>
      <c r="V31">
        <v>8.18</v>
      </c>
      <c r="W31">
        <v>8.4499999999999993</v>
      </c>
      <c r="X31">
        <v>8.52</v>
      </c>
      <c r="Y31">
        <v>8.25</v>
      </c>
      <c r="Z31">
        <v>67.900000000000006</v>
      </c>
      <c r="AA31">
        <v>1592.91</v>
      </c>
      <c r="AB31">
        <v>1319</v>
      </c>
      <c r="AC31">
        <v>645.4</v>
      </c>
      <c r="AD31">
        <v>94850</v>
      </c>
      <c r="AE31">
        <v>8.25</v>
      </c>
      <c r="AF31">
        <v>44.1</v>
      </c>
      <c r="AG31">
        <v>8.31</v>
      </c>
      <c r="AH31">
        <v>1036</v>
      </c>
      <c r="AI31">
        <v>1490.3</v>
      </c>
      <c r="AJ31">
        <v>8922</v>
      </c>
      <c r="AK31">
        <v>8.3800000000000008</v>
      </c>
      <c r="AL31">
        <v>9.4</v>
      </c>
      <c r="AM31">
        <v>8.3800000000000008</v>
      </c>
      <c r="AN31">
        <v>8.67</v>
      </c>
      <c r="AO31">
        <v>32</v>
      </c>
      <c r="AP31">
        <v>8.6</v>
      </c>
      <c r="AQ31">
        <v>2994.2</v>
      </c>
      <c r="AR31">
        <v>134.4</v>
      </c>
      <c r="AS31">
        <v>8.3800000000000008</v>
      </c>
      <c r="AT31">
        <v>13.62</v>
      </c>
      <c r="AU31">
        <v>53.2</v>
      </c>
      <c r="AV31">
        <v>946.4</v>
      </c>
      <c r="AW31">
        <v>27.09</v>
      </c>
      <c r="AX31">
        <v>439.25</v>
      </c>
      <c r="AY31">
        <v>32.72</v>
      </c>
      <c r="AZ31">
        <v>8.25</v>
      </c>
      <c r="BA31">
        <v>37.17</v>
      </c>
      <c r="BB31">
        <v>28.96</v>
      </c>
      <c r="BC31">
        <v>412.3</v>
      </c>
      <c r="BD31">
        <v>53.2</v>
      </c>
      <c r="BE31">
        <v>12.56</v>
      </c>
      <c r="BF31">
        <v>8.4499999999999993</v>
      </c>
      <c r="BG31">
        <v>8.31</v>
      </c>
      <c r="BH31">
        <v>102.9</v>
      </c>
      <c r="BI31">
        <v>8.3800000000000008</v>
      </c>
      <c r="BJ31">
        <v>82.32</v>
      </c>
      <c r="BK31">
        <v>9.33</v>
      </c>
      <c r="BL31">
        <v>283</v>
      </c>
      <c r="BM31">
        <v>321.3</v>
      </c>
      <c r="BN31">
        <v>64.959999999999994</v>
      </c>
      <c r="BO31">
        <v>26.32</v>
      </c>
      <c r="BP31">
        <v>81.2</v>
      </c>
      <c r="BQ31">
        <v>10.14</v>
      </c>
      <c r="BR31">
        <v>6.76</v>
      </c>
      <c r="BS31">
        <v>211449</v>
      </c>
      <c r="BT31">
        <v>2182.1799999999998</v>
      </c>
      <c r="BU31" s="9" t="str">
        <f>WSP[[#This Row],[Tier]]&amp;" - "&amp;DOLLAR(WSP[[#This Row],[United States]],2)&amp;" USD"</f>
        <v>29 - $10.14 USD</v>
      </c>
    </row>
    <row r="32" spans="1:73" x14ac:dyDescent="0.25">
      <c r="A32">
        <v>30</v>
      </c>
      <c r="B32">
        <v>10.49</v>
      </c>
      <c r="C32">
        <v>798</v>
      </c>
      <c r="D32">
        <v>104.3</v>
      </c>
      <c r="E32">
        <v>12.7</v>
      </c>
      <c r="F32">
        <v>8.74</v>
      </c>
      <c r="G32">
        <v>861</v>
      </c>
      <c r="H32">
        <v>8.67</v>
      </c>
      <c r="I32">
        <v>18.25</v>
      </c>
      <c r="J32">
        <v>12.83</v>
      </c>
      <c r="K32">
        <v>10.49</v>
      </c>
      <c r="L32">
        <v>6930</v>
      </c>
      <c r="M32">
        <v>40.630000000000003</v>
      </c>
      <c r="N32">
        <v>31430</v>
      </c>
      <c r="O32">
        <v>5250</v>
      </c>
      <c r="P32">
        <v>50.4</v>
      </c>
      <c r="Q32">
        <v>8.89</v>
      </c>
      <c r="R32">
        <v>172.98</v>
      </c>
      <c r="S32">
        <v>64.400000000000006</v>
      </c>
      <c r="T32">
        <v>63</v>
      </c>
      <c r="U32">
        <v>8.74</v>
      </c>
      <c r="V32">
        <v>8.4600000000000009</v>
      </c>
      <c r="W32">
        <v>8.74</v>
      </c>
      <c r="X32">
        <v>8.82</v>
      </c>
      <c r="Y32">
        <v>8.5299999999999994</v>
      </c>
      <c r="Z32">
        <v>69.3</v>
      </c>
      <c r="AA32">
        <v>1648.03</v>
      </c>
      <c r="AB32">
        <v>1364</v>
      </c>
      <c r="AC32">
        <v>658</v>
      </c>
      <c r="AD32">
        <v>98000</v>
      </c>
      <c r="AE32">
        <v>8.5299999999999994</v>
      </c>
      <c r="AF32">
        <v>45.5</v>
      </c>
      <c r="AG32">
        <v>8.6</v>
      </c>
      <c r="AH32">
        <v>1050</v>
      </c>
      <c r="AI32">
        <v>1539.3</v>
      </c>
      <c r="AJ32">
        <v>9227</v>
      </c>
      <c r="AK32">
        <v>8.67</v>
      </c>
      <c r="AL32">
        <v>9.7200000000000006</v>
      </c>
      <c r="AM32">
        <v>8.67</v>
      </c>
      <c r="AN32">
        <v>8.9700000000000006</v>
      </c>
      <c r="AO32">
        <v>34</v>
      </c>
      <c r="AP32">
        <v>8.89</v>
      </c>
      <c r="AQ32">
        <v>3097.5</v>
      </c>
      <c r="AR32">
        <v>139.30000000000001</v>
      </c>
      <c r="AS32">
        <v>8.67</v>
      </c>
      <c r="AT32">
        <v>13.97</v>
      </c>
      <c r="AU32">
        <v>55.44</v>
      </c>
      <c r="AV32">
        <v>979.3</v>
      </c>
      <c r="AW32">
        <v>28</v>
      </c>
      <c r="AX32">
        <v>455</v>
      </c>
      <c r="AY32">
        <v>34.14</v>
      </c>
      <c r="AZ32">
        <v>8.5299999999999994</v>
      </c>
      <c r="BA32">
        <v>38.5</v>
      </c>
      <c r="BB32">
        <v>29.92</v>
      </c>
      <c r="BC32">
        <v>419.3</v>
      </c>
      <c r="BD32">
        <v>55.3</v>
      </c>
      <c r="BE32">
        <v>13.02</v>
      </c>
      <c r="BF32">
        <v>8.74</v>
      </c>
      <c r="BG32">
        <v>8.6</v>
      </c>
      <c r="BH32">
        <v>104.3</v>
      </c>
      <c r="BI32">
        <v>8.67</v>
      </c>
      <c r="BJ32">
        <v>83.44</v>
      </c>
      <c r="BK32">
        <v>9.7200000000000006</v>
      </c>
      <c r="BL32">
        <v>293</v>
      </c>
      <c r="BM32">
        <v>332.5</v>
      </c>
      <c r="BN32">
        <v>67.2</v>
      </c>
      <c r="BO32">
        <v>27.3</v>
      </c>
      <c r="BP32">
        <v>84</v>
      </c>
      <c r="BQ32">
        <v>10.49</v>
      </c>
      <c r="BR32">
        <v>6.99</v>
      </c>
      <c r="BS32">
        <v>218743</v>
      </c>
      <c r="BT32">
        <v>2257.5</v>
      </c>
      <c r="BU32" s="9" t="str">
        <f>WSP[[#This Row],[Tier]]&amp;" - "&amp;DOLLAR(WSP[[#This Row],[United States]],2)&amp;" USD"</f>
        <v>30 - $10.49 USD</v>
      </c>
    </row>
    <row r="33" spans="1:73" x14ac:dyDescent="0.25">
      <c r="A33">
        <v>31</v>
      </c>
      <c r="B33">
        <v>10.84</v>
      </c>
      <c r="C33">
        <v>824.6</v>
      </c>
      <c r="D33">
        <v>107.8</v>
      </c>
      <c r="E33">
        <v>13.14</v>
      </c>
      <c r="F33">
        <v>9.0399999999999991</v>
      </c>
      <c r="G33">
        <v>889.7</v>
      </c>
      <c r="H33">
        <v>8.9600000000000009</v>
      </c>
      <c r="I33">
        <v>18.88</v>
      </c>
      <c r="J33">
        <v>13.3</v>
      </c>
      <c r="K33">
        <v>10.84</v>
      </c>
      <c r="L33">
        <v>7280</v>
      </c>
      <c r="M33">
        <v>42.01</v>
      </c>
      <c r="N33">
        <v>31780</v>
      </c>
      <c r="O33">
        <v>5425</v>
      </c>
      <c r="P33">
        <v>52.08</v>
      </c>
      <c r="Q33">
        <v>9.19</v>
      </c>
      <c r="R33">
        <v>178.76</v>
      </c>
      <c r="S33">
        <v>66.64</v>
      </c>
      <c r="T33">
        <v>65.099999999999994</v>
      </c>
      <c r="U33">
        <v>9.0399999999999991</v>
      </c>
      <c r="V33">
        <v>8.74</v>
      </c>
      <c r="W33">
        <v>9.0399999999999991</v>
      </c>
      <c r="X33">
        <v>9.11</v>
      </c>
      <c r="Y33">
        <v>8.82</v>
      </c>
      <c r="Z33">
        <v>70.7</v>
      </c>
      <c r="AA33">
        <v>1703.15</v>
      </c>
      <c r="AB33">
        <v>1410</v>
      </c>
      <c r="AC33">
        <v>670.6</v>
      </c>
      <c r="AD33">
        <v>101500</v>
      </c>
      <c r="AE33">
        <v>8.82</v>
      </c>
      <c r="AF33">
        <v>47.25</v>
      </c>
      <c r="AG33">
        <v>8.89</v>
      </c>
      <c r="AH33">
        <v>1106</v>
      </c>
      <c r="AI33">
        <v>1595.3</v>
      </c>
      <c r="AJ33">
        <v>9545</v>
      </c>
      <c r="AK33">
        <v>8.9600000000000009</v>
      </c>
      <c r="AL33">
        <v>9.98</v>
      </c>
      <c r="AM33">
        <v>8.9600000000000009</v>
      </c>
      <c r="AN33">
        <v>9.27</v>
      </c>
      <c r="AO33">
        <v>34</v>
      </c>
      <c r="AP33">
        <v>9.19</v>
      </c>
      <c r="AQ33">
        <v>3200.7</v>
      </c>
      <c r="AR33">
        <v>142.80000000000001</v>
      </c>
      <c r="AS33">
        <v>8.9600000000000009</v>
      </c>
      <c r="AT33">
        <v>14.32</v>
      </c>
      <c r="AU33">
        <v>58.24</v>
      </c>
      <c r="AV33">
        <v>1014.3</v>
      </c>
      <c r="AW33">
        <v>28.98</v>
      </c>
      <c r="AX33">
        <v>470.05</v>
      </c>
      <c r="AY33">
        <v>34.71</v>
      </c>
      <c r="AZ33">
        <v>8.82</v>
      </c>
      <c r="BA33">
        <v>39.76</v>
      </c>
      <c r="BB33">
        <v>30.94</v>
      </c>
      <c r="BC33">
        <v>426.3</v>
      </c>
      <c r="BD33">
        <v>56.7</v>
      </c>
      <c r="BE33">
        <v>13.35</v>
      </c>
      <c r="BF33">
        <v>9.0399999999999991</v>
      </c>
      <c r="BG33">
        <v>8.89</v>
      </c>
      <c r="BH33">
        <v>105.7</v>
      </c>
      <c r="BI33">
        <v>8.9600000000000009</v>
      </c>
      <c r="BJ33">
        <v>86.24</v>
      </c>
      <c r="BK33">
        <v>9.98</v>
      </c>
      <c r="BL33">
        <v>300</v>
      </c>
      <c r="BM33">
        <v>343.7</v>
      </c>
      <c r="BN33">
        <v>69.44</v>
      </c>
      <c r="BO33">
        <v>28</v>
      </c>
      <c r="BP33">
        <v>86.8</v>
      </c>
      <c r="BQ33">
        <v>10.84</v>
      </c>
      <c r="BR33">
        <v>7.23</v>
      </c>
      <c r="BS33">
        <v>226030</v>
      </c>
      <c r="BT33">
        <v>2332.8200000000002</v>
      </c>
      <c r="BU33" s="9" t="str">
        <f>WSP[[#This Row],[Tier]]&amp;" - "&amp;DOLLAR(WSP[[#This Row],[United States]],2)&amp;" USD"</f>
        <v>31 - $10.84 USD</v>
      </c>
    </row>
    <row r="34" spans="1:73" x14ac:dyDescent="0.25">
      <c r="A34">
        <v>32</v>
      </c>
      <c r="B34">
        <v>11.19</v>
      </c>
      <c r="C34">
        <v>851.2</v>
      </c>
      <c r="D34">
        <v>111.3</v>
      </c>
      <c r="E34">
        <v>13.59</v>
      </c>
      <c r="F34">
        <v>9.33</v>
      </c>
      <c r="G34">
        <v>918.4</v>
      </c>
      <c r="H34">
        <v>9.25</v>
      </c>
      <c r="I34">
        <v>19.510000000000002</v>
      </c>
      <c r="J34">
        <v>13.77</v>
      </c>
      <c r="K34">
        <v>11.19</v>
      </c>
      <c r="L34">
        <v>7630</v>
      </c>
      <c r="M34">
        <v>43.39</v>
      </c>
      <c r="N34">
        <v>32130</v>
      </c>
      <c r="O34">
        <v>5600</v>
      </c>
      <c r="P34">
        <v>53.76</v>
      </c>
      <c r="Q34">
        <v>9.49</v>
      </c>
      <c r="R34">
        <v>184.55</v>
      </c>
      <c r="S34">
        <v>68.88</v>
      </c>
      <c r="T34">
        <v>67.2</v>
      </c>
      <c r="U34">
        <v>9.33</v>
      </c>
      <c r="V34">
        <v>9.0299999999999994</v>
      </c>
      <c r="W34">
        <v>9.33</v>
      </c>
      <c r="X34">
        <v>9.41</v>
      </c>
      <c r="Y34">
        <v>9.1</v>
      </c>
      <c r="Z34">
        <v>72.099999999999994</v>
      </c>
      <c r="AA34">
        <v>1758.27</v>
      </c>
      <c r="AB34">
        <v>1455</v>
      </c>
      <c r="AC34">
        <v>683.2</v>
      </c>
      <c r="AD34">
        <v>105000</v>
      </c>
      <c r="AE34">
        <v>9.1</v>
      </c>
      <c r="AF34">
        <v>49</v>
      </c>
      <c r="AG34">
        <v>9.17</v>
      </c>
      <c r="AH34">
        <v>1120</v>
      </c>
      <c r="AI34">
        <v>1651.3</v>
      </c>
      <c r="AJ34">
        <v>9864</v>
      </c>
      <c r="AK34">
        <v>9.25</v>
      </c>
      <c r="AL34">
        <v>10.24</v>
      </c>
      <c r="AM34">
        <v>9.25</v>
      </c>
      <c r="AN34">
        <v>9.57</v>
      </c>
      <c r="AO34">
        <v>36</v>
      </c>
      <c r="AP34">
        <v>9.49</v>
      </c>
      <c r="AQ34">
        <v>3303.9</v>
      </c>
      <c r="AR34">
        <v>146.30000000000001</v>
      </c>
      <c r="AS34">
        <v>9.25</v>
      </c>
      <c r="AT34">
        <v>14.67</v>
      </c>
      <c r="AU34">
        <v>61.04</v>
      </c>
      <c r="AV34">
        <v>1049.3</v>
      </c>
      <c r="AW34">
        <v>29.96</v>
      </c>
      <c r="AX34">
        <v>485.1</v>
      </c>
      <c r="AY34">
        <v>35.28</v>
      </c>
      <c r="AZ34">
        <v>9.1</v>
      </c>
      <c r="BA34">
        <v>41.02</v>
      </c>
      <c r="BB34">
        <v>31.95</v>
      </c>
      <c r="BC34">
        <v>433.3</v>
      </c>
      <c r="BD34">
        <v>58.1</v>
      </c>
      <c r="BE34">
        <v>13.67</v>
      </c>
      <c r="BF34">
        <v>9.33</v>
      </c>
      <c r="BG34">
        <v>9.17</v>
      </c>
      <c r="BH34">
        <v>107.1</v>
      </c>
      <c r="BI34">
        <v>9.25</v>
      </c>
      <c r="BJ34">
        <v>89.04</v>
      </c>
      <c r="BK34">
        <v>10.24</v>
      </c>
      <c r="BL34">
        <v>307</v>
      </c>
      <c r="BM34">
        <v>354.9</v>
      </c>
      <c r="BN34">
        <v>71.680000000000007</v>
      </c>
      <c r="BO34">
        <v>28.7</v>
      </c>
      <c r="BP34">
        <v>89.6</v>
      </c>
      <c r="BQ34">
        <v>11.19</v>
      </c>
      <c r="BR34">
        <v>7.46</v>
      </c>
      <c r="BS34">
        <v>233317</v>
      </c>
      <c r="BT34">
        <v>2408.14</v>
      </c>
      <c r="BU34" s="9" t="str">
        <f>WSP[[#This Row],[Tier]]&amp;" - "&amp;DOLLAR(WSP[[#This Row],[United States]],2)&amp;" USD"</f>
        <v>32 - $11.19 USD</v>
      </c>
    </row>
    <row r="35" spans="1:73" x14ac:dyDescent="0.25">
      <c r="A35">
        <v>33</v>
      </c>
      <c r="B35">
        <v>11.54</v>
      </c>
      <c r="C35">
        <v>877.8</v>
      </c>
      <c r="D35">
        <v>114.8</v>
      </c>
      <c r="E35">
        <v>13.97</v>
      </c>
      <c r="F35">
        <v>9.6199999999999992</v>
      </c>
      <c r="G35">
        <v>947.1</v>
      </c>
      <c r="H35">
        <v>9.5399999999999991</v>
      </c>
      <c r="I35">
        <v>20.13</v>
      </c>
      <c r="J35">
        <v>14.23</v>
      </c>
      <c r="K35">
        <v>11.54</v>
      </c>
      <c r="L35">
        <v>7980</v>
      </c>
      <c r="M35">
        <v>44.76</v>
      </c>
      <c r="N35">
        <v>32480</v>
      </c>
      <c r="O35">
        <v>5775</v>
      </c>
      <c r="P35">
        <v>55.44</v>
      </c>
      <c r="Q35">
        <v>9.7799999999999994</v>
      </c>
      <c r="R35">
        <v>190.33</v>
      </c>
      <c r="S35">
        <v>71.12</v>
      </c>
      <c r="T35">
        <v>69.3</v>
      </c>
      <c r="U35">
        <v>9.6199999999999992</v>
      </c>
      <c r="V35">
        <v>9.31</v>
      </c>
      <c r="W35">
        <v>9.6199999999999992</v>
      </c>
      <c r="X35">
        <v>9.6999999999999993</v>
      </c>
      <c r="Y35">
        <v>9.3800000000000008</v>
      </c>
      <c r="Z35">
        <v>73.5</v>
      </c>
      <c r="AA35">
        <v>1813.39</v>
      </c>
      <c r="AB35">
        <v>1501</v>
      </c>
      <c r="AC35">
        <v>695.8</v>
      </c>
      <c r="AD35">
        <v>108500</v>
      </c>
      <c r="AE35">
        <v>9.3800000000000008</v>
      </c>
      <c r="AF35">
        <v>50.75</v>
      </c>
      <c r="AG35">
        <v>9.4600000000000009</v>
      </c>
      <c r="AH35">
        <v>1176</v>
      </c>
      <c r="AI35">
        <v>1707.3</v>
      </c>
      <c r="AJ35">
        <v>10182</v>
      </c>
      <c r="AK35">
        <v>9.5399999999999991</v>
      </c>
      <c r="AL35">
        <v>10.5</v>
      </c>
      <c r="AM35">
        <v>9.5399999999999991</v>
      </c>
      <c r="AN35">
        <v>9.8699999999999992</v>
      </c>
      <c r="AO35">
        <v>36</v>
      </c>
      <c r="AP35">
        <v>9.7799999999999994</v>
      </c>
      <c r="AQ35">
        <v>3407</v>
      </c>
      <c r="AR35">
        <v>149.80000000000001</v>
      </c>
      <c r="AS35">
        <v>9.5399999999999991</v>
      </c>
      <c r="AT35">
        <v>15.02</v>
      </c>
      <c r="AU35">
        <v>63.84</v>
      </c>
      <c r="AV35">
        <v>1084.3</v>
      </c>
      <c r="AW35">
        <v>30.94</v>
      </c>
      <c r="AX35">
        <v>500.15</v>
      </c>
      <c r="AY35">
        <v>35.85</v>
      </c>
      <c r="AZ35">
        <v>9.3800000000000008</v>
      </c>
      <c r="BA35">
        <v>42.28</v>
      </c>
      <c r="BB35">
        <v>32.97</v>
      </c>
      <c r="BC35">
        <v>440.3</v>
      </c>
      <c r="BD35">
        <v>59.5</v>
      </c>
      <c r="BE35">
        <v>14</v>
      </c>
      <c r="BF35">
        <v>9.6199999999999992</v>
      </c>
      <c r="BG35">
        <v>9.4600000000000009</v>
      </c>
      <c r="BH35">
        <v>108.5</v>
      </c>
      <c r="BI35">
        <v>9.5399999999999991</v>
      </c>
      <c r="BJ35">
        <v>91.84</v>
      </c>
      <c r="BK35">
        <v>10.5</v>
      </c>
      <c r="BL35">
        <v>313</v>
      </c>
      <c r="BM35">
        <v>366.1</v>
      </c>
      <c r="BN35">
        <v>73.92</v>
      </c>
      <c r="BO35">
        <v>29.4</v>
      </c>
      <c r="BP35">
        <v>92.4</v>
      </c>
      <c r="BQ35">
        <v>11.54</v>
      </c>
      <c r="BR35">
        <v>7.69</v>
      </c>
      <c r="BS35">
        <v>240604</v>
      </c>
      <c r="BT35">
        <v>2483.46</v>
      </c>
      <c r="BU35" s="9" t="str">
        <f>WSP[[#This Row],[Tier]]&amp;" - "&amp;DOLLAR(WSP[[#This Row],[United States]],2)&amp;" USD"</f>
        <v>33 - $11.54 USD</v>
      </c>
    </row>
    <row r="36" spans="1:73" x14ac:dyDescent="0.25">
      <c r="A36">
        <v>34</v>
      </c>
      <c r="B36">
        <v>11.89</v>
      </c>
      <c r="C36">
        <v>904.4</v>
      </c>
      <c r="D36">
        <v>118.3</v>
      </c>
      <c r="E36">
        <v>14.48</v>
      </c>
      <c r="F36">
        <v>9.91</v>
      </c>
      <c r="G36">
        <v>975.8</v>
      </c>
      <c r="H36">
        <v>9.83</v>
      </c>
      <c r="I36">
        <v>20.76</v>
      </c>
      <c r="J36">
        <v>14.7</v>
      </c>
      <c r="K36">
        <v>11.89</v>
      </c>
      <c r="L36">
        <v>8330</v>
      </c>
      <c r="M36">
        <v>46.14</v>
      </c>
      <c r="N36">
        <v>32830</v>
      </c>
      <c r="O36">
        <v>5950</v>
      </c>
      <c r="P36">
        <v>57.12</v>
      </c>
      <c r="Q36">
        <v>10.08</v>
      </c>
      <c r="R36">
        <v>196.12</v>
      </c>
      <c r="S36">
        <v>73.36</v>
      </c>
      <c r="T36">
        <v>71.400000000000006</v>
      </c>
      <c r="U36">
        <v>9.91</v>
      </c>
      <c r="V36">
        <v>9.59</v>
      </c>
      <c r="W36">
        <v>9.91</v>
      </c>
      <c r="X36">
        <v>9.99</v>
      </c>
      <c r="Y36">
        <v>9.67</v>
      </c>
      <c r="Z36">
        <v>74.900000000000006</v>
      </c>
      <c r="AA36">
        <v>1868.5</v>
      </c>
      <c r="AB36">
        <v>1546</v>
      </c>
      <c r="AC36">
        <v>708.4</v>
      </c>
      <c r="AD36">
        <v>112000</v>
      </c>
      <c r="AE36">
        <v>9.67</v>
      </c>
      <c r="AF36">
        <v>52.5</v>
      </c>
      <c r="AG36">
        <v>9.75</v>
      </c>
      <c r="AH36">
        <v>1190</v>
      </c>
      <c r="AI36">
        <v>1763.3</v>
      </c>
      <c r="AJ36">
        <v>10500</v>
      </c>
      <c r="AK36">
        <v>9.83</v>
      </c>
      <c r="AL36">
        <v>10.76</v>
      </c>
      <c r="AM36">
        <v>9.83</v>
      </c>
      <c r="AN36">
        <v>10.16</v>
      </c>
      <c r="AO36">
        <v>38</v>
      </c>
      <c r="AP36">
        <v>10.08</v>
      </c>
      <c r="AQ36">
        <v>3510.2</v>
      </c>
      <c r="AR36">
        <v>153.30000000000001</v>
      </c>
      <c r="AS36">
        <v>9.83</v>
      </c>
      <c r="AT36">
        <v>15.37</v>
      </c>
      <c r="AU36">
        <v>66.64</v>
      </c>
      <c r="AV36">
        <v>1119.3</v>
      </c>
      <c r="AW36">
        <v>31.92</v>
      </c>
      <c r="AX36">
        <v>515.20000000000005</v>
      </c>
      <c r="AY36">
        <v>36.42</v>
      </c>
      <c r="AZ36">
        <v>9.67</v>
      </c>
      <c r="BA36">
        <v>43.54</v>
      </c>
      <c r="BB36">
        <v>33.979999999999997</v>
      </c>
      <c r="BC36">
        <v>447.3</v>
      </c>
      <c r="BD36">
        <v>60.9</v>
      </c>
      <c r="BE36">
        <v>14.33</v>
      </c>
      <c r="BF36">
        <v>9.91</v>
      </c>
      <c r="BG36">
        <v>9.75</v>
      </c>
      <c r="BH36">
        <v>109.9</v>
      </c>
      <c r="BI36">
        <v>9.83</v>
      </c>
      <c r="BJ36">
        <v>94.64</v>
      </c>
      <c r="BK36">
        <v>10.76</v>
      </c>
      <c r="BL36">
        <v>320</v>
      </c>
      <c r="BM36">
        <v>377.3</v>
      </c>
      <c r="BN36">
        <v>76.16</v>
      </c>
      <c r="BO36">
        <v>30.1</v>
      </c>
      <c r="BP36">
        <v>95.2</v>
      </c>
      <c r="BQ36">
        <v>11.89</v>
      </c>
      <c r="BR36">
        <v>7.93</v>
      </c>
      <c r="BS36">
        <v>247891</v>
      </c>
      <c r="BT36">
        <v>2558.7800000000002</v>
      </c>
      <c r="BU36" s="9" t="str">
        <f>WSP[[#This Row],[Tier]]&amp;" - "&amp;DOLLAR(WSP[[#This Row],[United States]],2)&amp;" USD"</f>
        <v>34 - $11.89 USD</v>
      </c>
    </row>
    <row r="37" spans="1:73" x14ac:dyDescent="0.25">
      <c r="A37">
        <v>35</v>
      </c>
      <c r="B37">
        <v>12.24</v>
      </c>
      <c r="C37">
        <v>931</v>
      </c>
      <c r="D37">
        <v>121.8</v>
      </c>
      <c r="E37">
        <v>14.92</v>
      </c>
      <c r="F37">
        <v>10.199999999999999</v>
      </c>
      <c r="G37">
        <v>1004.5</v>
      </c>
      <c r="H37">
        <v>10.119999999999999</v>
      </c>
      <c r="I37">
        <v>21.39</v>
      </c>
      <c r="J37">
        <v>15.17</v>
      </c>
      <c r="K37">
        <v>12.24</v>
      </c>
      <c r="L37">
        <v>8680</v>
      </c>
      <c r="M37">
        <v>47.52</v>
      </c>
      <c r="N37">
        <v>33180</v>
      </c>
      <c r="O37">
        <v>6125</v>
      </c>
      <c r="P37">
        <v>58.8</v>
      </c>
      <c r="Q37">
        <v>10.38</v>
      </c>
      <c r="R37">
        <v>201.9</v>
      </c>
      <c r="S37">
        <v>75.599999999999994</v>
      </c>
      <c r="T37">
        <v>73.5</v>
      </c>
      <c r="U37">
        <v>10.199999999999999</v>
      </c>
      <c r="V37">
        <v>9.8699999999999992</v>
      </c>
      <c r="W37">
        <v>10.199999999999999</v>
      </c>
      <c r="X37">
        <v>10.29</v>
      </c>
      <c r="Y37">
        <v>9.9499999999999993</v>
      </c>
      <c r="Z37">
        <v>76.3</v>
      </c>
      <c r="AA37">
        <v>1923.62</v>
      </c>
      <c r="AB37">
        <v>1592</v>
      </c>
      <c r="AC37">
        <v>721</v>
      </c>
      <c r="AD37">
        <v>115500</v>
      </c>
      <c r="AE37">
        <v>9.9499999999999993</v>
      </c>
      <c r="AF37">
        <v>54.25</v>
      </c>
      <c r="AG37">
        <v>10.039999999999999</v>
      </c>
      <c r="AH37">
        <v>1246</v>
      </c>
      <c r="AI37">
        <v>1819.3</v>
      </c>
      <c r="AJ37">
        <v>10818</v>
      </c>
      <c r="AK37">
        <v>10.119999999999999</v>
      </c>
      <c r="AL37">
        <v>11.02</v>
      </c>
      <c r="AM37">
        <v>10.119999999999999</v>
      </c>
      <c r="AN37">
        <v>10.46</v>
      </c>
      <c r="AO37">
        <v>39</v>
      </c>
      <c r="AP37">
        <v>10.38</v>
      </c>
      <c r="AQ37">
        <v>3613.4</v>
      </c>
      <c r="AR37">
        <v>156.80000000000001</v>
      </c>
      <c r="AS37">
        <v>10.119999999999999</v>
      </c>
      <c r="AT37">
        <v>15.72</v>
      </c>
      <c r="AU37">
        <v>69.44</v>
      </c>
      <c r="AV37">
        <v>1154.3</v>
      </c>
      <c r="AW37">
        <v>32.9</v>
      </c>
      <c r="AX37">
        <v>530.25</v>
      </c>
      <c r="AY37">
        <v>36.99</v>
      </c>
      <c r="AZ37">
        <v>9.9499999999999993</v>
      </c>
      <c r="BA37">
        <v>44.8</v>
      </c>
      <c r="BB37">
        <v>35</v>
      </c>
      <c r="BC37">
        <v>454.3</v>
      </c>
      <c r="BD37">
        <v>62.3</v>
      </c>
      <c r="BE37">
        <v>14.65</v>
      </c>
      <c r="BF37">
        <v>10.199999999999999</v>
      </c>
      <c r="BG37">
        <v>10.039999999999999</v>
      </c>
      <c r="BH37">
        <v>111.3</v>
      </c>
      <c r="BI37">
        <v>10.119999999999999</v>
      </c>
      <c r="BJ37">
        <v>97.44</v>
      </c>
      <c r="BK37">
        <v>11.02</v>
      </c>
      <c r="BL37">
        <v>327</v>
      </c>
      <c r="BM37">
        <v>388.5</v>
      </c>
      <c r="BN37">
        <v>78.400000000000006</v>
      </c>
      <c r="BO37">
        <v>30.8</v>
      </c>
      <c r="BP37">
        <v>98</v>
      </c>
      <c r="BQ37">
        <v>12.24</v>
      </c>
      <c r="BR37">
        <v>8.16</v>
      </c>
      <c r="BS37">
        <v>255178</v>
      </c>
      <c r="BT37">
        <v>2634.1</v>
      </c>
      <c r="BU37" s="9" t="str">
        <f>WSP[[#This Row],[Tier]]&amp;" - "&amp;DOLLAR(WSP[[#This Row],[United States]],2)&amp;" USD"</f>
        <v>35 - $12.24 USD</v>
      </c>
    </row>
    <row r="38" spans="1:73" x14ac:dyDescent="0.25">
      <c r="A38">
        <v>36</v>
      </c>
      <c r="B38">
        <v>12.59</v>
      </c>
      <c r="C38">
        <v>957.6</v>
      </c>
      <c r="D38">
        <v>125.3</v>
      </c>
      <c r="E38">
        <v>15.37</v>
      </c>
      <c r="F38">
        <v>10.49</v>
      </c>
      <c r="G38">
        <v>1033.2</v>
      </c>
      <c r="H38">
        <v>10.41</v>
      </c>
      <c r="I38">
        <v>22.02</v>
      </c>
      <c r="J38">
        <v>15.63</v>
      </c>
      <c r="K38">
        <v>12.59</v>
      </c>
      <c r="L38">
        <v>9030</v>
      </c>
      <c r="M38">
        <v>48.9</v>
      </c>
      <c r="N38">
        <v>33530</v>
      </c>
      <c r="O38">
        <v>6300</v>
      </c>
      <c r="P38">
        <v>60.48</v>
      </c>
      <c r="Q38">
        <v>10.67</v>
      </c>
      <c r="R38">
        <v>207.69</v>
      </c>
      <c r="S38">
        <v>77.84</v>
      </c>
      <c r="T38">
        <v>75.599999999999994</v>
      </c>
      <c r="U38">
        <v>10.49</v>
      </c>
      <c r="V38">
        <v>10.16</v>
      </c>
      <c r="W38">
        <v>10.49</v>
      </c>
      <c r="X38">
        <v>10.58</v>
      </c>
      <c r="Y38">
        <v>10.24</v>
      </c>
      <c r="Z38">
        <v>77.7</v>
      </c>
      <c r="AA38">
        <v>1978.74</v>
      </c>
      <c r="AB38">
        <v>1637</v>
      </c>
      <c r="AC38">
        <v>733.6</v>
      </c>
      <c r="AD38">
        <v>119000</v>
      </c>
      <c r="AE38">
        <v>10.24</v>
      </c>
      <c r="AF38">
        <v>56</v>
      </c>
      <c r="AG38">
        <v>10.32</v>
      </c>
      <c r="AH38">
        <v>1260</v>
      </c>
      <c r="AI38">
        <v>1875.3</v>
      </c>
      <c r="AJ38">
        <v>11136</v>
      </c>
      <c r="AK38">
        <v>10.41</v>
      </c>
      <c r="AL38">
        <v>11.28</v>
      </c>
      <c r="AM38">
        <v>10.41</v>
      </c>
      <c r="AN38">
        <v>10.76</v>
      </c>
      <c r="AO38">
        <v>40</v>
      </c>
      <c r="AP38">
        <v>10.67</v>
      </c>
      <c r="AQ38">
        <v>3716.6</v>
      </c>
      <c r="AR38">
        <v>160.30000000000001</v>
      </c>
      <c r="AS38">
        <v>10.41</v>
      </c>
      <c r="AT38">
        <v>16.07</v>
      </c>
      <c r="AU38">
        <v>72.239999999999995</v>
      </c>
      <c r="AV38">
        <v>1189.3</v>
      </c>
      <c r="AW38">
        <v>33.880000000000003</v>
      </c>
      <c r="AX38">
        <v>545.29999999999995</v>
      </c>
      <c r="AY38">
        <v>37.56</v>
      </c>
      <c r="AZ38">
        <v>10.24</v>
      </c>
      <c r="BA38">
        <v>46.06</v>
      </c>
      <c r="BB38">
        <v>36.020000000000003</v>
      </c>
      <c r="BC38">
        <v>461.3</v>
      </c>
      <c r="BD38">
        <v>63.7</v>
      </c>
      <c r="BE38">
        <v>14.98</v>
      </c>
      <c r="BF38">
        <v>10.49</v>
      </c>
      <c r="BG38">
        <v>10.32</v>
      </c>
      <c r="BH38">
        <v>112.7</v>
      </c>
      <c r="BI38">
        <v>10.41</v>
      </c>
      <c r="BJ38">
        <v>100.24</v>
      </c>
      <c r="BK38">
        <v>11.28</v>
      </c>
      <c r="BL38">
        <v>333</v>
      </c>
      <c r="BM38">
        <v>399.7</v>
      </c>
      <c r="BN38">
        <v>80.64</v>
      </c>
      <c r="BO38">
        <v>31.5</v>
      </c>
      <c r="BP38">
        <v>100.8</v>
      </c>
      <c r="BQ38">
        <v>12.59</v>
      </c>
      <c r="BR38">
        <v>8.39</v>
      </c>
      <c r="BS38">
        <v>262465</v>
      </c>
      <c r="BT38">
        <v>2709.42</v>
      </c>
      <c r="BU38" s="9" t="str">
        <f>WSP[[#This Row],[Tier]]&amp;" - "&amp;DOLLAR(WSP[[#This Row],[United States]],2)&amp;" USD"</f>
        <v>36 - $12.59 USD</v>
      </c>
    </row>
    <row r="39" spans="1:73" x14ac:dyDescent="0.25">
      <c r="A39">
        <v>37</v>
      </c>
      <c r="B39">
        <v>12.94</v>
      </c>
      <c r="C39">
        <v>984.2</v>
      </c>
      <c r="D39">
        <v>128.80000000000001</v>
      </c>
      <c r="E39">
        <v>15.88</v>
      </c>
      <c r="F39">
        <v>10.79</v>
      </c>
      <c r="G39">
        <v>1061.9000000000001</v>
      </c>
      <c r="H39">
        <v>10.7</v>
      </c>
      <c r="I39">
        <v>22.65</v>
      </c>
      <c r="J39">
        <v>16.100000000000001</v>
      </c>
      <c r="K39">
        <v>12.94</v>
      </c>
      <c r="L39">
        <v>9380</v>
      </c>
      <c r="M39">
        <v>50.27</v>
      </c>
      <c r="N39">
        <v>33880</v>
      </c>
      <c r="O39">
        <v>6475</v>
      </c>
      <c r="P39">
        <v>62.16</v>
      </c>
      <c r="Q39">
        <v>10.97</v>
      </c>
      <c r="R39">
        <v>213.47</v>
      </c>
      <c r="S39">
        <v>80.08</v>
      </c>
      <c r="T39">
        <v>77.7</v>
      </c>
      <c r="U39">
        <v>10.79</v>
      </c>
      <c r="V39">
        <v>10.44</v>
      </c>
      <c r="W39">
        <v>10.79</v>
      </c>
      <c r="X39">
        <v>10.88</v>
      </c>
      <c r="Y39">
        <v>10.52</v>
      </c>
      <c r="Z39">
        <v>79.099999999999994</v>
      </c>
      <c r="AA39">
        <v>2033.86</v>
      </c>
      <c r="AB39">
        <v>1683</v>
      </c>
      <c r="AC39">
        <v>746.2</v>
      </c>
      <c r="AD39">
        <v>122500</v>
      </c>
      <c r="AE39">
        <v>10.52</v>
      </c>
      <c r="AF39">
        <v>57.75</v>
      </c>
      <c r="AG39">
        <v>10.61</v>
      </c>
      <c r="AH39">
        <v>1316</v>
      </c>
      <c r="AI39">
        <v>1931.3</v>
      </c>
      <c r="AJ39">
        <v>11455</v>
      </c>
      <c r="AK39">
        <v>10.7</v>
      </c>
      <c r="AL39">
        <v>11.54</v>
      </c>
      <c r="AM39">
        <v>10.7</v>
      </c>
      <c r="AN39">
        <v>11.06</v>
      </c>
      <c r="AO39">
        <v>41</v>
      </c>
      <c r="AP39">
        <v>10.97</v>
      </c>
      <c r="AQ39">
        <v>3819.8</v>
      </c>
      <c r="AR39">
        <v>163.80000000000001</v>
      </c>
      <c r="AS39">
        <v>10.7</v>
      </c>
      <c r="AT39">
        <v>16.420000000000002</v>
      </c>
      <c r="AU39">
        <v>75.040000000000006</v>
      </c>
      <c r="AV39">
        <v>1224.3</v>
      </c>
      <c r="AW39">
        <v>34.86</v>
      </c>
      <c r="AX39">
        <v>560.35</v>
      </c>
      <c r="AY39">
        <v>38.119999999999997</v>
      </c>
      <c r="AZ39">
        <v>10.52</v>
      </c>
      <c r="BA39">
        <v>47.32</v>
      </c>
      <c r="BB39">
        <v>37.03</v>
      </c>
      <c r="BC39">
        <v>468.3</v>
      </c>
      <c r="BD39">
        <v>65.099999999999994</v>
      </c>
      <c r="BE39">
        <v>15.31</v>
      </c>
      <c r="BF39">
        <v>10.79</v>
      </c>
      <c r="BG39">
        <v>10.61</v>
      </c>
      <c r="BH39">
        <v>114.1</v>
      </c>
      <c r="BI39">
        <v>10.7</v>
      </c>
      <c r="BJ39">
        <v>103.04</v>
      </c>
      <c r="BK39">
        <v>11.54</v>
      </c>
      <c r="BL39">
        <v>340</v>
      </c>
      <c r="BM39">
        <v>410.9</v>
      </c>
      <c r="BN39">
        <v>82.88</v>
      </c>
      <c r="BO39">
        <v>32.200000000000003</v>
      </c>
      <c r="BP39">
        <v>103.6</v>
      </c>
      <c r="BQ39">
        <v>12.94</v>
      </c>
      <c r="BR39">
        <v>8.74</v>
      </c>
      <c r="BS39">
        <v>269752</v>
      </c>
      <c r="BT39">
        <v>2784.74</v>
      </c>
      <c r="BU39" s="9" t="str">
        <f>WSP[[#This Row],[Tier]]&amp;" - "&amp;DOLLAR(WSP[[#This Row],[United States]],2)&amp;" USD"</f>
        <v>37 - $12.94 USD</v>
      </c>
    </row>
    <row r="40" spans="1:73" x14ac:dyDescent="0.25">
      <c r="A40">
        <v>38</v>
      </c>
      <c r="B40">
        <v>13.29</v>
      </c>
      <c r="C40">
        <v>1010.8</v>
      </c>
      <c r="D40">
        <v>132.30000000000001</v>
      </c>
      <c r="E40">
        <v>16.260000000000002</v>
      </c>
      <c r="F40">
        <v>11.08</v>
      </c>
      <c r="G40">
        <v>1090.5999999999999</v>
      </c>
      <c r="H40">
        <v>10.99</v>
      </c>
      <c r="I40">
        <v>23.28</v>
      </c>
      <c r="J40">
        <v>16.57</v>
      </c>
      <c r="K40">
        <v>13.29</v>
      </c>
      <c r="L40">
        <v>9730</v>
      </c>
      <c r="M40">
        <v>51.65</v>
      </c>
      <c r="N40">
        <v>34230</v>
      </c>
      <c r="O40">
        <v>6650</v>
      </c>
      <c r="P40">
        <v>63.84</v>
      </c>
      <c r="Q40">
        <v>11.27</v>
      </c>
      <c r="R40">
        <v>219.26</v>
      </c>
      <c r="S40">
        <v>82.32</v>
      </c>
      <c r="T40">
        <v>79.8</v>
      </c>
      <c r="U40">
        <v>11.08</v>
      </c>
      <c r="V40">
        <v>10.72</v>
      </c>
      <c r="W40">
        <v>11.08</v>
      </c>
      <c r="X40">
        <v>11.17</v>
      </c>
      <c r="Y40">
        <v>10.81</v>
      </c>
      <c r="Z40">
        <v>80.5</v>
      </c>
      <c r="AA40">
        <v>2088.98</v>
      </c>
      <c r="AB40">
        <v>1728</v>
      </c>
      <c r="AC40">
        <v>758.8</v>
      </c>
      <c r="AD40">
        <v>126000</v>
      </c>
      <c r="AE40">
        <v>10.81</v>
      </c>
      <c r="AF40">
        <v>59.5</v>
      </c>
      <c r="AG40">
        <v>10.9</v>
      </c>
      <c r="AH40">
        <v>1330</v>
      </c>
      <c r="AI40">
        <v>1987.3</v>
      </c>
      <c r="AJ40">
        <v>11773</v>
      </c>
      <c r="AK40">
        <v>10.99</v>
      </c>
      <c r="AL40">
        <v>11.8</v>
      </c>
      <c r="AM40">
        <v>10.99</v>
      </c>
      <c r="AN40">
        <v>11.36</v>
      </c>
      <c r="AO40">
        <v>42</v>
      </c>
      <c r="AP40">
        <v>11.27</v>
      </c>
      <c r="AQ40">
        <v>3922.9</v>
      </c>
      <c r="AR40">
        <v>167.3</v>
      </c>
      <c r="AS40">
        <v>10.99</v>
      </c>
      <c r="AT40">
        <v>16.77</v>
      </c>
      <c r="AU40">
        <v>77.84</v>
      </c>
      <c r="AV40">
        <v>1259.3</v>
      </c>
      <c r="AW40">
        <v>35.840000000000003</v>
      </c>
      <c r="AX40">
        <v>575.4</v>
      </c>
      <c r="AY40">
        <v>38.69</v>
      </c>
      <c r="AZ40">
        <v>10.81</v>
      </c>
      <c r="BA40">
        <v>48.58</v>
      </c>
      <c r="BB40">
        <v>38.049999999999997</v>
      </c>
      <c r="BC40">
        <v>475.3</v>
      </c>
      <c r="BD40">
        <v>66.5</v>
      </c>
      <c r="BE40">
        <v>15.64</v>
      </c>
      <c r="BF40">
        <v>11.08</v>
      </c>
      <c r="BG40">
        <v>10.9</v>
      </c>
      <c r="BH40">
        <v>115.5</v>
      </c>
      <c r="BI40">
        <v>10.99</v>
      </c>
      <c r="BJ40">
        <v>105.84</v>
      </c>
      <c r="BK40">
        <v>11.8</v>
      </c>
      <c r="BL40">
        <v>347</v>
      </c>
      <c r="BM40">
        <v>422.1</v>
      </c>
      <c r="BN40">
        <v>85.12</v>
      </c>
      <c r="BO40">
        <v>32.9</v>
      </c>
      <c r="BP40">
        <v>106.4</v>
      </c>
      <c r="BQ40">
        <v>13.29</v>
      </c>
      <c r="BR40">
        <v>8.86</v>
      </c>
      <c r="BS40">
        <v>277039</v>
      </c>
      <c r="BT40">
        <v>2860.06</v>
      </c>
      <c r="BU40" s="9" t="str">
        <f>WSP[[#This Row],[Tier]]&amp;" - "&amp;DOLLAR(WSP[[#This Row],[United States]],2)&amp;" USD"</f>
        <v>38 - $13.29 USD</v>
      </c>
    </row>
    <row r="41" spans="1:73" x14ac:dyDescent="0.25">
      <c r="A41">
        <v>39</v>
      </c>
      <c r="B41">
        <v>13.64</v>
      </c>
      <c r="C41">
        <v>1037.4000000000001</v>
      </c>
      <c r="D41">
        <v>135.80000000000001</v>
      </c>
      <c r="E41">
        <v>16.7</v>
      </c>
      <c r="F41">
        <v>11.37</v>
      </c>
      <c r="G41">
        <v>1119.3</v>
      </c>
      <c r="H41">
        <v>11.28</v>
      </c>
      <c r="I41">
        <v>23.91</v>
      </c>
      <c r="J41">
        <v>17.03</v>
      </c>
      <c r="K41">
        <v>13.64</v>
      </c>
      <c r="L41">
        <v>10080</v>
      </c>
      <c r="M41">
        <v>53.03</v>
      </c>
      <c r="N41">
        <v>34580</v>
      </c>
      <c r="O41">
        <v>6825</v>
      </c>
      <c r="P41">
        <v>65.52</v>
      </c>
      <c r="Q41">
        <v>11.56</v>
      </c>
      <c r="R41">
        <v>225.04</v>
      </c>
      <c r="S41">
        <v>84.56</v>
      </c>
      <c r="T41">
        <v>81.900000000000006</v>
      </c>
      <c r="U41">
        <v>11.37</v>
      </c>
      <c r="V41">
        <v>11</v>
      </c>
      <c r="W41">
        <v>11.37</v>
      </c>
      <c r="X41">
        <v>11.46</v>
      </c>
      <c r="Y41">
        <v>11.09</v>
      </c>
      <c r="Z41">
        <v>81.900000000000006</v>
      </c>
      <c r="AA41">
        <v>2144.09</v>
      </c>
      <c r="AB41">
        <v>1774</v>
      </c>
      <c r="AC41">
        <v>771.4</v>
      </c>
      <c r="AD41">
        <v>129500</v>
      </c>
      <c r="AE41">
        <v>11.09</v>
      </c>
      <c r="AF41">
        <v>61.25</v>
      </c>
      <c r="AG41">
        <v>11.18</v>
      </c>
      <c r="AH41">
        <v>1386</v>
      </c>
      <c r="AI41">
        <v>2043.3</v>
      </c>
      <c r="AJ41">
        <v>12091</v>
      </c>
      <c r="AK41">
        <v>11.28</v>
      </c>
      <c r="AL41">
        <v>12.06</v>
      </c>
      <c r="AM41">
        <v>11.28</v>
      </c>
      <c r="AN41">
        <v>11.66</v>
      </c>
      <c r="AO41">
        <v>43</v>
      </c>
      <c r="AP41">
        <v>11.56</v>
      </c>
      <c r="AQ41">
        <v>4026.1</v>
      </c>
      <c r="AR41">
        <v>170.8</v>
      </c>
      <c r="AS41">
        <v>11.28</v>
      </c>
      <c r="AT41">
        <v>17.12</v>
      </c>
      <c r="AU41">
        <v>80.64</v>
      </c>
      <c r="AV41">
        <v>1294.3</v>
      </c>
      <c r="AW41">
        <v>36.82</v>
      </c>
      <c r="AX41">
        <v>590.45000000000005</v>
      </c>
      <c r="AY41">
        <v>39.26</v>
      </c>
      <c r="AZ41">
        <v>11.09</v>
      </c>
      <c r="BA41">
        <v>49.84</v>
      </c>
      <c r="BB41">
        <v>39.06</v>
      </c>
      <c r="BC41">
        <v>482.3</v>
      </c>
      <c r="BD41">
        <v>67.900000000000006</v>
      </c>
      <c r="BE41">
        <v>15.96</v>
      </c>
      <c r="BF41">
        <v>11.37</v>
      </c>
      <c r="BG41">
        <v>11.18</v>
      </c>
      <c r="BH41">
        <v>116.9</v>
      </c>
      <c r="BI41">
        <v>11.28</v>
      </c>
      <c r="BJ41">
        <v>108.64</v>
      </c>
      <c r="BK41">
        <v>12.06</v>
      </c>
      <c r="BL41">
        <v>353</v>
      </c>
      <c r="BM41">
        <v>433.3</v>
      </c>
      <c r="BN41">
        <v>87.36</v>
      </c>
      <c r="BO41">
        <v>33.6</v>
      </c>
      <c r="BP41">
        <v>109.2</v>
      </c>
      <c r="BQ41">
        <v>13.64</v>
      </c>
      <c r="BR41">
        <v>9.09</v>
      </c>
      <c r="BS41">
        <v>284326</v>
      </c>
      <c r="BT41">
        <v>2935.38</v>
      </c>
      <c r="BU41" s="9" t="str">
        <f>WSP[[#This Row],[Tier]]&amp;" - "&amp;DOLLAR(WSP[[#This Row],[United States]],2)&amp;" USD"</f>
        <v>39 - $13.64 USD</v>
      </c>
    </row>
    <row r="42" spans="1:73" x14ac:dyDescent="0.25">
      <c r="A42">
        <v>40</v>
      </c>
      <c r="B42">
        <v>13.99</v>
      </c>
      <c r="C42">
        <v>1064</v>
      </c>
      <c r="D42">
        <v>139.30000000000001</v>
      </c>
      <c r="E42">
        <v>17.149999999999999</v>
      </c>
      <c r="F42">
        <v>11.66</v>
      </c>
      <c r="G42">
        <v>1148</v>
      </c>
      <c r="H42">
        <v>11.56</v>
      </c>
      <c r="I42">
        <v>24.54</v>
      </c>
      <c r="J42">
        <v>17.5</v>
      </c>
      <c r="K42">
        <v>13.99</v>
      </c>
      <c r="L42">
        <v>10430</v>
      </c>
      <c r="M42">
        <v>54.41</v>
      </c>
      <c r="N42">
        <v>34930</v>
      </c>
      <c r="O42">
        <v>7000</v>
      </c>
      <c r="P42">
        <v>67.2</v>
      </c>
      <c r="Q42">
        <v>11.86</v>
      </c>
      <c r="R42">
        <v>230.83</v>
      </c>
      <c r="S42">
        <v>86.8</v>
      </c>
      <c r="T42">
        <v>84</v>
      </c>
      <c r="U42">
        <v>11.66</v>
      </c>
      <c r="V42">
        <v>11.28</v>
      </c>
      <c r="W42">
        <v>11.66</v>
      </c>
      <c r="X42">
        <v>11.76</v>
      </c>
      <c r="Y42">
        <v>11.38</v>
      </c>
      <c r="Z42">
        <v>83.3</v>
      </c>
      <c r="AA42">
        <v>2199.21</v>
      </c>
      <c r="AB42">
        <v>1819</v>
      </c>
      <c r="AC42">
        <v>784</v>
      </c>
      <c r="AD42">
        <v>133000</v>
      </c>
      <c r="AE42">
        <v>11.38</v>
      </c>
      <c r="AF42">
        <v>63</v>
      </c>
      <c r="AG42">
        <v>11.47</v>
      </c>
      <c r="AH42">
        <v>1400</v>
      </c>
      <c r="AI42">
        <v>2099.3000000000002</v>
      </c>
      <c r="AJ42">
        <v>12409</v>
      </c>
      <c r="AK42">
        <v>11.56</v>
      </c>
      <c r="AL42">
        <v>12.31</v>
      </c>
      <c r="AM42">
        <v>11.56</v>
      </c>
      <c r="AN42">
        <v>11.96</v>
      </c>
      <c r="AO42">
        <v>44</v>
      </c>
      <c r="AP42">
        <v>11.86</v>
      </c>
      <c r="AQ42">
        <v>4129.3</v>
      </c>
      <c r="AR42">
        <v>174.3</v>
      </c>
      <c r="AS42">
        <v>11.56</v>
      </c>
      <c r="AT42">
        <v>17.47</v>
      </c>
      <c r="AU42">
        <v>83.44</v>
      </c>
      <c r="AV42">
        <v>1329.3</v>
      </c>
      <c r="AW42">
        <v>37.799999999999997</v>
      </c>
      <c r="AX42">
        <v>605.5</v>
      </c>
      <c r="AY42">
        <v>39.83</v>
      </c>
      <c r="AZ42">
        <v>11.38</v>
      </c>
      <c r="BA42">
        <v>51.1</v>
      </c>
      <c r="BB42">
        <v>40.08</v>
      </c>
      <c r="BC42">
        <v>489.3</v>
      </c>
      <c r="BD42">
        <v>69.3</v>
      </c>
      <c r="BE42">
        <v>16.29</v>
      </c>
      <c r="BF42">
        <v>11.66</v>
      </c>
      <c r="BG42">
        <v>11.47</v>
      </c>
      <c r="BH42">
        <v>118.3</v>
      </c>
      <c r="BI42">
        <v>11.56</v>
      </c>
      <c r="BJ42">
        <v>111.44</v>
      </c>
      <c r="BK42">
        <v>12.31</v>
      </c>
      <c r="BL42">
        <v>360</v>
      </c>
      <c r="BM42">
        <v>444.5</v>
      </c>
      <c r="BN42">
        <v>89.6</v>
      </c>
      <c r="BO42">
        <v>34.299999999999997</v>
      </c>
      <c r="BP42">
        <v>112</v>
      </c>
      <c r="BQ42">
        <v>13.99</v>
      </c>
      <c r="BR42">
        <v>9.33</v>
      </c>
      <c r="BS42">
        <v>291613</v>
      </c>
      <c r="BT42">
        <v>3010.7</v>
      </c>
      <c r="BU42" s="9" t="str">
        <f>WSP[[#This Row],[Tier]]&amp;" - "&amp;DOLLAR(WSP[[#This Row],[United States]],2)&amp;" USD"</f>
        <v>40 - $13.99 USD</v>
      </c>
    </row>
    <row r="43" spans="1:73" x14ac:dyDescent="0.25">
      <c r="A43">
        <v>41</v>
      </c>
      <c r="B43">
        <v>14.34</v>
      </c>
      <c r="C43">
        <v>1090.5999999999999</v>
      </c>
      <c r="D43">
        <v>142.80000000000001</v>
      </c>
      <c r="E43">
        <v>17.559999999999999</v>
      </c>
      <c r="F43">
        <v>11.95</v>
      </c>
      <c r="G43">
        <v>1176.7</v>
      </c>
      <c r="H43">
        <v>11.85</v>
      </c>
      <c r="I43">
        <v>25.17</v>
      </c>
      <c r="J43">
        <v>17.91</v>
      </c>
      <c r="K43">
        <v>14.34</v>
      </c>
      <c r="L43">
        <v>10780</v>
      </c>
      <c r="M43">
        <v>55.78</v>
      </c>
      <c r="N43">
        <v>35280</v>
      </c>
      <c r="O43">
        <v>7175</v>
      </c>
      <c r="P43">
        <v>68.88</v>
      </c>
      <c r="Q43">
        <v>12.16</v>
      </c>
      <c r="R43">
        <v>236.61</v>
      </c>
      <c r="S43">
        <v>89.04</v>
      </c>
      <c r="T43">
        <v>86.1</v>
      </c>
      <c r="U43">
        <v>11.95</v>
      </c>
      <c r="V43">
        <v>11.57</v>
      </c>
      <c r="W43">
        <v>11.95</v>
      </c>
      <c r="X43">
        <v>12.05</v>
      </c>
      <c r="Y43">
        <v>11.66</v>
      </c>
      <c r="Z43">
        <v>84.7</v>
      </c>
      <c r="AA43">
        <v>2254.33</v>
      </c>
      <c r="AB43">
        <v>1865</v>
      </c>
      <c r="AC43">
        <v>796.6</v>
      </c>
      <c r="AD43">
        <v>136150</v>
      </c>
      <c r="AE43">
        <v>11.66</v>
      </c>
      <c r="AF43">
        <v>64.400000000000006</v>
      </c>
      <c r="AG43">
        <v>11.76</v>
      </c>
      <c r="AH43">
        <v>1456</v>
      </c>
      <c r="AI43">
        <v>2148.3000000000002</v>
      </c>
      <c r="AJ43">
        <v>12727</v>
      </c>
      <c r="AK43">
        <v>11.85</v>
      </c>
      <c r="AL43">
        <v>12.96</v>
      </c>
      <c r="AM43">
        <v>11.85</v>
      </c>
      <c r="AN43">
        <v>12.26</v>
      </c>
      <c r="AO43">
        <v>45</v>
      </c>
      <c r="AP43">
        <v>12.16</v>
      </c>
      <c r="AQ43">
        <v>4232.6000000000004</v>
      </c>
      <c r="AR43">
        <v>179.9</v>
      </c>
      <c r="AS43">
        <v>11.85</v>
      </c>
      <c r="AT43">
        <v>18.170000000000002</v>
      </c>
      <c r="AU43">
        <v>86.24</v>
      </c>
      <c r="AV43">
        <v>1360.87</v>
      </c>
      <c r="AW43">
        <v>38.71</v>
      </c>
      <c r="AX43">
        <v>620.54999999999995</v>
      </c>
      <c r="AY43">
        <v>40.4</v>
      </c>
      <c r="AZ43">
        <v>11.66</v>
      </c>
      <c r="BA43">
        <v>52.36</v>
      </c>
      <c r="BB43">
        <v>41.1</v>
      </c>
      <c r="BC43">
        <v>510.3</v>
      </c>
      <c r="BD43">
        <v>70</v>
      </c>
      <c r="BE43">
        <v>16.62</v>
      </c>
      <c r="BF43">
        <v>11.95</v>
      </c>
      <c r="BG43">
        <v>11.76</v>
      </c>
      <c r="BH43">
        <v>120.4</v>
      </c>
      <c r="BI43">
        <v>11.85</v>
      </c>
      <c r="BJ43">
        <v>114.24</v>
      </c>
      <c r="BK43">
        <v>12.96</v>
      </c>
      <c r="BL43">
        <v>370</v>
      </c>
      <c r="BM43">
        <v>455.98</v>
      </c>
      <c r="BN43">
        <v>91.84</v>
      </c>
      <c r="BO43">
        <v>35</v>
      </c>
      <c r="BP43">
        <v>114.8</v>
      </c>
      <c r="BQ43">
        <v>14.34</v>
      </c>
      <c r="BR43">
        <v>9.56</v>
      </c>
      <c r="BS43">
        <v>298907</v>
      </c>
      <c r="BT43">
        <v>3086.02</v>
      </c>
      <c r="BU43" s="9" t="str">
        <f>WSP[[#This Row],[Tier]]&amp;" - "&amp;DOLLAR(WSP[[#This Row],[United States]],2)&amp;" USD"</f>
        <v>41 - $14.34 USD</v>
      </c>
    </row>
    <row r="44" spans="1:73" x14ac:dyDescent="0.25">
      <c r="A44">
        <v>42</v>
      </c>
      <c r="B44">
        <v>14.69</v>
      </c>
      <c r="C44">
        <v>1117.2</v>
      </c>
      <c r="D44">
        <v>146.30000000000001</v>
      </c>
      <c r="E44">
        <v>17.98</v>
      </c>
      <c r="F44">
        <v>12.24</v>
      </c>
      <c r="G44">
        <v>1205.4000000000001</v>
      </c>
      <c r="H44">
        <v>12.14</v>
      </c>
      <c r="I44">
        <v>25.8</v>
      </c>
      <c r="J44">
        <v>18.32</v>
      </c>
      <c r="K44">
        <v>14.69</v>
      </c>
      <c r="L44">
        <v>11130</v>
      </c>
      <c r="M44">
        <v>57.16</v>
      </c>
      <c r="N44">
        <v>35630</v>
      </c>
      <c r="O44">
        <v>7350</v>
      </c>
      <c r="P44">
        <v>70.56</v>
      </c>
      <c r="Q44">
        <v>12.45</v>
      </c>
      <c r="R44">
        <v>242.4</v>
      </c>
      <c r="S44">
        <v>91.28</v>
      </c>
      <c r="T44">
        <v>88.2</v>
      </c>
      <c r="U44">
        <v>12.24</v>
      </c>
      <c r="V44">
        <v>11.85</v>
      </c>
      <c r="W44">
        <v>12.24</v>
      </c>
      <c r="X44">
        <v>12.35</v>
      </c>
      <c r="Y44">
        <v>11.95</v>
      </c>
      <c r="Z44">
        <v>86.1</v>
      </c>
      <c r="AA44">
        <v>2309.4499999999998</v>
      </c>
      <c r="AB44">
        <v>1910</v>
      </c>
      <c r="AC44">
        <v>809.2</v>
      </c>
      <c r="AD44">
        <v>139300</v>
      </c>
      <c r="AE44">
        <v>11.95</v>
      </c>
      <c r="AF44">
        <v>65.8</v>
      </c>
      <c r="AG44">
        <v>12.04</v>
      </c>
      <c r="AH44">
        <v>1470</v>
      </c>
      <c r="AI44">
        <v>2197.3000000000002</v>
      </c>
      <c r="AJ44">
        <v>13045</v>
      </c>
      <c r="AK44">
        <v>12.14</v>
      </c>
      <c r="AL44">
        <v>13.61</v>
      </c>
      <c r="AM44">
        <v>12.14</v>
      </c>
      <c r="AN44">
        <v>12.56</v>
      </c>
      <c r="AO44">
        <v>46</v>
      </c>
      <c r="AP44">
        <v>12.45</v>
      </c>
      <c r="AQ44">
        <v>4335.8999999999996</v>
      </c>
      <c r="AR44">
        <v>185.5</v>
      </c>
      <c r="AS44">
        <v>12.14</v>
      </c>
      <c r="AT44">
        <v>18.87</v>
      </c>
      <c r="AU44">
        <v>89.04</v>
      </c>
      <c r="AV44">
        <v>1392.44</v>
      </c>
      <c r="AW44">
        <v>39.619999999999997</v>
      </c>
      <c r="AX44">
        <v>635.6</v>
      </c>
      <c r="AY44">
        <v>40.97</v>
      </c>
      <c r="AZ44">
        <v>11.95</v>
      </c>
      <c r="BA44">
        <v>53.62</v>
      </c>
      <c r="BB44">
        <v>42.11</v>
      </c>
      <c r="BC44">
        <v>531.29999999999995</v>
      </c>
      <c r="BD44">
        <v>70.7</v>
      </c>
      <c r="BE44">
        <v>16.940000000000001</v>
      </c>
      <c r="BF44">
        <v>12.24</v>
      </c>
      <c r="BG44">
        <v>12.04</v>
      </c>
      <c r="BH44">
        <v>122.5</v>
      </c>
      <c r="BI44">
        <v>12.14</v>
      </c>
      <c r="BJ44">
        <v>117.04</v>
      </c>
      <c r="BK44">
        <v>13.61</v>
      </c>
      <c r="BL44">
        <v>380</v>
      </c>
      <c r="BM44">
        <v>467.46</v>
      </c>
      <c r="BN44">
        <v>94.08</v>
      </c>
      <c r="BO44">
        <v>35.700000000000003</v>
      </c>
      <c r="BP44">
        <v>117.6</v>
      </c>
      <c r="BQ44">
        <v>14.69</v>
      </c>
      <c r="BR44">
        <v>9.7899999999999991</v>
      </c>
      <c r="BS44">
        <v>306201</v>
      </c>
      <c r="BT44">
        <v>3161.34</v>
      </c>
      <c r="BU44" s="9" t="str">
        <f>WSP[[#This Row],[Tier]]&amp;" - "&amp;DOLLAR(WSP[[#This Row],[United States]],2)&amp;" USD"</f>
        <v>42 - $14.69 USD</v>
      </c>
    </row>
    <row r="45" spans="1:73" x14ac:dyDescent="0.25">
      <c r="A45">
        <v>43</v>
      </c>
      <c r="B45">
        <v>15.04</v>
      </c>
      <c r="C45">
        <v>1143.8</v>
      </c>
      <c r="D45">
        <v>149.80000000000001</v>
      </c>
      <c r="E45">
        <v>18.39</v>
      </c>
      <c r="F45">
        <v>12.54</v>
      </c>
      <c r="G45">
        <v>1234.0999999999999</v>
      </c>
      <c r="H45">
        <v>12.43</v>
      </c>
      <c r="I45">
        <v>26.43</v>
      </c>
      <c r="J45">
        <v>18.73</v>
      </c>
      <c r="K45">
        <v>15.04</v>
      </c>
      <c r="L45">
        <v>11480</v>
      </c>
      <c r="M45">
        <v>58.54</v>
      </c>
      <c r="N45">
        <v>35980</v>
      </c>
      <c r="O45">
        <v>7525</v>
      </c>
      <c r="P45">
        <v>72.239999999999995</v>
      </c>
      <c r="Q45">
        <v>12.75</v>
      </c>
      <c r="R45">
        <v>248.18</v>
      </c>
      <c r="S45">
        <v>93.52</v>
      </c>
      <c r="T45">
        <v>90.3</v>
      </c>
      <c r="U45">
        <v>12.54</v>
      </c>
      <c r="V45">
        <v>12.13</v>
      </c>
      <c r="W45">
        <v>12.54</v>
      </c>
      <c r="X45">
        <v>12.64</v>
      </c>
      <c r="Y45">
        <v>12.23</v>
      </c>
      <c r="Z45">
        <v>87.5</v>
      </c>
      <c r="AA45">
        <v>2364.5700000000002</v>
      </c>
      <c r="AB45">
        <v>1956</v>
      </c>
      <c r="AC45">
        <v>821.8</v>
      </c>
      <c r="AD45">
        <v>142450</v>
      </c>
      <c r="AE45">
        <v>12.23</v>
      </c>
      <c r="AF45">
        <v>67.2</v>
      </c>
      <c r="AG45">
        <v>12.33</v>
      </c>
      <c r="AH45">
        <v>1526</v>
      </c>
      <c r="AI45">
        <v>2246.3000000000002</v>
      </c>
      <c r="AJ45">
        <v>13364</v>
      </c>
      <c r="AK45">
        <v>12.43</v>
      </c>
      <c r="AL45">
        <v>14.26</v>
      </c>
      <c r="AM45">
        <v>12.43</v>
      </c>
      <c r="AN45">
        <v>12.86</v>
      </c>
      <c r="AO45">
        <v>48</v>
      </c>
      <c r="AP45">
        <v>12.75</v>
      </c>
      <c r="AQ45">
        <v>4439.3</v>
      </c>
      <c r="AR45">
        <v>191.1</v>
      </c>
      <c r="AS45">
        <v>12.43</v>
      </c>
      <c r="AT45">
        <v>19.57</v>
      </c>
      <c r="AU45">
        <v>91.84</v>
      </c>
      <c r="AV45">
        <v>1424.01</v>
      </c>
      <c r="AW45">
        <v>40.53</v>
      </c>
      <c r="AX45">
        <v>650.65</v>
      </c>
      <c r="AY45">
        <v>41.54</v>
      </c>
      <c r="AZ45">
        <v>12.23</v>
      </c>
      <c r="BA45">
        <v>54.88</v>
      </c>
      <c r="BB45">
        <v>43.13</v>
      </c>
      <c r="BC45">
        <v>552.29999999999995</v>
      </c>
      <c r="BD45">
        <v>71.400000000000006</v>
      </c>
      <c r="BE45">
        <v>17.27</v>
      </c>
      <c r="BF45">
        <v>12.54</v>
      </c>
      <c r="BG45">
        <v>12.33</v>
      </c>
      <c r="BH45">
        <v>124.6</v>
      </c>
      <c r="BI45">
        <v>12.43</v>
      </c>
      <c r="BJ45">
        <v>119.84</v>
      </c>
      <c r="BK45">
        <v>14.26</v>
      </c>
      <c r="BL45">
        <v>390</v>
      </c>
      <c r="BM45">
        <v>478.94</v>
      </c>
      <c r="BN45">
        <v>96.32</v>
      </c>
      <c r="BO45">
        <v>36.4</v>
      </c>
      <c r="BP45">
        <v>120.4</v>
      </c>
      <c r="BQ45">
        <v>15.04</v>
      </c>
      <c r="BR45">
        <v>10.029999999999999</v>
      </c>
      <c r="BS45">
        <v>313495</v>
      </c>
      <c r="BT45">
        <v>3236.66</v>
      </c>
      <c r="BU45" s="9" t="str">
        <f>WSP[[#This Row],[Tier]]&amp;" - "&amp;DOLLAR(WSP[[#This Row],[United States]],2)&amp;" USD"</f>
        <v>43 - $15.04 USD</v>
      </c>
    </row>
    <row r="46" spans="1:73" x14ac:dyDescent="0.25">
      <c r="A46">
        <v>44</v>
      </c>
      <c r="B46">
        <v>15.39</v>
      </c>
      <c r="C46">
        <v>1170.4000000000001</v>
      </c>
      <c r="D46">
        <v>153.30000000000001</v>
      </c>
      <c r="E46">
        <v>19.059999999999999</v>
      </c>
      <c r="F46">
        <v>12.83</v>
      </c>
      <c r="G46">
        <v>1262.8</v>
      </c>
      <c r="H46">
        <v>12.72</v>
      </c>
      <c r="I46">
        <v>27.06</v>
      </c>
      <c r="J46">
        <v>19.13</v>
      </c>
      <c r="K46">
        <v>15.39</v>
      </c>
      <c r="L46">
        <v>11830</v>
      </c>
      <c r="M46">
        <v>59.92</v>
      </c>
      <c r="N46">
        <v>36330</v>
      </c>
      <c r="O46">
        <v>7700</v>
      </c>
      <c r="P46">
        <v>73.92</v>
      </c>
      <c r="Q46">
        <v>13.04</v>
      </c>
      <c r="R46">
        <v>253.97</v>
      </c>
      <c r="S46">
        <v>95.76</v>
      </c>
      <c r="T46">
        <v>92.4</v>
      </c>
      <c r="U46">
        <v>12.83</v>
      </c>
      <c r="V46">
        <v>12.41</v>
      </c>
      <c r="W46">
        <v>12.83</v>
      </c>
      <c r="X46">
        <v>12.94</v>
      </c>
      <c r="Y46">
        <v>12.51</v>
      </c>
      <c r="Z46">
        <v>88.9</v>
      </c>
      <c r="AA46">
        <v>2419.69</v>
      </c>
      <c r="AB46">
        <v>2001</v>
      </c>
      <c r="AC46">
        <v>834.4</v>
      </c>
      <c r="AD46">
        <v>145600</v>
      </c>
      <c r="AE46">
        <v>12.51</v>
      </c>
      <c r="AF46">
        <v>68.599999999999994</v>
      </c>
      <c r="AG46">
        <v>12.62</v>
      </c>
      <c r="AH46">
        <v>1540</v>
      </c>
      <c r="AI46">
        <v>2295.3000000000002</v>
      </c>
      <c r="AJ46">
        <v>13682</v>
      </c>
      <c r="AK46">
        <v>12.72</v>
      </c>
      <c r="AL46">
        <v>14.91</v>
      </c>
      <c r="AM46">
        <v>12.72</v>
      </c>
      <c r="AN46">
        <v>13.16</v>
      </c>
      <c r="AO46">
        <v>49</v>
      </c>
      <c r="AP46">
        <v>13.04</v>
      </c>
      <c r="AQ46">
        <v>4542.6000000000004</v>
      </c>
      <c r="AR46">
        <v>196.7</v>
      </c>
      <c r="AS46">
        <v>12.72</v>
      </c>
      <c r="AT46">
        <v>20.27</v>
      </c>
      <c r="AU46">
        <v>94.64</v>
      </c>
      <c r="AV46">
        <v>1455.58</v>
      </c>
      <c r="AW46">
        <v>41.44</v>
      </c>
      <c r="AX46">
        <v>665.7</v>
      </c>
      <c r="AY46">
        <v>42.11</v>
      </c>
      <c r="AZ46">
        <v>12.51</v>
      </c>
      <c r="BA46">
        <v>56.14</v>
      </c>
      <c r="BB46">
        <v>44.15</v>
      </c>
      <c r="BC46">
        <v>573.29999999999995</v>
      </c>
      <c r="BD46">
        <v>72.099999999999994</v>
      </c>
      <c r="BE46">
        <v>17.600000000000001</v>
      </c>
      <c r="BF46">
        <v>12.83</v>
      </c>
      <c r="BG46">
        <v>12.62</v>
      </c>
      <c r="BH46">
        <v>126.7</v>
      </c>
      <c r="BI46">
        <v>12.72</v>
      </c>
      <c r="BJ46">
        <v>122.64</v>
      </c>
      <c r="BK46">
        <v>14.91</v>
      </c>
      <c r="BL46">
        <v>400</v>
      </c>
      <c r="BM46">
        <v>490.42</v>
      </c>
      <c r="BN46">
        <v>98.56</v>
      </c>
      <c r="BO46">
        <v>37.1</v>
      </c>
      <c r="BP46">
        <v>123.2</v>
      </c>
      <c r="BQ46">
        <v>15.39</v>
      </c>
      <c r="BR46">
        <v>10.26</v>
      </c>
      <c r="BS46">
        <v>320789</v>
      </c>
      <c r="BT46">
        <v>3311.98</v>
      </c>
      <c r="BU46" s="9" t="str">
        <f>WSP[[#This Row],[Tier]]&amp;" - "&amp;DOLLAR(WSP[[#This Row],[United States]],2)&amp;" USD"</f>
        <v>44 - $15.39 USD</v>
      </c>
    </row>
    <row r="47" spans="1:73" x14ac:dyDescent="0.25">
      <c r="A47">
        <v>45</v>
      </c>
      <c r="B47">
        <v>15.74</v>
      </c>
      <c r="C47">
        <v>1197</v>
      </c>
      <c r="D47">
        <v>156.80000000000001</v>
      </c>
      <c r="E47">
        <v>19.22</v>
      </c>
      <c r="F47">
        <v>13.12</v>
      </c>
      <c r="G47">
        <v>1291.5</v>
      </c>
      <c r="H47">
        <v>13.01</v>
      </c>
      <c r="I47">
        <v>27.69</v>
      </c>
      <c r="J47">
        <v>19.54</v>
      </c>
      <c r="K47">
        <v>15.74</v>
      </c>
      <c r="L47">
        <v>12180</v>
      </c>
      <c r="M47">
        <v>61.29</v>
      </c>
      <c r="N47">
        <v>36680</v>
      </c>
      <c r="O47">
        <v>7875</v>
      </c>
      <c r="P47">
        <v>75.599999999999994</v>
      </c>
      <c r="Q47">
        <v>13.34</v>
      </c>
      <c r="R47">
        <v>259.75</v>
      </c>
      <c r="S47">
        <v>98</v>
      </c>
      <c r="T47">
        <v>94.5</v>
      </c>
      <c r="U47">
        <v>13.12</v>
      </c>
      <c r="V47">
        <v>12.7</v>
      </c>
      <c r="W47">
        <v>13.12</v>
      </c>
      <c r="X47">
        <v>13.23</v>
      </c>
      <c r="Y47">
        <v>12.8</v>
      </c>
      <c r="Z47">
        <v>90.3</v>
      </c>
      <c r="AA47">
        <v>2474.8000000000002</v>
      </c>
      <c r="AB47">
        <v>2047</v>
      </c>
      <c r="AC47">
        <v>847</v>
      </c>
      <c r="AD47">
        <v>148750</v>
      </c>
      <c r="AE47">
        <v>12.8</v>
      </c>
      <c r="AF47">
        <v>70</v>
      </c>
      <c r="AG47">
        <v>12.9</v>
      </c>
      <c r="AH47">
        <v>1596</v>
      </c>
      <c r="AI47">
        <v>2344.3000000000002</v>
      </c>
      <c r="AJ47">
        <v>14000</v>
      </c>
      <c r="AK47">
        <v>13.01</v>
      </c>
      <c r="AL47">
        <v>15.56</v>
      </c>
      <c r="AM47">
        <v>13.01</v>
      </c>
      <c r="AN47">
        <v>13.46</v>
      </c>
      <c r="AO47">
        <v>50</v>
      </c>
      <c r="AP47">
        <v>13.34</v>
      </c>
      <c r="AQ47">
        <v>4645.8999999999996</v>
      </c>
      <c r="AR47">
        <v>202.3</v>
      </c>
      <c r="AS47">
        <v>13.01</v>
      </c>
      <c r="AT47">
        <v>20.97</v>
      </c>
      <c r="AU47">
        <v>97.44</v>
      </c>
      <c r="AV47">
        <v>1487.15</v>
      </c>
      <c r="AW47">
        <v>42.35</v>
      </c>
      <c r="AX47">
        <v>680.75</v>
      </c>
      <c r="AY47">
        <v>42.68</v>
      </c>
      <c r="AZ47">
        <v>12.8</v>
      </c>
      <c r="BA47">
        <v>57.4</v>
      </c>
      <c r="BB47">
        <v>45.16</v>
      </c>
      <c r="BC47">
        <v>594.29999999999995</v>
      </c>
      <c r="BD47">
        <v>72.8</v>
      </c>
      <c r="BE47">
        <v>17.93</v>
      </c>
      <c r="BF47">
        <v>13.12</v>
      </c>
      <c r="BG47">
        <v>12.9</v>
      </c>
      <c r="BH47">
        <v>128.80000000000001</v>
      </c>
      <c r="BI47">
        <v>13.01</v>
      </c>
      <c r="BJ47">
        <v>125.44</v>
      </c>
      <c r="BK47">
        <v>15.56</v>
      </c>
      <c r="BL47">
        <v>410</v>
      </c>
      <c r="BM47">
        <v>501.9</v>
      </c>
      <c r="BN47">
        <v>100.8</v>
      </c>
      <c r="BO47">
        <v>37.799999999999997</v>
      </c>
      <c r="BP47">
        <v>126</v>
      </c>
      <c r="BQ47">
        <v>15.74</v>
      </c>
      <c r="BR47">
        <v>10.49</v>
      </c>
      <c r="BS47">
        <v>328083</v>
      </c>
      <c r="BT47">
        <v>3387.3</v>
      </c>
      <c r="BU47" s="9" t="str">
        <f>WSP[[#This Row],[Tier]]&amp;" - "&amp;DOLLAR(WSP[[#This Row],[United States]],2)&amp;" USD"</f>
        <v>45 - $15.74 USD</v>
      </c>
    </row>
    <row r="48" spans="1:73" x14ac:dyDescent="0.25">
      <c r="A48">
        <v>46</v>
      </c>
      <c r="B48">
        <v>16.09</v>
      </c>
      <c r="C48">
        <v>1223.5999999999999</v>
      </c>
      <c r="D48">
        <v>160.30000000000001</v>
      </c>
      <c r="E48">
        <v>19.63</v>
      </c>
      <c r="F48">
        <v>13.41</v>
      </c>
      <c r="G48">
        <v>1320.2</v>
      </c>
      <c r="H48">
        <v>13.3</v>
      </c>
      <c r="I48">
        <v>28.31</v>
      </c>
      <c r="J48">
        <v>19.95</v>
      </c>
      <c r="K48">
        <v>16.09</v>
      </c>
      <c r="L48">
        <v>12530</v>
      </c>
      <c r="M48">
        <v>62.67</v>
      </c>
      <c r="N48">
        <v>37030</v>
      </c>
      <c r="O48">
        <v>8050</v>
      </c>
      <c r="P48">
        <v>77.28</v>
      </c>
      <c r="Q48">
        <v>13.64</v>
      </c>
      <c r="R48">
        <v>265.54000000000002</v>
      </c>
      <c r="S48">
        <v>100.24</v>
      </c>
      <c r="T48">
        <v>96.6</v>
      </c>
      <c r="U48">
        <v>13.41</v>
      </c>
      <c r="V48">
        <v>12.98</v>
      </c>
      <c r="W48">
        <v>13.41</v>
      </c>
      <c r="X48">
        <v>13.52</v>
      </c>
      <c r="Y48">
        <v>13.08</v>
      </c>
      <c r="Z48">
        <v>91.7</v>
      </c>
      <c r="AA48">
        <v>2529.92</v>
      </c>
      <c r="AB48">
        <v>2092</v>
      </c>
      <c r="AC48">
        <v>859.6</v>
      </c>
      <c r="AD48">
        <v>151900</v>
      </c>
      <c r="AE48">
        <v>13.08</v>
      </c>
      <c r="AF48">
        <v>71.400000000000006</v>
      </c>
      <c r="AG48">
        <v>13.19</v>
      </c>
      <c r="AH48">
        <v>1610</v>
      </c>
      <c r="AI48">
        <v>2393.3000000000002</v>
      </c>
      <c r="AJ48">
        <v>14318</v>
      </c>
      <c r="AK48">
        <v>13.3</v>
      </c>
      <c r="AL48">
        <v>16.2</v>
      </c>
      <c r="AM48">
        <v>13.3</v>
      </c>
      <c r="AN48">
        <v>13.75</v>
      </c>
      <c r="AO48">
        <v>51</v>
      </c>
      <c r="AP48">
        <v>13.64</v>
      </c>
      <c r="AQ48">
        <v>4749.2</v>
      </c>
      <c r="AR48">
        <v>207.9</v>
      </c>
      <c r="AS48">
        <v>13.3</v>
      </c>
      <c r="AT48">
        <v>21.67</v>
      </c>
      <c r="AU48">
        <v>100.24</v>
      </c>
      <c r="AV48">
        <v>1518.72</v>
      </c>
      <c r="AW48">
        <v>43.26</v>
      </c>
      <c r="AX48">
        <v>695.8</v>
      </c>
      <c r="AY48">
        <v>43.25</v>
      </c>
      <c r="AZ48">
        <v>13.08</v>
      </c>
      <c r="BA48">
        <v>58.66</v>
      </c>
      <c r="BB48">
        <v>46.18</v>
      </c>
      <c r="BC48">
        <v>615.29999999999995</v>
      </c>
      <c r="BD48">
        <v>73.5</v>
      </c>
      <c r="BE48">
        <v>18.25</v>
      </c>
      <c r="BF48">
        <v>13.41</v>
      </c>
      <c r="BG48">
        <v>13.19</v>
      </c>
      <c r="BH48">
        <v>130.9</v>
      </c>
      <c r="BI48">
        <v>13.3</v>
      </c>
      <c r="BJ48">
        <v>128.24</v>
      </c>
      <c r="BK48">
        <v>16.2</v>
      </c>
      <c r="BL48">
        <v>420</v>
      </c>
      <c r="BM48">
        <v>513.38</v>
      </c>
      <c r="BN48">
        <v>103.04</v>
      </c>
      <c r="BO48">
        <v>38.5</v>
      </c>
      <c r="BP48">
        <v>128.80000000000001</v>
      </c>
      <c r="BQ48">
        <v>16.09</v>
      </c>
      <c r="BR48">
        <v>10.73</v>
      </c>
      <c r="BS48">
        <v>335377</v>
      </c>
      <c r="BT48">
        <v>3462.62</v>
      </c>
      <c r="BU48" s="9" t="str">
        <f>WSP[[#This Row],[Tier]]&amp;" - "&amp;DOLLAR(WSP[[#This Row],[United States]],2)&amp;" USD"</f>
        <v>46 - $16.09 USD</v>
      </c>
    </row>
    <row r="49" spans="1:73" x14ac:dyDescent="0.25">
      <c r="A49">
        <v>47</v>
      </c>
      <c r="B49">
        <v>16.440000000000001</v>
      </c>
      <c r="C49">
        <v>1250.2</v>
      </c>
      <c r="D49">
        <v>163.80000000000001</v>
      </c>
      <c r="E49">
        <v>20.05</v>
      </c>
      <c r="F49">
        <v>13.7</v>
      </c>
      <c r="G49">
        <v>1348.9</v>
      </c>
      <c r="H49">
        <v>13.59</v>
      </c>
      <c r="I49">
        <v>28.94</v>
      </c>
      <c r="J49">
        <v>20.36</v>
      </c>
      <c r="K49">
        <v>16.440000000000001</v>
      </c>
      <c r="L49">
        <v>12880</v>
      </c>
      <c r="M49">
        <v>64.05</v>
      </c>
      <c r="N49">
        <v>37380</v>
      </c>
      <c r="O49">
        <v>8225</v>
      </c>
      <c r="P49">
        <v>78.959999999999994</v>
      </c>
      <c r="Q49">
        <v>13.93</v>
      </c>
      <c r="R49">
        <v>271.32</v>
      </c>
      <c r="S49">
        <v>102.48</v>
      </c>
      <c r="T49">
        <v>98.7</v>
      </c>
      <c r="U49">
        <v>13.7</v>
      </c>
      <c r="V49">
        <v>13.26</v>
      </c>
      <c r="W49">
        <v>13.7</v>
      </c>
      <c r="X49">
        <v>13.82</v>
      </c>
      <c r="Y49">
        <v>13.37</v>
      </c>
      <c r="Z49">
        <v>93.1</v>
      </c>
      <c r="AA49">
        <v>2585.04</v>
      </c>
      <c r="AB49">
        <v>2138</v>
      </c>
      <c r="AC49">
        <v>872.2</v>
      </c>
      <c r="AD49">
        <v>155050</v>
      </c>
      <c r="AE49">
        <v>13.37</v>
      </c>
      <c r="AF49">
        <v>72.8</v>
      </c>
      <c r="AG49">
        <v>13.48</v>
      </c>
      <c r="AH49">
        <v>1666</v>
      </c>
      <c r="AI49">
        <v>2442.3000000000002</v>
      </c>
      <c r="AJ49">
        <v>14636</v>
      </c>
      <c r="AK49">
        <v>13.59</v>
      </c>
      <c r="AL49">
        <v>16.850000000000001</v>
      </c>
      <c r="AM49">
        <v>13.59</v>
      </c>
      <c r="AN49">
        <v>14.05</v>
      </c>
      <c r="AO49">
        <v>53</v>
      </c>
      <c r="AP49">
        <v>13.93</v>
      </c>
      <c r="AQ49">
        <v>4852.5</v>
      </c>
      <c r="AR49">
        <v>213.5</v>
      </c>
      <c r="AS49">
        <v>13.59</v>
      </c>
      <c r="AT49">
        <v>22.37</v>
      </c>
      <c r="AU49">
        <v>103.04</v>
      </c>
      <c r="AV49">
        <v>1550.29</v>
      </c>
      <c r="AW49">
        <v>44.17</v>
      </c>
      <c r="AX49">
        <v>710.85</v>
      </c>
      <c r="AY49">
        <v>43.82</v>
      </c>
      <c r="AZ49">
        <v>13.37</v>
      </c>
      <c r="BA49">
        <v>59.92</v>
      </c>
      <c r="BB49">
        <v>47.19</v>
      </c>
      <c r="BC49">
        <v>636.29999999999995</v>
      </c>
      <c r="BD49">
        <v>74.2</v>
      </c>
      <c r="BE49">
        <v>18.579999999999998</v>
      </c>
      <c r="BF49">
        <v>13.7</v>
      </c>
      <c r="BG49">
        <v>13.48</v>
      </c>
      <c r="BH49">
        <v>133</v>
      </c>
      <c r="BI49">
        <v>13.59</v>
      </c>
      <c r="BJ49">
        <v>131.04</v>
      </c>
      <c r="BK49">
        <v>16.850000000000001</v>
      </c>
      <c r="BL49">
        <v>430</v>
      </c>
      <c r="BM49">
        <v>524.86</v>
      </c>
      <c r="BN49">
        <v>105.28</v>
      </c>
      <c r="BO49">
        <v>39.200000000000003</v>
      </c>
      <c r="BP49">
        <v>131.6</v>
      </c>
      <c r="BQ49">
        <v>16.440000000000001</v>
      </c>
      <c r="BR49">
        <v>10.96</v>
      </c>
      <c r="BS49">
        <v>342671</v>
      </c>
      <c r="BT49">
        <v>3537.94</v>
      </c>
      <c r="BU49" s="9" t="str">
        <f>WSP[[#This Row],[Tier]]&amp;" - "&amp;DOLLAR(WSP[[#This Row],[United States]],2)&amp;" USD"</f>
        <v>47 - $16.44 USD</v>
      </c>
    </row>
    <row r="50" spans="1:73" x14ac:dyDescent="0.25">
      <c r="A50">
        <v>48</v>
      </c>
      <c r="B50">
        <v>16.79</v>
      </c>
      <c r="C50">
        <v>1276.8</v>
      </c>
      <c r="D50">
        <v>167.3</v>
      </c>
      <c r="E50">
        <v>20.46</v>
      </c>
      <c r="F50">
        <v>13.99</v>
      </c>
      <c r="G50">
        <v>1377.6</v>
      </c>
      <c r="H50">
        <v>13.88</v>
      </c>
      <c r="I50">
        <v>29.57</v>
      </c>
      <c r="J50">
        <v>20.77</v>
      </c>
      <c r="K50">
        <v>16.79</v>
      </c>
      <c r="L50">
        <v>13230</v>
      </c>
      <c r="M50">
        <v>65.42</v>
      </c>
      <c r="N50">
        <v>37730</v>
      </c>
      <c r="O50">
        <v>8400</v>
      </c>
      <c r="P50">
        <v>80.64</v>
      </c>
      <c r="Q50">
        <v>14.23</v>
      </c>
      <c r="R50">
        <v>277.11</v>
      </c>
      <c r="S50">
        <v>104.72</v>
      </c>
      <c r="T50">
        <v>100.8</v>
      </c>
      <c r="U50">
        <v>13.99</v>
      </c>
      <c r="V50">
        <v>13.54</v>
      </c>
      <c r="W50">
        <v>13.99</v>
      </c>
      <c r="X50">
        <v>14.11</v>
      </c>
      <c r="Y50">
        <v>13.65</v>
      </c>
      <c r="Z50">
        <v>94.5</v>
      </c>
      <c r="AA50">
        <v>2640.16</v>
      </c>
      <c r="AB50">
        <v>2183</v>
      </c>
      <c r="AC50">
        <v>884.8</v>
      </c>
      <c r="AD50">
        <v>158200</v>
      </c>
      <c r="AE50">
        <v>13.65</v>
      </c>
      <c r="AF50">
        <v>74.2</v>
      </c>
      <c r="AG50">
        <v>13.76</v>
      </c>
      <c r="AH50">
        <v>1680</v>
      </c>
      <c r="AI50">
        <v>2491.3000000000002</v>
      </c>
      <c r="AJ50">
        <v>14955</v>
      </c>
      <c r="AK50">
        <v>13.88</v>
      </c>
      <c r="AL50">
        <v>17.5</v>
      </c>
      <c r="AM50">
        <v>13.88</v>
      </c>
      <c r="AN50">
        <v>14.35</v>
      </c>
      <c r="AO50">
        <v>54</v>
      </c>
      <c r="AP50">
        <v>14.23</v>
      </c>
      <c r="AQ50">
        <v>4955.8999999999996</v>
      </c>
      <c r="AR50">
        <v>219.1</v>
      </c>
      <c r="AS50">
        <v>13.88</v>
      </c>
      <c r="AT50">
        <v>23.07</v>
      </c>
      <c r="AU50">
        <v>105.84</v>
      </c>
      <c r="AV50">
        <v>1581.86</v>
      </c>
      <c r="AW50">
        <v>45.08</v>
      </c>
      <c r="AX50">
        <v>725.9</v>
      </c>
      <c r="AY50">
        <v>44.38</v>
      </c>
      <c r="AZ50">
        <v>13.65</v>
      </c>
      <c r="BA50">
        <v>61.18</v>
      </c>
      <c r="BB50">
        <v>48.21</v>
      </c>
      <c r="BC50">
        <v>657.3</v>
      </c>
      <c r="BD50">
        <v>74.900000000000006</v>
      </c>
      <c r="BE50">
        <v>18.91</v>
      </c>
      <c r="BF50">
        <v>13.99</v>
      </c>
      <c r="BG50">
        <v>13.76</v>
      </c>
      <c r="BH50">
        <v>135.1</v>
      </c>
      <c r="BI50">
        <v>13.88</v>
      </c>
      <c r="BJ50">
        <v>133.84</v>
      </c>
      <c r="BK50">
        <v>17.5</v>
      </c>
      <c r="BL50">
        <v>440</v>
      </c>
      <c r="BM50">
        <v>536.34</v>
      </c>
      <c r="BN50">
        <v>107.52</v>
      </c>
      <c r="BO50">
        <v>39.9</v>
      </c>
      <c r="BP50">
        <v>134.4</v>
      </c>
      <c r="BQ50">
        <v>16.79</v>
      </c>
      <c r="BR50">
        <v>11.19</v>
      </c>
      <c r="BS50">
        <v>349965</v>
      </c>
      <c r="BT50">
        <v>3613.26</v>
      </c>
      <c r="BU50" s="9" t="str">
        <f>WSP[[#This Row],[Tier]]&amp;" - "&amp;DOLLAR(WSP[[#This Row],[United States]],2)&amp;" USD"</f>
        <v>48 - $16.79 USD</v>
      </c>
    </row>
    <row r="51" spans="1:73" x14ac:dyDescent="0.25">
      <c r="A51">
        <v>49</v>
      </c>
      <c r="B51">
        <v>17.14</v>
      </c>
      <c r="C51">
        <v>1303.4000000000001</v>
      </c>
      <c r="D51">
        <v>170.8</v>
      </c>
      <c r="E51">
        <v>20.87</v>
      </c>
      <c r="F51">
        <v>14.29</v>
      </c>
      <c r="G51">
        <v>1406.3</v>
      </c>
      <c r="H51">
        <v>14.17</v>
      </c>
      <c r="I51">
        <v>30.2</v>
      </c>
      <c r="J51">
        <v>21.18</v>
      </c>
      <c r="K51">
        <v>17.14</v>
      </c>
      <c r="L51">
        <v>13580</v>
      </c>
      <c r="M51">
        <v>66.8</v>
      </c>
      <c r="N51">
        <v>38080</v>
      </c>
      <c r="O51">
        <v>8575</v>
      </c>
      <c r="P51">
        <v>82.32</v>
      </c>
      <c r="Q51">
        <v>14.53</v>
      </c>
      <c r="R51">
        <v>282.89</v>
      </c>
      <c r="S51">
        <v>106.96</v>
      </c>
      <c r="T51">
        <v>102.9</v>
      </c>
      <c r="U51">
        <v>14.29</v>
      </c>
      <c r="V51">
        <v>13.83</v>
      </c>
      <c r="W51">
        <v>14.29</v>
      </c>
      <c r="X51">
        <v>14.41</v>
      </c>
      <c r="Y51">
        <v>13.94</v>
      </c>
      <c r="Z51">
        <v>95.9</v>
      </c>
      <c r="AA51">
        <v>2695.28</v>
      </c>
      <c r="AB51">
        <v>2229</v>
      </c>
      <c r="AC51">
        <v>897.4</v>
      </c>
      <c r="AD51">
        <v>161350</v>
      </c>
      <c r="AE51">
        <v>13.94</v>
      </c>
      <c r="AF51">
        <v>75.599999999999994</v>
      </c>
      <c r="AG51">
        <v>14.05</v>
      </c>
      <c r="AH51">
        <v>1736</v>
      </c>
      <c r="AI51">
        <v>2540.3000000000002</v>
      </c>
      <c r="AJ51">
        <v>15273</v>
      </c>
      <c r="AK51">
        <v>14.17</v>
      </c>
      <c r="AL51">
        <v>18.149999999999999</v>
      </c>
      <c r="AM51">
        <v>14.17</v>
      </c>
      <c r="AN51">
        <v>14.65</v>
      </c>
      <c r="AO51">
        <v>55</v>
      </c>
      <c r="AP51">
        <v>14.53</v>
      </c>
      <c r="AQ51">
        <v>5059.2</v>
      </c>
      <c r="AR51">
        <v>224.7</v>
      </c>
      <c r="AS51">
        <v>14.17</v>
      </c>
      <c r="AT51">
        <v>23.77</v>
      </c>
      <c r="AU51">
        <v>108.64</v>
      </c>
      <c r="AV51">
        <v>1613.43</v>
      </c>
      <c r="AW51">
        <v>45.99</v>
      </c>
      <c r="AX51">
        <v>740.95</v>
      </c>
      <c r="AY51">
        <v>44.95</v>
      </c>
      <c r="AZ51">
        <v>13.94</v>
      </c>
      <c r="BA51">
        <v>62.44</v>
      </c>
      <c r="BB51">
        <v>49.23</v>
      </c>
      <c r="BC51">
        <v>678.3</v>
      </c>
      <c r="BD51">
        <v>75.599999999999994</v>
      </c>
      <c r="BE51">
        <v>19.23</v>
      </c>
      <c r="BF51">
        <v>14.29</v>
      </c>
      <c r="BG51">
        <v>14.05</v>
      </c>
      <c r="BH51">
        <v>137.19999999999999</v>
      </c>
      <c r="BI51">
        <v>14.17</v>
      </c>
      <c r="BJ51">
        <v>136.63999999999999</v>
      </c>
      <c r="BK51">
        <v>18.149999999999999</v>
      </c>
      <c r="BL51">
        <v>450</v>
      </c>
      <c r="BM51">
        <v>547.82000000000005</v>
      </c>
      <c r="BN51">
        <v>109.76</v>
      </c>
      <c r="BO51">
        <v>40.6</v>
      </c>
      <c r="BP51">
        <v>137.19999999999999</v>
      </c>
      <c r="BQ51">
        <v>17.14</v>
      </c>
      <c r="BR51">
        <v>11.43</v>
      </c>
      <c r="BS51">
        <v>357259</v>
      </c>
      <c r="BT51">
        <v>3688.58</v>
      </c>
      <c r="BU51" s="9" t="str">
        <f>WSP[[#This Row],[Tier]]&amp;" - "&amp;DOLLAR(WSP[[#This Row],[United States]],2)&amp;" USD"</f>
        <v>49 - $17.14 USD</v>
      </c>
    </row>
    <row r="52" spans="1:73" x14ac:dyDescent="0.25">
      <c r="A52">
        <v>50</v>
      </c>
      <c r="B52">
        <v>17.489999999999998</v>
      </c>
      <c r="C52">
        <v>1330</v>
      </c>
      <c r="D52">
        <v>174.3</v>
      </c>
      <c r="E52">
        <v>21.29</v>
      </c>
      <c r="F52">
        <v>14.58</v>
      </c>
      <c r="G52">
        <v>1435</v>
      </c>
      <c r="H52">
        <v>14.46</v>
      </c>
      <c r="I52">
        <v>30.83</v>
      </c>
      <c r="J52">
        <v>21.58</v>
      </c>
      <c r="K52">
        <v>17.489999999999998</v>
      </c>
      <c r="L52">
        <v>13930</v>
      </c>
      <c r="M52">
        <v>68.180000000000007</v>
      </c>
      <c r="N52">
        <v>38430</v>
      </c>
      <c r="O52">
        <v>8750</v>
      </c>
      <c r="P52">
        <v>84</v>
      </c>
      <c r="Q52">
        <v>14.82</v>
      </c>
      <c r="R52">
        <v>288.68</v>
      </c>
      <c r="S52">
        <v>109.2</v>
      </c>
      <c r="T52">
        <v>105</v>
      </c>
      <c r="U52">
        <v>14.58</v>
      </c>
      <c r="V52">
        <v>14.11</v>
      </c>
      <c r="W52">
        <v>14.58</v>
      </c>
      <c r="X52">
        <v>14.7</v>
      </c>
      <c r="Y52">
        <v>14.22</v>
      </c>
      <c r="Z52">
        <v>97.3</v>
      </c>
      <c r="AA52">
        <v>2750.39</v>
      </c>
      <c r="AB52">
        <v>2274</v>
      </c>
      <c r="AC52">
        <v>910</v>
      </c>
      <c r="AD52">
        <v>164500</v>
      </c>
      <c r="AE52">
        <v>14.22</v>
      </c>
      <c r="AF52">
        <v>77</v>
      </c>
      <c r="AG52">
        <v>14.34</v>
      </c>
      <c r="AH52">
        <v>1750</v>
      </c>
      <c r="AI52">
        <v>2589.3000000000002</v>
      </c>
      <c r="AJ52">
        <v>15591</v>
      </c>
      <c r="AK52">
        <v>14.46</v>
      </c>
      <c r="AL52">
        <v>18.8</v>
      </c>
      <c r="AM52">
        <v>14.46</v>
      </c>
      <c r="AN52">
        <v>14.95</v>
      </c>
      <c r="AO52">
        <v>56</v>
      </c>
      <c r="AP52">
        <v>14.82</v>
      </c>
      <c r="AQ52">
        <v>5162.5</v>
      </c>
      <c r="AR52">
        <v>230.3</v>
      </c>
      <c r="AS52">
        <v>14.46</v>
      </c>
      <c r="AT52">
        <v>24.47</v>
      </c>
      <c r="AU52">
        <v>111.44</v>
      </c>
      <c r="AV52">
        <v>1645</v>
      </c>
      <c r="AW52">
        <v>46.9</v>
      </c>
      <c r="AX52">
        <v>756</v>
      </c>
      <c r="AY52">
        <v>45.52</v>
      </c>
      <c r="AZ52">
        <v>14.22</v>
      </c>
      <c r="BA52">
        <v>63.7</v>
      </c>
      <c r="BB52">
        <v>50.24</v>
      </c>
      <c r="BC52">
        <v>699.3</v>
      </c>
      <c r="BD52">
        <v>76.3</v>
      </c>
      <c r="BE52">
        <v>19.559999999999999</v>
      </c>
      <c r="BF52">
        <v>14.58</v>
      </c>
      <c r="BG52">
        <v>14.34</v>
      </c>
      <c r="BH52">
        <v>139.30000000000001</v>
      </c>
      <c r="BI52">
        <v>14.46</v>
      </c>
      <c r="BJ52">
        <v>139.44</v>
      </c>
      <c r="BK52">
        <v>18.8</v>
      </c>
      <c r="BL52">
        <v>460</v>
      </c>
      <c r="BM52">
        <v>559.29999999999995</v>
      </c>
      <c r="BN52">
        <v>112</v>
      </c>
      <c r="BO52">
        <v>41.3</v>
      </c>
      <c r="BP52">
        <v>140</v>
      </c>
      <c r="BQ52">
        <v>17.489999999999998</v>
      </c>
      <c r="BR52">
        <v>11.66</v>
      </c>
      <c r="BS52">
        <v>364553</v>
      </c>
      <c r="BT52">
        <v>3763.9</v>
      </c>
      <c r="BU52" s="9" t="str">
        <f>WSP[[#This Row],[Tier]]&amp;" - "&amp;DOLLAR(WSP[[#This Row],[United States]],2)&amp;" USD"</f>
        <v>50 - $17.49 USD</v>
      </c>
    </row>
    <row r="53" spans="1:73" x14ac:dyDescent="0.25">
      <c r="A53">
        <v>51</v>
      </c>
      <c r="B53">
        <v>17.84</v>
      </c>
      <c r="C53">
        <v>1356.6</v>
      </c>
      <c r="D53">
        <v>177.8</v>
      </c>
      <c r="E53">
        <v>21.7</v>
      </c>
      <c r="F53">
        <v>14.87</v>
      </c>
      <c r="G53">
        <v>1463</v>
      </c>
      <c r="H53">
        <v>14.75</v>
      </c>
      <c r="I53">
        <v>31.46</v>
      </c>
      <c r="J53">
        <v>22.05</v>
      </c>
      <c r="K53">
        <v>17.84</v>
      </c>
      <c r="L53">
        <v>14280</v>
      </c>
      <c r="M53">
        <v>69.56</v>
      </c>
      <c r="N53">
        <v>39480</v>
      </c>
      <c r="O53">
        <v>8925</v>
      </c>
      <c r="P53">
        <v>85.68</v>
      </c>
      <c r="Q53">
        <v>15.12</v>
      </c>
      <c r="R53">
        <v>294.45999999999998</v>
      </c>
      <c r="S53">
        <v>112</v>
      </c>
      <c r="T53">
        <v>107.1</v>
      </c>
      <c r="U53">
        <v>14.87</v>
      </c>
      <c r="V53">
        <v>14.39</v>
      </c>
      <c r="W53">
        <v>14.87</v>
      </c>
      <c r="X53">
        <v>14.99</v>
      </c>
      <c r="Y53">
        <v>14.51</v>
      </c>
      <c r="Z53">
        <v>98.7</v>
      </c>
      <c r="AA53">
        <v>2805.51</v>
      </c>
      <c r="AB53">
        <v>2320</v>
      </c>
      <c r="AC53">
        <v>924</v>
      </c>
      <c r="AD53">
        <v>168000</v>
      </c>
      <c r="AE53">
        <v>14.51</v>
      </c>
      <c r="AF53">
        <v>78.400000000000006</v>
      </c>
      <c r="AG53">
        <v>14.63</v>
      </c>
      <c r="AH53">
        <v>1806</v>
      </c>
      <c r="AI53">
        <v>2641.87</v>
      </c>
      <c r="AJ53">
        <v>15909</v>
      </c>
      <c r="AK53">
        <v>14.75</v>
      </c>
      <c r="AL53">
        <v>19.440000000000001</v>
      </c>
      <c r="AM53">
        <v>14.75</v>
      </c>
      <c r="AN53">
        <v>15.25</v>
      </c>
      <c r="AO53">
        <v>57</v>
      </c>
      <c r="AP53">
        <v>15.12</v>
      </c>
      <c r="AQ53">
        <v>5265.7</v>
      </c>
      <c r="AR53">
        <v>235.2</v>
      </c>
      <c r="AS53">
        <v>14.75</v>
      </c>
      <c r="AT53">
        <v>24.82</v>
      </c>
      <c r="AU53">
        <v>114.24</v>
      </c>
      <c r="AV53">
        <v>1676.43</v>
      </c>
      <c r="AW53">
        <v>47.88</v>
      </c>
      <c r="AX53">
        <v>771.33</v>
      </c>
      <c r="AY53">
        <v>46.66</v>
      </c>
      <c r="AZ53">
        <v>14.51</v>
      </c>
      <c r="BA53">
        <v>64.959999999999994</v>
      </c>
      <c r="BB53">
        <v>51.26</v>
      </c>
      <c r="BC53">
        <v>713.3</v>
      </c>
      <c r="BD53">
        <v>77.7</v>
      </c>
      <c r="BE53">
        <v>20.21</v>
      </c>
      <c r="BF53">
        <v>14.87</v>
      </c>
      <c r="BG53">
        <v>14.63</v>
      </c>
      <c r="BH53">
        <v>142.80000000000001</v>
      </c>
      <c r="BI53">
        <v>14.75</v>
      </c>
      <c r="BJ53">
        <v>142.24</v>
      </c>
      <c r="BK53">
        <v>19.440000000000001</v>
      </c>
      <c r="BL53">
        <v>470</v>
      </c>
      <c r="BM53">
        <v>569.79999999999995</v>
      </c>
      <c r="BN53">
        <v>114.24</v>
      </c>
      <c r="BO53">
        <v>41.72</v>
      </c>
      <c r="BP53">
        <v>142.80000000000001</v>
      </c>
      <c r="BQ53">
        <v>17.84</v>
      </c>
      <c r="BR53">
        <v>11.89</v>
      </c>
      <c r="BS53">
        <v>371839</v>
      </c>
      <c r="BT53">
        <v>3839.15</v>
      </c>
      <c r="BU53" s="9" t="str">
        <f>WSP[[#This Row],[Tier]]&amp;" - "&amp;DOLLAR(WSP[[#This Row],[United States]],2)&amp;" USD"</f>
        <v>51 - $17.84 USD</v>
      </c>
    </row>
    <row r="54" spans="1:73" x14ac:dyDescent="0.25">
      <c r="A54">
        <v>52</v>
      </c>
      <c r="B54">
        <v>18.190000000000001</v>
      </c>
      <c r="C54">
        <v>1383.2</v>
      </c>
      <c r="D54">
        <v>181.3</v>
      </c>
      <c r="E54">
        <v>22.24</v>
      </c>
      <c r="F54">
        <v>15.16</v>
      </c>
      <c r="G54">
        <v>1491</v>
      </c>
      <c r="H54">
        <v>15.04</v>
      </c>
      <c r="I54">
        <v>32.090000000000003</v>
      </c>
      <c r="J54">
        <v>22.52</v>
      </c>
      <c r="K54">
        <v>18.190000000000001</v>
      </c>
      <c r="L54">
        <v>14630</v>
      </c>
      <c r="M54">
        <v>70.930000000000007</v>
      </c>
      <c r="N54">
        <v>40530</v>
      </c>
      <c r="O54">
        <v>9100</v>
      </c>
      <c r="P54">
        <v>87.36</v>
      </c>
      <c r="Q54">
        <v>15.42</v>
      </c>
      <c r="R54">
        <v>300.25</v>
      </c>
      <c r="S54">
        <v>114.8</v>
      </c>
      <c r="T54">
        <v>109.2</v>
      </c>
      <c r="U54">
        <v>15.16</v>
      </c>
      <c r="V54">
        <v>14.67</v>
      </c>
      <c r="W54">
        <v>15.16</v>
      </c>
      <c r="X54">
        <v>15.29</v>
      </c>
      <c r="Y54">
        <v>14.79</v>
      </c>
      <c r="Z54">
        <v>100.1</v>
      </c>
      <c r="AA54">
        <v>2860.63</v>
      </c>
      <c r="AB54">
        <v>2365</v>
      </c>
      <c r="AC54">
        <v>938</v>
      </c>
      <c r="AD54">
        <v>171500</v>
      </c>
      <c r="AE54">
        <v>14.79</v>
      </c>
      <c r="AF54">
        <v>79.8</v>
      </c>
      <c r="AG54">
        <v>14.91</v>
      </c>
      <c r="AH54">
        <v>1820</v>
      </c>
      <c r="AI54">
        <v>2694.44</v>
      </c>
      <c r="AJ54">
        <v>16227</v>
      </c>
      <c r="AK54">
        <v>15.04</v>
      </c>
      <c r="AL54">
        <v>20.09</v>
      </c>
      <c r="AM54">
        <v>15.04</v>
      </c>
      <c r="AN54">
        <v>15.55</v>
      </c>
      <c r="AO54">
        <v>58</v>
      </c>
      <c r="AP54">
        <v>15.42</v>
      </c>
      <c r="AQ54">
        <v>5368.9</v>
      </c>
      <c r="AR54">
        <v>240.1</v>
      </c>
      <c r="AS54">
        <v>15.04</v>
      </c>
      <c r="AT54">
        <v>25.17</v>
      </c>
      <c r="AU54">
        <v>117.04</v>
      </c>
      <c r="AV54">
        <v>1707.86</v>
      </c>
      <c r="AW54">
        <v>48.86</v>
      </c>
      <c r="AX54">
        <v>786.66</v>
      </c>
      <c r="AY54">
        <v>47.8</v>
      </c>
      <c r="AZ54">
        <v>14.79</v>
      </c>
      <c r="BA54">
        <v>66.22</v>
      </c>
      <c r="BB54">
        <v>52.27</v>
      </c>
      <c r="BC54">
        <v>727.3</v>
      </c>
      <c r="BD54">
        <v>79.099999999999994</v>
      </c>
      <c r="BE54">
        <v>20.87</v>
      </c>
      <c r="BF54">
        <v>15.16</v>
      </c>
      <c r="BG54">
        <v>14.91</v>
      </c>
      <c r="BH54">
        <v>146.30000000000001</v>
      </c>
      <c r="BI54">
        <v>15.04</v>
      </c>
      <c r="BJ54">
        <v>145.04</v>
      </c>
      <c r="BK54">
        <v>20.09</v>
      </c>
      <c r="BL54">
        <v>480</v>
      </c>
      <c r="BM54">
        <v>580.29999999999995</v>
      </c>
      <c r="BN54">
        <v>116.48</v>
      </c>
      <c r="BO54">
        <v>42.14</v>
      </c>
      <c r="BP54">
        <v>145.6</v>
      </c>
      <c r="BQ54">
        <v>18.190000000000001</v>
      </c>
      <c r="BR54">
        <v>12.13</v>
      </c>
      <c r="BS54">
        <v>379124</v>
      </c>
      <c r="BT54">
        <v>3914.4</v>
      </c>
      <c r="BU54" s="9" t="str">
        <f>WSP[[#This Row],[Tier]]&amp;" - "&amp;DOLLAR(WSP[[#This Row],[United States]],2)&amp;" USD"</f>
        <v>52 - $18.19 USD</v>
      </c>
    </row>
    <row r="55" spans="1:73" x14ac:dyDescent="0.25">
      <c r="A55">
        <v>53</v>
      </c>
      <c r="B55">
        <v>18.54</v>
      </c>
      <c r="C55">
        <v>1409.8</v>
      </c>
      <c r="D55">
        <v>184.8</v>
      </c>
      <c r="E55">
        <v>22.53</v>
      </c>
      <c r="F55">
        <v>15.45</v>
      </c>
      <c r="G55">
        <v>1519</v>
      </c>
      <c r="H55">
        <v>15.32</v>
      </c>
      <c r="I55">
        <v>32.72</v>
      </c>
      <c r="J55">
        <v>22.98</v>
      </c>
      <c r="K55">
        <v>18.54</v>
      </c>
      <c r="L55">
        <v>14980</v>
      </c>
      <c r="M55">
        <v>72.31</v>
      </c>
      <c r="N55">
        <v>41580</v>
      </c>
      <c r="O55">
        <v>9275</v>
      </c>
      <c r="P55">
        <v>89.04</v>
      </c>
      <c r="Q55">
        <v>15.71</v>
      </c>
      <c r="R55">
        <v>306.02999999999997</v>
      </c>
      <c r="S55">
        <v>117.6</v>
      </c>
      <c r="T55">
        <v>111.3</v>
      </c>
      <c r="U55">
        <v>15.45</v>
      </c>
      <c r="V55">
        <v>14.95</v>
      </c>
      <c r="W55">
        <v>15.45</v>
      </c>
      <c r="X55">
        <v>15.58</v>
      </c>
      <c r="Y55">
        <v>15.08</v>
      </c>
      <c r="Z55">
        <v>101.5</v>
      </c>
      <c r="AA55">
        <v>2915.75</v>
      </c>
      <c r="AB55">
        <v>2411</v>
      </c>
      <c r="AC55">
        <v>952</v>
      </c>
      <c r="AD55">
        <v>175000</v>
      </c>
      <c r="AE55">
        <v>15.08</v>
      </c>
      <c r="AF55">
        <v>81.2</v>
      </c>
      <c r="AG55">
        <v>15.2</v>
      </c>
      <c r="AH55">
        <v>1876</v>
      </c>
      <c r="AI55">
        <v>2747.01</v>
      </c>
      <c r="AJ55">
        <v>16545</v>
      </c>
      <c r="AK55">
        <v>15.32</v>
      </c>
      <c r="AL55">
        <v>20.74</v>
      </c>
      <c r="AM55">
        <v>15.32</v>
      </c>
      <c r="AN55">
        <v>15.85</v>
      </c>
      <c r="AO55">
        <v>60</v>
      </c>
      <c r="AP55">
        <v>15.71</v>
      </c>
      <c r="AQ55">
        <v>5472</v>
      </c>
      <c r="AR55">
        <v>245</v>
      </c>
      <c r="AS55">
        <v>15.32</v>
      </c>
      <c r="AT55">
        <v>25.52</v>
      </c>
      <c r="AU55">
        <v>119.84</v>
      </c>
      <c r="AV55">
        <v>1739.29</v>
      </c>
      <c r="AW55">
        <v>49.84</v>
      </c>
      <c r="AX55">
        <v>801.99</v>
      </c>
      <c r="AY55">
        <v>48.94</v>
      </c>
      <c r="AZ55">
        <v>15.08</v>
      </c>
      <c r="BA55">
        <v>67.48</v>
      </c>
      <c r="BB55">
        <v>53.29</v>
      </c>
      <c r="BC55">
        <v>741.3</v>
      </c>
      <c r="BD55">
        <v>80.5</v>
      </c>
      <c r="BE55">
        <v>21.52</v>
      </c>
      <c r="BF55">
        <v>15.45</v>
      </c>
      <c r="BG55">
        <v>15.2</v>
      </c>
      <c r="BH55">
        <v>149.80000000000001</v>
      </c>
      <c r="BI55">
        <v>15.32</v>
      </c>
      <c r="BJ55">
        <v>147.84</v>
      </c>
      <c r="BK55">
        <v>20.74</v>
      </c>
      <c r="BL55">
        <v>490</v>
      </c>
      <c r="BM55">
        <v>590.79999999999995</v>
      </c>
      <c r="BN55">
        <v>118.72</v>
      </c>
      <c r="BO55">
        <v>42.56</v>
      </c>
      <c r="BP55">
        <v>148.4</v>
      </c>
      <c r="BQ55">
        <v>18.54</v>
      </c>
      <c r="BR55">
        <v>12.36</v>
      </c>
      <c r="BS55">
        <v>386410</v>
      </c>
      <c r="BT55">
        <v>3989.65</v>
      </c>
      <c r="BU55" s="9" t="str">
        <f>WSP[[#This Row],[Tier]]&amp;" - "&amp;DOLLAR(WSP[[#This Row],[United States]],2)&amp;" USD"</f>
        <v>53 - $18.54 USD</v>
      </c>
    </row>
    <row r="56" spans="1:73" x14ac:dyDescent="0.25">
      <c r="A56">
        <v>54</v>
      </c>
      <c r="B56">
        <v>18.89</v>
      </c>
      <c r="C56">
        <v>1436.4</v>
      </c>
      <c r="D56">
        <v>188.3</v>
      </c>
      <c r="E56">
        <v>22.94</v>
      </c>
      <c r="F56">
        <v>15.74</v>
      </c>
      <c r="G56">
        <v>1547</v>
      </c>
      <c r="H56">
        <v>15.61</v>
      </c>
      <c r="I56">
        <v>33.35</v>
      </c>
      <c r="J56">
        <v>23.45</v>
      </c>
      <c r="K56">
        <v>18.89</v>
      </c>
      <c r="L56">
        <v>15330</v>
      </c>
      <c r="M56">
        <v>73.69</v>
      </c>
      <c r="N56">
        <v>42630</v>
      </c>
      <c r="O56">
        <v>9450</v>
      </c>
      <c r="P56">
        <v>90.72</v>
      </c>
      <c r="Q56">
        <v>16.010000000000002</v>
      </c>
      <c r="R56">
        <v>311.82</v>
      </c>
      <c r="S56">
        <v>120.4</v>
      </c>
      <c r="T56">
        <v>113.4</v>
      </c>
      <c r="U56">
        <v>15.74</v>
      </c>
      <c r="V56">
        <v>15.24</v>
      </c>
      <c r="W56">
        <v>15.74</v>
      </c>
      <c r="X56">
        <v>15.88</v>
      </c>
      <c r="Y56">
        <v>15.36</v>
      </c>
      <c r="Z56">
        <v>102.9</v>
      </c>
      <c r="AA56">
        <v>2970.87</v>
      </c>
      <c r="AB56">
        <v>2456</v>
      </c>
      <c r="AC56">
        <v>966</v>
      </c>
      <c r="AD56">
        <v>178500</v>
      </c>
      <c r="AE56">
        <v>15.36</v>
      </c>
      <c r="AF56">
        <v>82.6</v>
      </c>
      <c r="AG56">
        <v>15.49</v>
      </c>
      <c r="AH56">
        <v>1890</v>
      </c>
      <c r="AI56">
        <v>2799.58</v>
      </c>
      <c r="AJ56">
        <v>16864</v>
      </c>
      <c r="AK56">
        <v>15.61</v>
      </c>
      <c r="AL56">
        <v>21.39</v>
      </c>
      <c r="AM56">
        <v>15.61</v>
      </c>
      <c r="AN56">
        <v>16.149999999999999</v>
      </c>
      <c r="AO56">
        <v>60</v>
      </c>
      <c r="AP56">
        <v>16.010000000000002</v>
      </c>
      <c r="AQ56">
        <v>5575.2</v>
      </c>
      <c r="AR56">
        <v>249.9</v>
      </c>
      <c r="AS56">
        <v>15.61</v>
      </c>
      <c r="AT56">
        <v>25.87</v>
      </c>
      <c r="AU56">
        <v>122.64</v>
      </c>
      <c r="AV56">
        <v>1770.72</v>
      </c>
      <c r="AW56">
        <v>50.82</v>
      </c>
      <c r="AX56">
        <v>817.32</v>
      </c>
      <c r="AY56">
        <v>50.08</v>
      </c>
      <c r="AZ56">
        <v>15.36</v>
      </c>
      <c r="BA56">
        <v>68.739999999999995</v>
      </c>
      <c r="BB56">
        <v>54.31</v>
      </c>
      <c r="BC56">
        <v>755.3</v>
      </c>
      <c r="BD56">
        <v>81.900000000000006</v>
      </c>
      <c r="BE56">
        <v>22.18</v>
      </c>
      <c r="BF56">
        <v>15.74</v>
      </c>
      <c r="BG56">
        <v>15.49</v>
      </c>
      <c r="BH56">
        <v>153.30000000000001</v>
      </c>
      <c r="BI56">
        <v>15.61</v>
      </c>
      <c r="BJ56">
        <v>150.63999999999999</v>
      </c>
      <c r="BK56">
        <v>21.39</v>
      </c>
      <c r="BL56">
        <v>500</v>
      </c>
      <c r="BM56">
        <v>601.29999999999995</v>
      </c>
      <c r="BN56">
        <v>120.96</v>
      </c>
      <c r="BO56">
        <v>42.98</v>
      </c>
      <c r="BP56">
        <v>151.19999999999999</v>
      </c>
      <c r="BQ56">
        <v>18.89</v>
      </c>
      <c r="BR56">
        <v>12.59</v>
      </c>
      <c r="BS56">
        <v>393695</v>
      </c>
      <c r="BT56">
        <v>4064.9</v>
      </c>
      <c r="BU56" s="9" t="str">
        <f>WSP[[#This Row],[Tier]]&amp;" - "&amp;DOLLAR(WSP[[#This Row],[United States]],2)&amp;" USD"</f>
        <v>54 - $18.89 USD</v>
      </c>
    </row>
    <row r="57" spans="1:73" x14ac:dyDescent="0.25">
      <c r="A57">
        <v>55</v>
      </c>
      <c r="B57">
        <v>19.239999999999998</v>
      </c>
      <c r="C57">
        <v>1463</v>
      </c>
      <c r="D57">
        <v>191.8</v>
      </c>
      <c r="E57">
        <v>23.35</v>
      </c>
      <c r="F57">
        <v>16.04</v>
      </c>
      <c r="G57">
        <v>1575</v>
      </c>
      <c r="H57">
        <v>15.9</v>
      </c>
      <c r="I57">
        <v>33.979999999999997</v>
      </c>
      <c r="J57">
        <v>23.92</v>
      </c>
      <c r="K57">
        <v>19.239999999999998</v>
      </c>
      <c r="L57">
        <v>15680</v>
      </c>
      <c r="M57">
        <v>75.069999999999993</v>
      </c>
      <c r="N57">
        <v>43680</v>
      </c>
      <c r="O57">
        <v>9625</v>
      </c>
      <c r="P57">
        <v>92.4</v>
      </c>
      <c r="Q57">
        <v>16.309999999999999</v>
      </c>
      <c r="R57">
        <v>317.60000000000002</v>
      </c>
      <c r="S57">
        <v>123.2</v>
      </c>
      <c r="T57">
        <v>115.5</v>
      </c>
      <c r="U57">
        <v>16.04</v>
      </c>
      <c r="V57">
        <v>15.52</v>
      </c>
      <c r="W57">
        <v>16.04</v>
      </c>
      <c r="X57">
        <v>16.170000000000002</v>
      </c>
      <c r="Y57">
        <v>15.64</v>
      </c>
      <c r="Z57">
        <v>104.3</v>
      </c>
      <c r="AA57">
        <v>3025.98</v>
      </c>
      <c r="AB57">
        <v>2502</v>
      </c>
      <c r="AC57">
        <v>980</v>
      </c>
      <c r="AD57">
        <v>182000</v>
      </c>
      <c r="AE57">
        <v>15.64</v>
      </c>
      <c r="AF57">
        <v>84</v>
      </c>
      <c r="AG57">
        <v>15.77</v>
      </c>
      <c r="AH57">
        <v>1946</v>
      </c>
      <c r="AI57">
        <v>2852.15</v>
      </c>
      <c r="AJ57">
        <v>17182</v>
      </c>
      <c r="AK57">
        <v>15.9</v>
      </c>
      <c r="AL57">
        <v>22.04</v>
      </c>
      <c r="AM57">
        <v>15.9</v>
      </c>
      <c r="AN57">
        <v>16.45</v>
      </c>
      <c r="AO57">
        <v>62</v>
      </c>
      <c r="AP57">
        <v>16.309999999999999</v>
      </c>
      <c r="AQ57">
        <v>5678.4</v>
      </c>
      <c r="AR57">
        <v>254.8</v>
      </c>
      <c r="AS57">
        <v>15.9</v>
      </c>
      <c r="AT57">
        <v>26.22</v>
      </c>
      <c r="AU57">
        <v>125.44</v>
      </c>
      <c r="AV57">
        <v>1802.15</v>
      </c>
      <c r="AW57">
        <v>51.8</v>
      </c>
      <c r="AX57">
        <v>832.65</v>
      </c>
      <c r="AY57">
        <v>51.21</v>
      </c>
      <c r="AZ57">
        <v>15.64</v>
      </c>
      <c r="BA57">
        <v>70</v>
      </c>
      <c r="BB57">
        <v>55.32</v>
      </c>
      <c r="BC57">
        <v>769.3</v>
      </c>
      <c r="BD57">
        <v>83.3</v>
      </c>
      <c r="BE57">
        <v>22.83</v>
      </c>
      <c r="BF57">
        <v>16.04</v>
      </c>
      <c r="BG57">
        <v>15.77</v>
      </c>
      <c r="BH57">
        <v>156.80000000000001</v>
      </c>
      <c r="BI57">
        <v>15.9</v>
      </c>
      <c r="BJ57">
        <v>153.44</v>
      </c>
      <c r="BK57">
        <v>22.04</v>
      </c>
      <c r="BL57">
        <v>510</v>
      </c>
      <c r="BM57">
        <v>611.79999999999995</v>
      </c>
      <c r="BN57">
        <v>123.2</v>
      </c>
      <c r="BO57">
        <v>43.4</v>
      </c>
      <c r="BP57">
        <v>154</v>
      </c>
      <c r="BQ57">
        <v>19.239999999999998</v>
      </c>
      <c r="BR57">
        <v>12.83</v>
      </c>
      <c r="BS57">
        <v>400981</v>
      </c>
      <c r="BT57">
        <v>4140.1499999999996</v>
      </c>
      <c r="BU57" s="9" t="str">
        <f>WSP[[#This Row],[Tier]]&amp;" - "&amp;DOLLAR(WSP[[#This Row],[United States]],2)&amp;" USD"</f>
        <v>55 - $19.24 USD</v>
      </c>
    </row>
    <row r="58" spans="1:73" x14ac:dyDescent="0.25">
      <c r="A58">
        <v>56</v>
      </c>
      <c r="B58">
        <v>19.59</v>
      </c>
      <c r="C58">
        <v>1489.6</v>
      </c>
      <c r="D58">
        <v>195.3</v>
      </c>
      <c r="E58">
        <v>23.77</v>
      </c>
      <c r="F58">
        <v>16.329999999999998</v>
      </c>
      <c r="G58">
        <v>1603</v>
      </c>
      <c r="H58">
        <v>16.190000000000001</v>
      </c>
      <c r="I58">
        <v>34.61</v>
      </c>
      <c r="J58">
        <v>24.38</v>
      </c>
      <c r="K58">
        <v>19.59</v>
      </c>
      <c r="L58">
        <v>16030</v>
      </c>
      <c r="M58">
        <v>76.44</v>
      </c>
      <c r="N58">
        <v>44730</v>
      </c>
      <c r="O58">
        <v>9800</v>
      </c>
      <c r="P58">
        <v>94.08</v>
      </c>
      <c r="Q58">
        <v>16.600000000000001</v>
      </c>
      <c r="R58">
        <v>323.39</v>
      </c>
      <c r="S58">
        <v>126</v>
      </c>
      <c r="T58">
        <v>117.6</v>
      </c>
      <c r="U58">
        <v>16.329999999999998</v>
      </c>
      <c r="V58">
        <v>15.8</v>
      </c>
      <c r="W58">
        <v>16.329999999999998</v>
      </c>
      <c r="X58">
        <v>16.46</v>
      </c>
      <c r="Y58">
        <v>15.93</v>
      </c>
      <c r="Z58">
        <v>105.7</v>
      </c>
      <c r="AA58">
        <v>3081.1</v>
      </c>
      <c r="AB58">
        <v>2547</v>
      </c>
      <c r="AC58">
        <v>994</v>
      </c>
      <c r="AD58">
        <v>185500</v>
      </c>
      <c r="AE58">
        <v>15.93</v>
      </c>
      <c r="AF58">
        <v>85.4</v>
      </c>
      <c r="AG58">
        <v>16.059999999999999</v>
      </c>
      <c r="AH58">
        <v>1960</v>
      </c>
      <c r="AI58">
        <v>2904.72</v>
      </c>
      <c r="AJ58">
        <v>17500</v>
      </c>
      <c r="AK58">
        <v>16.190000000000001</v>
      </c>
      <c r="AL58">
        <v>22.69</v>
      </c>
      <c r="AM58">
        <v>16.190000000000001</v>
      </c>
      <c r="AN58">
        <v>16.75</v>
      </c>
      <c r="AO58">
        <v>62</v>
      </c>
      <c r="AP58">
        <v>16.600000000000001</v>
      </c>
      <c r="AQ58">
        <v>5781.6</v>
      </c>
      <c r="AR58">
        <v>259.7</v>
      </c>
      <c r="AS58">
        <v>16.190000000000001</v>
      </c>
      <c r="AT58">
        <v>26.57</v>
      </c>
      <c r="AU58">
        <v>128.24</v>
      </c>
      <c r="AV58">
        <v>1833.58</v>
      </c>
      <c r="AW58">
        <v>52.78</v>
      </c>
      <c r="AX58">
        <v>847.98</v>
      </c>
      <c r="AY58">
        <v>52.35</v>
      </c>
      <c r="AZ58">
        <v>15.93</v>
      </c>
      <c r="BA58">
        <v>71.260000000000005</v>
      </c>
      <c r="BB58">
        <v>56.34</v>
      </c>
      <c r="BC58">
        <v>783.3</v>
      </c>
      <c r="BD58">
        <v>84.7</v>
      </c>
      <c r="BE58">
        <v>23.49</v>
      </c>
      <c r="BF58">
        <v>16.329999999999998</v>
      </c>
      <c r="BG58">
        <v>16.059999999999999</v>
      </c>
      <c r="BH58">
        <v>160.30000000000001</v>
      </c>
      <c r="BI58">
        <v>16.190000000000001</v>
      </c>
      <c r="BJ58">
        <v>156.24</v>
      </c>
      <c r="BK58">
        <v>22.69</v>
      </c>
      <c r="BL58">
        <v>520</v>
      </c>
      <c r="BM58">
        <v>622.29999999999995</v>
      </c>
      <c r="BN58">
        <v>125.44</v>
      </c>
      <c r="BO58">
        <v>43.82</v>
      </c>
      <c r="BP58">
        <v>156.80000000000001</v>
      </c>
      <c r="BQ58">
        <v>19.59</v>
      </c>
      <c r="BR58">
        <v>13.06</v>
      </c>
      <c r="BS58">
        <v>408267</v>
      </c>
      <c r="BT58">
        <v>4215.3999999999996</v>
      </c>
      <c r="BU58" s="9" t="str">
        <f>WSP[[#This Row],[Tier]]&amp;" - "&amp;DOLLAR(WSP[[#This Row],[United States]],2)&amp;" USD"</f>
        <v>56 - $19.59 USD</v>
      </c>
    </row>
    <row r="59" spans="1:73" x14ac:dyDescent="0.25">
      <c r="A59">
        <v>57</v>
      </c>
      <c r="B59">
        <v>19.940000000000001</v>
      </c>
      <c r="C59">
        <v>1516.2</v>
      </c>
      <c r="D59">
        <v>198.8</v>
      </c>
      <c r="E59">
        <v>24.18</v>
      </c>
      <c r="F59">
        <v>16.62</v>
      </c>
      <c r="G59">
        <v>1631</v>
      </c>
      <c r="H59">
        <v>16.48</v>
      </c>
      <c r="I59">
        <v>35.24</v>
      </c>
      <c r="J59">
        <v>24.85</v>
      </c>
      <c r="K59">
        <v>19.940000000000001</v>
      </c>
      <c r="L59">
        <v>16380</v>
      </c>
      <c r="M59">
        <v>77.819999999999993</v>
      </c>
      <c r="N59">
        <v>45780</v>
      </c>
      <c r="O59">
        <v>9975</v>
      </c>
      <c r="P59">
        <v>95.76</v>
      </c>
      <c r="Q59">
        <v>16.899999999999999</v>
      </c>
      <c r="R59">
        <v>329.17</v>
      </c>
      <c r="S59">
        <v>128.80000000000001</v>
      </c>
      <c r="T59">
        <v>119.7</v>
      </c>
      <c r="U59">
        <v>16.62</v>
      </c>
      <c r="V59">
        <v>16.079999999999998</v>
      </c>
      <c r="W59">
        <v>16.62</v>
      </c>
      <c r="X59">
        <v>16.760000000000002</v>
      </c>
      <c r="Y59">
        <v>16.21</v>
      </c>
      <c r="Z59">
        <v>107.1</v>
      </c>
      <c r="AA59">
        <v>3136.22</v>
      </c>
      <c r="AB59">
        <v>2593</v>
      </c>
      <c r="AC59">
        <v>1008</v>
      </c>
      <c r="AD59">
        <v>189000</v>
      </c>
      <c r="AE59">
        <v>16.21</v>
      </c>
      <c r="AF59">
        <v>86.8</v>
      </c>
      <c r="AG59">
        <v>16.350000000000001</v>
      </c>
      <c r="AH59">
        <v>2016</v>
      </c>
      <c r="AI59">
        <v>2957.29</v>
      </c>
      <c r="AJ59">
        <v>17818</v>
      </c>
      <c r="AK59">
        <v>16.48</v>
      </c>
      <c r="AL59">
        <v>23.33</v>
      </c>
      <c r="AM59">
        <v>16.48</v>
      </c>
      <c r="AN59">
        <v>17.05</v>
      </c>
      <c r="AO59">
        <v>64</v>
      </c>
      <c r="AP59">
        <v>16.899999999999999</v>
      </c>
      <c r="AQ59">
        <v>5884.8</v>
      </c>
      <c r="AR59">
        <v>264.60000000000002</v>
      </c>
      <c r="AS59">
        <v>16.48</v>
      </c>
      <c r="AT59">
        <v>26.92</v>
      </c>
      <c r="AU59">
        <v>131.04</v>
      </c>
      <c r="AV59">
        <v>1865.01</v>
      </c>
      <c r="AW59">
        <v>53.76</v>
      </c>
      <c r="AX59">
        <v>863.31</v>
      </c>
      <c r="AY59">
        <v>53.49</v>
      </c>
      <c r="AZ59">
        <v>16.21</v>
      </c>
      <c r="BA59">
        <v>72.52</v>
      </c>
      <c r="BB59">
        <v>57.35</v>
      </c>
      <c r="BC59">
        <v>797.3</v>
      </c>
      <c r="BD59">
        <v>86.1</v>
      </c>
      <c r="BE59">
        <v>24.14</v>
      </c>
      <c r="BF59">
        <v>16.62</v>
      </c>
      <c r="BG59">
        <v>16.350000000000001</v>
      </c>
      <c r="BH59">
        <v>163.80000000000001</v>
      </c>
      <c r="BI59">
        <v>16.48</v>
      </c>
      <c r="BJ59">
        <v>159.04</v>
      </c>
      <c r="BK59">
        <v>23.33</v>
      </c>
      <c r="BL59">
        <v>530</v>
      </c>
      <c r="BM59">
        <v>632.79999999999995</v>
      </c>
      <c r="BN59">
        <v>127.68</v>
      </c>
      <c r="BO59">
        <v>44.24</v>
      </c>
      <c r="BP59">
        <v>159.6</v>
      </c>
      <c r="BQ59">
        <v>19.940000000000001</v>
      </c>
      <c r="BR59">
        <v>13.29</v>
      </c>
      <c r="BS59">
        <v>415552</v>
      </c>
      <c r="BT59">
        <v>4290.6499999999996</v>
      </c>
      <c r="BU59" s="9" t="str">
        <f>WSP[[#This Row],[Tier]]&amp;" - "&amp;DOLLAR(WSP[[#This Row],[United States]],2)&amp;" USD"</f>
        <v>57 - $19.94 USD</v>
      </c>
    </row>
    <row r="60" spans="1:73" x14ac:dyDescent="0.25">
      <c r="A60">
        <v>58</v>
      </c>
      <c r="B60">
        <v>20.29</v>
      </c>
      <c r="C60">
        <v>1542.8</v>
      </c>
      <c r="D60">
        <v>202.3</v>
      </c>
      <c r="E60">
        <v>24.6</v>
      </c>
      <c r="F60">
        <v>16.91</v>
      </c>
      <c r="G60">
        <v>1659</v>
      </c>
      <c r="H60">
        <v>16.77</v>
      </c>
      <c r="I60">
        <v>35.869999999999997</v>
      </c>
      <c r="J60">
        <v>25.32</v>
      </c>
      <c r="K60">
        <v>20.29</v>
      </c>
      <c r="L60">
        <v>16730</v>
      </c>
      <c r="M60">
        <v>79.2</v>
      </c>
      <c r="N60">
        <v>46830</v>
      </c>
      <c r="O60">
        <v>10150</v>
      </c>
      <c r="P60">
        <v>97.44</v>
      </c>
      <c r="Q60">
        <v>17.2</v>
      </c>
      <c r="R60">
        <v>334.96</v>
      </c>
      <c r="S60">
        <v>131.6</v>
      </c>
      <c r="T60">
        <v>121.8</v>
      </c>
      <c r="U60">
        <v>16.91</v>
      </c>
      <c r="V60">
        <v>16.37</v>
      </c>
      <c r="W60">
        <v>16.91</v>
      </c>
      <c r="X60">
        <v>17.05</v>
      </c>
      <c r="Y60">
        <v>16.5</v>
      </c>
      <c r="Z60">
        <v>108.5</v>
      </c>
      <c r="AA60">
        <v>3191.34</v>
      </c>
      <c r="AB60">
        <v>2638</v>
      </c>
      <c r="AC60">
        <v>1022</v>
      </c>
      <c r="AD60">
        <v>192500</v>
      </c>
      <c r="AE60">
        <v>16.5</v>
      </c>
      <c r="AF60">
        <v>88.2</v>
      </c>
      <c r="AG60">
        <v>16.63</v>
      </c>
      <c r="AH60">
        <v>2030</v>
      </c>
      <c r="AI60">
        <v>3009.86</v>
      </c>
      <c r="AJ60">
        <v>18136</v>
      </c>
      <c r="AK60">
        <v>16.77</v>
      </c>
      <c r="AL60">
        <v>23.98</v>
      </c>
      <c r="AM60">
        <v>16.77</v>
      </c>
      <c r="AN60">
        <v>17.34</v>
      </c>
      <c r="AO60">
        <v>64</v>
      </c>
      <c r="AP60">
        <v>17.2</v>
      </c>
      <c r="AQ60">
        <v>5987.9</v>
      </c>
      <c r="AR60">
        <v>269.5</v>
      </c>
      <c r="AS60">
        <v>16.77</v>
      </c>
      <c r="AT60">
        <v>27.27</v>
      </c>
      <c r="AU60">
        <v>133.84</v>
      </c>
      <c r="AV60">
        <v>1896.44</v>
      </c>
      <c r="AW60">
        <v>54.74</v>
      </c>
      <c r="AX60">
        <v>878.64</v>
      </c>
      <c r="AY60">
        <v>54.63</v>
      </c>
      <c r="AZ60">
        <v>16.5</v>
      </c>
      <c r="BA60">
        <v>73.78</v>
      </c>
      <c r="BB60">
        <v>58.37</v>
      </c>
      <c r="BC60">
        <v>811.3</v>
      </c>
      <c r="BD60">
        <v>87.5</v>
      </c>
      <c r="BE60">
        <v>24.79</v>
      </c>
      <c r="BF60">
        <v>16.91</v>
      </c>
      <c r="BG60">
        <v>16.63</v>
      </c>
      <c r="BH60">
        <v>167.3</v>
      </c>
      <c r="BI60">
        <v>16.77</v>
      </c>
      <c r="BJ60">
        <v>161.84</v>
      </c>
      <c r="BK60">
        <v>23.98</v>
      </c>
      <c r="BL60">
        <v>540</v>
      </c>
      <c r="BM60">
        <v>643.29999999999995</v>
      </c>
      <c r="BN60">
        <v>129.91999999999999</v>
      </c>
      <c r="BO60">
        <v>44.66</v>
      </c>
      <c r="BP60">
        <v>162.4</v>
      </c>
      <c r="BQ60">
        <v>20.29</v>
      </c>
      <c r="BR60">
        <v>13.53</v>
      </c>
      <c r="BS60">
        <v>422838</v>
      </c>
      <c r="BT60">
        <v>4365.8999999999996</v>
      </c>
      <c r="BU60" s="9" t="str">
        <f>WSP[[#This Row],[Tier]]&amp;" - "&amp;DOLLAR(WSP[[#This Row],[United States]],2)&amp;" USD"</f>
        <v>58 - $20.29 USD</v>
      </c>
    </row>
    <row r="61" spans="1:73" x14ac:dyDescent="0.25">
      <c r="A61">
        <v>59</v>
      </c>
      <c r="B61">
        <v>20.64</v>
      </c>
      <c r="C61">
        <v>1569.4</v>
      </c>
      <c r="D61">
        <v>205.8</v>
      </c>
      <c r="E61">
        <v>25.01</v>
      </c>
      <c r="F61">
        <v>17.2</v>
      </c>
      <c r="G61">
        <v>1687</v>
      </c>
      <c r="H61">
        <v>17.059999999999999</v>
      </c>
      <c r="I61">
        <v>36.49</v>
      </c>
      <c r="J61">
        <v>25.78</v>
      </c>
      <c r="K61">
        <v>20.64</v>
      </c>
      <c r="L61">
        <v>17080</v>
      </c>
      <c r="M61">
        <v>80.58</v>
      </c>
      <c r="N61">
        <v>47880</v>
      </c>
      <c r="O61">
        <v>10325</v>
      </c>
      <c r="P61">
        <v>99.12</v>
      </c>
      <c r="Q61">
        <v>17.489999999999998</v>
      </c>
      <c r="R61">
        <v>340.74</v>
      </c>
      <c r="S61">
        <v>134.4</v>
      </c>
      <c r="T61">
        <v>123.9</v>
      </c>
      <c r="U61">
        <v>17.2</v>
      </c>
      <c r="V61">
        <v>16.649999999999999</v>
      </c>
      <c r="W61">
        <v>17.2</v>
      </c>
      <c r="X61">
        <v>17.350000000000001</v>
      </c>
      <c r="Y61">
        <v>16.78</v>
      </c>
      <c r="Z61">
        <v>109.9</v>
      </c>
      <c r="AA61">
        <v>3246.46</v>
      </c>
      <c r="AB61">
        <v>2684</v>
      </c>
      <c r="AC61">
        <v>1036</v>
      </c>
      <c r="AD61">
        <v>196000</v>
      </c>
      <c r="AE61">
        <v>16.78</v>
      </c>
      <c r="AF61">
        <v>89.6</v>
      </c>
      <c r="AG61">
        <v>16.920000000000002</v>
      </c>
      <c r="AH61">
        <v>2086</v>
      </c>
      <c r="AI61">
        <v>3062.43</v>
      </c>
      <c r="AJ61">
        <v>18455</v>
      </c>
      <c r="AK61">
        <v>17.059999999999999</v>
      </c>
      <c r="AL61">
        <v>24.63</v>
      </c>
      <c r="AM61">
        <v>17.059999999999999</v>
      </c>
      <c r="AN61">
        <v>17.64</v>
      </c>
      <c r="AO61">
        <v>66</v>
      </c>
      <c r="AP61">
        <v>17.489999999999998</v>
      </c>
      <c r="AQ61">
        <v>6091.1</v>
      </c>
      <c r="AR61">
        <v>274.39999999999998</v>
      </c>
      <c r="AS61">
        <v>17.059999999999999</v>
      </c>
      <c r="AT61">
        <v>27.62</v>
      </c>
      <c r="AU61">
        <v>136.63999999999999</v>
      </c>
      <c r="AV61">
        <v>1927.87</v>
      </c>
      <c r="AW61">
        <v>55.72</v>
      </c>
      <c r="AX61">
        <v>893.97</v>
      </c>
      <c r="AY61">
        <v>55.77</v>
      </c>
      <c r="AZ61">
        <v>16.78</v>
      </c>
      <c r="BA61">
        <v>75.040000000000006</v>
      </c>
      <c r="BB61">
        <v>59.39</v>
      </c>
      <c r="BC61">
        <v>825.3</v>
      </c>
      <c r="BD61">
        <v>88.9</v>
      </c>
      <c r="BE61">
        <v>25.45</v>
      </c>
      <c r="BF61">
        <v>17.2</v>
      </c>
      <c r="BG61">
        <v>16.920000000000002</v>
      </c>
      <c r="BH61">
        <v>170.8</v>
      </c>
      <c r="BI61">
        <v>17.059999999999999</v>
      </c>
      <c r="BJ61">
        <v>164.64</v>
      </c>
      <c r="BK61">
        <v>24.63</v>
      </c>
      <c r="BL61">
        <v>550</v>
      </c>
      <c r="BM61">
        <v>653.79999999999995</v>
      </c>
      <c r="BN61">
        <v>132.16</v>
      </c>
      <c r="BO61">
        <v>45.08</v>
      </c>
      <c r="BP61">
        <v>165.2</v>
      </c>
      <c r="BQ61">
        <v>20.64</v>
      </c>
      <c r="BR61">
        <v>13.76</v>
      </c>
      <c r="BS61">
        <v>430123</v>
      </c>
      <c r="BT61">
        <v>4441.1499999999996</v>
      </c>
      <c r="BU61" s="9" t="str">
        <f>WSP[[#This Row],[Tier]]&amp;" - "&amp;DOLLAR(WSP[[#This Row],[United States]],2)&amp;" USD"</f>
        <v>59 - $20.64 USD</v>
      </c>
    </row>
    <row r="62" spans="1:73" x14ac:dyDescent="0.25">
      <c r="A62">
        <v>60</v>
      </c>
      <c r="B62">
        <v>20.99</v>
      </c>
      <c r="C62">
        <v>1596</v>
      </c>
      <c r="D62">
        <v>209.3</v>
      </c>
      <c r="E62">
        <v>25.42</v>
      </c>
      <c r="F62">
        <v>17.489999999999998</v>
      </c>
      <c r="G62">
        <v>1715</v>
      </c>
      <c r="H62">
        <v>17.350000000000001</v>
      </c>
      <c r="I62">
        <v>37.119999999999997</v>
      </c>
      <c r="J62">
        <v>26.25</v>
      </c>
      <c r="K62">
        <v>20.99</v>
      </c>
      <c r="L62">
        <v>17430</v>
      </c>
      <c r="M62">
        <v>81.95</v>
      </c>
      <c r="N62">
        <v>48930</v>
      </c>
      <c r="O62">
        <v>10500</v>
      </c>
      <c r="P62">
        <v>100.8</v>
      </c>
      <c r="Q62">
        <v>17.79</v>
      </c>
      <c r="R62">
        <v>346.53</v>
      </c>
      <c r="S62">
        <v>137.19999999999999</v>
      </c>
      <c r="T62">
        <v>126</v>
      </c>
      <c r="U62">
        <v>17.489999999999998</v>
      </c>
      <c r="V62">
        <v>16.93</v>
      </c>
      <c r="W62">
        <v>17.489999999999998</v>
      </c>
      <c r="X62">
        <v>17.64</v>
      </c>
      <c r="Y62">
        <v>17.07</v>
      </c>
      <c r="Z62">
        <v>111.3</v>
      </c>
      <c r="AA62">
        <v>3301.57</v>
      </c>
      <c r="AB62">
        <v>2729</v>
      </c>
      <c r="AC62">
        <v>1050</v>
      </c>
      <c r="AD62">
        <v>199500</v>
      </c>
      <c r="AE62">
        <v>17.07</v>
      </c>
      <c r="AF62">
        <v>91</v>
      </c>
      <c r="AG62">
        <v>17.21</v>
      </c>
      <c r="AH62">
        <v>2100</v>
      </c>
      <c r="AI62">
        <v>3115</v>
      </c>
      <c r="AJ62">
        <v>18773</v>
      </c>
      <c r="AK62">
        <v>17.350000000000001</v>
      </c>
      <c r="AL62">
        <v>25.28</v>
      </c>
      <c r="AM62">
        <v>17.350000000000001</v>
      </c>
      <c r="AN62">
        <v>17.940000000000001</v>
      </c>
      <c r="AO62">
        <v>67</v>
      </c>
      <c r="AP62">
        <v>17.79</v>
      </c>
      <c r="AQ62">
        <v>6194.3</v>
      </c>
      <c r="AR62">
        <v>279.3</v>
      </c>
      <c r="AS62">
        <v>17.350000000000001</v>
      </c>
      <c r="AT62">
        <v>27.97</v>
      </c>
      <c r="AU62">
        <v>139.44</v>
      </c>
      <c r="AV62">
        <v>1959.3</v>
      </c>
      <c r="AW62">
        <v>56.7</v>
      </c>
      <c r="AX62">
        <v>909.3</v>
      </c>
      <c r="AY62">
        <v>56.9</v>
      </c>
      <c r="AZ62">
        <v>17.07</v>
      </c>
      <c r="BA62">
        <v>76.3</v>
      </c>
      <c r="BB62">
        <v>60.4</v>
      </c>
      <c r="BC62">
        <v>839.3</v>
      </c>
      <c r="BD62">
        <v>90.3</v>
      </c>
      <c r="BE62">
        <v>26.1</v>
      </c>
      <c r="BF62">
        <v>17.489999999999998</v>
      </c>
      <c r="BG62">
        <v>17.21</v>
      </c>
      <c r="BH62">
        <v>174.3</v>
      </c>
      <c r="BI62">
        <v>17.350000000000001</v>
      </c>
      <c r="BJ62">
        <v>167.44</v>
      </c>
      <c r="BK62">
        <v>25.28</v>
      </c>
      <c r="BL62">
        <v>560</v>
      </c>
      <c r="BM62">
        <v>664.3</v>
      </c>
      <c r="BN62">
        <v>134.4</v>
      </c>
      <c r="BO62">
        <v>45.5</v>
      </c>
      <c r="BP62">
        <v>168</v>
      </c>
      <c r="BQ62">
        <v>20.99</v>
      </c>
      <c r="BR62">
        <v>13.99</v>
      </c>
      <c r="BS62">
        <v>437409</v>
      </c>
      <c r="BT62">
        <v>4516.3999999999996</v>
      </c>
      <c r="BU62" s="9" t="str">
        <f>WSP[[#This Row],[Tier]]&amp;" - "&amp;DOLLAR(WSP[[#This Row],[United States]],2)&amp;" USD"</f>
        <v>60 - $20.99 USD</v>
      </c>
    </row>
    <row r="63" spans="1:73" x14ac:dyDescent="0.25">
      <c r="A63">
        <v>61</v>
      </c>
      <c r="B63">
        <v>21.34</v>
      </c>
      <c r="C63">
        <v>1622.6</v>
      </c>
      <c r="D63">
        <v>212.8</v>
      </c>
      <c r="E63">
        <v>25.74</v>
      </c>
      <c r="F63">
        <v>17.79</v>
      </c>
      <c r="G63">
        <v>1744.05</v>
      </c>
      <c r="H63">
        <v>17.64</v>
      </c>
      <c r="I63">
        <v>37.75</v>
      </c>
      <c r="J63">
        <v>26.66</v>
      </c>
      <c r="K63">
        <v>21.34</v>
      </c>
      <c r="L63">
        <v>17640</v>
      </c>
      <c r="M63">
        <v>83.33</v>
      </c>
      <c r="N63">
        <v>51030</v>
      </c>
      <c r="O63">
        <v>10675</v>
      </c>
      <c r="P63">
        <v>102.48</v>
      </c>
      <c r="Q63">
        <v>18.09</v>
      </c>
      <c r="R63">
        <v>352.31</v>
      </c>
      <c r="S63">
        <v>139.44</v>
      </c>
      <c r="T63">
        <v>128.44999999999999</v>
      </c>
      <c r="U63">
        <v>17.79</v>
      </c>
      <c r="V63">
        <v>17.21</v>
      </c>
      <c r="W63">
        <v>17.79</v>
      </c>
      <c r="X63">
        <v>17.940000000000001</v>
      </c>
      <c r="Y63">
        <v>17.350000000000001</v>
      </c>
      <c r="Z63">
        <v>112.7</v>
      </c>
      <c r="AA63">
        <v>3356.69</v>
      </c>
      <c r="AB63">
        <v>2773</v>
      </c>
      <c r="AC63">
        <v>1064</v>
      </c>
      <c r="AD63">
        <v>202650</v>
      </c>
      <c r="AE63">
        <v>17.350000000000001</v>
      </c>
      <c r="AF63">
        <v>92.4</v>
      </c>
      <c r="AG63">
        <v>17.489999999999998</v>
      </c>
      <c r="AH63">
        <v>2156</v>
      </c>
      <c r="AI63">
        <v>3167.43</v>
      </c>
      <c r="AJ63">
        <v>19053</v>
      </c>
      <c r="AK63">
        <v>17.64</v>
      </c>
      <c r="AL63">
        <v>25.93</v>
      </c>
      <c r="AM63">
        <v>17.64</v>
      </c>
      <c r="AN63">
        <v>18.239999999999998</v>
      </c>
      <c r="AO63">
        <v>68</v>
      </c>
      <c r="AP63">
        <v>18.09</v>
      </c>
      <c r="AQ63">
        <v>6297.6</v>
      </c>
      <c r="AR63">
        <v>282.8</v>
      </c>
      <c r="AS63">
        <v>17.64</v>
      </c>
      <c r="AT63">
        <v>28.39</v>
      </c>
      <c r="AU63">
        <v>145.04</v>
      </c>
      <c r="AV63">
        <v>1990.87</v>
      </c>
      <c r="AW63">
        <v>57.61</v>
      </c>
      <c r="AX63">
        <v>923.3</v>
      </c>
      <c r="AY63">
        <v>58.61</v>
      </c>
      <c r="AZ63">
        <v>17.350000000000001</v>
      </c>
      <c r="BA63">
        <v>77.56</v>
      </c>
      <c r="BB63">
        <v>61.42</v>
      </c>
      <c r="BC63">
        <v>853.3</v>
      </c>
      <c r="BD63">
        <v>91.7</v>
      </c>
      <c r="BE63">
        <v>26.43</v>
      </c>
      <c r="BF63">
        <v>17.79</v>
      </c>
      <c r="BG63">
        <v>17.489999999999998</v>
      </c>
      <c r="BH63">
        <v>181.3</v>
      </c>
      <c r="BI63">
        <v>17.64</v>
      </c>
      <c r="BJ63">
        <v>173.04</v>
      </c>
      <c r="BK63">
        <v>25.93</v>
      </c>
      <c r="BL63">
        <v>570</v>
      </c>
      <c r="BM63">
        <v>675.57</v>
      </c>
      <c r="BN63">
        <v>136.63999999999999</v>
      </c>
      <c r="BO63">
        <v>46.27</v>
      </c>
      <c r="BP63">
        <v>170.8</v>
      </c>
      <c r="BQ63">
        <v>21.34</v>
      </c>
      <c r="BR63">
        <v>14.23</v>
      </c>
      <c r="BS63">
        <v>444700</v>
      </c>
      <c r="BT63">
        <v>4591.72</v>
      </c>
      <c r="BU63" s="9" t="str">
        <f>WSP[[#This Row],[Tier]]&amp;" - "&amp;DOLLAR(WSP[[#This Row],[United States]],2)&amp;" USD"</f>
        <v>61 - $21.34 USD</v>
      </c>
    </row>
    <row r="64" spans="1:73" x14ac:dyDescent="0.25">
      <c r="A64">
        <v>62</v>
      </c>
      <c r="B64">
        <v>21.69</v>
      </c>
      <c r="C64">
        <v>1649.2</v>
      </c>
      <c r="D64">
        <v>216.3</v>
      </c>
      <c r="E64">
        <v>26.06</v>
      </c>
      <c r="F64">
        <v>18.079999999999998</v>
      </c>
      <c r="G64">
        <v>1773.1</v>
      </c>
      <c r="H64">
        <v>17.93</v>
      </c>
      <c r="I64">
        <v>38.380000000000003</v>
      </c>
      <c r="J64">
        <v>27.07</v>
      </c>
      <c r="K64">
        <v>21.69</v>
      </c>
      <c r="L64">
        <v>17850</v>
      </c>
      <c r="M64">
        <v>84.71</v>
      </c>
      <c r="N64">
        <v>53130</v>
      </c>
      <c r="O64">
        <v>10850</v>
      </c>
      <c r="P64">
        <v>104.16</v>
      </c>
      <c r="Q64">
        <v>18.38</v>
      </c>
      <c r="R64">
        <v>358.1</v>
      </c>
      <c r="S64">
        <v>141.68</v>
      </c>
      <c r="T64">
        <v>130.9</v>
      </c>
      <c r="U64">
        <v>18.079999999999998</v>
      </c>
      <c r="V64">
        <v>17.489999999999998</v>
      </c>
      <c r="W64">
        <v>18.079999999999998</v>
      </c>
      <c r="X64">
        <v>18.23</v>
      </c>
      <c r="Y64">
        <v>17.64</v>
      </c>
      <c r="Z64">
        <v>114.1</v>
      </c>
      <c r="AA64">
        <v>3411.81</v>
      </c>
      <c r="AB64">
        <v>2817</v>
      </c>
      <c r="AC64">
        <v>1078</v>
      </c>
      <c r="AD64">
        <v>205800</v>
      </c>
      <c r="AE64">
        <v>17.64</v>
      </c>
      <c r="AF64">
        <v>93.8</v>
      </c>
      <c r="AG64">
        <v>17.78</v>
      </c>
      <c r="AH64">
        <v>2170</v>
      </c>
      <c r="AI64">
        <v>3219.86</v>
      </c>
      <c r="AJ64">
        <v>19333</v>
      </c>
      <c r="AK64">
        <v>17.93</v>
      </c>
      <c r="AL64">
        <v>26.57</v>
      </c>
      <c r="AM64">
        <v>17.93</v>
      </c>
      <c r="AN64">
        <v>18.54</v>
      </c>
      <c r="AO64">
        <v>69</v>
      </c>
      <c r="AP64">
        <v>18.38</v>
      </c>
      <c r="AQ64">
        <v>6400.9</v>
      </c>
      <c r="AR64">
        <v>286.3</v>
      </c>
      <c r="AS64">
        <v>17.93</v>
      </c>
      <c r="AT64">
        <v>28.81</v>
      </c>
      <c r="AU64">
        <v>150.63999999999999</v>
      </c>
      <c r="AV64">
        <v>2022.44</v>
      </c>
      <c r="AW64">
        <v>58.52</v>
      </c>
      <c r="AX64">
        <v>937.3</v>
      </c>
      <c r="AY64">
        <v>60.32</v>
      </c>
      <c r="AZ64">
        <v>17.64</v>
      </c>
      <c r="BA64">
        <v>78.819999999999993</v>
      </c>
      <c r="BB64">
        <v>62.44</v>
      </c>
      <c r="BC64">
        <v>867.3</v>
      </c>
      <c r="BD64">
        <v>93.1</v>
      </c>
      <c r="BE64">
        <v>26.76</v>
      </c>
      <c r="BF64">
        <v>18.079999999999998</v>
      </c>
      <c r="BG64">
        <v>17.78</v>
      </c>
      <c r="BH64">
        <v>188.3</v>
      </c>
      <c r="BI64">
        <v>17.93</v>
      </c>
      <c r="BJ64">
        <v>178.64</v>
      </c>
      <c r="BK64">
        <v>26.57</v>
      </c>
      <c r="BL64">
        <v>580</v>
      </c>
      <c r="BM64">
        <v>686.84</v>
      </c>
      <c r="BN64">
        <v>138.88</v>
      </c>
      <c r="BO64">
        <v>47.04</v>
      </c>
      <c r="BP64">
        <v>173.6</v>
      </c>
      <c r="BQ64">
        <v>21.69</v>
      </c>
      <c r="BR64">
        <v>14.58</v>
      </c>
      <c r="BS64">
        <v>451989</v>
      </c>
      <c r="BT64">
        <v>4667.04</v>
      </c>
      <c r="BU64" s="9" t="str">
        <f>WSP[[#This Row],[Tier]]&amp;" - "&amp;DOLLAR(WSP[[#This Row],[United States]],2)&amp;" USD"</f>
        <v>62 - $21.69 USD</v>
      </c>
    </row>
    <row r="65" spans="1:73" x14ac:dyDescent="0.25">
      <c r="A65">
        <v>63</v>
      </c>
      <c r="B65">
        <v>22.04</v>
      </c>
      <c r="C65">
        <v>1675.8</v>
      </c>
      <c r="D65">
        <v>219.8</v>
      </c>
      <c r="E65">
        <v>26.38</v>
      </c>
      <c r="F65">
        <v>18.37</v>
      </c>
      <c r="G65">
        <v>1802.15</v>
      </c>
      <c r="H65">
        <v>18.22</v>
      </c>
      <c r="I65">
        <v>39.01</v>
      </c>
      <c r="J65">
        <v>27.48</v>
      </c>
      <c r="K65">
        <v>22.04</v>
      </c>
      <c r="L65">
        <v>18060</v>
      </c>
      <c r="M65">
        <v>86.08</v>
      </c>
      <c r="N65">
        <v>55230</v>
      </c>
      <c r="O65">
        <v>11025</v>
      </c>
      <c r="P65">
        <v>105.84</v>
      </c>
      <c r="Q65">
        <v>18.68</v>
      </c>
      <c r="R65">
        <v>363.88</v>
      </c>
      <c r="S65">
        <v>143.91999999999999</v>
      </c>
      <c r="T65">
        <v>133.35</v>
      </c>
      <c r="U65">
        <v>18.37</v>
      </c>
      <c r="V65">
        <v>17.78</v>
      </c>
      <c r="W65">
        <v>18.37</v>
      </c>
      <c r="X65">
        <v>18.52</v>
      </c>
      <c r="Y65">
        <v>17.920000000000002</v>
      </c>
      <c r="Z65">
        <v>115.5</v>
      </c>
      <c r="AA65">
        <v>3466.93</v>
      </c>
      <c r="AB65">
        <v>2861</v>
      </c>
      <c r="AC65">
        <v>1092</v>
      </c>
      <c r="AD65">
        <v>208950</v>
      </c>
      <c r="AE65">
        <v>17.920000000000002</v>
      </c>
      <c r="AF65">
        <v>95.2</v>
      </c>
      <c r="AG65">
        <v>18.07</v>
      </c>
      <c r="AH65">
        <v>2226</v>
      </c>
      <c r="AI65">
        <v>3272.29</v>
      </c>
      <c r="AJ65">
        <v>19613</v>
      </c>
      <c r="AK65">
        <v>18.22</v>
      </c>
      <c r="AL65">
        <v>27.22</v>
      </c>
      <c r="AM65">
        <v>18.22</v>
      </c>
      <c r="AN65">
        <v>18.84</v>
      </c>
      <c r="AO65">
        <v>70</v>
      </c>
      <c r="AP65">
        <v>18.68</v>
      </c>
      <c r="AQ65">
        <v>6504.3</v>
      </c>
      <c r="AR65">
        <v>289.8</v>
      </c>
      <c r="AS65">
        <v>18.22</v>
      </c>
      <c r="AT65">
        <v>29.23</v>
      </c>
      <c r="AU65">
        <v>156.24</v>
      </c>
      <c r="AV65">
        <v>2054.0100000000002</v>
      </c>
      <c r="AW65">
        <v>59.43</v>
      </c>
      <c r="AX65">
        <v>951.3</v>
      </c>
      <c r="AY65">
        <v>62.03</v>
      </c>
      <c r="AZ65">
        <v>17.920000000000002</v>
      </c>
      <c r="BA65">
        <v>80.08</v>
      </c>
      <c r="BB65">
        <v>63.45</v>
      </c>
      <c r="BC65">
        <v>881.3</v>
      </c>
      <c r="BD65">
        <v>94.5</v>
      </c>
      <c r="BE65">
        <v>27.08</v>
      </c>
      <c r="BF65">
        <v>18.37</v>
      </c>
      <c r="BG65">
        <v>18.07</v>
      </c>
      <c r="BH65">
        <v>195.3</v>
      </c>
      <c r="BI65">
        <v>18.22</v>
      </c>
      <c r="BJ65">
        <v>184.24</v>
      </c>
      <c r="BK65">
        <v>27.22</v>
      </c>
      <c r="BL65">
        <v>590</v>
      </c>
      <c r="BM65">
        <v>698.11</v>
      </c>
      <c r="BN65">
        <v>141.12</v>
      </c>
      <c r="BO65">
        <v>47.81</v>
      </c>
      <c r="BP65">
        <v>176.4</v>
      </c>
      <c r="BQ65">
        <v>22.04</v>
      </c>
      <c r="BR65">
        <v>14.69</v>
      </c>
      <c r="BS65">
        <v>459280</v>
      </c>
      <c r="BT65">
        <v>4742.3599999999997</v>
      </c>
      <c r="BU65" s="9" t="str">
        <f>WSP[[#This Row],[Tier]]&amp;" - "&amp;DOLLAR(WSP[[#This Row],[United States]],2)&amp;" USD"</f>
        <v>63 - $22.04 USD</v>
      </c>
    </row>
    <row r="66" spans="1:73" x14ac:dyDescent="0.25">
      <c r="A66">
        <v>64</v>
      </c>
      <c r="B66">
        <v>22.39</v>
      </c>
      <c r="C66">
        <v>1702.4</v>
      </c>
      <c r="D66">
        <v>223.3</v>
      </c>
      <c r="E66">
        <v>26.7</v>
      </c>
      <c r="F66">
        <v>18.66</v>
      </c>
      <c r="G66">
        <v>1831.2</v>
      </c>
      <c r="H66">
        <v>18.510000000000002</v>
      </c>
      <c r="I66">
        <v>39.64</v>
      </c>
      <c r="J66">
        <v>27.88</v>
      </c>
      <c r="K66">
        <v>22.39</v>
      </c>
      <c r="L66">
        <v>18270</v>
      </c>
      <c r="M66">
        <v>87.46</v>
      </c>
      <c r="N66">
        <v>57330</v>
      </c>
      <c r="O66">
        <v>11200</v>
      </c>
      <c r="P66">
        <v>107.52</v>
      </c>
      <c r="Q66">
        <v>18.98</v>
      </c>
      <c r="R66">
        <v>369.67</v>
      </c>
      <c r="S66">
        <v>146.16</v>
      </c>
      <c r="T66">
        <v>135.80000000000001</v>
      </c>
      <c r="U66">
        <v>18.66</v>
      </c>
      <c r="V66">
        <v>18.059999999999999</v>
      </c>
      <c r="W66">
        <v>18.66</v>
      </c>
      <c r="X66">
        <v>18.82</v>
      </c>
      <c r="Y66">
        <v>18.21</v>
      </c>
      <c r="Z66">
        <v>116.9</v>
      </c>
      <c r="AA66">
        <v>3522.05</v>
      </c>
      <c r="AB66">
        <v>2904</v>
      </c>
      <c r="AC66">
        <v>1106</v>
      </c>
      <c r="AD66">
        <v>212100</v>
      </c>
      <c r="AE66">
        <v>18.21</v>
      </c>
      <c r="AF66">
        <v>96.6</v>
      </c>
      <c r="AG66">
        <v>18.350000000000001</v>
      </c>
      <c r="AH66">
        <v>2240</v>
      </c>
      <c r="AI66">
        <v>3324.72</v>
      </c>
      <c r="AJ66">
        <v>19893</v>
      </c>
      <c r="AK66">
        <v>18.510000000000002</v>
      </c>
      <c r="AL66">
        <v>27.87</v>
      </c>
      <c r="AM66">
        <v>18.510000000000002</v>
      </c>
      <c r="AN66">
        <v>19.14</v>
      </c>
      <c r="AO66">
        <v>71</v>
      </c>
      <c r="AP66">
        <v>18.98</v>
      </c>
      <c r="AQ66">
        <v>6607.6</v>
      </c>
      <c r="AR66">
        <v>293.3</v>
      </c>
      <c r="AS66">
        <v>18.510000000000002</v>
      </c>
      <c r="AT66">
        <v>29.65</v>
      </c>
      <c r="AU66">
        <v>161.84</v>
      </c>
      <c r="AV66">
        <v>2085.58</v>
      </c>
      <c r="AW66">
        <v>60.34</v>
      </c>
      <c r="AX66">
        <v>965.3</v>
      </c>
      <c r="AY66">
        <v>63.73</v>
      </c>
      <c r="AZ66">
        <v>18.21</v>
      </c>
      <c r="BA66">
        <v>81.34</v>
      </c>
      <c r="BB66">
        <v>64.47</v>
      </c>
      <c r="BC66">
        <v>895.3</v>
      </c>
      <c r="BD66">
        <v>95.9</v>
      </c>
      <c r="BE66">
        <v>27.41</v>
      </c>
      <c r="BF66">
        <v>18.66</v>
      </c>
      <c r="BG66">
        <v>18.350000000000001</v>
      </c>
      <c r="BH66">
        <v>202.3</v>
      </c>
      <c r="BI66">
        <v>18.510000000000002</v>
      </c>
      <c r="BJ66">
        <v>189.84</v>
      </c>
      <c r="BK66">
        <v>27.87</v>
      </c>
      <c r="BL66">
        <v>600</v>
      </c>
      <c r="BM66">
        <v>709.38</v>
      </c>
      <c r="BN66">
        <v>143.36000000000001</v>
      </c>
      <c r="BO66">
        <v>48.58</v>
      </c>
      <c r="BP66">
        <v>179.2</v>
      </c>
      <c r="BQ66">
        <v>22.39</v>
      </c>
      <c r="BR66">
        <v>14.93</v>
      </c>
      <c r="BS66">
        <v>466570</v>
      </c>
      <c r="BT66">
        <v>4817.68</v>
      </c>
      <c r="BU66" s="9" t="str">
        <f>WSP[[#This Row],[Tier]]&amp;" - "&amp;DOLLAR(WSP[[#This Row],[United States]],2)&amp;" USD"</f>
        <v>64 - $22.39 USD</v>
      </c>
    </row>
    <row r="67" spans="1:73" x14ac:dyDescent="0.25">
      <c r="A67">
        <v>65</v>
      </c>
      <c r="B67">
        <v>22.74</v>
      </c>
      <c r="C67">
        <v>1729</v>
      </c>
      <c r="D67">
        <v>226.8</v>
      </c>
      <c r="E67">
        <v>27.01</v>
      </c>
      <c r="F67">
        <v>18.95</v>
      </c>
      <c r="G67">
        <v>1860.25</v>
      </c>
      <c r="H67">
        <v>18.8</v>
      </c>
      <c r="I67">
        <v>40.270000000000003</v>
      </c>
      <c r="J67">
        <v>28.29</v>
      </c>
      <c r="K67">
        <v>22.74</v>
      </c>
      <c r="L67">
        <v>18480</v>
      </c>
      <c r="M67">
        <v>88.84</v>
      </c>
      <c r="N67">
        <v>59430</v>
      </c>
      <c r="O67">
        <v>11375</v>
      </c>
      <c r="P67">
        <v>109.2</v>
      </c>
      <c r="Q67">
        <v>19.27</v>
      </c>
      <c r="R67">
        <v>375.45</v>
      </c>
      <c r="S67">
        <v>148.4</v>
      </c>
      <c r="T67">
        <v>138.25</v>
      </c>
      <c r="U67">
        <v>18.95</v>
      </c>
      <c r="V67">
        <v>18.34</v>
      </c>
      <c r="W67">
        <v>18.95</v>
      </c>
      <c r="X67">
        <v>19.11</v>
      </c>
      <c r="Y67">
        <v>18.489999999999998</v>
      </c>
      <c r="Z67">
        <v>118.3</v>
      </c>
      <c r="AA67">
        <v>3577.17</v>
      </c>
      <c r="AB67">
        <v>2948</v>
      </c>
      <c r="AC67">
        <v>1120</v>
      </c>
      <c r="AD67">
        <v>215250</v>
      </c>
      <c r="AE67">
        <v>18.489999999999998</v>
      </c>
      <c r="AF67">
        <v>98</v>
      </c>
      <c r="AG67">
        <v>18.64</v>
      </c>
      <c r="AH67">
        <v>2296</v>
      </c>
      <c r="AI67">
        <v>3377.15</v>
      </c>
      <c r="AJ67">
        <v>20173</v>
      </c>
      <c r="AK67">
        <v>18.8</v>
      </c>
      <c r="AL67">
        <v>28.52</v>
      </c>
      <c r="AM67">
        <v>18.8</v>
      </c>
      <c r="AN67">
        <v>19.440000000000001</v>
      </c>
      <c r="AO67">
        <v>72</v>
      </c>
      <c r="AP67">
        <v>19.27</v>
      </c>
      <c r="AQ67">
        <v>6710.9</v>
      </c>
      <c r="AR67">
        <v>296.8</v>
      </c>
      <c r="AS67">
        <v>18.8</v>
      </c>
      <c r="AT67">
        <v>30.07</v>
      </c>
      <c r="AU67">
        <v>167.44</v>
      </c>
      <c r="AV67">
        <v>2117.15</v>
      </c>
      <c r="AW67">
        <v>61.25</v>
      </c>
      <c r="AX67">
        <v>979.3</v>
      </c>
      <c r="AY67">
        <v>65.44</v>
      </c>
      <c r="AZ67">
        <v>18.489999999999998</v>
      </c>
      <c r="BA67">
        <v>82.6</v>
      </c>
      <c r="BB67">
        <v>65.48</v>
      </c>
      <c r="BC67">
        <v>909.3</v>
      </c>
      <c r="BD67">
        <v>97.3</v>
      </c>
      <c r="BE67">
        <v>27.74</v>
      </c>
      <c r="BF67">
        <v>18.95</v>
      </c>
      <c r="BG67">
        <v>18.64</v>
      </c>
      <c r="BH67">
        <v>209.3</v>
      </c>
      <c r="BI67">
        <v>18.8</v>
      </c>
      <c r="BJ67">
        <v>195.44</v>
      </c>
      <c r="BK67">
        <v>28.52</v>
      </c>
      <c r="BL67">
        <v>610</v>
      </c>
      <c r="BM67">
        <v>720.65</v>
      </c>
      <c r="BN67">
        <v>145.6</v>
      </c>
      <c r="BO67">
        <v>49.35</v>
      </c>
      <c r="BP67">
        <v>182</v>
      </c>
      <c r="BQ67">
        <v>22.74</v>
      </c>
      <c r="BR67">
        <v>15.16</v>
      </c>
      <c r="BS67">
        <v>473860</v>
      </c>
      <c r="BT67">
        <v>4893</v>
      </c>
      <c r="BU67" s="9" t="str">
        <f>WSP[[#This Row],[Tier]]&amp;" - "&amp;DOLLAR(WSP[[#This Row],[United States]],2)&amp;" USD"</f>
        <v>65 - $22.74 USD</v>
      </c>
    </row>
    <row r="68" spans="1:73" x14ac:dyDescent="0.25">
      <c r="A68">
        <v>66</v>
      </c>
      <c r="B68">
        <v>23.09</v>
      </c>
      <c r="C68">
        <v>1755.6</v>
      </c>
      <c r="D68">
        <v>230.3</v>
      </c>
      <c r="E68">
        <v>27.33</v>
      </c>
      <c r="F68">
        <v>19.239999999999998</v>
      </c>
      <c r="G68">
        <v>1889.3</v>
      </c>
      <c r="H68">
        <v>19.09</v>
      </c>
      <c r="I68">
        <v>40.9</v>
      </c>
      <c r="J68">
        <v>28.7</v>
      </c>
      <c r="K68">
        <v>23.09</v>
      </c>
      <c r="L68">
        <v>18690</v>
      </c>
      <c r="M68">
        <v>90.22</v>
      </c>
      <c r="N68">
        <v>61530</v>
      </c>
      <c r="O68">
        <v>11550</v>
      </c>
      <c r="P68">
        <v>110.88</v>
      </c>
      <c r="Q68">
        <v>19.57</v>
      </c>
      <c r="R68">
        <v>381.24</v>
      </c>
      <c r="S68">
        <v>150.63999999999999</v>
      </c>
      <c r="T68">
        <v>140.69999999999999</v>
      </c>
      <c r="U68">
        <v>19.239999999999998</v>
      </c>
      <c r="V68">
        <v>18.62</v>
      </c>
      <c r="W68">
        <v>19.239999999999998</v>
      </c>
      <c r="X68">
        <v>19.41</v>
      </c>
      <c r="Y68">
        <v>18.77</v>
      </c>
      <c r="Z68">
        <v>119.7</v>
      </c>
      <c r="AA68">
        <v>3632.28</v>
      </c>
      <c r="AB68">
        <v>2993</v>
      </c>
      <c r="AC68">
        <v>1134</v>
      </c>
      <c r="AD68">
        <v>218400</v>
      </c>
      <c r="AE68">
        <v>18.77</v>
      </c>
      <c r="AF68">
        <v>99.4</v>
      </c>
      <c r="AG68">
        <v>18.93</v>
      </c>
      <c r="AH68">
        <v>2310</v>
      </c>
      <c r="AI68">
        <v>3429.58</v>
      </c>
      <c r="AJ68">
        <v>20453</v>
      </c>
      <c r="AK68">
        <v>19.09</v>
      </c>
      <c r="AL68">
        <v>29.17</v>
      </c>
      <c r="AM68">
        <v>19.09</v>
      </c>
      <c r="AN68">
        <v>19.739999999999998</v>
      </c>
      <c r="AO68">
        <v>73</v>
      </c>
      <c r="AP68">
        <v>19.57</v>
      </c>
      <c r="AQ68">
        <v>6814.2</v>
      </c>
      <c r="AR68">
        <v>300.3</v>
      </c>
      <c r="AS68">
        <v>19.09</v>
      </c>
      <c r="AT68">
        <v>30.49</v>
      </c>
      <c r="AU68">
        <v>173.04</v>
      </c>
      <c r="AV68">
        <v>2148.7199999999998</v>
      </c>
      <c r="AW68">
        <v>62.16</v>
      </c>
      <c r="AX68">
        <v>993.3</v>
      </c>
      <c r="AY68">
        <v>67.150000000000006</v>
      </c>
      <c r="AZ68">
        <v>18.77</v>
      </c>
      <c r="BA68">
        <v>83.86</v>
      </c>
      <c r="BB68">
        <v>66.5</v>
      </c>
      <c r="BC68">
        <v>923.3</v>
      </c>
      <c r="BD68">
        <v>98.7</v>
      </c>
      <c r="BE68">
        <v>28.07</v>
      </c>
      <c r="BF68">
        <v>19.239999999999998</v>
      </c>
      <c r="BG68">
        <v>18.93</v>
      </c>
      <c r="BH68">
        <v>216.3</v>
      </c>
      <c r="BI68">
        <v>19.09</v>
      </c>
      <c r="BJ68">
        <v>201.04</v>
      </c>
      <c r="BK68">
        <v>29.17</v>
      </c>
      <c r="BL68">
        <v>620</v>
      </c>
      <c r="BM68">
        <v>731.92</v>
      </c>
      <c r="BN68">
        <v>147.84</v>
      </c>
      <c r="BO68">
        <v>50.12</v>
      </c>
      <c r="BP68">
        <v>184.8</v>
      </c>
      <c r="BQ68">
        <v>23.09</v>
      </c>
      <c r="BR68">
        <v>15.39</v>
      </c>
      <c r="BS68">
        <v>481150</v>
      </c>
      <c r="BT68">
        <v>4968.32</v>
      </c>
      <c r="BU68" s="9" t="str">
        <f>WSP[[#This Row],[Tier]]&amp;" - "&amp;DOLLAR(WSP[[#This Row],[United States]],2)&amp;" USD"</f>
        <v>66 - $23.09 USD</v>
      </c>
    </row>
    <row r="69" spans="1:73" x14ac:dyDescent="0.25">
      <c r="A69">
        <v>67</v>
      </c>
      <c r="B69">
        <v>23.44</v>
      </c>
      <c r="C69">
        <v>1782.2</v>
      </c>
      <c r="D69">
        <v>233.8</v>
      </c>
      <c r="E69">
        <v>27.65</v>
      </c>
      <c r="F69">
        <v>19.54</v>
      </c>
      <c r="G69">
        <v>1918.35</v>
      </c>
      <c r="H69">
        <v>19.37</v>
      </c>
      <c r="I69">
        <v>41.53</v>
      </c>
      <c r="J69">
        <v>29.11</v>
      </c>
      <c r="K69">
        <v>23.44</v>
      </c>
      <c r="L69">
        <v>18900</v>
      </c>
      <c r="M69">
        <v>91.59</v>
      </c>
      <c r="N69">
        <v>63630</v>
      </c>
      <c r="O69">
        <v>11725</v>
      </c>
      <c r="P69">
        <v>112.56</v>
      </c>
      <c r="Q69">
        <v>19.87</v>
      </c>
      <c r="R69">
        <v>387.02</v>
      </c>
      <c r="S69">
        <v>152.88</v>
      </c>
      <c r="T69">
        <v>143.15</v>
      </c>
      <c r="U69">
        <v>19.54</v>
      </c>
      <c r="V69">
        <v>18.91</v>
      </c>
      <c r="W69">
        <v>19.54</v>
      </c>
      <c r="X69">
        <v>19.7</v>
      </c>
      <c r="Y69">
        <v>19.059999999999999</v>
      </c>
      <c r="Z69">
        <v>121.1</v>
      </c>
      <c r="AA69">
        <v>3687.4</v>
      </c>
      <c r="AB69">
        <v>3036</v>
      </c>
      <c r="AC69">
        <v>1148</v>
      </c>
      <c r="AD69">
        <v>221550</v>
      </c>
      <c r="AE69">
        <v>19.059999999999999</v>
      </c>
      <c r="AF69">
        <v>100.8</v>
      </c>
      <c r="AG69">
        <v>19.22</v>
      </c>
      <c r="AH69">
        <v>2366</v>
      </c>
      <c r="AI69">
        <v>3482.01</v>
      </c>
      <c r="AJ69">
        <v>20733</v>
      </c>
      <c r="AK69">
        <v>19.37</v>
      </c>
      <c r="AL69">
        <v>29.81</v>
      </c>
      <c r="AM69">
        <v>19.37</v>
      </c>
      <c r="AN69">
        <v>20.04</v>
      </c>
      <c r="AO69">
        <v>74</v>
      </c>
      <c r="AP69">
        <v>19.87</v>
      </c>
      <c r="AQ69">
        <v>6917.5</v>
      </c>
      <c r="AR69">
        <v>303.8</v>
      </c>
      <c r="AS69">
        <v>19.37</v>
      </c>
      <c r="AT69">
        <v>30.91</v>
      </c>
      <c r="AU69">
        <v>178.64</v>
      </c>
      <c r="AV69">
        <v>2180.29</v>
      </c>
      <c r="AW69">
        <v>63.07</v>
      </c>
      <c r="AX69">
        <v>1007.3</v>
      </c>
      <c r="AY69">
        <v>68.86</v>
      </c>
      <c r="AZ69">
        <v>19.059999999999999</v>
      </c>
      <c r="BA69">
        <v>85.12</v>
      </c>
      <c r="BB69">
        <v>67.52</v>
      </c>
      <c r="BC69">
        <v>937.3</v>
      </c>
      <c r="BD69">
        <v>100.1</v>
      </c>
      <c r="BE69">
        <v>28.39</v>
      </c>
      <c r="BF69">
        <v>19.54</v>
      </c>
      <c r="BG69">
        <v>19.22</v>
      </c>
      <c r="BH69">
        <v>223.3</v>
      </c>
      <c r="BI69">
        <v>19.37</v>
      </c>
      <c r="BJ69">
        <v>206.64</v>
      </c>
      <c r="BK69">
        <v>29.81</v>
      </c>
      <c r="BL69">
        <v>630</v>
      </c>
      <c r="BM69">
        <v>743.19</v>
      </c>
      <c r="BN69">
        <v>150.08000000000001</v>
      </c>
      <c r="BO69">
        <v>50.89</v>
      </c>
      <c r="BP69">
        <v>187.6</v>
      </c>
      <c r="BQ69">
        <v>23.44</v>
      </c>
      <c r="BR69">
        <v>15.63</v>
      </c>
      <c r="BS69">
        <v>488440</v>
      </c>
      <c r="BT69">
        <v>5043.6400000000003</v>
      </c>
      <c r="BU69" s="9" t="str">
        <f>WSP[[#This Row],[Tier]]&amp;" - "&amp;DOLLAR(WSP[[#This Row],[United States]],2)&amp;" USD"</f>
        <v>67 - $23.44 USD</v>
      </c>
    </row>
    <row r="70" spans="1:73" x14ac:dyDescent="0.25">
      <c r="A70">
        <v>68</v>
      </c>
      <c r="B70">
        <v>23.79</v>
      </c>
      <c r="C70">
        <v>1808.8</v>
      </c>
      <c r="D70">
        <v>237.3</v>
      </c>
      <c r="E70">
        <v>27.97</v>
      </c>
      <c r="F70">
        <v>19.829999999999998</v>
      </c>
      <c r="G70">
        <v>1947.4</v>
      </c>
      <c r="H70">
        <v>19.66</v>
      </c>
      <c r="I70">
        <v>42.16</v>
      </c>
      <c r="J70">
        <v>29.52</v>
      </c>
      <c r="K70">
        <v>23.79</v>
      </c>
      <c r="L70">
        <v>19110</v>
      </c>
      <c r="M70">
        <v>92.97</v>
      </c>
      <c r="N70">
        <v>65730</v>
      </c>
      <c r="O70">
        <v>11900</v>
      </c>
      <c r="P70">
        <v>114.24</v>
      </c>
      <c r="Q70">
        <v>20.16</v>
      </c>
      <c r="R70">
        <v>392.81</v>
      </c>
      <c r="S70">
        <v>155.12</v>
      </c>
      <c r="T70">
        <v>145.6</v>
      </c>
      <c r="U70">
        <v>19.829999999999998</v>
      </c>
      <c r="V70">
        <v>19.190000000000001</v>
      </c>
      <c r="W70">
        <v>19.829999999999998</v>
      </c>
      <c r="X70">
        <v>19.989999999999998</v>
      </c>
      <c r="Y70">
        <v>19.34</v>
      </c>
      <c r="Z70">
        <v>122.5</v>
      </c>
      <c r="AA70">
        <v>3742.52</v>
      </c>
      <c r="AB70">
        <v>3080</v>
      </c>
      <c r="AC70">
        <v>1162</v>
      </c>
      <c r="AD70">
        <v>224700</v>
      </c>
      <c r="AE70">
        <v>19.34</v>
      </c>
      <c r="AF70">
        <v>102.2</v>
      </c>
      <c r="AG70">
        <v>19.5</v>
      </c>
      <c r="AH70">
        <v>2380</v>
      </c>
      <c r="AI70">
        <v>3534.44</v>
      </c>
      <c r="AJ70">
        <v>21013</v>
      </c>
      <c r="AK70">
        <v>19.66</v>
      </c>
      <c r="AL70">
        <v>30.46</v>
      </c>
      <c r="AM70">
        <v>19.66</v>
      </c>
      <c r="AN70">
        <v>20.34</v>
      </c>
      <c r="AO70">
        <v>75</v>
      </c>
      <c r="AP70">
        <v>20.16</v>
      </c>
      <c r="AQ70">
        <v>7020.9</v>
      </c>
      <c r="AR70">
        <v>307.3</v>
      </c>
      <c r="AS70">
        <v>19.66</v>
      </c>
      <c r="AT70">
        <v>31.47</v>
      </c>
      <c r="AU70">
        <v>184.24</v>
      </c>
      <c r="AV70">
        <v>2211.86</v>
      </c>
      <c r="AW70">
        <v>63.98</v>
      </c>
      <c r="AX70">
        <v>1021.3</v>
      </c>
      <c r="AY70">
        <v>70.56</v>
      </c>
      <c r="AZ70">
        <v>19.34</v>
      </c>
      <c r="BA70">
        <v>86.38</v>
      </c>
      <c r="BB70">
        <v>68.53</v>
      </c>
      <c r="BC70">
        <v>951.3</v>
      </c>
      <c r="BD70">
        <v>101.5</v>
      </c>
      <c r="BE70">
        <v>28.72</v>
      </c>
      <c r="BF70">
        <v>19.829999999999998</v>
      </c>
      <c r="BG70">
        <v>19.5</v>
      </c>
      <c r="BH70">
        <v>230.3</v>
      </c>
      <c r="BI70">
        <v>19.66</v>
      </c>
      <c r="BJ70">
        <v>212.24</v>
      </c>
      <c r="BK70">
        <v>30.46</v>
      </c>
      <c r="BL70">
        <v>640</v>
      </c>
      <c r="BM70">
        <v>754.46</v>
      </c>
      <c r="BN70">
        <v>152.32</v>
      </c>
      <c r="BO70">
        <v>51.66</v>
      </c>
      <c r="BP70">
        <v>190.4</v>
      </c>
      <c r="BQ70">
        <v>23.79</v>
      </c>
      <c r="BR70">
        <v>15.86</v>
      </c>
      <c r="BS70">
        <v>495730</v>
      </c>
      <c r="BT70">
        <v>5118.96</v>
      </c>
      <c r="BU70" s="9" t="str">
        <f>WSP[[#This Row],[Tier]]&amp;" - "&amp;DOLLAR(WSP[[#This Row],[United States]],2)&amp;" USD"</f>
        <v>68 - $23.79 USD</v>
      </c>
    </row>
    <row r="71" spans="1:73" x14ac:dyDescent="0.25">
      <c r="A71">
        <v>69</v>
      </c>
      <c r="B71">
        <v>24.14</v>
      </c>
      <c r="C71">
        <v>1835.4</v>
      </c>
      <c r="D71">
        <v>240.8</v>
      </c>
      <c r="E71">
        <v>28.29</v>
      </c>
      <c r="F71">
        <v>20.12</v>
      </c>
      <c r="G71">
        <v>1976.45</v>
      </c>
      <c r="H71">
        <v>19.95</v>
      </c>
      <c r="I71">
        <v>42.79</v>
      </c>
      <c r="J71">
        <v>29.93</v>
      </c>
      <c r="K71">
        <v>24.14</v>
      </c>
      <c r="L71">
        <v>19320</v>
      </c>
      <c r="M71">
        <v>94.35</v>
      </c>
      <c r="N71">
        <v>67830</v>
      </c>
      <c r="O71">
        <v>12075</v>
      </c>
      <c r="P71">
        <v>115.92</v>
      </c>
      <c r="Q71">
        <v>20.46</v>
      </c>
      <c r="R71">
        <v>398.6</v>
      </c>
      <c r="S71">
        <v>157.36000000000001</v>
      </c>
      <c r="T71">
        <v>148.05000000000001</v>
      </c>
      <c r="U71">
        <v>20.12</v>
      </c>
      <c r="V71">
        <v>19.47</v>
      </c>
      <c r="W71">
        <v>20.12</v>
      </c>
      <c r="X71">
        <v>20.29</v>
      </c>
      <c r="Y71">
        <v>19.63</v>
      </c>
      <c r="Z71">
        <v>123.9</v>
      </c>
      <c r="AA71">
        <v>3797.64</v>
      </c>
      <c r="AB71">
        <v>3123</v>
      </c>
      <c r="AC71">
        <v>1176</v>
      </c>
      <c r="AD71">
        <v>227850</v>
      </c>
      <c r="AE71">
        <v>19.63</v>
      </c>
      <c r="AF71">
        <v>103.6</v>
      </c>
      <c r="AG71">
        <v>19.79</v>
      </c>
      <c r="AH71">
        <v>2436</v>
      </c>
      <c r="AI71">
        <v>3586.87</v>
      </c>
      <c r="AJ71">
        <v>21293</v>
      </c>
      <c r="AK71">
        <v>19.95</v>
      </c>
      <c r="AL71">
        <v>31.11</v>
      </c>
      <c r="AM71">
        <v>19.95</v>
      </c>
      <c r="AN71">
        <v>20.64</v>
      </c>
      <c r="AO71">
        <v>76</v>
      </c>
      <c r="AP71">
        <v>20.46</v>
      </c>
      <c r="AQ71">
        <v>7124.2</v>
      </c>
      <c r="AR71">
        <v>310.8</v>
      </c>
      <c r="AS71">
        <v>19.95</v>
      </c>
      <c r="AT71">
        <v>31.75</v>
      </c>
      <c r="AU71">
        <v>189.84</v>
      </c>
      <c r="AV71">
        <v>2243.4299999999998</v>
      </c>
      <c r="AW71">
        <v>64.89</v>
      </c>
      <c r="AX71">
        <v>1035.3</v>
      </c>
      <c r="AY71">
        <v>72.27</v>
      </c>
      <c r="AZ71">
        <v>19.63</v>
      </c>
      <c r="BA71">
        <v>87.64</v>
      </c>
      <c r="BB71">
        <v>69.55</v>
      </c>
      <c r="BC71">
        <v>965.3</v>
      </c>
      <c r="BD71">
        <v>102.9</v>
      </c>
      <c r="BE71">
        <v>29.05</v>
      </c>
      <c r="BF71">
        <v>20.12</v>
      </c>
      <c r="BG71">
        <v>19.79</v>
      </c>
      <c r="BH71">
        <v>237.3</v>
      </c>
      <c r="BI71">
        <v>19.95</v>
      </c>
      <c r="BJ71">
        <v>217.84</v>
      </c>
      <c r="BK71">
        <v>31.11</v>
      </c>
      <c r="BL71">
        <v>650</v>
      </c>
      <c r="BM71">
        <v>765.73</v>
      </c>
      <c r="BN71">
        <v>154.56</v>
      </c>
      <c r="BO71">
        <v>52.43</v>
      </c>
      <c r="BP71">
        <v>193.2</v>
      </c>
      <c r="BQ71">
        <v>24.14</v>
      </c>
      <c r="BR71">
        <v>16.09</v>
      </c>
      <c r="BS71">
        <v>503021</v>
      </c>
      <c r="BT71">
        <v>5194.28</v>
      </c>
      <c r="BU71" s="9" t="str">
        <f>WSP[[#This Row],[Tier]]&amp;" - "&amp;DOLLAR(WSP[[#This Row],[United States]],2)&amp;" USD"</f>
        <v>69 - $24.14 USD</v>
      </c>
    </row>
    <row r="72" spans="1:73" x14ac:dyDescent="0.25">
      <c r="A72">
        <v>70</v>
      </c>
      <c r="B72">
        <v>24.49</v>
      </c>
      <c r="C72">
        <v>1862</v>
      </c>
      <c r="D72">
        <v>244.3</v>
      </c>
      <c r="E72">
        <v>28.6</v>
      </c>
      <c r="F72">
        <v>20.41</v>
      </c>
      <c r="G72">
        <v>2005.5</v>
      </c>
      <c r="H72">
        <v>20.239999999999998</v>
      </c>
      <c r="I72">
        <v>43.42</v>
      </c>
      <c r="J72">
        <v>30.33</v>
      </c>
      <c r="K72">
        <v>24.49</v>
      </c>
      <c r="L72">
        <v>19530</v>
      </c>
      <c r="M72">
        <v>95.73</v>
      </c>
      <c r="N72">
        <v>69930</v>
      </c>
      <c r="O72">
        <v>12250</v>
      </c>
      <c r="P72">
        <v>117.6</v>
      </c>
      <c r="Q72">
        <v>20.76</v>
      </c>
      <c r="R72">
        <v>404.38</v>
      </c>
      <c r="S72">
        <v>159.6</v>
      </c>
      <c r="T72">
        <v>150.5</v>
      </c>
      <c r="U72">
        <v>20.41</v>
      </c>
      <c r="V72">
        <v>19.75</v>
      </c>
      <c r="W72">
        <v>20.41</v>
      </c>
      <c r="X72">
        <v>20.58</v>
      </c>
      <c r="Y72">
        <v>19.91</v>
      </c>
      <c r="Z72">
        <v>125.3</v>
      </c>
      <c r="AA72">
        <v>3852.76</v>
      </c>
      <c r="AB72">
        <v>3168</v>
      </c>
      <c r="AC72">
        <v>1190</v>
      </c>
      <c r="AD72">
        <v>231000</v>
      </c>
      <c r="AE72">
        <v>19.91</v>
      </c>
      <c r="AF72">
        <v>105</v>
      </c>
      <c r="AG72">
        <v>20.079999999999998</v>
      </c>
      <c r="AH72">
        <v>2450</v>
      </c>
      <c r="AI72">
        <v>3639.3</v>
      </c>
      <c r="AJ72">
        <v>21573</v>
      </c>
      <c r="AK72">
        <v>20.239999999999998</v>
      </c>
      <c r="AL72">
        <v>31.76</v>
      </c>
      <c r="AM72">
        <v>20.239999999999998</v>
      </c>
      <c r="AN72">
        <v>20.93</v>
      </c>
      <c r="AO72">
        <v>77</v>
      </c>
      <c r="AP72">
        <v>20.76</v>
      </c>
      <c r="AQ72">
        <v>7227.5</v>
      </c>
      <c r="AR72">
        <v>314.3</v>
      </c>
      <c r="AS72">
        <v>20.239999999999998</v>
      </c>
      <c r="AT72">
        <v>32.17</v>
      </c>
      <c r="AU72">
        <v>195.44</v>
      </c>
      <c r="AV72">
        <v>2275</v>
      </c>
      <c r="AW72">
        <v>65.8</v>
      </c>
      <c r="AX72">
        <v>1049.3</v>
      </c>
      <c r="AY72">
        <v>73.98</v>
      </c>
      <c r="AZ72">
        <v>19.91</v>
      </c>
      <c r="BA72">
        <v>88.9</v>
      </c>
      <c r="BB72">
        <v>70.56</v>
      </c>
      <c r="BC72">
        <v>979.3</v>
      </c>
      <c r="BD72">
        <v>104.3</v>
      </c>
      <c r="BE72">
        <v>29.37</v>
      </c>
      <c r="BF72">
        <v>20.41</v>
      </c>
      <c r="BG72">
        <v>20.079999999999998</v>
      </c>
      <c r="BH72">
        <v>244.3</v>
      </c>
      <c r="BI72">
        <v>20.239999999999998</v>
      </c>
      <c r="BJ72">
        <v>223.44</v>
      </c>
      <c r="BK72">
        <v>31.76</v>
      </c>
      <c r="BL72">
        <v>660</v>
      </c>
      <c r="BM72">
        <v>777</v>
      </c>
      <c r="BN72">
        <v>156.80000000000001</v>
      </c>
      <c r="BO72">
        <v>53.2</v>
      </c>
      <c r="BP72">
        <v>196</v>
      </c>
      <c r="BQ72">
        <v>24.49</v>
      </c>
      <c r="BR72">
        <v>16.329999999999998</v>
      </c>
      <c r="BS72">
        <v>510311</v>
      </c>
      <c r="BT72">
        <v>5269.6</v>
      </c>
      <c r="BU72" s="9" t="str">
        <f>WSP[[#This Row],[Tier]]&amp;" - "&amp;DOLLAR(WSP[[#This Row],[United States]],2)&amp;" USD"</f>
        <v>70 - $24.49 USD</v>
      </c>
    </row>
    <row r="73" spans="1:73" x14ac:dyDescent="0.25">
      <c r="A73">
        <v>71</v>
      </c>
      <c r="B73">
        <v>24.84</v>
      </c>
      <c r="C73">
        <v>1888.6</v>
      </c>
      <c r="D73">
        <v>247.8</v>
      </c>
      <c r="E73">
        <v>29.08</v>
      </c>
      <c r="F73">
        <v>20.7</v>
      </c>
      <c r="G73">
        <v>2034.2</v>
      </c>
      <c r="H73">
        <v>20.53</v>
      </c>
      <c r="I73">
        <v>44.04</v>
      </c>
      <c r="J73">
        <v>30.8</v>
      </c>
      <c r="K73">
        <v>24.84</v>
      </c>
      <c r="L73">
        <v>19670</v>
      </c>
      <c r="M73">
        <v>97.1</v>
      </c>
      <c r="N73">
        <v>70630</v>
      </c>
      <c r="O73">
        <v>12425</v>
      </c>
      <c r="P73">
        <v>119.28</v>
      </c>
      <c r="Q73">
        <v>21.05</v>
      </c>
      <c r="R73">
        <v>410.17</v>
      </c>
      <c r="S73">
        <v>161.84</v>
      </c>
      <c r="T73">
        <v>152.94999999999999</v>
      </c>
      <c r="U73">
        <v>20.7</v>
      </c>
      <c r="V73">
        <v>20.03</v>
      </c>
      <c r="W73">
        <v>20.7</v>
      </c>
      <c r="X73">
        <v>20.88</v>
      </c>
      <c r="Y73">
        <v>20.2</v>
      </c>
      <c r="Z73">
        <v>126.7</v>
      </c>
      <c r="AA73">
        <v>3907.87</v>
      </c>
      <c r="AB73">
        <v>3214</v>
      </c>
      <c r="AC73">
        <v>1204</v>
      </c>
      <c r="AD73">
        <v>234500</v>
      </c>
      <c r="AE73">
        <v>20.2</v>
      </c>
      <c r="AF73">
        <v>106.75</v>
      </c>
      <c r="AG73">
        <v>20.36</v>
      </c>
      <c r="AH73">
        <v>2506</v>
      </c>
      <c r="AI73">
        <v>3688.3</v>
      </c>
      <c r="AJ73">
        <v>21891</v>
      </c>
      <c r="AK73">
        <v>20.53</v>
      </c>
      <c r="AL73">
        <v>33.06</v>
      </c>
      <c r="AM73">
        <v>20.53</v>
      </c>
      <c r="AN73">
        <v>21.23</v>
      </c>
      <c r="AO73">
        <v>78</v>
      </c>
      <c r="AP73">
        <v>21.05</v>
      </c>
      <c r="AQ73">
        <v>7330.7</v>
      </c>
      <c r="AR73">
        <v>317.8</v>
      </c>
      <c r="AS73">
        <v>20.53</v>
      </c>
      <c r="AT73">
        <v>32.450000000000003</v>
      </c>
      <c r="AU73">
        <v>198.24</v>
      </c>
      <c r="AV73">
        <v>2306.4299999999998</v>
      </c>
      <c r="AW73">
        <v>66.78</v>
      </c>
      <c r="AX73">
        <v>1066.8</v>
      </c>
      <c r="AY73">
        <v>76.25</v>
      </c>
      <c r="AZ73">
        <v>20.2</v>
      </c>
      <c r="BA73">
        <v>90.23</v>
      </c>
      <c r="BB73">
        <v>71.52</v>
      </c>
      <c r="BC73">
        <v>1000.3</v>
      </c>
      <c r="BD73">
        <v>105</v>
      </c>
      <c r="BE73">
        <v>29.7</v>
      </c>
      <c r="BF73">
        <v>20.7</v>
      </c>
      <c r="BG73">
        <v>20.36</v>
      </c>
      <c r="BH73">
        <v>247.8</v>
      </c>
      <c r="BI73">
        <v>20.53</v>
      </c>
      <c r="BJ73">
        <v>226.24</v>
      </c>
      <c r="BK73">
        <v>33.06</v>
      </c>
      <c r="BL73">
        <v>670</v>
      </c>
      <c r="BM73">
        <v>786.8</v>
      </c>
      <c r="BN73">
        <v>159.04</v>
      </c>
      <c r="BO73">
        <v>53.83</v>
      </c>
      <c r="BP73">
        <v>198.8</v>
      </c>
      <c r="BQ73">
        <v>24.84</v>
      </c>
      <c r="BR73">
        <v>16.559999999999999</v>
      </c>
      <c r="BS73">
        <v>517601</v>
      </c>
      <c r="BT73">
        <v>5344.92</v>
      </c>
      <c r="BU73" s="9" t="str">
        <f>WSP[[#This Row],[Tier]]&amp;" - "&amp;DOLLAR(WSP[[#This Row],[United States]],2)&amp;" USD"</f>
        <v>71 - $24.84 USD</v>
      </c>
    </row>
    <row r="74" spans="1:73" x14ac:dyDescent="0.25">
      <c r="A74">
        <v>72</v>
      </c>
      <c r="B74">
        <v>25.19</v>
      </c>
      <c r="C74">
        <v>1915.2</v>
      </c>
      <c r="D74">
        <v>251.3</v>
      </c>
      <c r="E74">
        <v>29.56</v>
      </c>
      <c r="F74">
        <v>20.99</v>
      </c>
      <c r="G74">
        <v>2062.9</v>
      </c>
      <c r="H74">
        <v>20.82</v>
      </c>
      <c r="I74">
        <v>44.67</v>
      </c>
      <c r="J74">
        <v>31.27</v>
      </c>
      <c r="K74">
        <v>25.19</v>
      </c>
      <c r="L74">
        <v>19810</v>
      </c>
      <c r="M74">
        <v>98.48</v>
      </c>
      <c r="N74">
        <v>71330</v>
      </c>
      <c r="O74">
        <v>12600</v>
      </c>
      <c r="P74">
        <v>120.96</v>
      </c>
      <c r="Q74">
        <v>21.35</v>
      </c>
      <c r="R74">
        <v>415.95</v>
      </c>
      <c r="S74">
        <v>164.08</v>
      </c>
      <c r="T74">
        <v>155.4</v>
      </c>
      <c r="U74">
        <v>20.99</v>
      </c>
      <c r="V74">
        <v>20.32</v>
      </c>
      <c r="W74">
        <v>20.99</v>
      </c>
      <c r="X74">
        <v>21.17</v>
      </c>
      <c r="Y74">
        <v>20.48</v>
      </c>
      <c r="Z74">
        <v>128.1</v>
      </c>
      <c r="AA74">
        <v>3962.99</v>
      </c>
      <c r="AB74">
        <v>3262</v>
      </c>
      <c r="AC74">
        <v>1218</v>
      </c>
      <c r="AD74">
        <v>238000</v>
      </c>
      <c r="AE74">
        <v>20.48</v>
      </c>
      <c r="AF74">
        <v>108.5</v>
      </c>
      <c r="AG74">
        <v>20.65</v>
      </c>
      <c r="AH74">
        <v>2520</v>
      </c>
      <c r="AI74">
        <v>3737.3</v>
      </c>
      <c r="AJ74">
        <v>22209</v>
      </c>
      <c r="AK74">
        <v>20.82</v>
      </c>
      <c r="AL74">
        <v>34.35</v>
      </c>
      <c r="AM74">
        <v>20.82</v>
      </c>
      <c r="AN74">
        <v>21.53</v>
      </c>
      <c r="AO74">
        <v>79</v>
      </c>
      <c r="AP74">
        <v>21.35</v>
      </c>
      <c r="AQ74">
        <v>7433.9</v>
      </c>
      <c r="AR74">
        <v>321.3</v>
      </c>
      <c r="AS74">
        <v>20.82</v>
      </c>
      <c r="AT74">
        <v>32.729999999999997</v>
      </c>
      <c r="AU74">
        <v>201.04</v>
      </c>
      <c r="AV74">
        <v>2337.86</v>
      </c>
      <c r="AW74">
        <v>67.760000000000005</v>
      </c>
      <c r="AX74">
        <v>1084.3</v>
      </c>
      <c r="AY74">
        <v>78.53</v>
      </c>
      <c r="AZ74">
        <v>20.48</v>
      </c>
      <c r="BA74">
        <v>91.56</v>
      </c>
      <c r="BB74">
        <v>72.48</v>
      </c>
      <c r="BC74">
        <v>1021.3</v>
      </c>
      <c r="BD74">
        <v>105.7</v>
      </c>
      <c r="BE74">
        <v>30.03</v>
      </c>
      <c r="BF74">
        <v>20.99</v>
      </c>
      <c r="BG74">
        <v>20.65</v>
      </c>
      <c r="BH74">
        <v>251.3</v>
      </c>
      <c r="BI74">
        <v>20.82</v>
      </c>
      <c r="BJ74">
        <v>229.04</v>
      </c>
      <c r="BK74">
        <v>34.35</v>
      </c>
      <c r="BL74">
        <v>680</v>
      </c>
      <c r="BM74">
        <v>796.6</v>
      </c>
      <c r="BN74">
        <v>161.28</v>
      </c>
      <c r="BO74">
        <v>54.46</v>
      </c>
      <c r="BP74">
        <v>201.6</v>
      </c>
      <c r="BQ74">
        <v>25.19</v>
      </c>
      <c r="BR74">
        <v>16.79</v>
      </c>
      <c r="BS74">
        <v>524891</v>
      </c>
      <c r="BT74">
        <v>5420.24</v>
      </c>
      <c r="BU74" s="9" t="str">
        <f>WSP[[#This Row],[Tier]]&amp;" - "&amp;DOLLAR(WSP[[#This Row],[United States]],2)&amp;" USD"</f>
        <v>72 - $25.19 USD</v>
      </c>
    </row>
    <row r="75" spans="1:73" x14ac:dyDescent="0.25">
      <c r="A75">
        <v>73</v>
      </c>
      <c r="B75">
        <v>25.54</v>
      </c>
      <c r="C75">
        <v>1941.8</v>
      </c>
      <c r="D75">
        <v>254.8</v>
      </c>
      <c r="E75">
        <v>30.04</v>
      </c>
      <c r="F75">
        <v>21.29</v>
      </c>
      <c r="G75">
        <v>2091.6</v>
      </c>
      <c r="H75">
        <v>21.11</v>
      </c>
      <c r="I75">
        <v>45.3</v>
      </c>
      <c r="J75">
        <v>31.73</v>
      </c>
      <c r="K75">
        <v>25.54</v>
      </c>
      <c r="L75">
        <v>19950</v>
      </c>
      <c r="M75">
        <v>99.86</v>
      </c>
      <c r="N75">
        <v>72030</v>
      </c>
      <c r="O75">
        <v>12775</v>
      </c>
      <c r="P75">
        <v>122.64</v>
      </c>
      <c r="Q75">
        <v>21.65</v>
      </c>
      <c r="R75">
        <v>421.74</v>
      </c>
      <c r="S75">
        <v>166.32</v>
      </c>
      <c r="T75">
        <v>157.85</v>
      </c>
      <c r="U75">
        <v>21.29</v>
      </c>
      <c r="V75">
        <v>20.6</v>
      </c>
      <c r="W75">
        <v>21.29</v>
      </c>
      <c r="X75">
        <v>21.46</v>
      </c>
      <c r="Y75">
        <v>20.77</v>
      </c>
      <c r="Z75">
        <v>129.5</v>
      </c>
      <c r="AA75">
        <v>4018.11</v>
      </c>
      <c r="AB75">
        <v>3309</v>
      </c>
      <c r="AC75">
        <v>1232</v>
      </c>
      <c r="AD75">
        <v>241500</v>
      </c>
      <c r="AE75">
        <v>20.77</v>
      </c>
      <c r="AF75">
        <v>110.25</v>
      </c>
      <c r="AG75">
        <v>20.94</v>
      </c>
      <c r="AH75">
        <v>2576</v>
      </c>
      <c r="AI75">
        <v>3786.3</v>
      </c>
      <c r="AJ75">
        <v>22527</v>
      </c>
      <c r="AK75">
        <v>21.11</v>
      </c>
      <c r="AL75">
        <v>35.65</v>
      </c>
      <c r="AM75">
        <v>21.11</v>
      </c>
      <c r="AN75">
        <v>21.83</v>
      </c>
      <c r="AO75">
        <v>81</v>
      </c>
      <c r="AP75">
        <v>21.65</v>
      </c>
      <c r="AQ75">
        <v>7537</v>
      </c>
      <c r="AR75">
        <v>324.8</v>
      </c>
      <c r="AS75">
        <v>21.11</v>
      </c>
      <c r="AT75">
        <v>33.01</v>
      </c>
      <c r="AU75">
        <v>203.84</v>
      </c>
      <c r="AV75">
        <v>2369.29</v>
      </c>
      <c r="AW75">
        <v>68.739999999999995</v>
      </c>
      <c r="AX75">
        <v>1101.8</v>
      </c>
      <c r="AY75">
        <v>80.81</v>
      </c>
      <c r="AZ75">
        <v>20.77</v>
      </c>
      <c r="BA75">
        <v>92.89</v>
      </c>
      <c r="BB75">
        <v>73.44</v>
      </c>
      <c r="BC75">
        <v>1042.3</v>
      </c>
      <c r="BD75">
        <v>106.4</v>
      </c>
      <c r="BE75">
        <v>30.36</v>
      </c>
      <c r="BF75">
        <v>21.29</v>
      </c>
      <c r="BG75">
        <v>20.94</v>
      </c>
      <c r="BH75">
        <v>254.8</v>
      </c>
      <c r="BI75">
        <v>21.11</v>
      </c>
      <c r="BJ75">
        <v>231.84</v>
      </c>
      <c r="BK75">
        <v>35.65</v>
      </c>
      <c r="BL75">
        <v>690</v>
      </c>
      <c r="BM75">
        <v>806.4</v>
      </c>
      <c r="BN75">
        <v>163.52000000000001</v>
      </c>
      <c r="BO75">
        <v>55.09</v>
      </c>
      <c r="BP75">
        <v>204.4</v>
      </c>
      <c r="BQ75">
        <v>25.54</v>
      </c>
      <c r="BR75">
        <v>17.03</v>
      </c>
      <c r="BS75">
        <v>532181</v>
      </c>
      <c r="BT75">
        <v>5495.56</v>
      </c>
      <c r="BU75" s="9" t="str">
        <f>WSP[[#This Row],[Tier]]&amp;" - "&amp;DOLLAR(WSP[[#This Row],[United States]],2)&amp;" USD"</f>
        <v>73 - $25.54 USD</v>
      </c>
    </row>
    <row r="76" spans="1:73" x14ac:dyDescent="0.25">
      <c r="A76">
        <v>74</v>
      </c>
      <c r="B76">
        <v>25.89</v>
      </c>
      <c r="C76">
        <v>1968.4</v>
      </c>
      <c r="D76">
        <v>258.3</v>
      </c>
      <c r="E76">
        <v>30.51</v>
      </c>
      <c r="F76">
        <v>21.58</v>
      </c>
      <c r="G76">
        <v>2120.3000000000002</v>
      </c>
      <c r="H76">
        <v>21.4</v>
      </c>
      <c r="I76">
        <v>45.93</v>
      </c>
      <c r="J76">
        <v>32.200000000000003</v>
      </c>
      <c r="K76">
        <v>25.89</v>
      </c>
      <c r="L76">
        <v>20090</v>
      </c>
      <c r="M76">
        <v>101.24</v>
      </c>
      <c r="N76">
        <v>72730</v>
      </c>
      <c r="O76">
        <v>12950</v>
      </c>
      <c r="P76">
        <v>124.32</v>
      </c>
      <c r="Q76">
        <v>21.94</v>
      </c>
      <c r="R76">
        <v>427.52</v>
      </c>
      <c r="S76">
        <v>168.56</v>
      </c>
      <c r="T76">
        <v>160.30000000000001</v>
      </c>
      <c r="U76">
        <v>21.58</v>
      </c>
      <c r="V76">
        <v>20.88</v>
      </c>
      <c r="W76">
        <v>21.58</v>
      </c>
      <c r="X76">
        <v>21.76</v>
      </c>
      <c r="Y76">
        <v>21.05</v>
      </c>
      <c r="Z76">
        <v>130.9</v>
      </c>
      <c r="AA76">
        <v>4073.23</v>
      </c>
      <c r="AB76">
        <v>3357</v>
      </c>
      <c r="AC76">
        <v>1246</v>
      </c>
      <c r="AD76">
        <v>245000</v>
      </c>
      <c r="AE76">
        <v>21.05</v>
      </c>
      <c r="AF76">
        <v>112</v>
      </c>
      <c r="AG76">
        <v>21.22</v>
      </c>
      <c r="AH76">
        <v>2590</v>
      </c>
      <c r="AI76">
        <v>3835.3</v>
      </c>
      <c r="AJ76">
        <v>22845</v>
      </c>
      <c r="AK76">
        <v>21.4</v>
      </c>
      <c r="AL76">
        <v>36.94</v>
      </c>
      <c r="AM76">
        <v>21.4</v>
      </c>
      <c r="AN76">
        <v>22.13</v>
      </c>
      <c r="AO76">
        <v>81</v>
      </c>
      <c r="AP76">
        <v>21.94</v>
      </c>
      <c r="AQ76">
        <v>7640.2</v>
      </c>
      <c r="AR76">
        <v>328.3</v>
      </c>
      <c r="AS76">
        <v>21.4</v>
      </c>
      <c r="AT76">
        <v>33.29</v>
      </c>
      <c r="AU76">
        <v>206.64</v>
      </c>
      <c r="AV76">
        <v>2400.7199999999998</v>
      </c>
      <c r="AW76">
        <v>69.72</v>
      </c>
      <c r="AX76">
        <v>1119.3</v>
      </c>
      <c r="AY76">
        <v>83.08</v>
      </c>
      <c r="AZ76">
        <v>21.05</v>
      </c>
      <c r="BA76">
        <v>94.22</v>
      </c>
      <c r="BB76">
        <v>74.400000000000006</v>
      </c>
      <c r="BC76">
        <v>1063.3</v>
      </c>
      <c r="BD76">
        <v>107.1</v>
      </c>
      <c r="BE76">
        <v>30.68</v>
      </c>
      <c r="BF76">
        <v>21.58</v>
      </c>
      <c r="BG76">
        <v>21.22</v>
      </c>
      <c r="BH76">
        <v>258.3</v>
      </c>
      <c r="BI76">
        <v>21.4</v>
      </c>
      <c r="BJ76">
        <v>234.64</v>
      </c>
      <c r="BK76">
        <v>36.94</v>
      </c>
      <c r="BL76">
        <v>700</v>
      </c>
      <c r="BM76">
        <v>816.2</v>
      </c>
      <c r="BN76">
        <v>165.76</v>
      </c>
      <c r="BO76">
        <v>55.72</v>
      </c>
      <c r="BP76">
        <v>207.2</v>
      </c>
      <c r="BQ76">
        <v>25.89</v>
      </c>
      <c r="BR76">
        <v>17.260000000000002</v>
      </c>
      <c r="BS76">
        <v>539471</v>
      </c>
      <c r="BT76">
        <v>5570.88</v>
      </c>
      <c r="BU76" s="9" t="str">
        <f>WSP[[#This Row],[Tier]]&amp;" - "&amp;DOLLAR(WSP[[#This Row],[United States]],2)&amp;" USD"</f>
        <v>74 - $25.89 USD</v>
      </c>
    </row>
    <row r="77" spans="1:73" x14ac:dyDescent="0.25">
      <c r="A77">
        <v>75</v>
      </c>
      <c r="B77">
        <v>26.24</v>
      </c>
      <c r="C77">
        <v>1995</v>
      </c>
      <c r="D77">
        <v>261.8</v>
      </c>
      <c r="E77">
        <v>30.99</v>
      </c>
      <c r="F77">
        <v>21.87</v>
      </c>
      <c r="G77">
        <v>2149</v>
      </c>
      <c r="H77">
        <v>21.69</v>
      </c>
      <c r="I77">
        <v>46.56</v>
      </c>
      <c r="J77">
        <v>32.67</v>
      </c>
      <c r="K77">
        <v>26.24</v>
      </c>
      <c r="L77">
        <v>20230</v>
      </c>
      <c r="M77">
        <v>102.61</v>
      </c>
      <c r="N77">
        <v>73430</v>
      </c>
      <c r="O77">
        <v>13125</v>
      </c>
      <c r="P77">
        <v>126</v>
      </c>
      <c r="Q77">
        <v>22.24</v>
      </c>
      <c r="R77">
        <v>433.31</v>
      </c>
      <c r="S77">
        <v>170.8</v>
      </c>
      <c r="T77">
        <v>162.75</v>
      </c>
      <c r="U77">
        <v>21.87</v>
      </c>
      <c r="V77">
        <v>21.16</v>
      </c>
      <c r="W77">
        <v>21.87</v>
      </c>
      <c r="X77">
        <v>22.05</v>
      </c>
      <c r="Y77">
        <v>21.34</v>
      </c>
      <c r="Z77">
        <v>132.30000000000001</v>
      </c>
      <c r="AA77">
        <v>4128.3500000000004</v>
      </c>
      <c r="AB77">
        <v>3403</v>
      </c>
      <c r="AC77">
        <v>1260</v>
      </c>
      <c r="AD77">
        <v>248500</v>
      </c>
      <c r="AE77">
        <v>21.34</v>
      </c>
      <c r="AF77">
        <v>113.75</v>
      </c>
      <c r="AG77">
        <v>21.51</v>
      </c>
      <c r="AH77">
        <v>2646</v>
      </c>
      <c r="AI77">
        <v>3884.3</v>
      </c>
      <c r="AJ77">
        <v>23164</v>
      </c>
      <c r="AK77">
        <v>21.69</v>
      </c>
      <c r="AL77">
        <v>38.24</v>
      </c>
      <c r="AM77">
        <v>21.69</v>
      </c>
      <c r="AN77">
        <v>22.43</v>
      </c>
      <c r="AO77">
        <v>83</v>
      </c>
      <c r="AP77">
        <v>22.24</v>
      </c>
      <c r="AQ77">
        <v>7743.4</v>
      </c>
      <c r="AR77">
        <v>331.8</v>
      </c>
      <c r="AS77">
        <v>21.69</v>
      </c>
      <c r="AT77">
        <v>33.57</v>
      </c>
      <c r="AU77">
        <v>209.44</v>
      </c>
      <c r="AV77">
        <v>2432.15</v>
      </c>
      <c r="AW77">
        <v>70.7</v>
      </c>
      <c r="AX77">
        <v>1136.8</v>
      </c>
      <c r="AY77">
        <v>85.36</v>
      </c>
      <c r="AZ77">
        <v>21.34</v>
      </c>
      <c r="BA77">
        <v>95.55</v>
      </c>
      <c r="BB77">
        <v>75.36</v>
      </c>
      <c r="BC77">
        <v>1084.3</v>
      </c>
      <c r="BD77">
        <v>107.8</v>
      </c>
      <c r="BE77">
        <v>31.01</v>
      </c>
      <c r="BF77">
        <v>21.87</v>
      </c>
      <c r="BG77">
        <v>21.51</v>
      </c>
      <c r="BH77">
        <v>261.8</v>
      </c>
      <c r="BI77">
        <v>21.69</v>
      </c>
      <c r="BJ77">
        <v>237.44</v>
      </c>
      <c r="BK77">
        <v>38.24</v>
      </c>
      <c r="BL77">
        <v>710</v>
      </c>
      <c r="BM77">
        <v>826</v>
      </c>
      <c r="BN77">
        <v>168</v>
      </c>
      <c r="BO77">
        <v>56.35</v>
      </c>
      <c r="BP77">
        <v>210</v>
      </c>
      <c r="BQ77">
        <v>26.24</v>
      </c>
      <c r="BR77">
        <v>17.489999999999998</v>
      </c>
      <c r="BS77">
        <v>546762</v>
      </c>
      <c r="BT77">
        <v>5646.2</v>
      </c>
      <c r="BU77" s="9" t="str">
        <f>WSP[[#This Row],[Tier]]&amp;" - "&amp;DOLLAR(WSP[[#This Row],[United States]],2)&amp;" USD"</f>
        <v>75 - $26.24 USD</v>
      </c>
    </row>
    <row r="78" spans="1:73" x14ac:dyDescent="0.25">
      <c r="A78">
        <v>76</v>
      </c>
      <c r="B78">
        <v>26.59</v>
      </c>
      <c r="C78">
        <v>2021.6</v>
      </c>
      <c r="D78">
        <v>265.3</v>
      </c>
      <c r="E78">
        <v>31.79</v>
      </c>
      <c r="F78">
        <v>22.16</v>
      </c>
      <c r="G78">
        <v>2177.6999999999998</v>
      </c>
      <c r="H78">
        <v>21.98</v>
      </c>
      <c r="I78">
        <v>47.19</v>
      </c>
      <c r="J78">
        <v>33.130000000000003</v>
      </c>
      <c r="K78">
        <v>26.59</v>
      </c>
      <c r="L78">
        <v>20370</v>
      </c>
      <c r="M78">
        <v>103.99</v>
      </c>
      <c r="N78">
        <v>74130</v>
      </c>
      <c r="O78">
        <v>13300</v>
      </c>
      <c r="P78">
        <v>127.68</v>
      </c>
      <c r="Q78">
        <v>22.54</v>
      </c>
      <c r="R78">
        <v>439.09</v>
      </c>
      <c r="S78">
        <v>173.04</v>
      </c>
      <c r="T78">
        <v>165.2</v>
      </c>
      <c r="U78">
        <v>22.16</v>
      </c>
      <c r="V78">
        <v>21.45</v>
      </c>
      <c r="W78">
        <v>22.16</v>
      </c>
      <c r="X78">
        <v>22.35</v>
      </c>
      <c r="Y78">
        <v>21.62</v>
      </c>
      <c r="Z78">
        <v>133.69999999999999</v>
      </c>
      <c r="AA78">
        <v>4183.46</v>
      </c>
      <c r="AB78">
        <v>3450</v>
      </c>
      <c r="AC78">
        <v>1274</v>
      </c>
      <c r="AD78">
        <v>252000</v>
      </c>
      <c r="AE78">
        <v>21.62</v>
      </c>
      <c r="AF78">
        <v>115.5</v>
      </c>
      <c r="AG78">
        <v>21.8</v>
      </c>
      <c r="AH78">
        <v>2660</v>
      </c>
      <c r="AI78">
        <v>3933.3</v>
      </c>
      <c r="AJ78">
        <v>23482</v>
      </c>
      <c r="AK78">
        <v>21.98</v>
      </c>
      <c r="AL78">
        <v>39.54</v>
      </c>
      <c r="AM78">
        <v>21.98</v>
      </c>
      <c r="AN78">
        <v>22.73</v>
      </c>
      <c r="AO78">
        <v>83</v>
      </c>
      <c r="AP78">
        <v>22.54</v>
      </c>
      <c r="AQ78">
        <v>7846.6</v>
      </c>
      <c r="AR78">
        <v>335.3</v>
      </c>
      <c r="AS78">
        <v>21.98</v>
      </c>
      <c r="AT78">
        <v>33.85</v>
      </c>
      <c r="AU78">
        <v>212.24</v>
      </c>
      <c r="AV78">
        <v>2463.58</v>
      </c>
      <c r="AW78">
        <v>71.680000000000007</v>
      </c>
      <c r="AX78">
        <v>1154.3</v>
      </c>
      <c r="AY78">
        <v>87.64</v>
      </c>
      <c r="AZ78">
        <v>21.62</v>
      </c>
      <c r="BA78">
        <v>96.88</v>
      </c>
      <c r="BB78">
        <v>76.319999999999993</v>
      </c>
      <c r="BC78">
        <v>1105.3</v>
      </c>
      <c r="BD78">
        <v>108.5</v>
      </c>
      <c r="BE78">
        <v>31.34</v>
      </c>
      <c r="BF78">
        <v>22.16</v>
      </c>
      <c r="BG78">
        <v>21.8</v>
      </c>
      <c r="BH78">
        <v>265.3</v>
      </c>
      <c r="BI78">
        <v>21.98</v>
      </c>
      <c r="BJ78">
        <v>240.24</v>
      </c>
      <c r="BK78">
        <v>39.54</v>
      </c>
      <c r="BL78">
        <v>720</v>
      </c>
      <c r="BM78">
        <v>835.8</v>
      </c>
      <c r="BN78">
        <v>170.24</v>
      </c>
      <c r="BO78">
        <v>56.98</v>
      </c>
      <c r="BP78">
        <v>212.8</v>
      </c>
      <c r="BQ78">
        <v>26.59</v>
      </c>
      <c r="BR78">
        <v>17.73</v>
      </c>
      <c r="BS78">
        <v>554051</v>
      </c>
      <c r="BT78">
        <v>5721.52</v>
      </c>
      <c r="BU78" s="9" t="str">
        <f>WSP[[#This Row],[Tier]]&amp;" - "&amp;DOLLAR(WSP[[#This Row],[United States]],2)&amp;" USD"</f>
        <v>76 - $26.59 USD</v>
      </c>
    </row>
    <row r="79" spans="1:73" x14ac:dyDescent="0.25">
      <c r="A79">
        <v>77</v>
      </c>
      <c r="B79">
        <v>26.94</v>
      </c>
      <c r="C79">
        <v>2048.1999999999998</v>
      </c>
      <c r="D79">
        <v>268.8</v>
      </c>
      <c r="E79">
        <v>31.95</v>
      </c>
      <c r="F79">
        <v>22.45</v>
      </c>
      <c r="G79">
        <v>2206.4</v>
      </c>
      <c r="H79">
        <v>22.27</v>
      </c>
      <c r="I79">
        <v>47.82</v>
      </c>
      <c r="J79">
        <v>33.6</v>
      </c>
      <c r="K79">
        <v>26.94</v>
      </c>
      <c r="L79">
        <v>20510</v>
      </c>
      <c r="M79">
        <v>105.37</v>
      </c>
      <c r="N79">
        <v>74830</v>
      </c>
      <c r="O79">
        <v>13475</v>
      </c>
      <c r="P79">
        <v>129.36000000000001</v>
      </c>
      <c r="Q79">
        <v>22.83</v>
      </c>
      <c r="R79">
        <v>444.88</v>
      </c>
      <c r="S79">
        <v>175.28</v>
      </c>
      <c r="T79">
        <v>167.65</v>
      </c>
      <c r="U79">
        <v>22.45</v>
      </c>
      <c r="V79">
        <v>21.73</v>
      </c>
      <c r="W79">
        <v>22.45</v>
      </c>
      <c r="X79">
        <v>22.64</v>
      </c>
      <c r="Y79">
        <v>21.9</v>
      </c>
      <c r="Z79">
        <v>135.1</v>
      </c>
      <c r="AA79">
        <v>4238.58</v>
      </c>
      <c r="AB79">
        <v>3498</v>
      </c>
      <c r="AC79">
        <v>1288</v>
      </c>
      <c r="AD79">
        <v>255500</v>
      </c>
      <c r="AE79">
        <v>21.9</v>
      </c>
      <c r="AF79">
        <v>117.25</v>
      </c>
      <c r="AG79">
        <v>22.08</v>
      </c>
      <c r="AH79">
        <v>2716</v>
      </c>
      <c r="AI79">
        <v>3982.3</v>
      </c>
      <c r="AJ79">
        <v>23800</v>
      </c>
      <c r="AK79">
        <v>22.27</v>
      </c>
      <c r="AL79">
        <v>40.83</v>
      </c>
      <c r="AM79">
        <v>22.27</v>
      </c>
      <c r="AN79">
        <v>23.03</v>
      </c>
      <c r="AO79">
        <v>85</v>
      </c>
      <c r="AP79">
        <v>22.83</v>
      </c>
      <c r="AQ79">
        <v>7949.8</v>
      </c>
      <c r="AR79">
        <v>338.8</v>
      </c>
      <c r="AS79">
        <v>22.27</v>
      </c>
      <c r="AT79">
        <v>34.130000000000003</v>
      </c>
      <c r="AU79">
        <v>215.04</v>
      </c>
      <c r="AV79">
        <v>2495.0100000000002</v>
      </c>
      <c r="AW79">
        <v>72.66</v>
      </c>
      <c r="AX79">
        <v>1171.8</v>
      </c>
      <c r="AY79">
        <v>89.91</v>
      </c>
      <c r="AZ79">
        <v>21.9</v>
      </c>
      <c r="BA79">
        <v>98.21</v>
      </c>
      <c r="BB79">
        <v>77.28</v>
      </c>
      <c r="BC79">
        <v>1126.3</v>
      </c>
      <c r="BD79">
        <v>109.2</v>
      </c>
      <c r="BE79">
        <v>31.66</v>
      </c>
      <c r="BF79">
        <v>22.45</v>
      </c>
      <c r="BG79">
        <v>22.08</v>
      </c>
      <c r="BH79">
        <v>268.8</v>
      </c>
      <c r="BI79">
        <v>22.27</v>
      </c>
      <c r="BJ79">
        <v>243.04</v>
      </c>
      <c r="BK79">
        <v>40.83</v>
      </c>
      <c r="BL79">
        <v>730</v>
      </c>
      <c r="BM79">
        <v>845.6</v>
      </c>
      <c r="BN79">
        <v>172.48</v>
      </c>
      <c r="BO79">
        <v>57.61</v>
      </c>
      <c r="BP79">
        <v>215.6</v>
      </c>
      <c r="BQ79">
        <v>26.94</v>
      </c>
      <c r="BR79">
        <v>17.96</v>
      </c>
      <c r="BS79">
        <v>561342</v>
      </c>
      <c r="BT79">
        <v>5796.84</v>
      </c>
      <c r="BU79" s="9" t="str">
        <f>WSP[[#This Row],[Tier]]&amp;" - "&amp;DOLLAR(WSP[[#This Row],[United States]],2)&amp;" USD"</f>
        <v>77 - $26.94 USD</v>
      </c>
    </row>
    <row r="80" spans="1:73" x14ac:dyDescent="0.25">
      <c r="A80">
        <v>78</v>
      </c>
      <c r="B80">
        <v>27.29</v>
      </c>
      <c r="C80">
        <v>2074.8000000000002</v>
      </c>
      <c r="D80">
        <v>272.3</v>
      </c>
      <c r="E80">
        <v>32.42</v>
      </c>
      <c r="F80">
        <v>22.74</v>
      </c>
      <c r="G80">
        <v>2235.1</v>
      </c>
      <c r="H80">
        <v>22.56</v>
      </c>
      <c r="I80">
        <v>48.45</v>
      </c>
      <c r="J80">
        <v>34.07</v>
      </c>
      <c r="K80">
        <v>27.29</v>
      </c>
      <c r="L80">
        <v>20650</v>
      </c>
      <c r="M80">
        <v>106.75</v>
      </c>
      <c r="N80">
        <v>75530</v>
      </c>
      <c r="O80">
        <v>13650</v>
      </c>
      <c r="P80">
        <v>131.04</v>
      </c>
      <c r="Q80">
        <v>23.13</v>
      </c>
      <c r="R80">
        <v>450.66</v>
      </c>
      <c r="S80">
        <v>177.52</v>
      </c>
      <c r="T80">
        <v>170.1</v>
      </c>
      <c r="U80">
        <v>22.74</v>
      </c>
      <c r="V80">
        <v>22.01</v>
      </c>
      <c r="W80">
        <v>22.74</v>
      </c>
      <c r="X80">
        <v>22.94</v>
      </c>
      <c r="Y80">
        <v>22.19</v>
      </c>
      <c r="Z80">
        <v>136.5</v>
      </c>
      <c r="AA80">
        <v>4293.7</v>
      </c>
      <c r="AB80">
        <v>3545</v>
      </c>
      <c r="AC80">
        <v>1302</v>
      </c>
      <c r="AD80">
        <v>259000</v>
      </c>
      <c r="AE80">
        <v>22.19</v>
      </c>
      <c r="AF80">
        <v>119</v>
      </c>
      <c r="AG80">
        <v>22.37</v>
      </c>
      <c r="AH80">
        <v>2730</v>
      </c>
      <c r="AI80">
        <v>4031.3</v>
      </c>
      <c r="AJ80">
        <v>24118</v>
      </c>
      <c r="AK80">
        <v>22.56</v>
      </c>
      <c r="AL80">
        <v>42.13</v>
      </c>
      <c r="AM80">
        <v>22.56</v>
      </c>
      <c r="AN80">
        <v>23.33</v>
      </c>
      <c r="AO80">
        <v>85</v>
      </c>
      <c r="AP80">
        <v>23.13</v>
      </c>
      <c r="AQ80">
        <v>8052.9</v>
      </c>
      <c r="AR80">
        <v>342.3</v>
      </c>
      <c r="AS80">
        <v>22.56</v>
      </c>
      <c r="AT80">
        <v>34.409999999999997</v>
      </c>
      <c r="AU80">
        <v>217.84</v>
      </c>
      <c r="AV80">
        <v>2526.44</v>
      </c>
      <c r="AW80">
        <v>73.64</v>
      </c>
      <c r="AX80">
        <v>1189.3</v>
      </c>
      <c r="AY80">
        <v>92.19</v>
      </c>
      <c r="AZ80">
        <v>22.19</v>
      </c>
      <c r="BA80">
        <v>99.54</v>
      </c>
      <c r="BB80">
        <v>78.239999999999995</v>
      </c>
      <c r="BC80">
        <v>1147.3</v>
      </c>
      <c r="BD80">
        <v>109.9</v>
      </c>
      <c r="BE80">
        <v>31.99</v>
      </c>
      <c r="BF80">
        <v>22.74</v>
      </c>
      <c r="BG80">
        <v>22.37</v>
      </c>
      <c r="BH80">
        <v>272.3</v>
      </c>
      <c r="BI80">
        <v>22.56</v>
      </c>
      <c r="BJ80">
        <v>245.84</v>
      </c>
      <c r="BK80">
        <v>42.13</v>
      </c>
      <c r="BL80">
        <v>740</v>
      </c>
      <c r="BM80">
        <v>855.4</v>
      </c>
      <c r="BN80">
        <v>174.72</v>
      </c>
      <c r="BO80">
        <v>58.24</v>
      </c>
      <c r="BP80">
        <v>218.4</v>
      </c>
      <c r="BQ80">
        <v>27.29</v>
      </c>
      <c r="BR80">
        <v>18.190000000000001</v>
      </c>
      <c r="BS80">
        <v>568632</v>
      </c>
      <c r="BT80">
        <v>5872.16</v>
      </c>
      <c r="BU80" s="9" t="str">
        <f>WSP[[#This Row],[Tier]]&amp;" - "&amp;DOLLAR(WSP[[#This Row],[United States]],2)&amp;" USD"</f>
        <v>78 - $27.29 USD</v>
      </c>
    </row>
    <row r="81" spans="1:73" x14ac:dyDescent="0.25">
      <c r="A81">
        <v>79</v>
      </c>
      <c r="B81">
        <v>27.64</v>
      </c>
      <c r="C81">
        <v>2101.4</v>
      </c>
      <c r="D81">
        <v>275.8</v>
      </c>
      <c r="E81">
        <v>32.9</v>
      </c>
      <c r="F81">
        <v>23.04</v>
      </c>
      <c r="G81">
        <v>2263.8000000000002</v>
      </c>
      <c r="H81">
        <v>22.85</v>
      </c>
      <c r="I81">
        <v>49.08</v>
      </c>
      <c r="J81">
        <v>34.53</v>
      </c>
      <c r="K81">
        <v>27.64</v>
      </c>
      <c r="L81">
        <v>20790</v>
      </c>
      <c r="M81">
        <v>108.12</v>
      </c>
      <c r="N81">
        <v>76230</v>
      </c>
      <c r="O81">
        <v>13825</v>
      </c>
      <c r="P81">
        <v>132.72</v>
      </c>
      <c r="Q81">
        <v>23.43</v>
      </c>
      <c r="R81">
        <v>456.45</v>
      </c>
      <c r="S81">
        <v>179.76</v>
      </c>
      <c r="T81">
        <v>172.55</v>
      </c>
      <c r="U81">
        <v>23.04</v>
      </c>
      <c r="V81">
        <v>22.29</v>
      </c>
      <c r="W81">
        <v>23.04</v>
      </c>
      <c r="X81">
        <v>23.23</v>
      </c>
      <c r="Y81">
        <v>22.47</v>
      </c>
      <c r="Z81">
        <v>137.9</v>
      </c>
      <c r="AA81">
        <v>4348.82</v>
      </c>
      <c r="AB81">
        <v>3592</v>
      </c>
      <c r="AC81">
        <v>1316</v>
      </c>
      <c r="AD81">
        <v>262500</v>
      </c>
      <c r="AE81">
        <v>22.47</v>
      </c>
      <c r="AF81">
        <v>120.75</v>
      </c>
      <c r="AG81">
        <v>22.66</v>
      </c>
      <c r="AH81">
        <v>2786</v>
      </c>
      <c r="AI81">
        <v>4080.3</v>
      </c>
      <c r="AJ81">
        <v>24436</v>
      </c>
      <c r="AK81">
        <v>22.85</v>
      </c>
      <c r="AL81">
        <v>43.43</v>
      </c>
      <c r="AM81">
        <v>22.85</v>
      </c>
      <c r="AN81">
        <v>23.63</v>
      </c>
      <c r="AO81">
        <v>87</v>
      </c>
      <c r="AP81">
        <v>23.43</v>
      </c>
      <c r="AQ81">
        <v>8156.1</v>
      </c>
      <c r="AR81">
        <v>345.8</v>
      </c>
      <c r="AS81">
        <v>22.85</v>
      </c>
      <c r="AT81">
        <v>34.69</v>
      </c>
      <c r="AU81">
        <v>220.64</v>
      </c>
      <c r="AV81">
        <v>2557.87</v>
      </c>
      <c r="AW81">
        <v>74.62</v>
      </c>
      <c r="AX81">
        <v>1206.8</v>
      </c>
      <c r="AY81">
        <v>94.47</v>
      </c>
      <c r="AZ81">
        <v>22.47</v>
      </c>
      <c r="BA81">
        <v>100.87</v>
      </c>
      <c r="BB81">
        <v>79.2</v>
      </c>
      <c r="BC81">
        <v>1168.3</v>
      </c>
      <c r="BD81">
        <v>110.6</v>
      </c>
      <c r="BE81">
        <v>32.32</v>
      </c>
      <c r="BF81">
        <v>23.04</v>
      </c>
      <c r="BG81">
        <v>22.66</v>
      </c>
      <c r="BH81">
        <v>275.8</v>
      </c>
      <c r="BI81">
        <v>22.85</v>
      </c>
      <c r="BJ81">
        <v>248.64</v>
      </c>
      <c r="BK81">
        <v>43.43</v>
      </c>
      <c r="BL81">
        <v>750</v>
      </c>
      <c r="BM81">
        <v>865.2</v>
      </c>
      <c r="BN81">
        <v>176.96</v>
      </c>
      <c r="BO81">
        <v>58.87</v>
      </c>
      <c r="BP81">
        <v>221.2</v>
      </c>
      <c r="BQ81">
        <v>27.64</v>
      </c>
      <c r="BR81">
        <v>18.43</v>
      </c>
      <c r="BS81">
        <v>575922</v>
      </c>
      <c r="BT81">
        <v>5947.48</v>
      </c>
      <c r="BU81" s="9" t="str">
        <f>WSP[[#This Row],[Tier]]&amp;" - "&amp;DOLLAR(WSP[[#This Row],[United States]],2)&amp;" USD"</f>
        <v>79 - $27.64 USD</v>
      </c>
    </row>
    <row r="82" spans="1:73" x14ac:dyDescent="0.25">
      <c r="A82">
        <v>80</v>
      </c>
      <c r="B82">
        <v>27.99</v>
      </c>
      <c r="C82">
        <v>2128</v>
      </c>
      <c r="D82">
        <v>279.3</v>
      </c>
      <c r="E82">
        <v>33.380000000000003</v>
      </c>
      <c r="F82">
        <v>23.33</v>
      </c>
      <c r="G82">
        <v>2292.5</v>
      </c>
      <c r="H82">
        <v>23.13</v>
      </c>
      <c r="I82">
        <v>49.71</v>
      </c>
      <c r="J82">
        <v>35</v>
      </c>
      <c r="K82">
        <v>27.99</v>
      </c>
      <c r="L82">
        <v>20930</v>
      </c>
      <c r="M82">
        <v>109.5</v>
      </c>
      <c r="N82">
        <v>76930</v>
      </c>
      <c r="O82">
        <v>14000</v>
      </c>
      <c r="P82">
        <v>134.4</v>
      </c>
      <c r="Q82">
        <v>23.72</v>
      </c>
      <c r="R82">
        <v>462.23</v>
      </c>
      <c r="S82">
        <v>182</v>
      </c>
      <c r="T82">
        <v>175</v>
      </c>
      <c r="U82">
        <v>23.33</v>
      </c>
      <c r="V82">
        <v>22.58</v>
      </c>
      <c r="W82">
        <v>23.33</v>
      </c>
      <c r="X82">
        <v>23.52</v>
      </c>
      <c r="Y82">
        <v>22.76</v>
      </c>
      <c r="Z82">
        <v>139.30000000000001</v>
      </c>
      <c r="AA82">
        <v>4403.9399999999996</v>
      </c>
      <c r="AB82">
        <v>3639</v>
      </c>
      <c r="AC82">
        <v>1330</v>
      </c>
      <c r="AD82">
        <v>266000</v>
      </c>
      <c r="AE82">
        <v>22.76</v>
      </c>
      <c r="AF82">
        <v>122.5</v>
      </c>
      <c r="AG82">
        <v>22.95</v>
      </c>
      <c r="AH82">
        <v>2800</v>
      </c>
      <c r="AI82">
        <v>4129.3</v>
      </c>
      <c r="AJ82">
        <v>24755</v>
      </c>
      <c r="AK82">
        <v>23.13</v>
      </c>
      <c r="AL82">
        <v>44.72</v>
      </c>
      <c r="AM82">
        <v>23.13</v>
      </c>
      <c r="AN82">
        <v>23.93</v>
      </c>
      <c r="AO82">
        <v>88</v>
      </c>
      <c r="AP82">
        <v>23.72</v>
      </c>
      <c r="AQ82">
        <v>8259.2999999999993</v>
      </c>
      <c r="AR82">
        <v>349.3</v>
      </c>
      <c r="AS82">
        <v>23.13</v>
      </c>
      <c r="AT82">
        <v>34.97</v>
      </c>
      <c r="AU82">
        <v>223.44</v>
      </c>
      <c r="AV82">
        <v>2589.3000000000002</v>
      </c>
      <c r="AW82">
        <v>75.599999999999994</v>
      </c>
      <c r="AX82">
        <v>1224.3</v>
      </c>
      <c r="AY82">
        <v>96.74</v>
      </c>
      <c r="AZ82">
        <v>22.76</v>
      </c>
      <c r="BA82">
        <v>102.2</v>
      </c>
      <c r="BB82">
        <v>80.16</v>
      </c>
      <c r="BC82">
        <v>1189.3</v>
      </c>
      <c r="BD82">
        <v>111.3</v>
      </c>
      <c r="BE82">
        <v>32.64</v>
      </c>
      <c r="BF82">
        <v>23.33</v>
      </c>
      <c r="BG82">
        <v>22.95</v>
      </c>
      <c r="BH82">
        <v>279.3</v>
      </c>
      <c r="BI82">
        <v>23.13</v>
      </c>
      <c r="BJ82">
        <v>251.44</v>
      </c>
      <c r="BK82">
        <v>44.72</v>
      </c>
      <c r="BL82">
        <v>760</v>
      </c>
      <c r="BM82">
        <v>875</v>
      </c>
      <c r="BN82">
        <v>179.2</v>
      </c>
      <c r="BO82">
        <v>59.5</v>
      </c>
      <c r="BP82">
        <v>224</v>
      </c>
      <c r="BQ82">
        <v>27.99</v>
      </c>
      <c r="BR82">
        <v>18.66</v>
      </c>
      <c r="BS82">
        <v>583212</v>
      </c>
      <c r="BT82">
        <v>6022.8</v>
      </c>
      <c r="BU82" s="9" t="str">
        <f>WSP[[#This Row],[Tier]]&amp;" - "&amp;DOLLAR(WSP[[#This Row],[United States]],2)&amp;" USD"</f>
        <v>80 - $27.99 USD</v>
      </c>
    </row>
    <row r="83" spans="1:73" x14ac:dyDescent="0.25">
      <c r="A83">
        <v>81</v>
      </c>
      <c r="B83">
        <v>28.34</v>
      </c>
      <c r="C83">
        <v>2154.6</v>
      </c>
      <c r="D83">
        <v>282.8</v>
      </c>
      <c r="E83">
        <v>33.85</v>
      </c>
      <c r="F83">
        <v>23.62</v>
      </c>
      <c r="G83">
        <v>2321.1999999999998</v>
      </c>
      <c r="H83">
        <v>23.42</v>
      </c>
      <c r="I83">
        <v>50.34</v>
      </c>
      <c r="J83">
        <v>35.409999999999997</v>
      </c>
      <c r="K83">
        <v>28.34</v>
      </c>
      <c r="L83">
        <v>21140</v>
      </c>
      <c r="M83">
        <v>110.88</v>
      </c>
      <c r="N83">
        <v>77630</v>
      </c>
      <c r="O83">
        <v>14175</v>
      </c>
      <c r="P83">
        <v>136.08000000000001</v>
      </c>
      <c r="Q83">
        <v>24.02</v>
      </c>
      <c r="R83">
        <v>468.02</v>
      </c>
      <c r="S83">
        <v>184.24</v>
      </c>
      <c r="T83">
        <v>176.75</v>
      </c>
      <c r="U83">
        <v>23.62</v>
      </c>
      <c r="V83">
        <v>22.86</v>
      </c>
      <c r="W83">
        <v>23.62</v>
      </c>
      <c r="X83">
        <v>23.82</v>
      </c>
      <c r="Y83">
        <v>23.04</v>
      </c>
      <c r="Z83">
        <v>142.80000000000001</v>
      </c>
      <c r="AA83">
        <v>4459.0600000000004</v>
      </c>
      <c r="AB83">
        <v>3683</v>
      </c>
      <c r="AC83">
        <v>1351</v>
      </c>
      <c r="AD83">
        <v>268800</v>
      </c>
      <c r="AE83">
        <v>23.04</v>
      </c>
      <c r="AF83">
        <v>123.9</v>
      </c>
      <c r="AG83">
        <v>23.23</v>
      </c>
      <c r="AH83">
        <v>2856</v>
      </c>
      <c r="AI83">
        <v>4181.8</v>
      </c>
      <c r="AJ83">
        <v>25073</v>
      </c>
      <c r="AK83">
        <v>23.42</v>
      </c>
      <c r="AL83">
        <v>45.37</v>
      </c>
      <c r="AM83">
        <v>23.42</v>
      </c>
      <c r="AN83">
        <v>24.22</v>
      </c>
      <c r="AO83">
        <v>89</v>
      </c>
      <c r="AP83">
        <v>24.02</v>
      </c>
      <c r="AQ83">
        <v>8362.6</v>
      </c>
      <c r="AR83">
        <v>354.9</v>
      </c>
      <c r="AS83">
        <v>23.42</v>
      </c>
      <c r="AT83">
        <v>35.67</v>
      </c>
      <c r="AU83">
        <v>229.04</v>
      </c>
      <c r="AV83">
        <v>2624.3</v>
      </c>
      <c r="AW83">
        <v>76.510000000000005</v>
      </c>
      <c r="AX83">
        <v>1238.3</v>
      </c>
      <c r="AY83">
        <v>97.88</v>
      </c>
      <c r="AZ83">
        <v>23.04</v>
      </c>
      <c r="BA83">
        <v>103.46</v>
      </c>
      <c r="BB83">
        <v>81.180000000000007</v>
      </c>
      <c r="BC83">
        <v>1203.3</v>
      </c>
      <c r="BD83">
        <v>115.5</v>
      </c>
      <c r="BE83">
        <v>32.97</v>
      </c>
      <c r="BF83">
        <v>23.62</v>
      </c>
      <c r="BG83">
        <v>23.23</v>
      </c>
      <c r="BH83">
        <v>286.3</v>
      </c>
      <c r="BI83">
        <v>23.42</v>
      </c>
      <c r="BJ83">
        <v>257.04000000000002</v>
      </c>
      <c r="BK83">
        <v>45.37</v>
      </c>
      <c r="BL83">
        <v>770</v>
      </c>
      <c r="BM83">
        <v>892.43</v>
      </c>
      <c r="BN83">
        <v>181.44</v>
      </c>
      <c r="BO83">
        <v>60.2</v>
      </c>
      <c r="BP83">
        <v>226.8</v>
      </c>
      <c r="BQ83">
        <v>28.34</v>
      </c>
      <c r="BR83">
        <v>18.89</v>
      </c>
      <c r="BS83">
        <v>590501</v>
      </c>
      <c r="BT83">
        <v>6098.12</v>
      </c>
      <c r="BU83" s="9" t="str">
        <f>WSP[[#This Row],[Tier]]&amp;" - "&amp;DOLLAR(WSP[[#This Row],[United States]],2)&amp;" USD"</f>
        <v>81 - $28.34 USD</v>
      </c>
    </row>
    <row r="84" spans="1:73" x14ac:dyDescent="0.25">
      <c r="A84">
        <v>82</v>
      </c>
      <c r="B84">
        <v>28.69</v>
      </c>
      <c r="C84">
        <v>2181.1999999999998</v>
      </c>
      <c r="D84">
        <v>286.3</v>
      </c>
      <c r="E84">
        <v>34.33</v>
      </c>
      <c r="F84">
        <v>23.91</v>
      </c>
      <c r="G84">
        <v>2349.9</v>
      </c>
      <c r="H84">
        <v>23.71</v>
      </c>
      <c r="I84">
        <v>50.97</v>
      </c>
      <c r="J84">
        <v>35.82</v>
      </c>
      <c r="K84">
        <v>28.69</v>
      </c>
      <c r="L84">
        <v>21350</v>
      </c>
      <c r="M84">
        <v>112.25</v>
      </c>
      <c r="N84">
        <v>78330</v>
      </c>
      <c r="O84">
        <v>14350</v>
      </c>
      <c r="P84">
        <v>137.76</v>
      </c>
      <c r="Q84">
        <v>24.32</v>
      </c>
      <c r="R84">
        <v>473.8</v>
      </c>
      <c r="S84">
        <v>186.48</v>
      </c>
      <c r="T84">
        <v>178.5</v>
      </c>
      <c r="U84">
        <v>23.91</v>
      </c>
      <c r="V84">
        <v>23.14</v>
      </c>
      <c r="W84">
        <v>23.91</v>
      </c>
      <c r="X84">
        <v>24.11</v>
      </c>
      <c r="Y84">
        <v>23.33</v>
      </c>
      <c r="Z84">
        <v>146.30000000000001</v>
      </c>
      <c r="AA84">
        <v>4514.17</v>
      </c>
      <c r="AB84">
        <v>3727</v>
      </c>
      <c r="AC84">
        <v>1372</v>
      </c>
      <c r="AD84">
        <v>271600</v>
      </c>
      <c r="AE84">
        <v>23.33</v>
      </c>
      <c r="AF84">
        <v>125.3</v>
      </c>
      <c r="AG84">
        <v>23.52</v>
      </c>
      <c r="AH84">
        <v>2870</v>
      </c>
      <c r="AI84">
        <v>4234.3</v>
      </c>
      <c r="AJ84">
        <v>25391</v>
      </c>
      <c r="AK84">
        <v>23.71</v>
      </c>
      <c r="AL84">
        <v>46.02</v>
      </c>
      <c r="AM84">
        <v>23.71</v>
      </c>
      <c r="AN84">
        <v>24.52</v>
      </c>
      <c r="AO84">
        <v>90</v>
      </c>
      <c r="AP84">
        <v>24.32</v>
      </c>
      <c r="AQ84">
        <v>8465.9</v>
      </c>
      <c r="AR84">
        <v>360.5</v>
      </c>
      <c r="AS84">
        <v>23.71</v>
      </c>
      <c r="AT84">
        <v>36.369999999999997</v>
      </c>
      <c r="AU84">
        <v>234.64</v>
      </c>
      <c r="AV84">
        <v>2659.3</v>
      </c>
      <c r="AW84">
        <v>77.42</v>
      </c>
      <c r="AX84">
        <v>1252.3</v>
      </c>
      <c r="AY84">
        <v>99.02</v>
      </c>
      <c r="AZ84">
        <v>23.33</v>
      </c>
      <c r="BA84">
        <v>104.72</v>
      </c>
      <c r="BB84">
        <v>82.19</v>
      </c>
      <c r="BC84">
        <v>1217.3</v>
      </c>
      <c r="BD84">
        <v>119.7</v>
      </c>
      <c r="BE84">
        <v>33.299999999999997</v>
      </c>
      <c r="BF84">
        <v>23.91</v>
      </c>
      <c r="BG84">
        <v>23.52</v>
      </c>
      <c r="BH84">
        <v>293.3</v>
      </c>
      <c r="BI84">
        <v>23.71</v>
      </c>
      <c r="BJ84">
        <v>262.64</v>
      </c>
      <c r="BK84">
        <v>46.02</v>
      </c>
      <c r="BL84">
        <v>780</v>
      </c>
      <c r="BM84">
        <v>909.86</v>
      </c>
      <c r="BN84">
        <v>183.68</v>
      </c>
      <c r="BO84">
        <v>60.9</v>
      </c>
      <c r="BP84">
        <v>229.6</v>
      </c>
      <c r="BQ84">
        <v>28.69</v>
      </c>
      <c r="BR84">
        <v>19.13</v>
      </c>
      <c r="BS84">
        <v>597790</v>
      </c>
      <c r="BT84">
        <v>6173.44</v>
      </c>
      <c r="BU84" s="9" t="str">
        <f>WSP[[#This Row],[Tier]]&amp;" - "&amp;DOLLAR(WSP[[#This Row],[United States]],2)&amp;" USD"</f>
        <v>82 - $28.69 USD</v>
      </c>
    </row>
    <row r="85" spans="1:73" x14ac:dyDescent="0.25">
      <c r="A85">
        <v>83</v>
      </c>
      <c r="B85">
        <v>29.04</v>
      </c>
      <c r="C85">
        <v>2207.8000000000002</v>
      </c>
      <c r="D85">
        <v>289.8</v>
      </c>
      <c r="E85">
        <v>34.97</v>
      </c>
      <c r="F85">
        <v>24.2</v>
      </c>
      <c r="G85">
        <v>2378.6</v>
      </c>
      <c r="H85">
        <v>24</v>
      </c>
      <c r="I85">
        <v>51.6</v>
      </c>
      <c r="J85">
        <v>36.229999999999997</v>
      </c>
      <c r="K85">
        <v>29.04</v>
      </c>
      <c r="L85">
        <v>21560</v>
      </c>
      <c r="M85">
        <v>113.63</v>
      </c>
      <c r="N85">
        <v>79030</v>
      </c>
      <c r="O85">
        <v>14525</v>
      </c>
      <c r="P85">
        <v>139.44</v>
      </c>
      <c r="Q85">
        <v>24.61</v>
      </c>
      <c r="R85">
        <v>479.59</v>
      </c>
      <c r="S85">
        <v>188.72</v>
      </c>
      <c r="T85">
        <v>180.25</v>
      </c>
      <c r="U85">
        <v>24.2</v>
      </c>
      <c r="V85">
        <v>23.42</v>
      </c>
      <c r="W85">
        <v>24.2</v>
      </c>
      <c r="X85">
        <v>24.41</v>
      </c>
      <c r="Y85">
        <v>23.61</v>
      </c>
      <c r="Z85">
        <v>149.80000000000001</v>
      </c>
      <c r="AA85">
        <v>4569.29</v>
      </c>
      <c r="AB85">
        <v>3771</v>
      </c>
      <c r="AC85">
        <v>1393</v>
      </c>
      <c r="AD85">
        <v>274400</v>
      </c>
      <c r="AE85">
        <v>23.61</v>
      </c>
      <c r="AF85">
        <v>126.7</v>
      </c>
      <c r="AG85">
        <v>23.81</v>
      </c>
      <c r="AH85">
        <v>2926</v>
      </c>
      <c r="AI85">
        <v>4286.8</v>
      </c>
      <c r="AJ85">
        <v>25709</v>
      </c>
      <c r="AK85">
        <v>24</v>
      </c>
      <c r="AL85">
        <v>46.67</v>
      </c>
      <c r="AM85">
        <v>24</v>
      </c>
      <c r="AN85">
        <v>24.82</v>
      </c>
      <c r="AO85">
        <v>92</v>
      </c>
      <c r="AP85">
        <v>24.61</v>
      </c>
      <c r="AQ85">
        <v>8569.2999999999993</v>
      </c>
      <c r="AR85">
        <v>366.1</v>
      </c>
      <c r="AS85">
        <v>24</v>
      </c>
      <c r="AT85">
        <v>37.07</v>
      </c>
      <c r="AU85">
        <v>240.24</v>
      </c>
      <c r="AV85">
        <v>2694.3</v>
      </c>
      <c r="AW85">
        <v>78.33</v>
      </c>
      <c r="AX85">
        <v>1266.3</v>
      </c>
      <c r="AY85">
        <v>100.16</v>
      </c>
      <c r="AZ85">
        <v>23.61</v>
      </c>
      <c r="BA85">
        <v>105.98</v>
      </c>
      <c r="BB85">
        <v>83.21</v>
      </c>
      <c r="BC85">
        <v>1231.3</v>
      </c>
      <c r="BD85">
        <v>123.9</v>
      </c>
      <c r="BE85">
        <v>33.630000000000003</v>
      </c>
      <c r="BF85">
        <v>24.2</v>
      </c>
      <c r="BG85">
        <v>23.81</v>
      </c>
      <c r="BH85">
        <v>300.3</v>
      </c>
      <c r="BI85">
        <v>24</v>
      </c>
      <c r="BJ85">
        <v>268.24</v>
      </c>
      <c r="BK85">
        <v>46.67</v>
      </c>
      <c r="BL85">
        <v>790</v>
      </c>
      <c r="BM85">
        <v>927.29</v>
      </c>
      <c r="BN85">
        <v>185.92</v>
      </c>
      <c r="BO85">
        <v>61.6</v>
      </c>
      <c r="BP85">
        <v>232.4</v>
      </c>
      <c r="BQ85">
        <v>29.04</v>
      </c>
      <c r="BR85">
        <v>19.36</v>
      </c>
      <c r="BS85">
        <v>605079</v>
      </c>
      <c r="BT85">
        <v>6248.76</v>
      </c>
      <c r="BU85" s="9" t="str">
        <f>WSP[[#This Row],[Tier]]&amp;" - "&amp;DOLLAR(WSP[[#This Row],[United States]],2)&amp;" USD"</f>
        <v>83 - $29.04 USD</v>
      </c>
    </row>
    <row r="86" spans="1:73" x14ac:dyDescent="0.25">
      <c r="A86">
        <v>84</v>
      </c>
      <c r="B86">
        <v>29.39</v>
      </c>
      <c r="C86">
        <v>2234.4</v>
      </c>
      <c r="D86">
        <v>293.3</v>
      </c>
      <c r="E86">
        <v>35.29</v>
      </c>
      <c r="F86">
        <v>24.49</v>
      </c>
      <c r="G86">
        <v>2407.3000000000002</v>
      </c>
      <c r="H86">
        <v>24.29</v>
      </c>
      <c r="I86">
        <v>52.22</v>
      </c>
      <c r="J86">
        <v>36.630000000000003</v>
      </c>
      <c r="K86">
        <v>29.39</v>
      </c>
      <c r="L86">
        <v>21770</v>
      </c>
      <c r="M86">
        <v>115.01</v>
      </c>
      <c r="N86">
        <v>79730</v>
      </c>
      <c r="O86">
        <v>14700</v>
      </c>
      <c r="P86">
        <v>141.12</v>
      </c>
      <c r="Q86">
        <v>24.91</v>
      </c>
      <c r="R86">
        <v>485.37</v>
      </c>
      <c r="S86">
        <v>190.96</v>
      </c>
      <c r="T86">
        <v>182</v>
      </c>
      <c r="U86">
        <v>24.49</v>
      </c>
      <c r="V86">
        <v>23.7</v>
      </c>
      <c r="W86">
        <v>24.49</v>
      </c>
      <c r="X86">
        <v>24.7</v>
      </c>
      <c r="Y86">
        <v>23.9</v>
      </c>
      <c r="Z86">
        <v>153.30000000000001</v>
      </c>
      <c r="AA86">
        <v>4624.41</v>
      </c>
      <c r="AB86">
        <v>3814</v>
      </c>
      <c r="AC86">
        <v>1414</v>
      </c>
      <c r="AD86">
        <v>277200</v>
      </c>
      <c r="AE86">
        <v>23.9</v>
      </c>
      <c r="AF86">
        <v>128.1</v>
      </c>
      <c r="AG86">
        <v>24.09</v>
      </c>
      <c r="AH86">
        <v>2940</v>
      </c>
      <c r="AI86">
        <v>4339.3</v>
      </c>
      <c r="AJ86">
        <v>26027</v>
      </c>
      <c r="AK86">
        <v>24.29</v>
      </c>
      <c r="AL86">
        <v>47.31</v>
      </c>
      <c r="AM86">
        <v>24.29</v>
      </c>
      <c r="AN86">
        <v>25.12</v>
      </c>
      <c r="AO86">
        <v>93</v>
      </c>
      <c r="AP86">
        <v>24.91</v>
      </c>
      <c r="AQ86">
        <v>8672.6</v>
      </c>
      <c r="AR86">
        <v>371.7</v>
      </c>
      <c r="AS86">
        <v>24.29</v>
      </c>
      <c r="AT86">
        <v>37.770000000000003</v>
      </c>
      <c r="AU86">
        <v>245.84</v>
      </c>
      <c r="AV86">
        <v>2729.3</v>
      </c>
      <c r="AW86">
        <v>79.239999999999995</v>
      </c>
      <c r="AX86">
        <v>1280.3</v>
      </c>
      <c r="AY86">
        <v>101.3</v>
      </c>
      <c r="AZ86">
        <v>23.9</v>
      </c>
      <c r="BA86">
        <v>107.24</v>
      </c>
      <c r="BB86">
        <v>84.23</v>
      </c>
      <c r="BC86">
        <v>1245.3</v>
      </c>
      <c r="BD86">
        <v>128.1</v>
      </c>
      <c r="BE86">
        <v>33.950000000000003</v>
      </c>
      <c r="BF86">
        <v>24.49</v>
      </c>
      <c r="BG86">
        <v>24.09</v>
      </c>
      <c r="BH86">
        <v>307.3</v>
      </c>
      <c r="BI86">
        <v>24.29</v>
      </c>
      <c r="BJ86">
        <v>273.83999999999997</v>
      </c>
      <c r="BK86">
        <v>47.31</v>
      </c>
      <c r="BL86">
        <v>800</v>
      </c>
      <c r="BM86">
        <v>944.72</v>
      </c>
      <c r="BN86">
        <v>188.16</v>
      </c>
      <c r="BO86">
        <v>62.3</v>
      </c>
      <c r="BP86">
        <v>235.2</v>
      </c>
      <c r="BQ86">
        <v>29.39</v>
      </c>
      <c r="BR86">
        <v>19.59</v>
      </c>
      <c r="BS86">
        <v>612368</v>
      </c>
      <c r="BT86">
        <v>6324.08</v>
      </c>
      <c r="BU86" s="9" t="str">
        <f>WSP[[#This Row],[Tier]]&amp;" - "&amp;DOLLAR(WSP[[#This Row],[United States]],2)&amp;" USD"</f>
        <v>84 - $29.39 USD</v>
      </c>
    </row>
    <row r="87" spans="1:73" x14ac:dyDescent="0.25">
      <c r="A87">
        <v>85</v>
      </c>
      <c r="B87">
        <v>29.74</v>
      </c>
      <c r="C87">
        <v>2261</v>
      </c>
      <c r="D87">
        <v>296.8</v>
      </c>
      <c r="E87">
        <v>35.76</v>
      </c>
      <c r="F87">
        <v>24.79</v>
      </c>
      <c r="G87">
        <v>2436</v>
      </c>
      <c r="H87">
        <v>24.58</v>
      </c>
      <c r="I87">
        <v>52.85</v>
      </c>
      <c r="J87">
        <v>37.04</v>
      </c>
      <c r="K87">
        <v>29.74</v>
      </c>
      <c r="L87">
        <v>21980</v>
      </c>
      <c r="M87">
        <v>116.39</v>
      </c>
      <c r="N87">
        <v>80430</v>
      </c>
      <c r="O87">
        <v>14875</v>
      </c>
      <c r="P87">
        <v>142.80000000000001</v>
      </c>
      <c r="Q87">
        <v>25.21</v>
      </c>
      <c r="R87">
        <v>491.16</v>
      </c>
      <c r="S87">
        <v>193.2</v>
      </c>
      <c r="T87">
        <v>183.75</v>
      </c>
      <c r="U87">
        <v>24.79</v>
      </c>
      <c r="V87">
        <v>23.99</v>
      </c>
      <c r="W87">
        <v>24.79</v>
      </c>
      <c r="X87">
        <v>24.99</v>
      </c>
      <c r="Y87">
        <v>24.18</v>
      </c>
      <c r="Z87">
        <v>156.80000000000001</v>
      </c>
      <c r="AA87">
        <v>4679.53</v>
      </c>
      <c r="AB87">
        <v>3858</v>
      </c>
      <c r="AC87">
        <v>1435</v>
      </c>
      <c r="AD87">
        <v>280000</v>
      </c>
      <c r="AE87">
        <v>24.18</v>
      </c>
      <c r="AF87">
        <v>129.5</v>
      </c>
      <c r="AG87">
        <v>24.38</v>
      </c>
      <c r="AH87">
        <v>2996</v>
      </c>
      <c r="AI87">
        <v>4391.8</v>
      </c>
      <c r="AJ87">
        <v>26345</v>
      </c>
      <c r="AK87">
        <v>24.58</v>
      </c>
      <c r="AL87">
        <v>47.96</v>
      </c>
      <c r="AM87">
        <v>24.58</v>
      </c>
      <c r="AN87">
        <v>25.42</v>
      </c>
      <c r="AO87">
        <v>95</v>
      </c>
      <c r="AP87">
        <v>25.21</v>
      </c>
      <c r="AQ87">
        <v>8775.9</v>
      </c>
      <c r="AR87">
        <v>377.3</v>
      </c>
      <c r="AS87">
        <v>24.58</v>
      </c>
      <c r="AT87">
        <v>38.47</v>
      </c>
      <c r="AU87">
        <v>251.44</v>
      </c>
      <c r="AV87">
        <v>2764.3</v>
      </c>
      <c r="AW87">
        <v>80.150000000000006</v>
      </c>
      <c r="AX87">
        <v>1294.3</v>
      </c>
      <c r="AY87">
        <v>102.43</v>
      </c>
      <c r="AZ87">
        <v>24.18</v>
      </c>
      <c r="BA87">
        <v>108.5</v>
      </c>
      <c r="BB87">
        <v>85.24</v>
      </c>
      <c r="BC87">
        <v>1259.3</v>
      </c>
      <c r="BD87">
        <v>132.30000000000001</v>
      </c>
      <c r="BE87">
        <v>34.28</v>
      </c>
      <c r="BF87">
        <v>24.79</v>
      </c>
      <c r="BG87">
        <v>24.38</v>
      </c>
      <c r="BH87">
        <v>314.3</v>
      </c>
      <c r="BI87">
        <v>24.58</v>
      </c>
      <c r="BJ87">
        <v>279.44</v>
      </c>
      <c r="BK87">
        <v>47.96</v>
      </c>
      <c r="BL87">
        <v>810</v>
      </c>
      <c r="BM87">
        <v>962.15</v>
      </c>
      <c r="BN87">
        <v>190.4</v>
      </c>
      <c r="BO87">
        <v>63</v>
      </c>
      <c r="BP87">
        <v>238</v>
      </c>
      <c r="BQ87">
        <v>29.74</v>
      </c>
      <c r="BR87">
        <v>19.829999999999998</v>
      </c>
      <c r="BS87">
        <v>619658</v>
      </c>
      <c r="BT87">
        <v>6399.4</v>
      </c>
      <c r="BU87" s="9" t="str">
        <f>WSP[[#This Row],[Tier]]&amp;" - "&amp;DOLLAR(WSP[[#This Row],[United States]],2)&amp;" USD"</f>
        <v>85 - $29.74 USD</v>
      </c>
    </row>
    <row r="88" spans="1:73" x14ac:dyDescent="0.25">
      <c r="A88">
        <v>86</v>
      </c>
      <c r="B88">
        <v>30.09</v>
      </c>
      <c r="C88">
        <v>2287.6</v>
      </c>
      <c r="D88">
        <v>300.3</v>
      </c>
      <c r="E88">
        <v>36.24</v>
      </c>
      <c r="F88">
        <v>25.08</v>
      </c>
      <c r="G88">
        <v>2464.6999999999998</v>
      </c>
      <c r="H88">
        <v>24.87</v>
      </c>
      <c r="I88">
        <v>53.48</v>
      </c>
      <c r="J88">
        <v>37.450000000000003</v>
      </c>
      <c r="K88">
        <v>30.09</v>
      </c>
      <c r="L88">
        <v>22190</v>
      </c>
      <c r="M88">
        <v>117.76</v>
      </c>
      <c r="N88">
        <v>81130</v>
      </c>
      <c r="O88">
        <v>15050</v>
      </c>
      <c r="P88">
        <v>144.47999999999999</v>
      </c>
      <c r="Q88">
        <v>25.5</v>
      </c>
      <c r="R88">
        <v>496.94</v>
      </c>
      <c r="S88">
        <v>195.44</v>
      </c>
      <c r="T88">
        <v>185.5</v>
      </c>
      <c r="U88">
        <v>25.08</v>
      </c>
      <c r="V88">
        <v>24.27</v>
      </c>
      <c r="W88">
        <v>25.08</v>
      </c>
      <c r="X88">
        <v>25.29</v>
      </c>
      <c r="Y88">
        <v>24.47</v>
      </c>
      <c r="Z88">
        <v>160.30000000000001</v>
      </c>
      <c r="AA88">
        <v>4734.6499999999996</v>
      </c>
      <c r="AB88">
        <v>3903</v>
      </c>
      <c r="AC88">
        <v>1456</v>
      </c>
      <c r="AD88">
        <v>282800</v>
      </c>
      <c r="AE88">
        <v>24.47</v>
      </c>
      <c r="AF88">
        <v>130.9</v>
      </c>
      <c r="AG88">
        <v>24.67</v>
      </c>
      <c r="AH88">
        <v>3010</v>
      </c>
      <c r="AI88">
        <v>4444.3</v>
      </c>
      <c r="AJ88">
        <v>26664</v>
      </c>
      <c r="AK88">
        <v>24.87</v>
      </c>
      <c r="AL88">
        <v>48.61</v>
      </c>
      <c r="AM88">
        <v>24.87</v>
      </c>
      <c r="AN88">
        <v>25.72</v>
      </c>
      <c r="AO88">
        <v>96</v>
      </c>
      <c r="AP88">
        <v>25.5</v>
      </c>
      <c r="AQ88">
        <v>8879.2000000000007</v>
      </c>
      <c r="AR88">
        <v>382.9</v>
      </c>
      <c r="AS88">
        <v>24.87</v>
      </c>
      <c r="AT88">
        <v>39.17</v>
      </c>
      <c r="AU88">
        <v>257.04000000000002</v>
      </c>
      <c r="AV88">
        <v>2799.3</v>
      </c>
      <c r="AW88">
        <v>81.06</v>
      </c>
      <c r="AX88">
        <v>1308.3</v>
      </c>
      <c r="AY88">
        <v>103.57</v>
      </c>
      <c r="AZ88">
        <v>24.47</v>
      </c>
      <c r="BA88">
        <v>109.76</v>
      </c>
      <c r="BB88">
        <v>86.26</v>
      </c>
      <c r="BC88">
        <v>1273.3</v>
      </c>
      <c r="BD88">
        <v>136.5</v>
      </c>
      <c r="BE88">
        <v>34.61</v>
      </c>
      <c r="BF88">
        <v>25.08</v>
      </c>
      <c r="BG88">
        <v>24.67</v>
      </c>
      <c r="BH88">
        <v>321.3</v>
      </c>
      <c r="BI88">
        <v>24.87</v>
      </c>
      <c r="BJ88">
        <v>285.04000000000002</v>
      </c>
      <c r="BK88">
        <v>48.61</v>
      </c>
      <c r="BL88">
        <v>820</v>
      </c>
      <c r="BM88">
        <v>979.58</v>
      </c>
      <c r="BN88">
        <v>192.64</v>
      </c>
      <c r="BO88">
        <v>63.7</v>
      </c>
      <c r="BP88">
        <v>240.8</v>
      </c>
      <c r="BQ88">
        <v>30.09</v>
      </c>
      <c r="BR88">
        <v>20.059999999999999</v>
      </c>
      <c r="BS88">
        <v>626947</v>
      </c>
      <c r="BT88">
        <v>6474.72</v>
      </c>
      <c r="BU88" s="9" t="str">
        <f>WSP[[#This Row],[Tier]]&amp;" - "&amp;DOLLAR(WSP[[#This Row],[United States]],2)&amp;" USD"</f>
        <v>86 - $30.09 USD</v>
      </c>
    </row>
    <row r="89" spans="1:73" x14ac:dyDescent="0.25">
      <c r="A89">
        <v>87</v>
      </c>
      <c r="B89">
        <v>30.44</v>
      </c>
      <c r="C89">
        <v>2314.1999999999998</v>
      </c>
      <c r="D89">
        <v>303.8</v>
      </c>
      <c r="E89">
        <v>36.72</v>
      </c>
      <c r="F89">
        <v>25.37</v>
      </c>
      <c r="G89">
        <v>2493.4</v>
      </c>
      <c r="H89">
        <v>25.16</v>
      </c>
      <c r="I89">
        <v>54.11</v>
      </c>
      <c r="J89">
        <v>37.86</v>
      </c>
      <c r="K89">
        <v>30.44</v>
      </c>
      <c r="L89">
        <v>22400</v>
      </c>
      <c r="M89">
        <v>119.14</v>
      </c>
      <c r="N89">
        <v>81830</v>
      </c>
      <c r="O89">
        <v>15225</v>
      </c>
      <c r="P89">
        <v>146.16</v>
      </c>
      <c r="Q89">
        <v>25.8</v>
      </c>
      <c r="R89">
        <v>502.73</v>
      </c>
      <c r="S89">
        <v>197.68</v>
      </c>
      <c r="T89">
        <v>187.25</v>
      </c>
      <c r="U89">
        <v>25.37</v>
      </c>
      <c r="V89">
        <v>24.55</v>
      </c>
      <c r="W89">
        <v>25.37</v>
      </c>
      <c r="X89">
        <v>25.58</v>
      </c>
      <c r="Y89">
        <v>24.75</v>
      </c>
      <c r="Z89">
        <v>163.80000000000001</v>
      </c>
      <c r="AA89">
        <v>4789.76</v>
      </c>
      <c r="AB89">
        <v>3946</v>
      </c>
      <c r="AC89">
        <v>1477</v>
      </c>
      <c r="AD89">
        <v>285600</v>
      </c>
      <c r="AE89">
        <v>24.75</v>
      </c>
      <c r="AF89">
        <v>132.30000000000001</v>
      </c>
      <c r="AG89">
        <v>24.95</v>
      </c>
      <c r="AH89">
        <v>3066</v>
      </c>
      <c r="AI89">
        <v>4496.8</v>
      </c>
      <c r="AJ89">
        <v>26982</v>
      </c>
      <c r="AK89">
        <v>25.16</v>
      </c>
      <c r="AL89">
        <v>49.26</v>
      </c>
      <c r="AM89">
        <v>25.16</v>
      </c>
      <c r="AN89">
        <v>26.02</v>
      </c>
      <c r="AO89">
        <v>97</v>
      </c>
      <c r="AP89">
        <v>25.8</v>
      </c>
      <c r="AQ89">
        <v>8982.5</v>
      </c>
      <c r="AR89">
        <v>388.5</v>
      </c>
      <c r="AS89">
        <v>25.16</v>
      </c>
      <c r="AT89">
        <v>39.869999999999997</v>
      </c>
      <c r="AU89">
        <v>262.64</v>
      </c>
      <c r="AV89">
        <v>2834.3</v>
      </c>
      <c r="AW89">
        <v>81.97</v>
      </c>
      <c r="AX89">
        <v>1322.3</v>
      </c>
      <c r="AY89">
        <v>104.71</v>
      </c>
      <c r="AZ89">
        <v>24.75</v>
      </c>
      <c r="BA89">
        <v>111.02</v>
      </c>
      <c r="BB89">
        <v>87.27</v>
      </c>
      <c r="BC89">
        <v>1287.3</v>
      </c>
      <c r="BD89">
        <v>140.69999999999999</v>
      </c>
      <c r="BE89">
        <v>34.93</v>
      </c>
      <c r="BF89">
        <v>25.37</v>
      </c>
      <c r="BG89">
        <v>24.95</v>
      </c>
      <c r="BH89">
        <v>328.3</v>
      </c>
      <c r="BI89">
        <v>25.16</v>
      </c>
      <c r="BJ89">
        <v>290.64</v>
      </c>
      <c r="BK89">
        <v>49.26</v>
      </c>
      <c r="BL89">
        <v>830</v>
      </c>
      <c r="BM89">
        <v>997.01</v>
      </c>
      <c r="BN89">
        <v>194.88</v>
      </c>
      <c r="BO89">
        <v>64.400000000000006</v>
      </c>
      <c r="BP89">
        <v>243.6</v>
      </c>
      <c r="BQ89">
        <v>30.44</v>
      </c>
      <c r="BR89">
        <v>20.41</v>
      </c>
      <c r="BS89">
        <v>634236</v>
      </c>
      <c r="BT89">
        <v>6550.04</v>
      </c>
      <c r="BU89" s="9" t="str">
        <f>WSP[[#This Row],[Tier]]&amp;" - "&amp;DOLLAR(WSP[[#This Row],[United States]],2)&amp;" USD"</f>
        <v>87 - $30.44 USD</v>
      </c>
    </row>
    <row r="90" spans="1:73" x14ac:dyDescent="0.25">
      <c r="A90">
        <v>88</v>
      </c>
      <c r="B90">
        <v>30.79</v>
      </c>
      <c r="C90">
        <v>2340.8000000000002</v>
      </c>
      <c r="D90">
        <v>307.3</v>
      </c>
      <c r="E90">
        <v>37.200000000000003</v>
      </c>
      <c r="F90">
        <v>25.66</v>
      </c>
      <c r="G90">
        <v>2522.1</v>
      </c>
      <c r="H90">
        <v>25.45</v>
      </c>
      <c r="I90">
        <v>54.74</v>
      </c>
      <c r="J90">
        <v>38.270000000000003</v>
      </c>
      <c r="K90">
        <v>30.79</v>
      </c>
      <c r="L90">
        <v>22610</v>
      </c>
      <c r="M90">
        <v>120.52</v>
      </c>
      <c r="N90">
        <v>82530</v>
      </c>
      <c r="O90">
        <v>15400</v>
      </c>
      <c r="P90">
        <v>147.84</v>
      </c>
      <c r="Q90">
        <v>26.1</v>
      </c>
      <c r="R90">
        <v>508.51</v>
      </c>
      <c r="S90">
        <v>199.92</v>
      </c>
      <c r="T90">
        <v>189</v>
      </c>
      <c r="U90">
        <v>25.66</v>
      </c>
      <c r="V90">
        <v>24.83</v>
      </c>
      <c r="W90">
        <v>25.66</v>
      </c>
      <c r="X90">
        <v>25.88</v>
      </c>
      <c r="Y90">
        <v>25.03</v>
      </c>
      <c r="Z90">
        <v>167.3</v>
      </c>
      <c r="AA90">
        <v>4844.88</v>
      </c>
      <c r="AB90">
        <v>3990</v>
      </c>
      <c r="AC90">
        <v>1498</v>
      </c>
      <c r="AD90">
        <v>288400</v>
      </c>
      <c r="AE90">
        <v>25.03</v>
      </c>
      <c r="AF90">
        <v>133.69999999999999</v>
      </c>
      <c r="AG90">
        <v>25.24</v>
      </c>
      <c r="AH90">
        <v>3080</v>
      </c>
      <c r="AI90">
        <v>4549.3</v>
      </c>
      <c r="AJ90">
        <v>27300</v>
      </c>
      <c r="AK90">
        <v>25.45</v>
      </c>
      <c r="AL90">
        <v>49.91</v>
      </c>
      <c r="AM90">
        <v>25.45</v>
      </c>
      <c r="AN90">
        <v>26.32</v>
      </c>
      <c r="AO90">
        <v>99</v>
      </c>
      <c r="AP90">
        <v>26.1</v>
      </c>
      <c r="AQ90">
        <v>9085.9</v>
      </c>
      <c r="AR90">
        <v>394.1</v>
      </c>
      <c r="AS90">
        <v>25.45</v>
      </c>
      <c r="AT90">
        <v>40.57</v>
      </c>
      <c r="AU90">
        <v>268.24</v>
      </c>
      <c r="AV90">
        <v>2869.3</v>
      </c>
      <c r="AW90">
        <v>82.88</v>
      </c>
      <c r="AX90">
        <v>1336.3</v>
      </c>
      <c r="AY90">
        <v>105.85</v>
      </c>
      <c r="AZ90">
        <v>25.03</v>
      </c>
      <c r="BA90">
        <v>112.28</v>
      </c>
      <c r="BB90">
        <v>88.29</v>
      </c>
      <c r="BC90">
        <v>1301.3</v>
      </c>
      <c r="BD90">
        <v>144.9</v>
      </c>
      <c r="BE90">
        <v>35.26</v>
      </c>
      <c r="BF90">
        <v>25.66</v>
      </c>
      <c r="BG90">
        <v>25.24</v>
      </c>
      <c r="BH90">
        <v>335.3</v>
      </c>
      <c r="BI90">
        <v>25.45</v>
      </c>
      <c r="BJ90">
        <v>296.24</v>
      </c>
      <c r="BK90">
        <v>49.91</v>
      </c>
      <c r="BL90">
        <v>840</v>
      </c>
      <c r="BM90">
        <v>1014.44</v>
      </c>
      <c r="BN90">
        <v>197.12</v>
      </c>
      <c r="BO90">
        <v>65.099999999999994</v>
      </c>
      <c r="BP90">
        <v>246.4</v>
      </c>
      <c r="BQ90">
        <v>30.79</v>
      </c>
      <c r="BR90">
        <v>20.53</v>
      </c>
      <c r="BS90">
        <v>641525</v>
      </c>
      <c r="BT90">
        <v>6625.36</v>
      </c>
      <c r="BU90" s="9" t="str">
        <f>WSP[[#This Row],[Tier]]&amp;" - "&amp;DOLLAR(WSP[[#This Row],[United States]],2)&amp;" USD"</f>
        <v>88 - $30.79 USD</v>
      </c>
    </row>
    <row r="91" spans="1:73" x14ac:dyDescent="0.25">
      <c r="A91">
        <v>89</v>
      </c>
      <c r="B91">
        <v>31.14</v>
      </c>
      <c r="C91">
        <v>2367.4</v>
      </c>
      <c r="D91">
        <v>310.8</v>
      </c>
      <c r="E91">
        <v>37.67</v>
      </c>
      <c r="F91">
        <v>25.95</v>
      </c>
      <c r="G91">
        <v>2550.8000000000002</v>
      </c>
      <c r="H91">
        <v>25.74</v>
      </c>
      <c r="I91">
        <v>55.37</v>
      </c>
      <c r="J91">
        <v>38.68</v>
      </c>
      <c r="K91">
        <v>31.14</v>
      </c>
      <c r="L91">
        <v>22820</v>
      </c>
      <c r="M91">
        <v>121.9</v>
      </c>
      <c r="N91">
        <v>83230</v>
      </c>
      <c r="O91">
        <v>15575</v>
      </c>
      <c r="P91">
        <v>149.52000000000001</v>
      </c>
      <c r="Q91">
        <v>26.39</v>
      </c>
      <c r="R91">
        <v>514.29999999999995</v>
      </c>
      <c r="S91">
        <v>202.16</v>
      </c>
      <c r="T91">
        <v>190.75</v>
      </c>
      <c r="U91">
        <v>25.95</v>
      </c>
      <c r="V91">
        <v>25.12</v>
      </c>
      <c r="W91">
        <v>25.95</v>
      </c>
      <c r="X91">
        <v>26.17</v>
      </c>
      <c r="Y91">
        <v>25.32</v>
      </c>
      <c r="Z91">
        <v>170.8</v>
      </c>
      <c r="AA91">
        <v>4900</v>
      </c>
      <c r="AB91">
        <v>4033</v>
      </c>
      <c r="AC91">
        <v>1519</v>
      </c>
      <c r="AD91">
        <v>291200</v>
      </c>
      <c r="AE91">
        <v>25.32</v>
      </c>
      <c r="AF91">
        <v>135.1</v>
      </c>
      <c r="AG91">
        <v>25.53</v>
      </c>
      <c r="AH91">
        <v>3136</v>
      </c>
      <c r="AI91">
        <v>4601.8</v>
      </c>
      <c r="AJ91">
        <v>27618</v>
      </c>
      <c r="AK91">
        <v>25.74</v>
      </c>
      <c r="AL91">
        <v>50.56</v>
      </c>
      <c r="AM91">
        <v>25.74</v>
      </c>
      <c r="AN91">
        <v>26.62</v>
      </c>
      <c r="AO91">
        <v>100</v>
      </c>
      <c r="AP91">
        <v>26.39</v>
      </c>
      <c r="AQ91">
        <v>9189.2000000000007</v>
      </c>
      <c r="AR91">
        <v>399.7</v>
      </c>
      <c r="AS91">
        <v>25.74</v>
      </c>
      <c r="AT91">
        <v>41.27</v>
      </c>
      <c r="AU91">
        <v>273.83999999999997</v>
      </c>
      <c r="AV91">
        <v>2904.3</v>
      </c>
      <c r="AW91">
        <v>83.79</v>
      </c>
      <c r="AX91">
        <v>1350.3</v>
      </c>
      <c r="AY91">
        <v>106.99</v>
      </c>
      <c r="AZ91">
        <v>25.32</v>
      </c>
      <c r="BA91">
        <v>113.54</v>
      </c>
      <c r="BB91">
        <v>89.31</v>
      </c>
      <c r="BC91">
        <v>1315.3</v>
      </c>
      <c r="BD91">
        <v>149.1</v>
      </c>
      <c r="BE91">
        <v>35.590000000000003</v>
      </c>
      <c r="BF91">
        <v>25.95</v>
      </c>
      <c r="BG91">
        <v>25.53</v>
      </c>
      <c r="BH91">
        <v>342.3</v>
      </c>
      <c r="BI91">
        <v>25.74</v>
      </c>
      <c r="BJ91">
        <v>301.83999999999997</v>
      </c>
      <c r="BK91">
        <v>50.56</v>
      </c>
      <c r="BL91">
        <v>850</v>
      </c>
      <c r="BM91">
        <v>1031.8699999999999</v>
      </c>
      <c r="BN91">
        <v>199.36</v>
      </c>
      <c r="BO91">
        <v>65.8</v>
      </c>
      <c r="BP91">
        <v>249.2</v>
      </c>
      <c r="BQ91">
        <v>31.14</v>
      </c>
      <c r="BR91">
        <v>20.76</v>
      </c>
      <c r="BS91">
        <v>648814</v>
      </c>
      <c r="BT91">
        <v>6700.68</v>
      </c>
      <c r="BU91" s="9" t="str">
        <f>WSP[[#This Row],[Tier]]&amp;" - "&amp;DOLLAR(WSP[[#This Row],[United States]],2)&amp;" USD"</f>
        <v>89 - $31.14 USD</v>
      </c>
    </row>
    <row r="92" spans="1:73" x14ac:dyDescent="0.25">
      <c r="A92">
        <v>90</v>
      </c>
      <c r="B92">
        <v>31.49</v>
      </c>
      <c r="C92">
        <v>2394</v>
      </c>
      <c r="D92">
        <v>314.3</v>
      </c>
      <c r="E92">
        <v>38.15</v>
      </c>
      <c r="F92">
        <v>26.24</v>
      </c>
      <c r="G92">
        <v>2579.5</v>
      </c>
      <c r="H92">
        <v>26.03</v>
      </c>
      <c r="I92">
        <v>56</v>
      </c>
      <c r="J92">
        <v>39.08</v>
      </c>
      <c r="K92">
        <v>31.49</v>
      </c>
      <c r="L92">
        <v>23030</v>
      </c>
      <c r="M92">
        <v>123.27</v>
      </c>
      <c r="N92">
        <v>83930</v>
      </c>
      <c r="O92">
        <v>15750</v>
      </c>
      <c r="P92">
        <v>151.19999999999999</v>
      </c>
      <c r="Q92">
        <v>26.69</v>
      </c>
      <c r="R92">
        <v>520.08000000000004</v>
      </c>
      <c r="S92">
        <v>204.4</v>
      </c>
      <c r="T92">
        <v>192.5</v>
      </c>
      <c r="U92">
        <v>26.24</v>
      </c>
      <c r="V92">
        <v>25.4</v>
      </c>
      <c r="W92">
        <v>26.24</v>
      </c>
      <c r="X92">
        <v>26.46</v>
      </c>
      <c r="Y92">
        <v>25.6</v>
      </c>
      <c r="Z92">
        <v>174.3</v>
      </c>
      <c r="AA92">
        <v>4955.12</v>
      </c>
      <c r="AB92">
        <v>4078</v>
      </c>
      <c r="AC92">
        <v>1540</v>
      </c>
      <c r="AD92">
        <v>294000</v>
      </c>
      <c r="AE92">
        <v>25.6</v>
      </c>
      <c r="AF92">
        <v>136.5</v>
      </c>
      <c r="AG92">
        <v>25.81</v>
      </c>
      <c r="AH92">
        <v>3150</v>
      </c>
      <c r="AI92">
        <v>4654.3</v>
      </c>
      <c r="AJ92">
        <v>27936</v>
      </c>
      <c r="AK92">
        <v>26.03</v>
      </c>
      <c r="AL92">
        <v>51.2</v>
      </c>
      <c r="AM92">
        <v>26.03</v>
      </c>
      <c r="AN92">
        <v>26.92</v>
      </c>
      <c r="AO92">
        <v>102</v>
      </c>
      <c r="AP92">
        <v>26.69</v>
      </c>
      <c r="AQ92">
        <v>9292.5</v>
      </c>
      <c r="AR92">
        <v>405.3</v>
      </c>
      <c r="AS92">
        <v>26.03</v>
      </c>
      <c r="AT92">
        <v>41.97</v>
      </c>
      <c r="AU92">
        <v>279.44</v>
      </c>
      <c r="AV92">
        <v>2939.3</v>
      </c>
      <c r="AW92">
        <v>84.7</v>
      </c>
      <c r="AX92">
        <v>1364.3</v>
      </c>
      <c r="AY92">
        <v>108.12</v>
      </c>
      <c r="AZ92">
        <v>25.6</v>
      </c>
      <c r="BA92">
        <v>114.8</v>
      </c>
      <c r="BB92">
        <v>90.32</v>
      </c>
      <c r="BC92">
        <v>1329.3</v>
      </c>
      <c r="BD92">
        <v>153.30000000000001</v>
      </c>
      <c r="BE92">
        <v>35.92</v>
      </c>
      <c r="BF92">
        <v>26.24</v>
      </c>
      <c r="BG92">
        <v>25.81</v>
      </c>
      <c r="BH92">
        <v>349.3</v>
      </c>
      <c r="BI92">
        <v>26.03</v>
      </c>
      <c r="BJ92">
        <v>307.44</v>
      </c>
      <c r="BK92">
        <v>51.2</v>
      </c>
      <c r="BL92">
        <v>860</v>
      </c>
      <c r="BM92">
        <v>1049.3</v>
      </c>
      <c r="BN92">
        <v>201.6</v>
      </c>
      <c r="BO92">
        <v>66.5</v>
      </c>
      <c r="BP92">
        <v>252</v>
      </c>
      <c r="BQ92">
        <v>31.49</v>
      </c>
      <c r="BR92">
        <v>20.99</v>
      </c>
      <c r="BS92">
        <v>656103</v>
      </c>
      <c r="BT92">
        <v>6776</v>
      </c>
      <c r="BU92" s="9" t="str">
        <f>WSP[[#This Row],[Tier]]&amp;" - "&amp;DOLLAR(WSP[[#This Row],[United States]],2)&amp;" USD"</f>
        <v>90 - $31.49 USD</v>
      </c>
    </row>
    <row r="93" spans="1:73" x14ac:dyDescent="0.25">
      <c r="A93">
        <v>91</v>
      </c>
      <c r="B93">
        <v>31.84</v>
      </c>
      <c r="C93">
        <v>2420.6</v>
      </c>
      <c r="D93">
        <v>317.8</v>
      </c>
      <c r="E93">
        <v>38.47</v>
      </c>
      <c r="F93">
        <v>26.54</v>
      </c>
      <c r="G93">
        <v>2608.5500000000002</v>
      </c>
      <c r="H93">
        <v>26.32</v>
      </c>
      <c r="I93">
        <v>56.63</v>
      </c>
      <c r="J93">
        <v>39.549999999999997</v>
      </c>
      <c r="K93">
        <v>31.84</v>
      </c>
      <c r="L93">
        <v>23170</v>
      </c>
      <c r="M93">
        <v>124.65</v>
      </c>
      <c r="N93">
        <v>86030</v>
      </c>
      <c r="O93">
        <v>15925</v>
      </c>
      <c r="P93">
        <v>152.88</v>
      </c>
      <c r="Q93">
        <v>26.99</v>
      </c>
      <c r="R93">
        <v>525.87</v>
      </c>
      <c r="S93">
        <v>206.08</v>
      </c>
      <c r="T93">
        <v>194.25</v>
      </c>
      <c r="U93">
        <v>26.54</v>
      </c>
      <c r="V93">
        <v>25.68</v>
      </c>
      <c r="W93">
        <v>26.54</v>
      </c>
      <c r="X93">
        <v>26.76</v>
      </c>
      <c r="Y93">
        <v>25.89</v>
      </c>
      <c r="Z93">
        <v>177.8</v>
      </c>
      <c r="AA93">
        <v>5010.24</v>
      </c>
      <c r="AB93">
        <v>4124</v>
      </c>
      <c r="AC93">
        <v>1561</v>
      </c>
      <c r="AD93">
        <v>297500</v>
      </c>
      <c r="AE93">
        <v>25.89</v>
      </c>
      <c r="AF93">
        <v>138.25</v>
      </c>
      <c r="AG93">
        <v>26.1</v>
      </c>
      <c r="AH93">
        <v>3206</v>
      </c>
      <c r="AI93">
        <v>4706.8</v>
      </c>
      <c r="AJ93">
        <v>28191</v>
      </c>
      <c r="AK93">
        <v>26.32</v>
      </c>
      <c r="AL93">
        <v>51.85</v>
      </c>
      <c r="AM93">
        <v>26.32</v>
      </c>
      <c r="AN93">
        <v>27.22</v>
      </c>
      <c r="AO93">
        <v>103</v>
      </c>
      <c r="AP93">
        <v>26.99</v>
      </c>
      <c r="AQ93">
        <v>9395.7000000000007</v>
      </c>
      <c r="AR93">
        <v>410.2</v>
      </c>
      <c r="AS93">
        <v>26.32</v>
      </c>
      <c r="AT93">
        <v>42.67</v>
      </c>
      <c r="AU93">
        <v>282.24</v>
      </c>
      <c r="AV93">
        <v>2970.8</v>
      </c>
      <c r="AW93">
        <v>85.68</v>
      </c>
      <c r="AX93">
        <v>1381.8</v>
      </c>
      <c r="AY93">
        <v>108.69</v>
      </c>
      <c r="AZ93">
        <v>25.89</v>
      </c>
      <c r="BA93">
        <v>116.06</v>
      </c>
      <c r="BB93">
        <v>91.34</v>
      </c>
      <c r="BC93">
        <v>1343.3</v>
      </c>
      <c r="BD93">
        <v>154.69999999999999</v>
      </c>
      <c r="BE93">
        <v>36.24</v>
      </c>
      <c r="BF93">
        <v>26.54</v>
      </c>
      <c r="BG93">
        <v>26.1</v>
      </c>
      <c r="BH93">
        <v>352.8</v>
      </c>
      <c r="BI93">
        <v>26.32</v>
      </c>
      <c r="BJ93">
        <v>310.24</v>
      </c>
      <c r="BK93">
        <v>51.85</v>
      </c>
      <c r="BL93">
        <v>873</v>
      </c>
      <c r="BM93">
        <v>1056.3</v>
      </c>
      <c r="BN93">
        <v>203.84</v>
      </c>
      <c r="BO93">
        <v>67.55</v>
      </c>
      <c r="BP93">
        <v>254.8</v>
      </c>
      <c r="BQ93">
        <v>31.84</v>
      </c>
      <c r="BR93">
        <v>21.23</v>
      </c>
      <c r="BS93">
        <v>663394</v>
      </c>
      <c r="BT93">
        <v>6851.25</v>
      </c>
      <c r="BU93" s="9" t="str">
        <f>WSP[[#This Row],[Tier]]&amp;" - "&amp;DOLLAR(WSP[[#This Row],[United States]],2)&amp;" USD"</f>
        <v>91 - $31.84 USD</v>
      </c>
    </row>
    <row r="94" spans="1:73" x14ac:dyDescent="0.25">
      <c r="A94">
        <v>92</v>
      </c>
      <c r="B94">
        <v>32.19</v>
      </c>
      <c r="C94">
        <v>2447.1999999999998</v>
      </c>
      <c r="D94">
        <v>321.3</v>
      </c>
      <c r="E94">
        <v>38.79</v>
      </c>
      <c r="F94">
        <v>26.83</v>
      </c>
      <c r="G94">
        <v>2637.6</v>
      </c>
      <c r="H94">
        <v>26.61</v>
      </c>
      <c r="I94">
        <v>57.26</v>
      </c>
      <c r="J94">
        <v>40.020000000000003</v>
      </c>
      <c r="K94">
        <v>32.19</v>
      </c>
      <c r="L94">
        <v>23310</v>
      </c>
      <c r="M94">
        <v>126.03</v>
      </c>
      <c r="N94">
        <v>88130</v>
      </c>
      <c r="O94">
        <v>16100</v>
      </c>
      <c r="P94">
        <v>154.56</v>
      </c>
      <c r="Q94">
        <v>27.28</v>
      </c>
      <c r="R94">
        <v>531.65</v>
      </c>
      <c r="S94">
        <v>207.76</v>
      </c>
      <c r="T94">
        <v>196</v>
      </c>
      <c r="U94">
        <v>26.83</v>
      </c>
      <c r="V94">
        <v>25.96</v>
      </c>
      <c r="W94">
        <v>26.83</v>
      </c>
      <c r="X94">
        <v>27.05</v>
      </c>
      <c r="Y94">
        <v>26.17</v>
      </c>
      <c r="Z94">
        <v>181.3</v>
      </c>
      <c r="AA94">
        <v>5065.3500000000004</v>
      </c>
      <c r="AB94">
        <v>4172</v>
      </c>
      <c r="AC94">
        <v>1582</v>
      </c>
      <c r="AD94">
        <v>301000</v>
      </c>
      <c r="AE94">
        <v>26.17</v>
      </c>
      <c r="AF94">
        <v>140</v>
      </c>
      <c r="AG94">
        <v>26.39</v>
      </c>
      <c r="AH94">
        <v>3220</v>
      </c>
      <c r="AI94">
        <v>4759.3</v>
      </c>
      <c r="AJ94">
        <v>28445</v>
      </c>
      <c r="AK94">
        <v>26.61</v>
      </c>
      <c r="AL94">
        <v>52.5</v>
      </c>
      <c r="AM94">
        <v>26.61</v>
      </c>
      <c r="AN94">
        <v>27.52</v>
      </c>
      <c r="AO94">
        <v>104</v>
      </c>
      <c r="AP94">
        <v>27.28</v>
      </c>
      <c r="AQ94">
        <v>9498.9</v>
      </c>
      <c r="AR94">
        <v>415.1</v>
      </c>
      <c r="AS94">
        <v>26.61</v>
      </c>
      <c r="AT94">
        <v>43.37</v>
      </c>
      <c r="AU94">
        <v>285.04000000000002</v>
      </c>
      <c r="AV94">
        <v>3002.3</v>
      </c>
      <c r="AW94">
        <v>86.66</v>
      </c>
      <c r="AX94">
        <v>1399.3</v>
      </c>
      <c r="AY94">
        <v>109.26</v>
      </c>
      <c r="AZ94">
        <v>26.17</v>
      </c>
      <c r="BA94">
        <v>117.32</v>
      </c>
      <c r="BB94">
        <v>92.35</v>
      </c>
      <c r="BC94">
        <v>1357.3</v>
      </c>
      <c r="BD94">
        <v>156.1</v>
      </c>
      <c r="BE94">
        <v>36.57</v>
      </c>
      <c r="BF94">
        <v>26.83</v>
      </c>
      <c r="BG94">
        <v>26.39</v>
      </c>
      <c r="BH94">
        <v>356.3</v>
      </c>
      <c r="BI94">
        <v>26.61</v>
      </c>
      <c r="BJ94">
        <v>313.04000000000002</v>
      </c>
      <c r="BK94">
        <v>52.5</v>
      </c>
      <c r="BL94">
        <v>887</v>
      </c>
      <c r="BM94">
        <v>1063.3</v>
      </c>
      <c r="BN94">
        <v>206.08</v>
      </c>
      <c r="BO94">
        <v>68.599999999999994</v>
      </c>
      <c r="BP94">
        <v>257.60000000000002</v>
      </c>
      <c r="BQ94">
        <v>32.19</v>
      </c>
      <c r="BR94">
        <v>21.46</v>
      </c>
      <c r="BS94">
        <v>670685</v>
      </c>
      <c r="BT94">
        <v>6926.5</v>
      </c>
      <c r="BU94" s="9" t="str">
        <f>WSP[[#This Row],[Tier]]&amp;" - "&amp;DOLLAR(WSP[[#This Row],[United States]],2)&amp;" USD"</f>
        <v>92 - $32.19 USD</v>
      </c>
    </row>
    <row r="95" spans="1:73" x14ac:dyDescent="0.25">
      <c r="A95">
        <v>93</v>
      </c>
      <c r="B95">
        <v>32.54</v>
      </c>
      <c r="C95">
        <v>2473.8000000000002</v>
      </c>
      <c r="D95">
        <v>324.8</v>
      </c>
      <c r="E95">
        <v>39.1</v>
      </c>
      <c r="F95">
        <v>27.12</v>
      </c>
      <c r="G95">
        <v>2666.65</v>
      </c>
      <c r="H95">
        <v>26.9</v>
      </c>
      <c r="I95">
        <v>57.89</v>
      </c>
      <c r="J95">
        <v>40.479999999999997</v>
      </c>
      <c r="K95">
        <v>32.54</v>
      </c>
      <c r="L95">
        <v>23450</v>
      </c>
      <c r="M95">
        <v>127.41</v>
      </c>
      <c r="N95">
        <v>90230</v>
      </c>
      <c r="O95">
        <v>16275</v>
      </c>
      <c r="P95">
        <v>156.24</v>
      </c>
      <c r="Q95">
        <v>27.58</v>
      </c>
      <c r="R95">
        <v>537.44000000000005</v>
      </c>
      <c r="S95">
        <v>209.44</v>
      </c>
      <c r="T95">
        <v>197.75</v>
      </c>
      <c r="U95">
        <v>27.12</v>
      </c>
      <c r="V95">
        <v>26.24</v>
      </c>
      <c r="W95">
        <v>27.12</v>
      </c>
      <c r="X95">
        <v>27.35</v>
      </c>
      <c r="Y95">
        <v>26.46</v>
      </c>
      <c r="Z95">
        <v>184.8</v>
      </c>
      <c r="AA95">
        <v>5120.47</v>
      </c>
      <c r="AB95">
        <v>4219</v>
      </c>
      <c r="AC95">
        <v>1603</v>
      </c>
      <c r="AD95">
        <v>304500</v>
      </c>
      <c r="AE95">
        <v>26.46</v>
      </c>
      <c r="AF95">
        <v>141.75</v>
      </c>
      <c r="AG95">
        <v>26.67</v>
      </c>
      <c r="AH95">
        <v>3276</v>
      </c>
      <c r="AI95">
        <v>4811.8</v>
      </c>
      <c r="AJ95">
        <v>28700</v>
      </c>
      <c r="AK95">
        <v>26.9</v>
      </c>
      <c r="AL95">
        <v>53.15</v>
      </c>
      <c r="AM95">
        <v>26.9</v>
      </c>
      <c r="AN95">
        <v>27.81</v>
      </c>
      <c r="AO95">
        <v>105</v>
      </c>
      <c r="AP95">
        <v>27.58</v>
      </c>
      <c r="AQ95">
        <v>9602</v>
      </c>
      <c r="AR95">
        <v>420</v>
      </c>
      <c r="AS95">
        <v>26.9</v>
      </c>
      <c r="AT95">
        <v>44.07</v>
      </c>
      <c r="AU95">
        <v>287.83999999999997</v>
      </c>
      <c r="AV95">
        <v>3033.8</v>
      </c>
      <c r="AW95">
        <v>87.64</v>
      </c>
      <c r="AX95">
        <v>1416.8</v>
      </c>
      <c r="AY95">
        <v>109.83</v>
      </c>
      <c r="AZ95">
        <v>26.46</v>
      </c>
      <c r="BA95">
        <v>118.58</v>
      </c>
      <c r="BB95">
        <v>93.37</v>
      </c>
      <c r="BC95">
        <v>1371.3</v>
      </c>
      <c r="BD95">
        <v>157.5</v>
      </c>
      <c r="BE95">
        <v>36.9</v>
      </c>
      <c r="BF95">
        <v>27.12</v>
      </c>
      <c r="BG95">
        <v>26.67</v>
      </c>
      <c r="BH95">
        <v>359.8</v>
      </c>
      <c r="BI95">
        <v>26.9</v>
      </c>
      <c r="BJ95">
        <v>315.83999999999997</v>
      </c>
      <c r="BK95">
        <v>53.15</v>
      </c>
      <c r="BL95">
        <v>900</v>
      </c>
      <c r="BM95">
        <v>1070.3</v>
      </c>
      <c r="BN95">
        <v>208.32</v>
      </c>
      <c r="BO95">
        <v>69.650000000000006</v>
      </c>
      <c r="BP95">
        <v>260.39999999999998</v>
      </c>
      <c r="BQ95">
        <v>32.54</v>
      </c>
      <c r="BR95">
        <v>21.69</v>
      </c>
      <c r="BS95">
        <v>677977</v>
      </c>
      <c r="BT95">
        <v>7001.75</v>
      </c>
      <c r="BU95" s="9" t="str">
        <f>WSP[[#This Row],[Tier]]&amp;" - "&amp;DOLLAR(WSP[[#This Row],[United States]],2)&amp;" USD"</f>
        <v>93 - $32.54 USD</v>
      </c>
    </row>
    <row r="96" spans="1:73" x14ac:dyDescent="0.25">
      <c r="A96">
        <v>94</v>
      </c>
      <c r="B96">
        <v>32.89</v>
      </c>
      <c r="C96">
        <v>2500.4</v>
      </c>
      <c r="D96">
        <v>328.3</v>
      </c>
      <c r="E96">
        <v>39.42</v>
      </c>
      <c r="F96">
        <v>27.41</v>
      </c>
      <c r="G96">
        <v>2695.7</v>
      </c>
      <c r="H96">
        <v>27.18</v>
      </c>
      <c r="I96">
        <v>58.52</v>
      </c>
      <c r="J96">
        <v>40.950000000000003</v>
      </c>
      <c r="K96">
        <v>32.89</v>
      </c>
      <c r="L96">
        <v>23590</v>
      </c>
      <c r="M96">
        <v>128.78</v>
      </c>
      <c r="N96">
        <v>92330</v>
      </c>
      <c r="O96">
        <v>16450</v>
      </c>
      <c r="P96">
        <v>157.91999999999999</v>
      </c>
      <c r="Q96">
        <v>27.88</v>
      </c>
      <c r="R96">
        <v>543.22</v>
      </c>
      <c r="S96">
        <v>211.12</v>
      </c>
      <c r="T96">
        <v>199.5</v>
      </c>
      <c r="U96">
        <v>27.41</v>
      </c>
      <c r="V96">
        <v>26.53</v>
      </c>
      <c r="W96">
        <v>27.41</v>
      </c>
      <c r="X96">
        <v>27.64</v>
      </c>
      <c r="Y96">
        <v>26.74</v>
      </c>
      <c r="Z96">
        <v>188.3</v>
      </c>
      <c r="AA96">
        <v>5175.59</v>
      </c>
      <c r="AB96">
        <v>4267</v>
      </c>
      <c r="AC96">
        <v>1624</v>
      </c>
      <c r="AD96">
        <v>308000</v>
      </c>
      <c r="AE96">
        <v>26.74</v>
      </c>
      <c r="AF96">
        <v>143.5</v>
      </c>
      <c r="AG96">
        <v>26.96</v>
      </c>
      <c r="AH96">
        <v>3290</v>
      </c>
      <c r="AI96">
        <v>4864.3</v>
      </c>
      <c r="AJ96">
        <v>28955</v>
      </c>
      <c r="AK96">
        <v>27.18</v>
      </c>
      <c r="AL96">
        <v>53.8</v>
      </c>
      <c r="AM96">
        <v>27.18</v>
      </c>
      <c r="AN96">
        <v>28.11</v>
      </c>
      <c r="AO96">
        <v>106</v>
      </c>
      <c r="AP96">
        <v>27.88</v>
      </c>
      <c r="AQ96">
        <v>9705.2000000000007</v>
      </c>
      <c r="AR96">
        <v>424.9</v>
      </c>
      <c r="AS96">
        <v>27.18</v>
      </c>
      <c r="AT96">
        <v>44.77</v>
      </c>
      <c r="AU96">
        <v>290.64</v>
      </c>
      <c r="AV96">
        <v>3065.3</v>
      </c>
      <c r="AW96">
        <v>88.62</v>
      </c>
      <c r="AX96">
        <v>1434.3</v>
      </c>
      <c r="AY96">
        <v>110.4</v>
      </c>
      <c r="AZ96">
        <v>26.74</v>
      </c>
      <c r="BA96">
        <v>119.84</v>
      </c>
      <c r="BB96">
        <v>94.39</v>
      </c>
      <c r="BC96">
        <v>1385.3</v>
      </c>
      <c r="BD96">
        <v>158.9</v>
      </c>
      <c r="BE96">
        <v>37.22</v>
      </c>
      <c r="BF96">
        <v>27.41</v>
      </c>
      <c r="BG96">
        <v>26.96</v>
      </c>
      <c r="BH96">
        <v>363.3</v>
      </c>
      <c r="BI96">
        <v>27.18</v>
      </c>
      <c r="BJ96">
        <v>318.64</v>
      </c>
      <c r="BK96">
        <v>53.8</v>
      </c>
      <c r="BL96">
        <v>913</v>
      </c>
      <c r="BM96">
        <v>1077.3</v>
      </c>
      <c r="BN96">
        <v>210.56</v>
      </c>
      <c r="BO96">
        <v>70.7</v>
      </c>
      <c r="BP96">
        <v>263.2</v>
      </c>
      <c r="BQ96">
        <v>32.89</v>
      </c>
      <c r="BR96">
        <v>21.93</v>
      </c>
      <c r="BS96">
        <v>685268</v>
      </c>
      <c r="BT96">
        <v>7077</v>
      </c>
      <c r="BU96" s="9" t="str">
        <f>WSP[[#This Row],[Tier]]&amp;" - "&amp;DOLLAR(WSP[[#This Row],[United States]],2)&amp;" USD"</f>
        <v>94 - $32.89 USD</v>
      </c>
    </row>
    <row r="97" spans="1:73" x14ac:dyDescent="0.25">
      <c r="A97">
        <v>95</v>
      </c>
      <c r="B97">
        <v>33.24</v>
      </c>
      <c r="C97">
        <v>2527</v>
      </c>
      <c r="D97">
        <v>331.8</v>
      </c>
      <c r="E97">
        <v>39.74</v>
      </c>
      <c r="F97">
        <v>27.7</v>
      </c>
      <c r="G97">
        <v>2724.75</v>
      </c>
      <c r="H97">
        <v>27.47</v>
      </c>
      <c r="I97">
        <v>59.15</v>
      </c>
      <c r="J97">
        <v>41.42</v>
      </c>
      <c r="K97">
        <v>33.24</v>
      </c>
      <c r="L97">
        <v>23730</v>
      </c>
      <c r="M97">
        <v>130.16</v>
      </c>
      <c r="N97">
        <v>94430</v>
      </c>
      <c r="O97">
        <v>16625</v>
      </c>
      <c r="P97">
        <v>159.6</v>
      </c>
      <c r="Q97">
        <v>28.17</v>
      </c>
      <c r="R97">
        <v>549.01</v>
      </c>
      <c r="S97">
        <v>212.8</v>
      </c>
      <c r="T97">
        <v>201.25</v>
      </c>
      <c r="U97">
        <v>27.7</v>
      </c>
      <c r="V97">
        <v>26.81</v>
      </c>
      <c r="W97">
        <v>27.7</v>
      </c>
      <c r="X97">
        <v>27.94</v>
      </c>
      <c r="Y97">
        <v>27.03</v>
      </c>
      <c r="Z97">
        <v>191.8</v>
      </c>
      <c r="AA97">
        <v>5230.71</v>
      </c>
      <c r="AB97">
        <v>4313</v>
      </c>
      <c r="AC97">
        <v>1645</v>
      </c>
      <c r="AD97">
        <v>311500</v>
      </c>
      <c r="AE97">
        <v>27.03</v>
      </c>
      <c r="AF97">
        <v>145.25</v>
      </c>
      <c r="AG97">
        <v>27.25</v>
      </c>
      <c r="AH97">
        <v>3346</v>
      </c>
      <c r="AI97">
        <v>4916.8</v>
      </c>
      <c r="AJ97">
        <v>29209</v>
      </c>
      <c r="AK97">
        <v>27.47</v>
      </c>
      <c r="AL97">
        <v>54.44</v>
      </c>
      <c r="AM97">
        <v>27.47</v>
      </c>
      <c r="AN97">
        <v>28.41</v>
      </c>
      <c r="AO97">
        <v>107</v>
      </c>
      <c r="AP97">
        <v>28.17</v>
      </c>
      <c r="AQ97">
        <v>9808.4</v>
      </c>
      <c r="AR97">
        <v>429.8</v>
      </c>
      <c r="AS97">
        <v>27.47</v>
      </c>
      <c r="AT97">
        <v>45.47</v>
      </c>
      <c r="AU97">
        <v>293.44</v>
      </c>
      <c r="AV97">
        <v>3096.8</v>
      </c>
      <c r="AW97">
        <v>89.6</v>
      </c>
      <c r="AX97">
        <v>1451.8</v>
      </c>
      <c r="AY97">
        <v>110.97</v>
      </c>
      <c r="AZ97">
        <v>27.03</v>
      </c>
      <c r="BA97">
        <v>121.1</v>
      </c>
      <c r="BB97">
        <v>95.4</v>
      </c>
      <c r="BC97">
        <v>1399.3</v>
      </c>
      <c r="BD97">
        <v>160.30000000000001</v>
      </c>
      <c r="BE97">
        <v>37.549999999999997</v>
      </c>
      <c r="BF97">
        <v>27.7</v>
      </c>
      <c r="BG97">
        <v>27.25</v>
      </c>
      <c r="BH97">
        <v>366.8</v>
      </c>
      <c r="BI97">
        <v>27.47</v>
      </c>
      <c r="BJ97">
        <v>321.44</v>
      </c>
      <c r="BK97">
        <v>54.44</v>
      </c>
      <c r="BL97">
        <v>927</v>
      </c>
      <c r="BM97">
        <v>1084.3</v>
      </c>
      <c r="BN97">
        <v>212.8</v>
      </c>
      <c r="BO97">
        <v>71.75</v>
      </c>
      <c r="BP97">
        <v>266</v>
      </c>
      <c r="BQ97">
        <v>33.24</v>
      </c>
      <c r="BR97">
        <v>22.16</v>
      </c>
      <c r="BS97">
        <v>692559</v>
      </c>
      <c r="BT97">
        <v>7152.25</v>
      </c>
      <c r="BU97" s="9" t="str">
        <f>WSP[[#This Row],[Tier]]&amp;" - "&amp;DOLLAR(WSP[[#This Row],[United States]],2)&amp;" USD"</f>
        <v>95 - $33.24 USD</v>
      </c>
    </row>
    <row r="98" spans="1:73" x14ac:dyDescent="0.25">
      <c r="A98">
        <v>96</v>
      </c>
      <c r="B98">
        <v>33.590000000000003</v>
      </c>
      <c r="C98">
        <v>2553.6</v>
      </c>
      <c r="D98">
        <v>335.3</v>
      </c>
      <c r="E98">
        <v>40.06</v>
      </c>
      <c r="F98">
        <v>27.99</v>
      </c>
      <c r="G98">
        <v>2753.8</v>
      </c>
      <c r="H98">
        <v>27.76</v>
      </c>
      <c r="I98">
        <v>59.78</v>
      </c>
      <c r="J98">
        <v>41.88</v>
      </c>
      <c r="K98">
        <v>33.590000000000003</v>
      </c>
      <c r="L98">
        <v>23870</v>
      </c>
      <c r="M98">
        <v>131.54</v>
      </c>
      <c r="N98">
        <v>96530</v>
      </c>
      <c r="O98">
        <v>16800</v>
      </c>
      <c r="P98">
        <v>161.28</v>
      </c>
      <c r="Q98">
        <v>28.47</v>
      </c>
      <c r="R98">
        <v>554.79</v>
      </c>
      <c r="S98">
        <v>214.48</v>
      </c>
      <c r="T98">
        <v>203</v>
      </c>
      <c r="U98">
        <v>27.99</v>
      </c>
      <c r="V98">
        <v>27.09</v>
      </c>
      <c r="W98">
        <v>27.99</v>
      </c>
      <c r="X98">
        <v>28.23</v>
      </c>
      <c r="Y98">
        <v>27.31</v>
      </c>
      <c r="Z98">
        <v>195.3</v>
      </c>
      <c r="AA98">
        <v>5285.83</v>
      </c>
      <c r="AB98">
        <v>4360</v>
      </c>
      <c r="AC98">
        <v>1666</v>
      </c>
      <c r="AD98">
        <v>315000</v>
      </c>
      <c r="AE98">
        <v>27.31</v>
      </c>
      <c r="AF98">
        <v>147</v>
      </c>
      <c r="AG98">
        <v>27.54</v>
      </c>
      <c r="AH98">
        <v>3360</v>
      </c>
      <c r="AI98">
        <v>4969.3</v>
      </c>
      <c r="AJ98">
        <v>29464</v>
      </c>
      <c r="AK98">
        <v>27.76</v>
      </c>
      <c r="AL98">
        <v>55.09</v>
      </c>
      <c r="AM98">
        <v>27.76</v>
      </c>
      <c r="AN98">
        <v>28.71</v>
      </c>
      <c r="AO98">
        <v>108</v>
      </c>
      <c r="AP98">
        <v>28.47</v>
      </c>
      <c r="AQ98">
        <v>9911.6</v>
      </c>
      <c r="AR98">
        <v>434.7</v>
      </c>
      <c r="AS98">
        <v>27.76</v>
      </c>
      <c r="AT98">
        <v>46.17</v>
      </c>
      <c r="AU98">
        <v>296.24</v>
      </c>
      <c r="AV98">
        <v>3128.3</v>
      </c>
      <c r="AW98">
        <v>90.58</v>
      </c>
      <c r="AX98">
        <v>1469.3</v>
      </c>
      <c r="AY98">
        <v>111.54</v>
      </c>
      <c r="AZ98">
        <v>27.31</v>
      </c>
      <c r="BA98">
        <v>122.36</v>
      </c>
      <c r="BB98">
        <v>96.42</v>
      </c>
      <c r="BC98">
        <v>1413.3</v>
      </c>
      <c r="BD98">
        <v>161.69999999999999</v>
      </c>
      <c r="BE98">
        <v>37.880000000000003</v>
      </c>
      <c r="BF98">
        <v>27.99</v>
      </c>
      <c r="BG98">
        <v>27.54</v>
      </c>
      <c r="BH98">
        <v>370.3</v>
      </c>
      <c r="BI98">
        <v>27.76</v>
      </c>
      <c r="BJ98">
        <v>324.24</v>
      </c>
      <c r="BK98">
        <v>55.09</v>
      </c>
      <c r="BL98">
        <v>940</v>
      </c>
      <c r="BM98">
        <v>1091.3</v>
      </c>
      <c r="BN98">
        <v>215.04</v>
      </c>
      <c r="BO98">
        <v>72.8</v>
      </c>
      <c r="BP98">
        <v>268.8</v>
      </c>
      <c r="BQ98">
        <v>33.590000000000003</v>
      </c>
      <c r="BR98">
        <v>22.39</v>
      </c>
      <c r="BS98">
        <v>699850</v>
      </c>
      <c r="BT98">
        <v>7227.5</v>
      </c>
      <c r="BU98" s="9" t="str">
        <f>WSP[[#This Row],[Tier]]&amp;" - "&amp;DOLLAR(WSP[[#This Row],[United States]],2)&amp;" USD"</f>
        <v>96 - $33.59 USD</v>
      </c>
    </row>
    <row r="99" spans="1:73" x14ac:dyDescent="0.25">
      <c r="A99">
        <v>97</v>
      </c>
      <c r="B99">
        <v>33.94</v>
      </c>
      <c r="C99">
        <v>2580.1999999999998</v>
      </c>
      <c r="D99">
        <v>338.8</v>
      </c>
      <c r="E99">
        <v>40.380000000000003</v>
      </c>
      <c r="F99">
        <v>28.29</v>
      </c>
      <c r="G99">
        <v>2782.85</v>
      </c>
      <c r="H99">
        <v>28.05</v>
      </c>
      <c r="I99">
        <v>60.4</v>
      </c>
      <c r="J99">
        <v>42.35</v>
      </c>
      <c r="K99">
        <v>33.94</v>
      </c>
      <c r="L99">
        <v>24010</v>
      </c>
      <c r="M99">
        <v>132.91999999999999</v>
      </c>
      <c r="N99">
        <v>98630</v>
      </c>
      <c r="O99">
        <v>16975</v>
      </c>
      <c r="P99">
        <v>162.96</v>
      </c>
      <c r="Q99">
        <v>28.77</v>
      </c>
      <c r="R99">
        <v>560.58000000000004</v>
      </c>
      <c r="S99">
        <v>216.16</v>
      </c>
      <c r="T99">
        <v>204.75</v>
      </c>
      <c r="U99">
        <v>28.29</v>
      </c>
      <c r="V99">
        <v>27.37</v>
      </c>
      <c r="W99">
        <v>28.29</v>
      </c>
      <c r="X99">
        <v>28.52</v>
      </c>
      <c r="Y99">
        <v>27.6</v>
      </c>
      <c r="Z99">
        <v>198.8</v>
      </c>
      <c r="AA99">
        <v>5340.94</v>
      </c>
      <c r="AB99">
        <v>4408</v>
      </c>
      <c r="AC99">
        <v>1687</v>
      </c>
      <c r="AD99">
        <v>318500</v>
      </c>
      <c r="AE99">
        <v>27.6</v>
      </c>
      <c r="AF99">
        <v>148.75</v>
      </c>
      <c r="AG99">
        <v>27.82</v>
      </c>
      <c r="AH99">
        <v>3416</v>
      </c>
      <c r="AI99">
        <v>5021.8</v>
      </c>
      <c r="AJ99">
        <v>29718</v>
      </c>
      <c r="AK99">
        <v>28.05</v>
      </c>
      <c r="AL99">
        <v>55.74</v>
      </c>
      <c r="AM99">
        <v>28.05</v>
      </c>
      <c r="AN99">
        <v>29.01</v>
      </c>
      <c r="AO99">
        <v>109</v>
      </c>
      <c r="AP99">
        <v>28.77</v>
      </c>
      <c r="AQ99">
        <v>10014.799999999999</v>
      </c>
      <c r="AR99">
        <v>439.6</v>
      </c>
      <c r="AS99">
        <v>28.05</v>
      </c>
      <c r="AT99">
        <v>46.87</v>
      </c>
      <c r="AU99">
        <v>299.04000000000002</v>
      </c>
      <c r="AV99">
        <v>3159.8</v>
      </c>
      <c r="AW99">
        <v>91.56</v>
      </c>
      <c r="AX99">
        <v>1486.8</v>
      </c>
      <c r="AY99">
        <v>112.11</v>
      </c>
      <c r="AZ99">
        <v>27.6</v>
      </c>
      <c r="BA99">
        <v>123.62</v>
      </c>
      <c r="BB99">
        <v>97.44</v>
      </c>
      <c r="BC99">
        <v>1427.3</v>
      </c>
      <c r="BD99">
        <v>163.1</v>
      </c>
      <c r="BE99">
        <v>38.21</v>
      </c>
      <c r="BF99">
        <v>28.29</v>
      </c>
      <c r="BG99">
        <v>27.82</v>
      </c>
      <c r="BH99">
        <v>373.8</v>
      </c>
      <c r="BI99">
        <v>28.05</v>
      </c>
      <c r="BJ99">
        <v>327.04000000000002</v>
      </c>
      <c r="BK99">
        <v>55.74</v>
      </c>
      <c r="BL99">
        <v>953</v>
      </c>
      <c r="BM99">
        <v>1098.3</v>
      </c>
      <c r="BN99">
        <v>217.28</v>
      </c>
      <c r="BO99">
        <v>73.849999999999994</v>
      </c>
      <c r="BP99">
        <v>271.60000000000002</v>
      </c>
      <c r="BQ99">
        <v>33.94</v>
      </c>
      <c r="BR99">
        <v>22.63</v>
      </c>
      <c r="BS99">
        <v>707141</v>
      </c>
      <c r="BT99">
        <v>7302.75</v>
      </c>
      <c r="BU99" s="9" t="str">
        <f>WSP[[#This Row],[Tier]]&amp;" - "&amp;DOLLAR(WSP[[#This Row],[United States]],2)&amp;" USD"</f>
        <v>97 - $33.94 USD</v>
      </c>
    </row>
    <row r="100" spans="1:73" x14ac:dyDescent="0.25">
      <c r="A100">
        <v>98</v>
      </c>
      <c r="B100">
        <v>34.29</v>
      </c>
      <c r="C100">
        <v>2606.8000000000002</v>
      </c>
      <c r="D100">
        <v>342.3</v>
      </c>
      <c r="E100">
        <v>40.700000000000003</v>
      </c>
      <c r="F100">
        <v>28.58</v>
      </c>
      <c r="G100">
        <v>2811.9</v>
      </c>
      <c r="H100">
        <v>28.34</v>
      </c>
      <c r="I100">
        <v>61.03</v>
      </c>
      <c r="J100">
        <v>42.82</v>
      </c>
      <c r="K100">
        <v>34.29</v>
      </c>
      <c r="L100">
        <v>24150</v>
      </c>
      <c r="M100">
        <v>134.29</v>
      </c>
      <c r="N100">
        <v>100730</v>
      </c>
      <c r="O100">
        <v>17150</v>
      </c>
      <c r="P100">
        <v>164.64</v>
      </c>
      <c r="Q100">
        <v>29.06</v>
      </c>
      <c r="R100">
        <v>566.36</v>
      </c>
      <c r="S100">
        <v>217.84</v>
      </c>
      <c r="T100">
        <v>206.5</v>
      </c>
      <c r="U100">
        <v>28.58</v>
      </c>
      <c r="V100">
        <v>27.66</v>
      </c>
      <c r="W100">
        <v>28.58</v>
      </c>
      <c r="X100">
        <v>28.82</v>
      </c>
      <c r="Y100">
        <v>27.88</v>
      </c>
      <c r="Z100">
        <v>202.3</v>
      </c>
      <c r="AA100">
        <v>5396.06</v>
      </c>
      <c r="AB100">
        <v>4455</v>
      </c>
      <c r="AC100">
        <v>1708</v>
      </c>
      <c r="AD100">
        <v>322000</v>
      </c>
      <c r="AE100">
        <v>27.88</v>
      </c>
      <c r="AF100">
        <v>150.5</v>
      </c>
      <c r="AG100">
        <v>28.11</v>
      </c>
      <c r="AH100">
        <v>3430</v>
      </c>
      <c r="AI100">
        <v>5074.3</v>
      </c>
      <c r="AJ100">
        <v>29973</v>
      </c>
      <c r="AK100">
        <v>28.34</v>
      </c>
      <c r="AL100">
        <v>56.39</v>
      </c>
      <c r="AM100">
        <v>28.34</v>
      </c>
      <c r="AN100">
        <v>29.31</v>
      </c>
      <c r="AO100">
        <v>110</v>
      </c>
      <c r="AP100">
        <v>29.06</v>
      </c>
      <c r="AQ100">
        <v>10117.9</v>
      </c>
      <c r="AR100">
        <v>444.5</v>
      </c>
      <c r="AS100">
        <v>28.34</v>
      </c>
      <c r="AT100">
        <v>47.57</v>
      </c>
      <c r="AU100">
        <v>301.83999999999997</v>
      </c>
      <c r="AV100">
        <v>3191.3</v>
      </c>
      <c r="AW100">
        <v>92.54</v>
      </c>
      <c r="AX100">
        <v>1504.3</v>
      </c>
      <c r="AY100">
        <v>112.68</v>
      </c>
      <c r="AZ100">
        <v>27.88</v>
      </c>
      <c r="BA100">
        <v>124.88</v>
      </c>
      <c r="BB100">
        <v>98.45</v>
      </c>
      <c r="BC100">
        <v>1441.3</v>
      </c>
      <c r="BD100">
        <v>164.5</v>
      </c>
      <c r="BE100">
        <v>38.53</v>
      </c>
      <c r="BF100">
        <v>28.58</v>
      </c>
      <c r="BG100">
        <v>28.11</v>
      </c>
      <c r="BH100">
        <v>377.3</v>
      </c>
      <c r="BI100">
        <v>28.34</v>
      </c>
      <c r="BJ100">
        <v>329.84</v>
      </c>
      <c r="BK100">
        <v>56.39</v>
      </c>
      <c r="BL100">
        <v>967</v>
      </c>
      <c r="BM100">
        <v>1105.3</v>
      </c>
      <c r="BN100">
        <v>219.52</v>
      </c>
      <c r="BO100">
        <v>74.900000000000006</v>
      </c>
      <c r="BP100">
        <v>274.39999999999998</v>
      </c>
      <c r="BQ100">
        <v>34.29</v>
      </c>
      <c r="BR100">
        <v>22.86</v>
      </c>
      <c r="BS100">
        <v>714433</v>
      </c>
      <c r="BT100">
        <v>7378</v>
      </c>
      <c r="BU100" s="9" t="str">
        <f>WSP[[#This Row],[Tier]]&amp;" - "&amp;DOLLAR(WSP[[#This Row],[United States]],2)&amp;" USD"</f>
        <v>98 - $34.29 USD</v>
      </c>
    </row>
    <row r="101" spans="1:73" x14ac:dyDescent="0.25">
      <c r="A101">
        <v>99</v>
      </c>
      <c r="B101">
        <v>34.64</v>
      </c>
      <c r="C101">
        <v>2633.4</v>
      </c>
      <c r="D101">
        <v>345.8</v>
      </c>
      <c r="E101">
        <v>41.01</v>
      </c>
      <c r="F101">
        <v>28.87</v>
      </c>
      <c r="G101">
        <v>2840.95</v>
      </c>
      <c r="H101">
        <v>28.63</v>
      </c>
      <c r="I101">
        <v>61.66</v>
      </c>
      <c r="J101">
        <v>43.28</v>
      </c>
      <c r="K101">
        <v>34.64</v>
      </c>
      <c r="L101">
        <v>24290</v>
      </c>
      <c r="M101">
        <v>135.66999999999999</v>
      </c>
      <c r="N101">
        <v>102830</v>
      </c>
      <c r="O101">
        <v>17325</v>
      </c>
      <c r="P101">
        <v>166.32</v>
      </c>
      <c r="Q101">
        <v>29.36</v>
      </c>
      <c r="R101">
        <v>572.15</v>
      </c>
      <c r="S101">
        <v>219.52</v>
      </c>
      <c r="T101">
        <v>208.25</v>
      </c>
      <c r="U101">
        <v>28.87</v>
      </c>
      <c r="V101">
        <v>27.94</v>
      </c>
      <c r="W101">
        <v>28.87</v>
      </c>
      <c r="X101">
        <v>29.11</v>
      </c>
      <c r="Y101">
        <v>28.17</v>
      </c>
      <c r="Z101">
        <v>205.8</v>
      </c>
      <c r="AA101">
        <v>5451.18</v>
      </c>
      <c r="AB101">
        <v>4502</v>
      </c>
      <c r="AC101">
        <v>1729</v>
      </c>
      <c r="AD101">
        <v>325500</v>
      </c>
      <c r="AE101">
        <v>28.17</v>
      </c>
      <c r="AF101">
        <v>152.25</v>
      </c>
      <c r="AG101">
        <v>28.4</v>
      </c>
      <c r="AH101">
        <v>3486</v>
      </c>
      <c r="AI101">
        <v>5126.8</v>
      </c>
      <c r="AJ101">
        <v>30227</v>
      </c>
      <c r="AK101">
        <v>28.63</v>
      </c>
      <c r="AL101">
        <v>57.04</v>
      </c>
      <c r="AM101">
        <v>28.63</v>
      </c>
      <c r="AN101">
        <v>29.61</v>
      </c>
      <c r="AO101">
        <v>111</v>
      </c>
      <c r="AP101">
        <v>29.36</v>
      </c>
      <c r="AQ101">
        <v>10221.1</v>
      </c>
      <c r="AR101">
        <v>449.4</v>
      </c>
      <c r="AS101">
        <v>28.63</v>
      </c>
      <c r="AT101">
        <v>48.27</v>
      </c>
      <c r="AU101">
        <v>304.64</v>
      </c>
      <c r="AV101">
        <v>3222.8</v>
      </c>
      <c r="AW101">
        <v>93.52</v>
      </c>
      <c r="AX101">
        <v>1521.8</v>
      </c>
      <c r="AY101">
        <v>113.25</v>
      </c>
      <c r="AZ101">
        <v>28.17</v>
      </c>
      <c r="BA101">
        <v>126.14</v>
      </c>
      <c r="BB101">
        <v>99.47</v>
      </c>
      <c r="BC101">
        <v>1455.3</v>
      </c>
      <c r="BD101">
        <v>165.9</v>
      </c>
      <c r="BE101">
        <v>38.86</v>
      </c>
      <c r="BF101">
        <v>28.87</v>
      </c>
      <c r="BG101">
        <v>28.4</v>
      </c>
      <c r="BH101">
        <v>380.8</v>
      </c>
      <c r="BI101">
        <v>28.63</v>
      </c>
      <c r="BJ101">
        <v>332.64</v>
      </c>
      <c r="BK101">
        <v>57.04</v>
      </c>
      <c r="BL101">
        <v>980</v>
      </c>
      <c r="BM101">
        <v>1112.3</v>
      </c>
      <c r="BN101">
        <v>221.76</v>
      </c>
      <c r="BO101">
        <v>75.95</v>
      </c>
      <c r="BP101">
        <v>277.2</v>
      </c>
      <c r="BQ101">
        <v>34.64</v>
      </c>
      <c r="BR101">
        <v>23.09</v>
      </c>
      <c r="BS101">
        <v>721724</v>
      </c>
      <c r="BT101">
        <v>7453.25</v>
      </c>
      <c r="BU101" s="9" t="str">
        <f>WSP[[#This Row],[Tier]]&amp;" - "&amp;DOLLAR(WSP[[#This Row],[United States]],2)&amp;" USD"</f>
        <v>99 - $34.64 USD</v>
      </c>
    </row>
    <row r="102" spans="1:73" x14ac:dyDescent="0.25">
      <c r="A102">
        <v>100</v>
      </c>
      <c r="B102">
        <v>34.99</v>
      </c>
      <c r="C102">
        <v>2660</v>
      </c>
      <c r="D102">
        <v>349.3</v>
      </c>
      <c r="E102">
        <v>41.33</v>
      </c>
      <c r="F102">
        <v>29.16</v>
      </c>
      <c r="G102">
        <v>2870</v>
      </c>
      <c r="H102">
        <v>28.92</v>
      </c>
      <c r="I102">
        <v>62.29</v>
      </c>
      <c r="J102">
        <v>43.75</v>
      </c>
      <c r="K102">
        <v>34.99</v>
      </c>
      <c r="L102">
        <v>24430</v>
      </c>
      <c r="M102">
        <v>137.05000000000001</v>
      </c>
      <c r="N102">
        <v>104930</v>
      </c>
      <c r="O102">
        <v>17500</v>
      </c>
      <c r="P102">
        <v>168</v>
      </c>
      <c r="Q102">
        <v>29.66</v>
      </c>
      <c r="R102">
        <v>577.92999999999995</v>
      </c>
      <c r="S102">
        <v>221.2</v>
      </c>
      <c r="T102">
        <v>210</v>
      </c>
      <c r="U102">
        <v>29.16</v>
      </c>
      <c r="V102">
        <v>28.22</v>
      </c>
      <c r="W102">
        <v>29.16</v>
      </c>
      <c r="X102">
        <v>29.41</v>
      </c>
      <c r="Y102">
        <v>28.45</v>
      </c>
      <c r="Z102">
        <v>209.3</v>
      </c>
      <c r="AA102">
        <v>5506.3</v>
      </c>
      <c r="AB102">
        <v>4549</v>
      </c>
      <c r="AC102">
        <v>1750</v>
      </c>
      <c r="AD102">
        <v>329000</v>
      </c>
      <c r="AE102">
        <v>28.45</v>
      </c>
      <c r="AF102">
        <v>154</v>
      </c>
      <c r="AG102">
        <v>28.68</v>
      </c>
      <c r="AH102">
        <v>3500</v>
      </c>
      <c r="AI102">
        <v>5179.3</v>
      </c>
      <c r="AJ102">
        <v>30482</v>
      </c>
      <c r="AK102">
        <v>28.92</v>
      </c>
      <c r="AL102">
        <v>57.69</v>
      </c>
      <c r="AM102">
        <v>28.92</v>
      </c>
      <c r="AN102">
        <v>29.91</v>
      </c>
      <c r="AO102">
        <v>112</v>
      </c>
      <c r="AP102">
        <v>29.66</v>
      </c>
      <c r="AQ102">
        <v>10324.299999999999</v>
      </c>
      <c r="AR102">
        <v>454.3</v>
      </c>
      <c r="AS102">
        <v>28.92</v>
      </c>
      <c r="AT102">
        <v>48.97</v>
      </c>
      <c r="AU102">
        <v>307.44</v>
      </c>
      <c r="AV102">
        <v>3254.3</v>
      </c>
      <c r="AW102">
        <v>94.5</v>
      </c>
      <c r="AX102">
        <v>1539.3</v>
      </c>
      <c r="AY102">
        <v>113.82</v>
      </c>
      <c r="AZ102">
        <v>28.45</v>
      </c>
      <c r="BA102">
        <v>127.4</v>
      </c>
      <c r="BB102">
        <v>100.48</v>
      </c>
      <c r="BC102">
        <v>1469.3</v>
      </c>
      <c r="BD102">
        <v>167.3</v>
      </c>
      <c r="BE102">
        <v>39.19</v>
      </c>
      <c r="BF102">
        <v>29.16</v>
      </c>
      <c r="BG102">
        <v>28.68</v>
      </c>
      <c r="BH102">
        <v>384.3</v>
      </c>
      <c r="BI102">
        <v>28.92</v>
      </c>
      <c r="BJ102">
        <v>335.44</v>
      </c>
      <c r="BK102">
        <v>57.69</v>
      </c>
      <c r="BL102">
        <v>993</v>
      </c>
      <c r="BM102">
        <v>1119.3</v>
      </c>
      <c r="BN102">
        <v>224</v>
      </c>
      <c r="BO102">
        <v>77</v>
      </c>
      <c r="BP102">
        <v>280</v>
      </c>
      <c r="BQ102">
        <v>34.99</v>
      </c>
      <c r="BR102">
        <v>23.33</v>
      </c>
      <c r="BS102">
        <v>729015</v>
      </c>
      <c r="BT102">
        <v>7528.5</v>
      </c>
      <c r="BU102" s="9" t="str">
        <f>WSP[[#This Row],[Tier]]&amp;" - "&amp;DOLLAR(WSP[[#This Row],[United States]],2)&amp;" USD"</f>
        <v>100 - $34.99 USD</v>
      </c>
    </row>
    <row r="103" spans="1:73" x14ac:dyDescent="0.25">
      <c r="A103">
        <v>101</v>
      </c>
      <c r="B103">
        <v>35.340000000000003</v>
      </c>
      <c r="C103">
        <v>2686.6</v>
      </c>
      <c r="D103">
        <v>351.05</v>
      </c>
      <c r="E103">
        <v>41.81</v>
      </c>
      <c r="F103">
        <v>29.45</v>
      </c>
      <c r="G103">
        <v>2901.5</v>
      </c>
      <c r="H103">
        <v>29.21</v>
      </c>
      <c r="I103">
        <v>62.92</v>
      </c>
      <c r="J103">
        <v>44.19</v>
      </c>
      <c r="K103">
        <v>35.340000000000003</v>
      </c>
      <c r="L103">
        <v>24605</v>
      </c>
      <c r="M103">
        <v>138.41999999999999</v>
      </c>
      <c r="N103">
        <v>105280</v>
      </c>
      <c r="O103">
        <v>17675</v>
      </c>
      <c r="P103">
        <v>169.68</v>
      </c>
      <c r="Q103">
        <v>29.95</v>
      </c>
      <c r="R103">
        <v>583.72</v>
      </c>
      <c r="S103">
        <v>222.6</v>
      </c>
      <c r="T103">
        <v>212.28</v>
      </c>
      <c r="U103">
        <v>29.45</v>
      </c>
      <c r="V103">
        <v>28.5</v>
      </c>
      <c r="W103">
        <v>29.45</v>
      </c>
      <c r="X103">
        <v>29.7</v>
      </c>
      <c r="Y103">
        <v>28.73</v>
      </c>
      <c r="Z103">
        <v>213.85</v>
      </c>
      <c r="AA103">
        <v>5561.42</v>
      </c>
      <c r="AB103">
        <v>4595</v>
      </c>
      <c r="AC103">
        <v>1757</v>
      </c>
      <c r="AD103">
        <v>332500</v>
      </c>
      <c r="AE103">
        <v>28.73</v>
      </c>
      <c r="AF103">
        <v>155.75</v>
      </c>
      <c r="AG103">
        <v>28.97</v>
      </c>
      <c r="AH103">
        <v>3556</v>
      </c>
      <c r="AI103">
        <v>5231.8</v>
      </c>
      <c r="AJ103">
        <v>30800</v>
      </c>
      <c r="AK103">
        <v>29.21</v>
      </c>
      <c r="AL103">
        <v>58.01</v>
      </c>
      <c r="AM103">
        <v>29.21</v>
      </c>
      <c r="AN103">
        <v>30.21</v>
      </c>
      <c r="AO103">
        <v>113</v>
      </c>
      <c r="AP103">
        <v>29.95</v>
      </c>
      <c r="AQ103">
        <v>10429.299999999999</v>
      </c>
      <c r="AR103">
        <v>459.2</v>
      </c>
      <c r="AS103">
        <v>29.21</v>
      </c>
      <c r="AT103">
        <v>49.32</v>
      </c>
      <c r="AU103">
        <v>308.83999999999997</v>
      </c>
      <c r="AV103">
        <v>3287.55</v>
      </c>
      <c r="AW103">
        <v>95.45</v>
      </c>
      <c r="AX103">
        <v>1553.3</v>
      </c>
      <c r="AY103">
        <v>114.38</v>
      </c>
      <c r="AZ103">
        <v>28.73</v>
      </c>
      <c r="BA103">
        <v>128.66</v>
      </c>
      <c r="BB103">
        <v>101.5</v>
      </c>
      <c r="BC103">
        <v>1483.3</v>
      </c>
      <c r="BD103">
        <v>167.65</v>
      </c>
      <c r="BE103">
        <v>39.51</v>
      </c>
      <c r="BF103">
        <v>29.45</v>
      </c>
      <c r="BG103">
        <v>28.97</v>
      </c>
      <c r="BH103">
        <v>386.05</v>
      </c>
      <c r="BI103">
        <v>29.21</v>
      </c>
      <c r="BJ103">
        <v>338.24</v>
      </c>
      <c r="BK103">
        <v>58.01</v>
      </c>
      <c r="BL103">
        <v>1009</v>
      </c>
      <c r="BM103">
        <v>1129.8</v>
      </c>
      <c r="BN103">
        <v>226.24</v>
      </c>
      <c r="BO103">
        <v>78.23</v>
      </c>
      <c r="BP103">
        <v>282.98</v>
      </c>
      <c r="BQ103">
        <v>35.340000000000003</v>
      </c>
      <c r="BR103">
        <v>23.47</v>
      </c>
      <c r="BS103">
        <v>736307</v>
      </c>
      <c r="BT103">
        <v>7603.82</v>
      </c>
      <c r="BU103" s="9" t="str">
        <f>WSP[[#This Row],[Tier]]&amp;" - "&amp;DOLLAR(WSP[[#This Row],[United States]],2)&amp;" USD"</f>
        <v>101 - $35.34 USD</v>
      </c>
    </row>
    <row r="104" spans="1:73" x14ac:dyDescent="0.25">
      <c r="A104">
        <v>102</v>
      </c>
      <c r="B104">
        <v>35.69</v>
      </c>
      <c r="C104">
        <v>2713.2</v>
      </c>
      <c r="D104">
        <v>352.8</v>
      </c>
      <c r="E104">
        <v>42.29</v>
      </c>
      <c r="F104">
        <v>29.74</v>
      </c>
      <c r="G104">
        <v>2933</v>
      </c>
      <c r="H104">
        <v>29.5</v>
      </c>
      <c r="I104">
        <v>63.55</v>
      </c>
      <c r="J104">
        <v>44.63</v>
      </c>
      <c r="K104">
        <v>35.69</v>
      </c>
      <c r="L104">
        <v>24780</v>
      </c>
      <c r="M104">
        <v>139.80000000000001</v>
      </c>
      <c r="N104">
        <v>105630</v>
      </c>
      <c r="O104">
        <v>17850</v>
      </c>
      <c r="P104">
        <v>171.36</v>
      </c>
      <c r="Q104">
        <v>30.25</v>
      </c>
      <c r="R104">
        <v>589.5</v>
      </c>
      <c r="S104">
        <v>224</v>
      </c>
      <c r="T104">
        <v>214.55</v>
      </c>
      <c r="U104">
        <v>29.74</v>
      </c>
      <c r="V104">
        <v>28.78</v>
      </c>
      <c r="W104">
        <v>29.74</v>
      </c>
      <c r="X104">
        <v>29.99</v>
      </c>
      <c r="Y104">
        <v>29.02</v>
      </c>
      <c r="Z104">
        <v>218.4</v>
      </c>
      <c r="AA104">
        <v>5616.54</v>
      </c>
      <c r="AB104">
        <v>4640</v>
      </c>
      <c r="AC104">
        <v>1764</v>
      </c>
      <c r="AD104">
        <v>336000</v>
      </c>
      <c r="AE104">
        <v>29.02</v>
      </c>
      <c r="AF104">
        <v>157.5</v>
      </c>
      <c r="AG104">
        <v>29.26</v>
      </c>
      <c r="AH104">
        <v>3570</v>
      </c>
      <c r="AI104">
        <v>5284.3</v>
      </c>
      <c r="AJ104">
        <v>31118</v>
      </c>
      <c r="AK104">
        <v>29.5</v>
      </c>
      <c r="AL104">
        <v>58.33</v>
      </c>
      <c r="AM104">
        <v>29.5</v>
      </c>
      <c r="AN104">
        <v>30.51</v>
      </c>
      <c r="AO104">
        <v>114</v>
      </c>
      <c r="AP104">
        <v>30.25</v>
      </c>
      <c r="AQ104">
        <v>10534.3</v>
      </c>
      <c r="AR104">
        <v>464.1</v>
      </c>
      <c r="AS104">
        <v>29.5</v>
      </c>
      <c r="AT104">
        <v>49.67</v>
      </c>
      <c r="AU104">
        <v>310.24</v>
      </c>
      <c r="AV104">
        <v>3320.8</v>
      </c>
      <c r="AW104">
        <v>96.39</v>
      </c>
      <c r="AX104">
        <v>1567.3</v>
      </c>
      <c r="AY104">
        <v>114.95</v>
      </c>
      <c r="AZ104">
        <v>29.02</v>
      </c>
      <c r="BA104">
        <v>129.91999999999999</v>
      </c>
      <c r="BB104">
        <v>102.52</v>
      </c>
      <c r="BC104">
        <v>1497.3</v>
      </c>
      <c r="BD104">
        <v>168</v>
      </c>
      <c r="BE104">
        <v>39.840000000000003</v>
      </c>
      <c r="BF104">
        <v>29.74</v>
      </c>
      <c r="BG104">
        <v>29.26</v>
      </c>
      <c r="BH104">
        <v>387.8</v>
      </c>
      <c r="BI104">
        <v>29.5</v>
      </c>
      <c r="BJ104">
        <v>341.04</v>
      </c>
      <c r="BK104">
        <v>58.33</v>
      </c>
      <c r="BL104">
        <v>1024</v>
      </c>
      <c r="BM104">
        <v>1140.3</v>
      </c>
      <c r="BN104">
        <v>228.48</v>
      </c>
      <c r="BO104">
        <v>79.45</v>
      </c>
      <c r="BP104">
        <v>285.95</v>
      </c>
      <c r="BQ104">
        <v>35.69</v>
      </c>
      <c r="BR104">
        <v>23.62</v>
      </c>
      <c r="BS104">
        <v>743599</v>
      </c>
      <c r="BT104">
        <v>7679.14</v>
      </c>
      <c r="BU104" s="9" t="str">
        <f>WSP[[#This Row],[Tier]]&amp;" - "&amp;DOLLAR(WSP[[#This Row],[United States]],2)&amp;" USD"</f>
        <v>102 - $35.69 USD</v>
      </c>
    </row>
    <row r="105" spans="1:73" x14ac:dyDescent="0.25">
      <c r="A105">
        <v>103</v>
      </c>
      <c r="B105">
        <v>36.04</v>
      </c>
      <c r="C105">
        <v>2739.8</v>
      </c>
      <c r="D105">
        <v>354.55</v>
      </c>
      <c r="E105">
        <v>42.76</v>
      </c>
      <c r="F105">
        <v>30.04</v>
      </c>
      <c r="G105">
        <v>2964.5</v>
      </c>
      <c r="H105">
        <v>29.79</v>
      </c>
      <c r="I105">
        <v>64.180000000000007</v>
      </c>
      <c r="J105">
        <v>45.06</v>
      </c>
      <c r="K105">
        <v>36.04</v>
      </c>
      <c r="L105">
        <v>24955</v>
      </c>
      <c r="M105">
        <v>141.18</v>
      </c>
      <c r="N105">
        <v>105980</v>
      </c>
      <c r="O105">
        <v>18025</v>
      </c>
      <c r="P105">
        <v>173.04</v>
      </c>
      <c r="Q105">
        <v>30.54</v>
      </c>
      <c r="R105">
        <v>595.29</v>
      </c>
      <c r="S105">
        <v>225.4</v>
      </c>
      <c r="T105">
        <v>216.83</v>
      </c>
      <c r="U105">
        <v>30.04</v>
      </c>
      <c r="V105">
        <v>29.07</v>
      </c>
      <c r="W105">
        <v>30.04</v>
      </c>
      <c r="X105">
        <v>30.29</v>
      </c>
      <c r="Y105">
        <v>29.3</v>
      </c>
      <c r="Z105">
        <v>222.95</v>
      </c>
      <c r="AA105">
        <v>5671.65</v>
      </c>
      <c r="AB105">
        <v>4686</v>
      </c>
      <c r="AC105">
        <v>1771</v>
      </c>
      <c r="AD105">
        <v>339500</v>
      </c>
      <c r="AE105">
        <v>29.3</v>
      </c>
      <c r="AF105">
        <v>159.25</v>
      </c>
      <c r="AG105">
        <v>29.54</v>
      </c>
      <c r="AH105">
        <v>3626</v>
      </c>
      <c r="AI105">
        <v>5336.8</v>
      </c>
      <c r="AJ105">
        <v>31436</v>
      </c>
      <c r="AK105">
        <v>29.79</v>
      </c>
      <c r="AL105">
        <v>58.66</v>
      </c>
      <c r="AM105">
        <v>29.79</v>
      </c>
      <c r="AN105">
        <v>30.81</v>
      </c>
      <c r="AO105">
        <v>116</v>
      </c>
      <c r="AP105">
        <v>30.54</v>
      </c>
      <c r="AQ105">
        <v>10639.3</v>
      </c>
      <c r="AR105">
        <v>469</v>
      </c>
      <c r="AS105">
        <v>29.79</v>
      </c>
      <c r="AT105">
        <v>50.02</v>
      </c>
      <c r="AU105">
        <v>311.64</v>
      </c>
      <c r="AV105">
        <v>3354.05</v>
      </c>
      <c r="AW105">
        <v>97.34</v>
      </c>
      <c r="AX105">
        <v>1581.3</v>
      </c>
      <c r="AY105">
        <v>115.52</v>
      </c>
      <c r="AZ105">
        <v>29.3</v>
      </c>
      <c r="BA105">
        <v>131.18</v>
      </c>
      <c r="BB105">
        <v>103.53</v>
      </c>
      <c r="BC105">
        <v>1511.3</v>
      </c>
      <c r="BD105">
        <v>168.35</v>
      </c>
      <c r="BE105">
        <v>40.17</v>
      </c>
      <c r="BF105">
        <v>30.04</v>
      </c>
      <c r="BG105">
        <v>29.54</v>
      </c>
      <c r="BH105">
        <v>389.55</v>
      </c>
      <c r="BI105">
        <v>29.79</v>
      </c>
      <c r="BJ105">
        <v>343.84</v>
      </c>
      <c r="BK105">
        <v>58.66</v>
      </c>
      <c r="BL105">
        <v>1039</v>
      </c>
      <c r="BM105">
        <v>1150.8</v>
      </c>
      <c r="BN105">
        <v>230.72</v>
      </c>
      <c r="BO105">
        <v>80.680000000000007</v>
      </c>
      <c r="BP105">
        <v>288.93</v>
      </c>
      <c r="BQ105">
        <v>36.04</v>
      </c>
      <c r="BR105">
        <v>23.77</v>
      </c>
      <c r="BS105">
        <v>750891</v>
      </c>
      <c r="BT105">
        <v>7754.46</v>
      </c>
      <c r="BU105" s="9" t="str">
        <f>WSP[[#This Row],[Tier]]&amp;" - "&amp;DOLLAR(WSP[[#This Row],[United States]],2)&amp;" USD"</f>
        <v>103 - $36.04 USD</v>
      </c>
    </row>
    <row r="106" spans="1:73" x14ac:dyDescent="0.25">
      <c r="A106">
        <v>104</v>
      </c>
      <c r="B106">
        <v>36.39</v>
      </c>
      <c r="C106">
        <v>2766.4</v>
      </c>
      <c r="D106">
        <v>356.3</v>
      </c>
      <c r="E106">
        <v>43.24</v>
      </c>
      <c r="F106">
        <v>30.33</v>
      </c>
      <c r="G106">
        <v>2996</v>
      </c>
      <c r="H106">
        <v>30.08</v>
      </c>
      <c r="I106">
        <v>64.81</v>
      </c>
      <c r="J106">
        <v>45.5</v>
      </c>
      <c r="K106">
        <v>36.39</v>
      </c>
      <c r="L106">
        <v>25130</v>
      </c>
      <c r="M106">
        <v>142.56</v>
      </c>
      <c r="N106">
        <v>106330</v>
      </c>
      <c r="O106">
        <v>18200</v>
      </c>
      <c r="P106">
        <v>174.72</v>
      </c>
      <c r="Q106">
        <v>30.84</v>
      </c>
      <c r="R106">
        <v>601.07000000000005</v>
      </c>
      <c r="S106">
        <v>226.8</v>
      </c>
      <c r="T106">
        <v>219.1</v>
      </c>
      <c r="U106">
        <v>30.33</v>
      </c>
      <c r="V106">
        <v>29.35</v>
      </c>
      <c r="W106">
        <v>30.33</v>
      </c>
      <c r="X106">
        <v>30.58</v>
      </c>
      <c r="Y106">
        <v>29.59</v>
      </c>
      <c r="Z106">
        <v>227.5</v>
      </c>
      <c r="AA106">
        <v>5726.77</v>
      </c>
      <c r="AB106">
        <v>4731</v>
      </c>
      <c r="AC106">
        <v>1778</v>
      </c>
      <c r="AD106">
        <v>343000</v>
      </c>
      <c r="AE106">
        <v>29.59</v>
      </c>
      <c r="AF106">
        <v>161</v>
      </c>
      <c r="AG106">
        <v>29.83</v>
      </c>
      <c r="AH106">
        <v>3640</v>
      </c>
      <c r="AI106">
        <v>5389.3</v>
      </c>
      <c r="AJ106">
        <v>31755</v>
      </c>
      <c r="AK106">
        <v>30.08</v>
      </c>
      <c r="AL106">
        <v>58.98</v>
      </c>
      <c r="AM106">
        <v>30.08</v>
      </c>
      <c r="AN106">
        <v>31.11</v>
      </c>
      <c r="AO106">
        <v>116</v>
      </c>
      <c r="AP106">
        <v>30.84</v>
      </c>
      <c r="AQ106">
        <v>10744.3</v>
      </c>
      <c r="AR106">
        <v>473.9</v>
      </c>
      <c r="AS106">
        <v>30.08</v>
      </c>
      <c r="AT106">
        <v>50.37</v>
      </c>
      <c r="AU106">
        <v>313.04000000000002</v>
      </c>
      <c r="AV106">
        <v>3387.3</v>
      </c>
      <c r="AW106">
        <v>98.28</v>
      </c>
      <c r="AX106">
        <v>1595.3</v>
      </c>
      <c r="AY106">
        <v>116.09</v>
      </c>
      <c r="AZ106">
        <v>29.59</v>
      </c>
      <c r="BA106">
        <v>132.44</v>
      </c>
      <c r="BB106">
        <v>104.55</v>
      </c>
      <c r="BC106">
        <v>1525.3</v>
      </c>
      <c r="BD106">
        <v>168.7</v>
      </c>
      <c r="BE106">
        <v>40.5</v>
      </c>
      <c r="BF106">
        <v>30.33</v>
      </c>
      <c r="BG106">
        <v>29.83</v>
      </c>
      <c r="BH106">
        <v>391.3</v>
      </c>
      <c r="BI106">
        <v>30.08</v>
      </c>
      <c r="BJ106">
        <v>346.64</v>
      </c>
      <c r="BK106">
        <v>58.98</v>
      </c>
      <c r="BL106">
        <v>1055</v>
      </c>
      <c r="BM106">
        <v>1161.3</v>
      </c>
      <c r="BN106">
        <v>232.96</v>
      </c>
      <c r="BO106">
        <v>81.900000000000006</v>
      </c>
      <c r="BP106">
        <v>291.89999999999998</v>
      </c>
      <c r="BQ106">
        <v>36.39</v>
      </c>
      <c r="BR106">
        <v>23.91</v>
      </c>
      <c r="BS106">
        <v>758183</v>
      </c>
      <c r="BT106">
        <v>7829.78</v>
      </c>
      <c r="BU106" s="9" t="str">
        <f>WSP[[#This Row],[Tier]]&amp;" - "&amp;DOLLAR(WSP[[#This Row],[United States]],2)&amp;" USD"</f>
        <v>104 - $36.39 USD</v>
      </c>
    </row>
    <row r="107" spans="1:73" x14ac:dyDescent="0.25">
      <c r="A107">
        <v>105</v>
      </c>
      <c r="B107">
        <v>36.74</v>
      </c>
      <c r="C107">
        <v>2793</v>
      </c>
      <c r="D107">
        <v>358.05</v>
      </c>
      <c r="E107">
        <v>43.72</v>
      </c>
      <c r="F107">
        <v>30.62</v>
      </c>
      <c r="G107">
        <v>3027.5</v>
      </c>
      <c r="H107">
        <v>30.37</v>
      </c>
      <c r="I107">
        <v>65.44</v>
      </c>
      <c r="J107">
        <v>45.94</v>
      </c>
      <c r="K107">
        <v>36.74</v>
      </c>
      <c r="L107">
        <v>25305</v>
      </c>
      <c r="M107">
        <v>143.93</v>
      </c>
      <c r="N107">
        <v>106680</v>
      </c>
      <c r="O107">
        <v>18375</v>
      </c>
      <c r="P107">
        <v>176.4</v>
      </c>
      <c r="Q107">
        <v>31.14</v>
      </c>
      <c r="R107">
        <v>606.86</v>
      </c>
      <c r="S107">
        <v>228.2</v>
      </c>
      <c r="T107">
        <v>221.38</v>
      </c>
      <c r="U107">
        <v>30.62</v>
      </c>
      <c r="V107">
        <v>29.63</v>
      </c>
      <c r="W107">
        <v>30.62</v>
      </c>
      <c r="X107">
        <v>30.88</v>
      </c>
      <c r="Y107">
        <v>29.87</v>
      </c>
      <c r="Z107">
        <v>232.05</v>
      </c>
      <c r="AA107">
        <v>5781.89</v>
      </c>
      <c r="AB107">
        <v>4777</v>
      </c>
      <c r="AC107">
        <v>1785</v>
      </c>
      <c r="AD107">
        <v>346500</v>
      </c>
      <c r="AE107">
        <v>29.87</v>
      </c>
      <c r="AF107">
        <v>162.75</v>
      </c>
      <c r="AG107">
        <v>30.12</v>
      </c>
      <c r="AH107">
        <v>3696</v>
      </c>
      <c r="AI107">
        <v>5441.8</v>
      </c>
      <c r="AJ107">
        <v>32073</v>
      </c>
      <c r="AK107">
        <v>30.37</v>
      </c>
      <c r="AL107">
        <v>59.31</v>
      </c>
      <c r="AM107">
        <v>30.37</v>
      </c>
      <c r="AN107">
        <v>31.4</v>
      </c>
      <c r="AO107">
        <v>118</v>
      </c>
      <c r="AP107">
        <v>31.14</v>
      </c>
      <c r="AQ107">
        <v>10849.3</v>
      </c>
      <c r="AR107">
        <v>478.8</v>
      </c>
      <c r="AS107">
        <v>30.37</v>
      </c>
      <c r="AT107">
        <v>50.72</v>
      </c>
      <c r="AU107">
        <v>314.44</v>
      </c>
      <c r="AV107">
        <v>3420.55</v>
      </c>
      <c r="AW107">
        <v>99.23</v>
      </c>
      <c r="AX107">
        <v>1609.3</v>
      </c>
      <c r="AY107">
        <v>116.66</v>
      </c>
      <c r="AZ107">
        <v>29.87</v>
      </c>
      <c r="BA107">
        <v>133.69999999999999</v>
      </c>
      <c r="BB107">
        <v>105.56</v>
      </c>
      <c r="BC107">
        <v>1539.3</v>
      </c>
      <c r="BD107">
        <v>169.05</v>
      </c>
      <c r="BE107">
        <v>40.82</v>
      </c>
      <c r="BF107">
        <v>30.62</v>
      </c>
      <c r="BG107">
        <v>30.12</v>
      </c>
      <c r="BH107">
        <v>393.05</v>
      </c>
      <c r="BI107">
        <v>30.37</v>
      </c>
      <c r="BJ107">
        <v>349.44</v>
      </c>
      <c r="BK107">
        <v>59.31</v>
      </c>
      <c r="BL107">
        <v>1070</v>
      </c>
      <c r="BM107">
        <v>1171.8</v>
      </c>
      <c r="BN107">
        <v>235.2</v>
      </c>
      <c r="BO107">
        <v>83.13</v>
      </c>
      <c r="BP107">
        <v>294.88</v>
      </c>
      <c r="BQ107">
        <v>36.74</v>
      </c>
      <c r="BR107">
        <v>24.06</v>
      </c>
      <c r="BS107">
        <v>765475</v>
      </c>
      <c r="BT107">
        <v>7905.1</v>
      </c>
      <c r="BU107" s="9" t="str">
        <f>WSP[[#This Row],[Tier]]&amp;" - "&amp;DOLLAR(WSP[[#This Row],[United States]],2)&amp;" USD"</f>
        <v>105 - $36.74 USD</v>
      </c>
    </row>
    <row r="108" spans="1:73" x14ac:dyDescent="0.25">
      <c r="A108">
        <v>106</v>
      </c>
      <c r="B108">
        <v>37.090000000000003</v>
      </c>
      <c r="C108">
        <v>2819.6</v>
      </c>
      <c r="D108">
        <v>359.8</v>
      </c>
      <c r="E108">
        <v>44.51</v>
      </c>
      <c r="F108">
        <v>30.91</v>
      </c>
      <c r="G108">
        <v>3059</v>
      </c>
      <c r="H108">
        <v>30.66</v>
      </c>
      <c r="I108">
        <v>66.069999999999993</v>
      </c>
      <c r="J108">
        <v>46.38</v>
      </c>
      <c r="K108">
        <v>37.090000000000003</v>
      </c>
      <c r="L108">
        <v>25480</v>
      </c>
      <c r="M108">
        <v>145.31</v>
      </c>
      <c r="N108">
        <v>107030</v>
      </c>
      <c r="O108">
        <v>18550</v>
      </c>
      <c r="P108">
        <v>178.08</v>
      </c>
      <c r="Q108">
        <v>31.43</v>
      </c>
      <c r="R108">
        <v>612.64</v>
      </c>
      <c r="S108">
        <v>229.6</v>
      </c>
      <c r="T108">
        <v>223.65</v>
      </c>
      <c r="U108">
        <v>30.91</v>
      </c>
      <c r="V108">
        <v>29.91</v>
      </c>
      <c r="W108">
        <v>30.91</v>
      </c>
      <c r="X108">
        <v>31.17</v>
      </c>
      <c r="Y108">
        <v>30.16</v>
      </c>
      <c r="Z108">
        <v>236.6</v>
      </c>
      <c r="AA108">
        <v>5837.01</v>
      </c>
      <c r="AB108">
        <v>4822</v>
      </c>
      <c r="AC108">
        <v>1792</v>
      </c>
      <c r="AD108">
        <v>350000</v>
      </c>
      <c r="AE108">
        <v>30.16</v>
      </c>
      <c r="AF108">
        <v>164.5</v>
      </c>
      <c r="AG108">
        <v>30.4</v>
      </c>
      <c r="AH108">
        <v>3710</v>
      </c>
      <c r="AI108">
        <v>5494.3</v>
      </c>
      <c r="AJ108">
        <v>32391</v>
      </c>
      <c r="AK108">
        <v>30.66</v>
      </c>
      <c r="AL108">
        <v>59.63</v>
      </c>
      <c r="AM108">
        <v>30.66</v>
      </c>
      <c r="AN108">
        <v>31.7</v>
      </c>
      <c r="AO108">
        <v>118</v>
      </c>
      <c r="AP108">
        <v>31.43</v>
      </c>
      <c r="AQ108">
        <v>10954.3</v>
      </c>
      <c r="AR108">
        <v>483.7</v>
      </c>
      <c r="AS108">
        <v>30.66</v>
      </c>
      <c r="AT108">
        <v>51.07</v>
      </c>
      <c r="AU108">
        <v>315.83999999999997</v>
      </c>
      <c r="AV108">
        <v>3453.8</v>
      </c>
      <c r="AW108">
        <v>100.17</v>
      </c>
      <c r="AX108">
        <v>1623.3</v>
      </c>
      <c r="AY108">
        <v>117.23</v>
      </c>
      <c r="AZ108">
        <v>30.16</v>
      </c>
      <c r="BA108">
        <v>134.96</v>
      </c>
      <c r="BB108">
        <v>106.58</v>
      </c>
      <c r="BC108">
        <v>1553.3</v>
      </c>
      <c r="BD108">
        <v>169.4</v>
      </c>
      <c r="BE108">
        <v>41.15</v>
      </c>
      <c r="BF108">
        <v>30.91</v>
      </c>
      <c r="BG108">
        <v>30.4</v>
      </c>
      <c r="BH108">
        <v>394.8</v>
      </c>
      <c r="BI108">
        <v>30.66</v>
      </c>
      <c r="BJ108">
        <v>352.24</v>
      </c>
      <c r="BK108">
        <v>59.63</v>
      </c>
      <c r="BL108">
        <v>1085</v>
      </c>
      <c r="BM108">
        <v>1182.3</v>
      </c>
      <c r="BN108">
        <v>237.44</v>
      </c>
      <c r="BO108">
        <v>84.35</v>
      </c>
      <c r="BP108">
        <v>297.85000000000002</v>
      </c>
      <c r="BQ108">
        <v>37.090000000000003</v>
      </c>
      <c r="BR108">
        <v>24.2</v>
      </c>
      <c r="BS108">
        <v>772766</v>
      </c>
      <c r="BT108">
        <v>7980.42</v>
      </c>
      <c r="BU108" s="9" t="str">
        <f>WSP[[#This Row],[Tier]]&amp;" - "&amp;DOLLAR(WSP[[#This Row],[United States]],2)&amp;" USD"</f>
        <v>106 - $37.09 USD</v>
      </c>
    </row>
    <row r="109" spans="1:73" x14ac:dyDescent="0.25">
      <c r="A109">
        <v>107</v>
      </c>
      <c r="B109">
        <v>37.44</v>
      </c>
      <c r="C109">
        <v>2846.2</v>
      </c>
      <c r="D109">
        <v>361.55</v>
      </c>
      <c r="E109">
        <v>44.67</v>
      </c>
      <c r="F109">
        <v>31.2</v>
      </c>
      <c r="G109">
        <v>3090.5</v>
      </c>
      <c r="H109">
        <v>30.94</v>
      </c>
      <c r="I109">
        <v>66.7</v>
      </c>
      <c r="J109">
        <v>46.81</v>
      </c>
      <c r="K109">
        <v>37.44</v>
      </c>
      <c r="L109">
        <v>25655</v>
      </c>
      <c r="M109">
        <v>146.69</v>
      </c>
      <c r="N109">
        <v>107380</v>
      </c>
      <c r="O109">
        <v>18725</v>
      </c>
      <c r="P109">
        <v>179.76</v>
      </c>
      <c r="Q109">
        <v>31.73</v>
      </c>
      <c r="R109">
        <v>618.42999999999995</v>
      </c>
      <c r="S109">
        <v>231</v>
      </c>
      <c r="T109">
        <v>225.93</v>
      </c>
      <c r="U109">
        <v>31.2</v>
      </c>
      <c r="V109">
        <v>30.2</v>
      </c>
      <c r="W109">
        <v>31.2</v>
      </c>
      <c r="X109">
        <v>31.46</v>
      </c>
      <c r="Y109">
        <v>30.44</v>
      </c>
      <c r="Z109">
        <v>241.15</v>
      </c>
      <c r="AA109">
        <v>5892.13</v>
      </c>
      <c r="AB109">
        <v>4868</v>
      </c>
      <c r="AC109">
        <v>1799</v>
      </c>
      <c r="AD109">
        <v>353500</v>
      </c>
      <c r="AE109">
        <v>30.44</v>
      </c>
      <c r="AF109">
        <v>166.25</v>
      </c>
      <c r="AG109">
        <v>30.69</v>
      </c>
      <c r="AH109">
        <v>3766</v>
      </c>
      <c r="AI109">
        <v>5546.8</v>
      </c>
      <c r="AJ109">
        <v>32709</v>
      </c>
      <c r="AK109">
        <v>30.94</v>
      </c>
      <c r="AL109">
        <v>59.95</v>
      </c>
      <c r="AM109">
        <v>30.94</v>
      </c>
      <c r="AN109">
        <v>32</v>
      </c>
      <c r="AO109">
        <v>120</v>
      </c>
      <c r="AP109">
        <v>31.73</v>
      </c>
      <c r="AQ109">
        <v>11059.3</v>
      </c>
      <c r="AR109">
        <v>488.6</v>
      </c>
      <c r="AS109">
        <v>30.94</v>
      </c>
      <c r="AT109">
        <v>51.42</v>
      </c>
      <c r="AU109">
        <v>317.24</v>
      </c>
      <c r="AV109">
        <v>3487.05</v>
      </c>
      <c r="AW109">
        <v>101.12</v>
      </c>
      <c r="AX109">
        <v>1637.3</v>
      </c>
      <c r="AY109">
        <v>117.8</v>
      </c>
      <c r="AZ109">
        <v>30.44</v>
      </c>
      <c r="BA109">
        <v>136.22</v>
      </c>
      <c r="BB109">
        <v>107.6</v>
      </c>
      <c r="BC109">
        <v>1567.3</v>
      </c>
      <c r="BD109">
        <v>169.75</v>
      </c>
      <c r="BE109">
        <v>41.48</v>
      </c>
      <c r="BF109">
        <v>31.2</v>
      </c>
      <c r="BG109">
        <v>30.69</v>
      </c>
      <c r="BH109">
        <v>396.55</v>
      </c>
      <c r="BI109">
        <v>30.94</v>
      </c>
      <c r="BJ109">
        <v>355.04</v>
      </c>
      <c r="BK109">
        <v>59.95</v>
      </c>
      <c r="BL109">
        <v>1101</v>
      </c>
      <c r="BM109">
        <v>1192.8</v>
      </c>
      <c r="BN109">
        <v>239.68</v>
      </c>
      <c r="BO109">
        <v>85.58</v>
      </c>
      <c r="BP109">
        <v>300.83</v>
      </c>
      <c r="BQ109">
        <v>37.44</v>
      </c>
      <c r="BR109">
        <v>24.35</v>
      </c>
      <c r="BS109">
        <v>780058</v>
      </c>
      <c r="BT109">
        <v>8055.74</v>
      </c>
      <c r="BU109" s="9" t="str">
        <f>WSP[[#This Row],[Tier]]&amp;" - "&amp;DOLLAR(WSP[[#This Row],[United States]],2)&amp;" USD"</f>
        <v>107 - $37.44 USD</v>
      </c>
    </row>
    <row r="110" spans="1:73" x14ac:dyDescent="0.25">
      <c r="A110">
        <v>108</v>
      </c>
      <c r="B110">
        <v>37.79</v>
      </c>
      <c r="C110">
        <v>2872.8</v>
      </c>
      <c r="D110">
        <v>363.3</v>
      </c>
      <c r="E110">
        <v>45.15</v>
      </c>
      <c r="F110">
        <v>31.49</v>
      </c>
      <c r="G110">
        <v>3122</v>
      </c>
      <c r="H110">
        <v>31.23</v>
      </c>
      <c r="I110">
        <v>67.33</v>
      </c>
      <c r="J110">
        <v>47.25</v>
      </c>
      <c r="K110">
        <v>37.79</v>
      </c>
      <c r="L110">
        <v>25830</v>
      </c>
      <c r="M110">
        <v>148.07</v>
      </c>
      <c r="N110">
        <v>107730</v>
      </c>
      <c r="O110">
        <v>18900</v>
      </c>
      <c r="P110">
        <v>181.44</v>
      </c>
      <c r="Q110">
        <v>32.03</v>
      </c>
      <c r="R110">
        <v>624.21</v>
      </c>
      <c r="S110">
        <v>232.4</v>
      </c>
      <c r="T110">
        <v>228.2</v>
      </c>
      <c r="U110">
        <v>31.49</v>
      </c>
      <c r="V110">
        <v>30.48</v>
      </c>
      <c r="W110">
        <v>31.49</v>
      </c>
      <c r="X110">
        <v>31.76</v>
      </c>
      <c r="Y110">
        <v>30.73</v>
      </c>
      <c r="Z110">
        <v>245.7</v>
      </c>
      <c r="AA110">
        <v>5947.24</v>
      </c>
      <c r="AB110">
        <v>4913</v>
      </c>
      <c r="AC110">
        <v>1806</v>
      </c>
      <c r="AD110">
        <v>357000</v>
      </c>
      <c r="AE110">
        <v>30.73</v>
      </c>
      <c r="AF110">
        <v>168</v>
      </c>
      <c r="AG110">
        <v>30.98</v>
      </c>
      <c r="AH110">
        <v>3780</v>
      </c>
      <c r="AI110">
        <v>5599.3</v>
      </c>
      <c r="AJ110">
        <v>33027</v>
      </c>
      <c r="AK110">
        <v>31.23</v>
      </c>
      <c r="AL110">
        <v>60.28</v>
      </c>
      <c r="AM110">
        <v>31.23</v>
      </c>
      <c r="AN110">
        <v>32.299999999999997</v>
      </c>
      <c r="AO110">
        <v>120</v>
      </c>
      <c r="AP110">
        <v>32.03</v>
      </c>
      <c r="AQ110">
        <v>11164.3</v>
      </c>
      <c r="AR110">
        <v>493.5</v>
      </c>
      <c r="AS110">
        <v>31.23</v>
      </c>
      <c r="AT110">
        <v>51.77</v>
      </c>
      <c r="AU110">
        <v>318.64</v>
      </c>
      <c r="AV110">
        <v>3520.3</v>
      </c>
      <c r="AW110">
        <v>102.06</v>
      </c>
      <c r="AX110">
        <v>1651.3</v>
      </c>
      <c r="AY110">
        <v>118.37</v>
      </c>
      <c r="AZ110">
        <v>30.73</v>
      </c>
      <c r="BA110">
        <v>137.47999999999999</v>
      </c>
      <c r="BB110">
        <v>108.61</v>
      </c>
      <c r="BC110">
        <v>1581.3</v>
      </c>
      <c r="BD110">
        <v>170.1</v>
      </c>
      <c r="BE110">
        <v>41.8</v>
      </c>
      <c r="BF110">
        <v>31.49</v>
      </c>
      <c r="BG110">
        <v>30.98</v>
      </c>
      <c r="BH110">
        <v>398.3</v>
      </c>
      <c r="BI110">
        <v>31.23</v>
      </c>
      <c r="BJ110">
        <v>357.84</v>
      </c>
      <c r="BK110">
        <v>60.28</v>
      </c>
      <c r="BL110">
        <v>1116</v>
      </c>
      <c r="BM110">
        <v>1203.3</v>
      </c>
      <c r="BN110">
        <v>241.92</v>
      </c>
      <c r="BO110">
        <v>86.8</v>
      </c>
      <c r="BP110">
        <v>303.8</v>
      </c>
      <c r="BQ110">
        <v>37.79</v>
      </c>
      <c r="BR110">
        <v>24.49</v>
      </c>
      <c r="BS110">
        <v>787350</v>
      </c>
      <c r="BT110">
        <v>8131.06</v>
      </c>
      <c r="BU110" s="9" t="str">
        <f>WSP[[#This Row],[Tier]]&amp;" - "&amp;DOLLAR(WSP[[#This Row],[United States]],2)&amp;" USD"</f>
        <v>108 - $37.79 USD</v>
      </c>
    </row>
    <row r="111" spans="1:73" x14ac:dyDescent="0.25">
      <c r="A111">
        <v>109</v>
      </c>
      <c r="B111">
        <v>38.14</v>
      </c>
      <c r="C111">
        <v>2899.4</v>
      </c>
      <c r="D111">
        <v>365.05</v>
      </c>
      <c r="E111">
        <v>45.63</v>
      </c>
      <c r="F111">
        <v>31.79</v>
      </c>
      <c r="G111">
        <v>3153.5</v>
      </c>
      <c r="H111">
        <v>31.52</v>
      </c>
      <c r="I111">
        <v>67.959999999999994</v>
      </c>
      <c r="J111">
        <v>47.69</v>
      </c>
      <c r="K111">
        <v>38.14</v>
      </c>
      <c r="L111">
        <v>26005</v>
      </c>
      <c r="M111">
        <v>149.44</v>
      </c>
      <c r="N111">
        <v>108080</v>
      </c>
      <c r="O111">
        <v>19075</v>
      </c>
      <c r="P111">
        <v>183.12</v>
      </c>
      <c r="Q111">
        <v>32.32</v>
      </c>
      <c r="R111">
        <v>630</v>
      </c>
      <c r="S111">
        <v>233.8</v>
      </c>
      <c r="T111">
        <v>230.48</v>
      </c>
      <c r="U111">
        <v>31.79</v>
      </c>
      <c r="V111">
        <v>30.76</v>
      </c>
      <c r="W111">
        <v>31.79</v>
      </c>
      <c r="X111">
        <v>32.049999999999997</v>
      </c>
      <c r="Y111">
        <v>31.01</v>
      </c>
      <c r="Z111">
        <v>250.25</v>
      </c>
      <c r="AA111">
        <v>6002.36</v>
      </c>
      <c r="AB111">
        <v>4959</v>
      </c>
      <c r="AC111">
        <v>1813</v>
      </c>
      <c r="AD111">
        <v>360500</v>
      </c>
      <c r="AE111">
        <v>31.01</v>
      </c>
      <c r="AF111">
        <v>169.75</v>
      </c>
      <c r="AG111">
        <v>31.26</v>
      </c>
      <c r="AH111">
        <v>3836</v>
      </c>
      <c r="AI111">
        <v>5651.8</v>
      </c>
      <c r="AJ111">
        <v>33345</v>
      </c>
      <c r="AK111">
        <v>31.52</v>
      </c>
      <c r="AL111">
        <v>60.6</v>
      </c>
      <c r="AM111">
        <v>31.52</v>
      </c>
      <c r="AN111">
        <v>32.6</v>
      </c>
      <c r="AO111">
        <v>122</v>
      </c>
      <c r="AP111">
        <v>32.32</v>
      </c>
      <c r="AQ111">
        <v>11269.3</v>
      </c>
      <c r="AR111">
        <v>498.4</v>
      </c>
      <c r="AS111">
        <v>31.52</v>
      </c>
      <c r="AT111">
        <v>52.12</v>
      </c>
      <c r="AU111">
        <v>320.04000000000002</v>
      </c>
      <c r="AV111">
        <v>3553.55</v>
      </c>
      <c r="AW111">
        <v>103.01</v>
      </c>
      <c r="AX111">
        <v>1665.3</v>
      </c>
      <c r="AY111">
        <v>118.94</v>
      </c>
      <c r="AZ111">
        <v>31.01</v>
      </c>
      <c r="BA111">
        <v>138.74</v>
      </c>
      <c r="BB111">
        <v>109.63</v>
      </c>
      <c r="BC111">
        <v>1595.3</v>
      </c>
      <c r="BD111">
        <v>170.45</v>
      </c>
      <c r="BE111">
        <v>42.13</v>
      </c>
      <c r="BF111">
        <v>31.79</v>
      </c>
      <c r="BG111">
        <v>31.26</v>
      </c>
      <c r="BH111">
        <v>400.05</v>
      </c>
      <c r="BI111">
        <v>31.52</v>
      </c>
      <c r="BJ111">
        <v>360.64</v>
      </c>
      <c r="BK111">
        <v>60.6</v>
      </c>
      <c r="BL111">
        <v>1131</v>
      </c>
      <c r="BM111">
        <v>1213.8</v>
      </c>
      <c r="BN111">
        <v>244.16</v>
      </c>
      <c r="BO111">
        <v>88.03</v>
      </c>
      <c r="BP111">
        <v>306.77999999999997</v>
      </c>
      <c r="BQ111">
        <v>38.14</v>
      </c>
      <c r="BR111">
        <v>24.64</v>
      </c>
      <c r="BS111">
        <v>794642</v>
      </c>
      <c r="BT111">
        <v>8206.3799999999992</v>
      </c>
      <c r="BU111" s="9" t="str">
        <f>WSP[[#This Row],[Tier]]&amp;" - "&amp;DOLLAR(WSP[[#This Row],[United States]],2)&amp;" USD"</f>
        <v>109 - $38.14 USD</v>
      </c>
    </row>
    <row r="112" spans="1:73" x14ac:dyDescent="0.25">
      <c r="A112">
        <v>110</v>
      </c>
      <c r="B112">
        <v>38.49</v>
      </c>
      <c r="C112">
        <v>2926</v>
      </c>
      <c r="D112">
        <v>366.8</v>
      </c>
      <c r="E112">
        <v>46.1</v>
      </c>
      <c r="F112">
        <v>32.08</v>
      </c>
      <c r="G112">
        <v>3185</v>
      </c>
      <c r="H112">
        <v>31.81</v>
      </c>
      <c r="I112">
        <v>68.58</v>
      </c>
      <c r="J112">
        <v>48.13</v>
      </c>
      <c r="K112">
        <v>38.49</v>
      </c>
      <c r="L112">
        <v>26180</v>
      </c>
      <c r="M112">
        <v>150.82</v>
      </c>
      <c r="N112">
        <v>108430</v>
      </c>
      <c r="O112">
        <v>19250</v>
      </c>
      <c r="P112">
        <v>184.8</v>
      </c>
      <c r="Q112">
        <v>32.619999999999997</v>
      </c>
      <c r="R112">
        <v>635.79</v>
      </c>
      <c r="S112">
        <v>235.2</v>
      </c>
      <c r="T112">
        <v>232.75</v>
      </c>
      <c r="U112">
        <v>32.08</v>
      </c>
      <c r="V112">
        <v>31.04</v>
      </c>
      <c r="W112">
        <v>32.08</v>
      </c>
      <c r="X112">
        <v>32.35</v>
      </c>
      <c r="Y112">
        <v>31.3</v>
      </c>
      <c r="Z112">
        <v>254.8</v>
      </c>
      <c r="AA112">
        <v>6057.48</v>
      </c>
      <c r="AB112">
        <v>5004</v>
      </c>
      <c r="AC112">
        <v>1820</v>
      </c>
      <c r="AD112">
        <v>364000</v>
      </c>
      <c r="AE112">
        <v>31.3</v>
      </c>
      <c r="AF112">
        <v>171.5</v>
      </c>
      <c r="AG112">
        <v>31.55</v>
      </c>
      <c r="AH112">
        <v>3850</v>
      </c>
      <c r="AI112">
        <v>5704.3</v>
      </c>
      <c r="AJ112">
        <v>33664</v>
      </c>
      <c r="AK112">
        <v>31.81</v>
      </c>
      <c r="AL112">
        <v>60.93</v>
      </c>
      <c r="AM112">
        <v>31.81</v>
      </c>
      <c r="AN112">
        <v>32.9</v>
      </c>
      <c r="AO112">
        <v>123</v>
      </c>
      <c r="AP112">
        <v>32.619999999999997</v>
      </c>
      <c r="AQ112">
        <v>11374.3</v>
      </c>
      <c r="AR112">
        <v>503.3</v>
      </c>
      <c r="AS112">
        <v>31.81</v>
      </c>
      <c r="AT112">
        <v>52.47</v>
      </c>
      <c r="AU112">
        <v>321.44</v>
      </c>
      <c r="AV112">
        <v>3586.8</v>
      </c>
      <c r="AW112">
        <v>103.95</v>
      </c>
      <c r="AX112">
        <v>1679.3</v>
      </c>
      <c r="AY112">
        <v>119.51</v>
      </c>
      <c r="AZ112">
        <v>31.3</v>
      </c>
      <c r="BA112">
        <v>140</v>
      </c>
      <c r="BB112">
        <v>110.65</v>
      </c>
      <c r="BC112">
        <v>1609.3</v>
      </c>
      <c r="BD112">
        <v>170.8</v>
      </c>
      <c r="BE112">
        <v>42.46</v>
      </c>
      <c r="BF112">
        <v>32.08</v>
      </c>
      <c r="BG112">
        <v>31.55</v>
      </c>
      <c r="BH112">
        <v>401.8</v>
      </c>
      <c r="BI112">
        <v>31.81</v>
      </c>
      <c r="BJ112">
        <v>363.44</v>
      </c>
      <c r="BK112">
        <v>60.93</v>
      </c>
      <c r="BL112">
        <v>1147</v>
      </c>
      <c r="BM112">
        <v>1224.3</v>
      </c>
      <c r="BN112">
        <v>246.4</v>
      </c>
      <c r="BO112">
        <v>89.25</v>
      </c>
      <c r="BP112">
        <v>309.75</v>
      </c>
      <c r="BQ112">
        <v>38.49</v>
      </c>
      <c r="BR112">
        <v>24.79</v>
      </c>
      <c r="BS112">
        <v>801934</v>
      </c>
      <c r="BT112">
        <v>8281.7000000000007</v>
      </c>
      <c r="BU112" s="9" t="str">
        <f>WSP[[#This Row],[Tier]]&amp;" - "&amp;DOLLAR(WSP[[#This Row],[United States]],2)&amp;" USD"</f>
        <v>110 - $38.49 USD</v>
      </c>
    </row>
    <row r="113" spans="1:73" x14ac:dyDescent="0.25">
      <c r="A113">
        <v>111</v>
      </c>
      <c r="B113">
        <v>38.840000000000003</v>
      </c>
      <c r="C113">
        <v>2952.6</v>
      </c>
      <c r="D113">
        <v>368.55</v>
      </c>
      <c r="E113">
        <v>46.58</v>
      </c>
      <c r="F113">
        <v>32.369999999999997</v>
      </c>
      <c r="G113">
        <v>3216.5</v>
      </c>
      <c r="H113">
        <v>32.1</v>
      </c>
      <c r="I113">
        <v>69.209999999999994</v>
      </c>
      <c r="J113">
        <v>48.56</v>
      </c>
      <c r="K113">
        <v>38.840000000000003</v>
      </c>
      <c r="L113">
        <v>26355</v>
      </c>
      <c r="M113">
        <v>152.19999999999999</v>
      </c>
      <c r="N113">
        <v>108780</v>
      </c>
      <c r="O113">
        <v>19425</v>
      </c>
      <c r="P113">
        <v>186.48</v>
      </c>
      <c r="Q113">
        <v>32.92</v>
      </c>
      <c r="R113">
        <v>641.57000000000005</v>
      </c>
      <c r="S113">
        <v>236.6</v>
      </c>
      <c r="T113">
        <v>235.03</v>
      </c>
      <c r="U113">
        <v>32.369999999999997</v>
      </c>
      <c r="V113">
        <v>31.33</v>
      </c>
      <c r="W113">
        <v>32.369999999999997</v>
      </c>
      <c r="X113">
        <v>32.64</v>
      </c>
      <c r="Y113">
        <v>31.58</v>
      </c>
      <c r="Z113">
        <v>259.35000000000002</v>
      </c>
      <c r="AA113">
        <v>6112.6</v>
      </c>
      <c r="AB113">
        <v>5050</v>
      </c>
      <c r="AC113">
        <v>1827</v>
      </c>
      <c r="AD113">
        <v>367500</v>
      </c>
      <c r="AE113">
        <v>31.58</v>
      </c>
      <c r="AF113">
        <v>173.25</v>
      </c>
      <c r="AG113">
        <v>31.84</v>
      </c>
      <c r="AH113">
        <v>3906</v>
      </c>
      <c r="AI113">
        <v>5756.8</v>
      </c>
      <c r="AJ113">
        <v>33982</v>
      </c>
      <c r="AK113">
        <v>32.1</v>
      </c>
      <c r="AL113">
        <v>61.25</v>
      </c>
      <c r="AM113">
        <v>32.1</v>
      </c>
      <c r="AN113">
        <v>33.200000000000003</v>
      </c>
      <c r="AO113">
        <v>124</v>
      </c>
      <c r="AP113">
        <v>32.92</v>
      </c>
      <c r="AQ113">
        <v>11479.3</v>
      </c>
      <c r="AR113">
        <v>508.2</v>
      </c>
      <c r="AS113">
        <v>32.1</v>
      </c>
      <c r="AT113">
        <v>52.82</v>
      </c>
      <c r="AU113">
        <v>322.83999999999997</v>
      </c>
      <c r="AV113">
        <v>3620.05</v>
      </c>
      <c r="AW113">
        <v>104.9</v>
      </c>
      <c r="AX113">
        <v>1693.3</v>
      </c>
      <c r="AY113">
        <v>120.08</v>
      </c>
      <c r="AZ113">
        <v>31.58</v>
      </c>
      <c r="BA113">
        <v>141.26</v>
      </c>
      <c r="BB113">
        <v>111.66</v>
      </c>
      <c r="BC113">
        <v>1623.3</v>
      </c>
      <c r="BD113">
        <v>171.15</v>
      </c>
      <c r="BE113">
        <v>42.79</v>
      </c>
      <c r="BF113">
        <v>32.369999999999997</v>
      </c>
      <c r="BG113">
        <v>31.84</v>
      </c>
      <c r="BH113">
        <v>403.55</v>
      </c>
      <c r="BI113">
        <v>32.1</v>
      </c>
      <c r="BJ113">
        <v>366.24</v>
      </c>
      <c r="BK113">
        <v>61.25</v>
      </c>
      <c r="BL113">
        <v>1162</v>
      </c>
      <c r="BM113">
        <v>1234.8</v>
      </c>
      <c r="BN113">
        <v>248.64</v>
      </c>
      <c r="BO113">
        <v>90.48</v>
      </c>
      <c r="BP113">
        <v>312.73</v>
      </c>
      <c r="BQ113">
        <v>38.840000000000003</v>
      </c>
      <c r="BR113">
        <v>24.93</v>
      </c>
      <c r="BS113">
        <v>809226</v>
      </c>
      <c r="BT113">
        <v>8357.02</v>
      </c>
      <c r="BU113" s="9" t="str">
        <f>WSP[[#This Row],[Tier]]&amp;" - "&amp;DOLLAR(WSP[[#This Row],[United States]],2)&amp;" USD"</f>
        <v>111 - $38.84 USD</v>
      </c>
    </row>
    <row r="114" spans="1:73" x14ac:dyDescent="0.25">
      <c r="A114">
        <v>112</v>
      </c>
      <c r="B114">
        <v>39.19</v>
      </c>
      <c r="C114">
        <v>2979.2</v>
      </c>
      <c r="D114">
        <v>370.3</v>
      </c>
      <c r="E114">
        <v>47.06</v>
      </c>
      <c r="F114">
        <v>32.659999999999997</v>
      </c>
      <c r="G114">
        <v>3248</v>
      </c>
      <c r="H114">
        <v>32.39</v>
      </c>
      <c r="I114">
        <v>69.84</v>
      </c>
      <c r="J114">
        <v>49</v>
      </c>
      <c r="K114">
        <v>39.19</v>
      </c>
      <c r="L114">
        <v>26530</v>
      </c>
      <c r="M114">
        <v>153.58000000000001</v>
      </c>
      <c r="N114">
        <v>109130</v>
      </c>
      <c r="O114">
        <v>19600</v>
      </c>
      <c r="P114">
        <v>188.16</v>
      </c>
      <c r="Q114">
        <v>33.21</v>
      </c>
      <c r="R114">
        <v>647.36</v>
      </c>
      <c r="S114">
        <v>238</v>
      </c>
      <c r="T114">
        <v>237.3</v>
      </c>
      <c r="U114">
        <v>32.659999999999997</v>
      </c>
      <c r="V114">
        <v>31.61</v>
      </c>
      <c r="W114">
        <v>32.659999999999997</v>
      </c>
      <c r="X114">
        <v>32.94</v>
      </c>
      <c r="Y114">
        <v>31.86</v>
      </c>
      <c r="Z114">
        <v>263.89999999999998</v>
      </c>
      <c r="AA114">
        <v>6167.72</v>
      </c>
      <c r="AB114">
        <v>5095</v>
      </c>
      <c r="AC114">
        <v>1834</v>
      </c>
      <c r="AD114">
        <v>371000</v>
      </c>
      <c r="AE114">
        <v>31.86</v>
      </c>
      <c r="AF114">
        <v>175</v>
      </c>
      <c r="AG114">
        <v>32.130000000000003</v>
      </c>
      <c r="AH114">
        <v>3920</v>
      </c>
      <c r="AI114">
        <v>5809.3</v>
      </c>
      <c r="AJ114">
        <v>34300</v>
      </c>
      <c r="AK114">
        <v>32.39</v>
      </c>
      <c r="AL114">
        <v>61.57</v>
      </c>
      <c r="AM114">
        <v>32.39</v>
      </c>
      <c r="AN114">
        <v>33.5</v>
      </c>
      <c r="AO114">
        <v>125</v>
      </c>
      <c r="AP114">
        <v>33.21</v>
      </c>
      <c r="AQ114">
        <v>11584.3</v>
      </c>
      <c r="AR114">
        <v>513.1</v>
      </c>
      <c r="AS114">
        <v>32.39</v>
      </c>
      <c r="AT114">
        <v>53.17</v>
      </c>
      <c r="AU114">
        <v>324.24</v>
      </c>
      <c r="AV114">
        <v>3653.3</v>
      </c>
      <c r="AW114">
        <v>105.84</v>
      </c>
      <c r="AX114">
        <v>1707.3</v>
      </c>
      <c r="AY114">
        <v>120.64</v>
      </c>
      <c r="AZ114">
        <v>31.86</v>
      </c>
      <c r="BA114">
        <v>142.52000000000001</v>
      </c>
      <c r="BB114">
        <v>112.68</v>
      </c>
      <c r="BC114">
        <v>1637.3</v>
      </c>
      <c r="BD114">
        <v>171.5</v>
      </c>
      <c r="BE114">
        <v>43.11</v>
      </c>
      <c r="BF114">
        <v>32.659999999999997</v>
      </c>
      <c r="BG114">
        <v>32.130000000000003</v>
      </c>
      <c r="BH114">
        <v>405.3</v>
      </c>
      <c r="BI114">
        <v>32.39</v>
      </c>
      <c r="BJ114">
        <v>369.04</v>
      </c>
      <c r="BK114">
        <v>61.57</v>
      </c>
      <c r="BL114">
        <v>1177</v>
      </c>
      <c r="BM114">
        <v>1245.3</v>
      </c>
      <c r="BN114">
        <v>250.88</v>
      </c>
      <c r="BO114">
        <v>91.7</v>
      </c>
      <c r="BP114">
        <v>315.7</v>
      </c>
      <c r="BQ114">
        <v>39.19</v>
      </c>
      <c r="BR114">
        <v>25.08</v>
      </c>
      <c r="BS114">
        <v>816518</v>
      </c>
      <c r="BT114">
        <v>8432.34</v>
      </c>
      <c r="BU114" s="9" t="str">
        <f>WSP[[#This Row],[Tier]]&amp;" - "&amp;DOLLAR(WSP[[#This Row],[United States]],2)&amp;" USD"</f>
        <v>112 - $39.19 USD</v>
      </c>
    </row>
    <row r="115" spans="1:73" x14ac:dyDescent="0.25">
      <c r="A115">
        <v>113</v>
      </c>
      <c r="B115">
        <v>39.54</v>
      </c>
      <c r="C115">
        <v>3005.8</v>
      </c>
      <c r="D115">
        <v>372.05</v>
      </c>
      <c r="E115">
        <v>47.7</v>
      </c>
      <c r="F115">
        <v>32.950000000000003</v>
      </c>
      <c r="G115">
        <v>3279.5</v>
      </c>
      <c r="H115">
        <v>32.68</v>
      </c>
      <c r="I115">
        <v>70.47</v>
      </c>
      <c r="J115">
        <v>49.44</v>
      </c>
      <c r="K115">
        <v>39.54</v>
      </c>
      <c r="L115">
        <v>26705</v>
      </c>
      <c r="M115">
        <v>154.94999999999999</v>
      </c>
      <c r="N115">
        <v>109480</v>
      </c>
      <c r="O115">
        <v>19775</v>
      </c>
      <c r="P115">
        <v>189.84</v>
      </c>
      <c r="Q115">
        <v>33.51</v>
      </c>
      <c r="R115">
        <v>653.14</v>
      </c>
      <c r="S115">
        <v>239.4</v>
      </c>
      <c r="T115">
        <v>239.58</v>
      </c>
      <c r="U115">
        <v>32.950000000000003</v>
      </c>
      <c r="V115">
        <v>31.89</v>
      </c>
      <c r="W115">
        <v>32.950000000000003</v>
      </c>
      <c r="X115">
        <v>33.229999999999997</v>
      </c>
      <c r="Y115">
        <v>32.15</v>
      </c>
      <c r="Z115">
        <v>268.45</v>
      </c>
      <c r="AA115">
        <v>6222.83</v>
      </c>
      <c r="AB115">
        <v>5141</v>
      </c>
      <c r="AC115">
        <v>1841</v>
      </c>
      <c r="AD115">
        <v>374500</v>
      </c>
      <c r="AE115">
        <v>32.15</v>
      </c>
      <c r="AF115">
        <v>176.75</v>
      </c>
      <c r="AG115">
        <v>32.409999999999997</v>
      </c>
      <c r="AH115">
        <v>3976</v>
      </c>
      <c r="AI115">
        <v>5861.8</v>
      </c>
      <c r="AJ115">
        <v>34618</v>
      </c>
      <c r="AK115">
        <v>32.68</v>
      </c>
      <c r="AL115">
        <v>61.9</v>
      </c>
      <c r="AM115">
        <v>32.68</v>
      </c>
      <c r="AN115">
        <v>33.799999999999997</v>
      </c>
      <c r="AO115">
        <v>126</v>
      </c>
      <c r="AP115">
        <v>33.51</v>
      </c>
      <c r="AQ115">
        <v>11689.3</v>
      </c>
      <c r="AR115">
        <v>518</v>
      </c>
      <c r="AS115">
        <v>32.68</v>
      </c>
      <c r="AT115">
        <v>53.52</v>
      </c>
      <c r="AU115">
        <v>325.64</v>
      </c>
      <c r="AV115">
        <v>3686.55</v>
      </c>
      <c r="AW115">
        <v>106.79</v>
      </c>
      <c r="AX115">
        <v>1721.3</v>
      </c>
      <c r="AY115">
        <v>121.21</v>
      </c>
      <c r="AZ115">
        <v>32.15</v>
      </c>
      <c r="BA115">
        <v>143.78</v>
      </c>
      <c r="BB115">
        <v>113.69</v>
      </c>
      <c r="BC115">
        <v>1651.3</v>
      </c>
      <c r="BD115">
        <v>171.85</v>
      </c>
      <c r="BE115">
        <v>43.44</v>
      </c>
      <c r="BF115">
        <v>32.950000000000003</v>
      </c>
      <c r="BG115">
        <v>32.409999999999997</v>
      </c>
      <c r="BH115">
        <v>407.05</v>
      </c>
      <c r="BI115">
        <v>32.68</v>
      </c>
      <c r="BJ115">
        <v>371.84</v>
      </c>
      <c r="BK115">
        <v>61.9</v>
      </c>
      <c r="BL115">
        <v>1193</v>
      </c>
      <c r="BM115">
        <v>1255.8</v>
      </c>
      <c r="BN115">
        <v>253.12</v>
      </c>
      <c r="BO115">
        <v>92.93</v>
      </c>
      <c r="BP115">
        <v>318.68</v>
      </c>
      <c r="BQ115">
        <v>39.54</v>
      </c>
      <c r="BR115">
        <v>25.22</v>
      </c>
      <c r="BS115">
        <v>823810</v>
      </c>
      <c r="BT115">
        <v>8507.66</v>
      </c>
      <c r="BU115" s="9" t="str">
        <f>WSP[[#This Row],[Tier]]&amp;" - "&amp;DOLLAR(WSP[[#This Row],[United States]],2)&amp;" USD"</f>
        <v>113 - $39.54 USD</v>
      </c>
    </row>
    <row r="116" spans="1:73" x14ac:dyDescent="0.25">
      <c r="A116">
        <v>114</v>
      </c>
      <c r="B116">
        <v>39.89</v>
      </c>
      <c r="C116">
        <v>3032.4</v>
      </c>
      <c r="D116">
        <v>373.8</v>
      </c>
      <c r="E116">
        <v>48.01</v>
      </c>
      <c r="F116">
        <v>33.24</v>
      </c>
      <c r="G116">
        <v>3311</v>
      </c>
      <c r="H116">
        <v>32.97</v>
      </c>
      <c r="I116">
        <v>71.099999999999994</v>
      </c>
      <c r="J116">
        <v>49.88</v>
      </c>
      <c r="K116">
        <v>39.89</v>
      </c>
      <c r="L116">
        <v>26880</v>
      </c>
      <c r="M116">
        <v>156.33000000000001</v>
      </c>
      <c r="N116">
        <v>109830</v>
      </c>
      <c r="O116">
        <v>19950</v>
      </c>
      <c r="P116">
        <v>191.52</v>
      </c>
      <c r="Q116">
        <v>33.81</v>
      </c>
      <c r="R116">
        <v>658.93</v>
      </c>
      <c r="S116">
        <v>240.8</v>
      </c>
      <c r="T116">
        <v>241.85</v>
      </c>
      <c r="U116">
        <v>33.24</v>
      </c>
      <c r="V116">
        <v>32.17</v>
      </c>
      <c r="W116">
        <v>33.24</v>
      </c>
      <c r="X116">
        <v>33.520000000000003</v>
      </c>
      <c r="Y116">
        <v>32.43</v>
      </c>
      <c r="Z116">
        <v>273</v>
      </c>
      <c r="AA116">
        <v>6277.95</v>
      </c>
      <c r="AB116">
        <v>5186</v>
      </c>
      <c r="AC116">
        <v>1848</v>
      </c>
      <c r="AD116">
        <v>378000</v>
      </c>
      <c r="AE116">
        <v>32.43</v>
      </c>
      <c r="AF116">
        <v>178.5</v>
      </c>
      <c r="AG116">
        <v>32.700000000000003</v>
      </c>
      <c r="AH116">
        <v>3990</v>
      </c>
      <c r="AI116">
        <v>5914.3</v>
      </c>
      <c r="AJ116">
        <v>34936</v>
      </c>
      <c r="AK116">
        <v>32.97</v>
      </c>
      <c r="AL116">
        <v>62.22</v>
      </c>
      <c r="AM116">
        <v>32.97</v>
      </c>
      <c r="AN116">
        <v>34.1</v>
      </c>
      <c r="AO116">
        <v>127</v>
      </c>
      <c r="AP116">
        <v>33.81</v>
      </c>
      <c r="AQ116">
        <v>11794.3</v>
      </c>
      <c r="AR116">
        <v>522.9</v>
      </c>
      <c r="AS116">
        <v>32.97</v>
      </c>
      <c r="AT116">
        <v>53.87</v>
      </c>
      <c r="AU116">
        <v>327.04000000000002</v>
      </c>
      <c r="AV116">
        <v>3719.8</v>
      </c>
      <c r="AW116">
        <v>107.73</v>
      </c>
      <c r="AX116">
        <v>1735.3</v>
      </c>
      <c r="AY116">
        <v>121.78</v>
      </c>
      <c r="AZ116">
        <v>32.43</v>
      </c>
      <c r="BA116">
        <v>145.04</v>
      </c>
      <c r="BB116">
        <v>114.71</v>
      </c>
      <c r="BC116">
        <v>1665.3</v>
      </c>
      <c r="BD116">
        <v>172.2</v>
      </c>
      <c r="BE116">
        <v>43.77</v>
      </c>
      <c r="BF116">
        <v>33.24</v>
      </c>
      <c r="BG116">
        <v>32.700000000000003</v>
      </c>
      <c r="BH116">
        <v>408.8</v>
      </c>
      <c r="BI116">
        <v>32.97</v>
      </c>
      <c r="BJ116">
        <v>374.64</v>
      </c>
      <c r="BK116">
        <v>62.22</v>
      </c>
      <c r="BL116">
        <v>1208</v>
      </c>
      <c r="BM116">
        <v>1266.3</v>
      </c>
      <c r="BN116">
        <v>255.36</v>
      </c>
      <c r="BO116">
        <v>94.15</v>
      </c>
      <c r="BP116">
        <v>321.64999999999998</v>
      </c>
      <c r="BQ116">
        <v>39.89</v>
      </c>
      <c r="BR116">
        <v>25.37</v>
      </c>
      <c r="BS116">
        <v>831102</v>
      </c>
      <c r="BT116">
        <v>8582.98</v>
      </c>
      <c r="BU116" s="9" t="str">
        <f>WSP[[#This Row],[Tier]]&amp;" - "&amp;DOLLAR(WSP[[#This Row],[United States]],2)&amp;" USD"</f>
        <v>114 - $39.89 USD</v>
      </c>
    </row>
    <row r="117" spans="1:73" x14ac:dyDescent="0.25">
      <c r="A117">
        <v>115</v>
      </c>
      <c r="B117">
        <v>40.24</v>
      </c>
      <c r="C117">
        <v>3059</v>
      </c>
      <c r="D117">
        <v>375.55</v>
      </c>
      <c r="E117">
        <v>48.49</v>
      </c>
      <c r="F117">
        <v>33.54</v>
      </c>
      <c r="G117">
        <v>3342.5</v>
      </c>
      <c r="H117">
        <v>33.26</v>
      </c>
      <c r="I117">
        <v>71.73</v>
      </c>
      <c r="J117">
        <v>50.31</v>
      </c>
      <c r="K117">
        <v>40.24</v>
      </c>
      <c r="L117">
        <v>27055</v>
      </c>
      <c r="M117">
        <v>157.71</v>
      </c>
      <c r="N117">
        <v>110180</v>
      </c>
      <c r="O117">
        <v>20125</v>
      </c>
      <c r="P117">
        <v>193.2</v>
      </c>
      <c r="Q117">
        <v>34.1</v>
      </c>
      <c r="R117">
        <v>664.71</v>
      </c>
      <c r="S117">
        <v>242.2</v>
      </c>
      <c r="T117">
        <v>244.13</v>
      </c>
      <c r="U117">
        <v>33.54</v>
      </c>
      <c r="V117">
        <v>32.450000000000003</v>
      </c>
      <c r="W117">
        <v>33.54</v>
      </c>
      <c r="X117">
        <v>33.82</v>
      </c>
      <c r="Y117">
        <v>32.72</v>
      </c>
      <c r="Z117">
        <v>277.55</v>
      </c>
      <c r="AA117">
        <v>6333.07</v>
      </c>
      <c r="AB117">
        <v>5232</v>
      </c>
      <c r="AC117">
        <v>1855</v>
      </c>
      <c r="AD117">
        <v>381500</v>
      </c>
      <c r="AE117">
        <v>32.72</v>
      </c>
      <c r="AF117">
        <v>180.25</v>
      </c>
      <c r="AG117">
        <v>32.99</v>
      </c>
      <c r="AH117">
        <v>4046</v>
      </c>
      <c r="AI117">
        <v>5966.8</v>
      </c>
      <c r="AJ117">
        <v>35255</v>
      </c>
      <c r="AK117">
        <v>33.26</v>
      </c>
      <c r="AL117">
        <v>62.55</v>
      </c>
      <c r="AM117">
        <v>33.26</v>
      </c>
      <c r="AN117">
        <v>34.4</v>
      </c>
      <c r="AO117">
        <v>128</v>
      </c>
      <c r="AP117">
        <v>34.1</v>
      </c>
      <c r="AQ117">
        <v>11899.3</v>
      </c>
      <c r="AR117">
        <v>527.79999999999995</v>
      </c>
      <c r="AS117">
        <v>33.26</v>
      </c>
      <c r="AT117">
        <v>54.22</v>
      </c>
      <c r="AU117">
        <v>328.44</v>
      </c>
      <c r="AV117">
        <v>3753.05</v>
      </c>
      <c r="AW117">
        <v>108.68</v>
      </c>
      <c r="AX117">
        <v>1749.3</v>
      </c>
      <c r="AY117">
        <v>122.35</v>
      </c>
      <c r="AZ117">
        <v>32.72</v>
      </c>
      <c r="BA117">
        <v>146.30000000000001</v>
      </c>
      <c r="BB117">
        <v>115.73</v>
      </c>
      <c r="BC117">
        <v>1679.3</v>
      </c>
      <c r="BD117">
        <v>172.55</v>
      </c>
      <c r="BE117">
        <v>44.09</v>
      </c>
      <c r="BF117">
        <v>33.54</v>
      </c>
      <c r="BG117">
        <v>32.99</v>
      </c>
      <c r="BH117">
        <v>410.55</v>
      </c>
      <c r="BI117">
        <v>33.26</v>
      </c>
      <c r="BJ117">
        <v>377.44</v>
      </c>
      <c r="BK117">
        <v>62.55</v>
      </c>
      <c r="BL117">
        <v>1223</v>
      </c>
      <c r="BM117">
        <v>1276.8</v>
      </c>
      <c r="BN117">
        <v>257.60000000000002</v>
      </c>
      <c r="BO117">
        <v>95.38</v>
      </c>
      <c r="BP117">
        <v>324.63</v>
      </c>
      <c r="BQ117">
        <v>40.24</v>
      </c>
      <c r="BR117">
        <v>25.52</v>
      </c>
      <c r="BS117">
        <v>838394</v>
      </c>
      <c r="BT117">
        <v>8658.2999999999993</v>
      </c>
      <c r="BU117" s="9" t="str">
        <f>WSP[[#This Row],[Tier]]&amp;" - "&amp;DOLLAR(WSP[[#This Row],[United States]],2)&amp;" USD"</f>
        <v>115 - $40.24 USD</v>
      </c>
    </row>
    <row r="118" spans="1:73" x14ac:dyDescent="0.25">
      <c r="A118">
        <v>116</v>
      </c>
      <c r="B118">
        <v>40.590000000000003</v>
      </c>
      <c r="C118">
        <v>3085.6</v>
      </c>
      <c r="D118">
        <v>377.3</v>
      </c>
      <c r="E118">
        <v>48.97</v>
      </c>
      <c r="F118">
        <v>33.83</v>
      </c>
      <c r="G118">
        <v>3374</v>
      </c>
      <c r="H118">
        <v>33.549999999999997</v>
      </c>
      <c r="I118">
        <v>72.36</v>
      </c>
      <c r="J118">
        <v>50.75</v>
      </c>
      <c r="K118">
        <v>40.590000000000003</v>
      </c>
      <c r="L118">
        <v>27230</v>
      </c>
      <c r="M118">
        <v>159.08000000000001</v>
      </c>
      <c r="N118">
        <v>110530</v>
      </c>
      <c r="O118">
        <v>20300</v>
      </c>
      <c r="P118">
        <v>194.88</v>
      </c>
      <c r="Q118">
        <v>34.4</v>
      </c>
      <c r="R118">
        <v>670.5</v>
      </c>
      <c r="S118">
        <v>243.6</v>
      </c>
      <c r="T118">
        <v>246.4</v>
      </c>
      <c r="U118">
        <v>33.83</v>
      </c>
      <c r="V118">
        <v>32.74</v>
      </c>
      <c r="W118">
        <v>33.83</v>
      </c>
      <c r="X118">
        <v>34.11</v>
      </c>
      <c r="Y118">
        <v>33</v>
      </c>
      <c r="Z118">
        <v>282.10000000000002</v>
      </c>
      <c r="AA118">
        <v>6388.19</v>
      </c>
      <c r="AB118">
        <v>5277</v>
      </c>
      <c r="AC118">
        <v>1862</v>
      </c>
      <c r="AD118">
        <v>385000</v>
      </c>
      <c r="AE118">
        <v>33</v>
      </c>
      <c r="AF118">
        <v>182</v>
      </c>
      <c r="AG118">
        <v>33.270000000000003</v>
      </c>
      <c r="AH118">
        <v>4060</v>
      </c>
      <c r="AI118">
        <v>6019.3</v>
      </c>
      <c r="AJ118">
        <v>35573</v>
      </c>
      <c r="AK118">
        <v>33.549999999999997</v>
      </c>
      <c r="AL118">
        <v>62.87</v>
      </c>
      <c r="AM118">
        <v>33.549999999999997</v>
      </c>
      <c r="AN118">
        <v>34.69</v>
      </c>
      <c r="AO118">
        <v>129</v>
      </c>
      <c r="AP118">
        <v>34.4</v>
      </c>
      <c r="AQ118">
        <v>12004.3</v>
      </c>
      <c r="AR118">
        <v>532.70000000000005</v>
      </c>
      <c r="AS118">
        <v>33.549999999999997</v>
      </c>
      <c r="AT118">
        <v>54.57</v>
      </c>
      <c r="AU118">
        <v>329.84</v>
      </c>
      <c r="AV118">
        <v>3786.3</v>
      </c>
      <c r="AW118">
        <v>109.62</v>
      </c>
      <c r="AX118">
        <v>1763.3</v>
      </c>
      <c r="AY118">
        <v>122.92</v>
      </c>
      <c r="AZ118">
        <v>33</v>
      </c>
      <c r="BA118">
        <v>147.56</v>
      </c>
      <c r="BB118">
        <v>116.74</v>
      </c>
      <c r="BC118">
        <v>1693.3</v>
      </c>
      <c r="BD118">
        <v>172.9</v>
      </c>
      <c r="BE118">
        <v>44.42</v>
      </c>
      <c r="BF118">
        <v>33.83</v>
      </c>
      <c r="BG118">
        <v>33.270000000000003</v>
      </c>
      <c r="BH118">
        <v>412.3</v>
      </c>
      <c r="BI118">
        <v>33.549999999999997</v>
      </c>
      <c r="BJ118">
        <v>380.24</v>
      </c>
      <c r="BK118">
        <v>62.87</v>
      </c>
      <c r="BL118">
        <v>1239</v>
      </c>
      <c r="BM118">
        <v>1287.3</v>
      </c>
      <c r="BN118">
        <v>259.83999999999997</v>
      </c>
      <c r="BO118">
        <v>96.6</v>
      </c>
      <c r="BP118">
        <v>327.60000000000002</v>
      </c>
      <c r="BQ118">
        <v>40.590000000000003</v>
      </c>
      <c r="BR118">
        <v>25.66</v>
      </c>
      <c r="BS118">
        <v>845685</v>
      </c>
      <c r="BT118">
        <v>8733.6200000000008</v>
      </c>
      <c r="BU118" s="9" t="str">
        <f>WSP[[#This Row],[Tier]]&amp;" - "&amp;DOLLAR(WSP[[#This Row],[United States]],2)&amp;" USD"</f>
        <v>116 - $40.59 USD</v>
      </c>
    </row>
    <row r="119" spans="1:73" x14ac:dyDescent="0.25">
      <c r="A119">
        <v>117</v>
      </c>
      <c r="B119">
        <v>40.94</v>
      </c>
      <c r="C119">
        <v>3112.2</v>
      </c>
      <c r="D119">
        <v>379.05</v>
      </c>
      <c r="E119">
        <v>49.45</v>
      </c>
      <c r="F119">
        <v>34.119999999999997</v>
      </c>
      <c r="G119">
        <v>3405.5</v>
      </c>
      <c r="H119">
        <v>33.840000000000003</v>
      </c>
      <c r="I119">
        <v>72.989999999999995</v>
      </c>
      <c r="J119">
        <v>51.19</v>
      </c>
      <c r="K119">
        <v>40.94</v>
      </c>
      <c r="L119">
        <v>27405</v>
      </c>
      <c r="M119">
        <v>160.46</v>
      </c>
      <c r="N119">
        <v>110880</v>
      </c>
      <c r="O119">
        <v>20475</v>
      </c>
      <c r="P119">
        <v>196.56</v>
      </c>
      <c r="Q119">
        <v>34.700000000000003</v>
      </c>
      <c r="R119">
        <v>676.28</v>
      </c>
      <c r="S119">
        <v>245</v>
      </c>
      <c r="T119">
        <v>248.68</v>
      </c>
      <c r="U119">
        <v>34.119999999999997</v>
      </c>
      <c r="V119">
        <v>33.020000000000003</v>
      </c>
      <c r="W119">
        <v>34.119999999999997</v>
      </c>
      <c r="X119">
        <v>34.409999999999997</v>
      </c>
      <c r="Y119">
        <v>33.29</v>
      </c>
      <c r="Z119">
        <v>286.64999999999998</v>
      </c>
      <c r="AA119">
        <v>6443.31</v>
      </c>
      <c r="AB119">
        <v>5323</v>
      </c>
      <c r="AC119">
        <v>1869</v>
      </c>
      <c r="AD119">
        <v>388500</v>
      </c>
      <c r="AE119">
        <v>33.29</v>
      </c>
      <c r="AF119">
        <v>183.75</v>
      </c>
      <c r="AG119">
        <v>33.56</v>
      </c>
      <c r="AH119">
        <v>4116</v>
      </c>
      <c r="AI119">
        <v>6071.8</v>
      </c>
      <c r="AJ119">
        <v>35891</v>
      </c>
      <c r="AK119">
        <v>33.840000000000003</v>
      </c>
      <c r="AL119">
        <v>63.19</v>
      </c>
      <c r="AM119">
        <v>33.840000000000003</v>
      </c>
      <c r="AN119">
        <v>34.99</v>
      </c>
      <c r="AO119">
        <v>130</v>
      </c>
      <c r="AP119">
        <v>34.700000000000003</v>
      </c>
      <c r="AQ119">
        <v>12109.3</v>
      </c>
      <c r="AR119">
        <v>537.6</v>
      </c>
      <c r="AS119">
        <v>33.840000000000003</v>
      </c>
      <c r="AT119">
        <v>54.92</v>
      </c>
      <c r="AU119">
        <v>331.24</v>
      </c>
      <c r="AV119">
        <v>3819.55</v>
      </c>
      <c r="AW119">
        <v>110.57</v>
      </c>
      <c r="AX119">
        <v>1777.3</v>
      </c>
      <c r="AY119">
        <v>123.49</v>
      </c>
      <c r="AZ119">
        <v>33.29</v>
      </c>
      <c r="BA119">
        <v>148.82</v>
      </c>
      <c r="BB119">
        <v>117.76</v>
      </c>
      <c r="BC119">
        <v>1707.3</v>
      </c>
      <c r="BD119">
        <v>173.25</v>
      </c>
      <c r="BE119">
        <v>44.75</v>
      </c>
      <c r="BF119">
        <v>34.119999999999997</v>
      </c>
      <c r="BG119">
        <v>33.56</v>
      </c>
      <c r="BH119">
        <v>414.05</v>
      </c>
      <c r="BI119">
        <v>33.840000000000003</v>
      </c>
      <c r="BJ119">
        <v>383.04</v>
      </c>
      <c r="BK119">
        <v>63.19</v>
      </c>
      <c r="BL119">
        <v>1254</v>
      </c>
      <c r="BM119">
        <v>1297.8</v>
      </c>
      <c r="BN119">
        <v>262.08</v>
      </c>
      <c r="BO119">
        <v>97.83</v>
      </c>
      <c r="BP119">
        <v>330.58</v>
      </c>
      <c r="BQ119">
        <v>40.94</v>
      </c>
      <c r="BR119">
        <v>25.81</v>
      </c>
      <c r="BS119">
        <v>852977</v>
      </c>
      <c r="BT119">
        <v>8808.94</v>
      </c>
      <c r="BU119" s="9" t="str">
        <f>WSP[[#This Row],[Tier]]&amp;" - "&amp;DOLLAR(WSP[[#This Row],[United States]],2)&amp;" USD"</f>
        <v>117 - $40.94 USD</v>
      </c>
    </row>
    <row r="120" spans="1:73" x14ac:dyDescent="0.25">
      <c r="A120">
        <v>118</v>
      </c>
      <c r="B120">
        <v>41.29</v>
      </c>
      <c r="C120">
        <v>3138.8</v>
      </c>
      <c r="D120">
        <v>380.8</v>
      </c>
      <c r="E120">
        <v>49.92</v>
      </c>
      <c r="F120">
        <v>34.409999999999997</v>
      </c>
      <c r="G120">
        <v>3437</v>
      </c>
      <c r="H120">
        <v>34.130000000000003</v>
      </c>
      <c r="I120">
        <v>73.62</v>
      </c>
      <c r="J120">
        <v>51.63</v>
      </c>
      <c r="K120">
        <v>41.29</v>
      </c>
      <c r="L120">
        <v>27580</v>
      </c>
      <c r="M120">
        <v>161.84</v>
      </c>
      <c r="N120">
        <v>111230</v>
      </c>
      <c r="O120">
        <v>20650</v>
      </c>
      <c r="P120">
        <v>198.24</v>
      </c>
      <c r="Q120">
        <v>34.99</v>
      </c>
      <c r="R120">
        <v>682.07</v>
      </c>
      <c r="S120">
        <v>246.4</v>
      </c>
      <c r="T120">
        <v>250.95</v>
      </c>
      <c r="U120">
        <v>34.409999999999997</v>
      </c>
      <c r="V120">
        <v>33.299999999999997</v>
      </c>
      <c r="W120">
        <v>34.409999999999997</v>
      </c>
      <c r="X120">
        <v>34.700000000000003</v>
      </c>
      <c r="Y120">
        <v>33.57</v>
      </c>
      <c r="Z120">
        <v>291.2</v>
      </c>
      <c r="AA120">
        <v>6498.43</v>
      </c>
      <c r="AB120">
        <v>5368</v>
      </c>
      <c r="AC120">
        <v>1876</v>
      </c>
      <c r="AD120">
        <v>392000</v>
      </c>
      <c r="AE120">
        <v>33.57</v>
      </c>
      <c r="AF120">
        <v>185.5</v>
      </c>
      <c r="AG120">
        <v>33.85</v>
      </c>
      <c r="AH120">
        <v>4130</v>
      </c>
      <c r="AI120">
        <v>6124.3</v>
      </c>
      <c r="AJ120">
        <v>36209</v>
      </c>
      <c r="AK120">
        <v>34.130000000000003</v>
      </c>
      <c r="AL120">
        <v>63.52</v>
      </c>
      <c r="AM120">
        <v>34.130000000000003</v>
      </c>
      <c r="AN120">
        <v>35.29</v>
      </c>
      <c r="AO120">
        <v>131</v>
      </c>
      <c r="AP120">
        <v>34.99</v>
      </c>
      <c r="AQ120">
        <v>12214.3</v>
      </c>
      <c r="AR120">
        <v>542.5</v>
      </c>
      <c r="AS120">
        <v>34.130000000000003</v>
      </c>
      <c r="AT120">
        <v>55.27</v>
      </c>
      <c r="AU120">
        <v>332.64</v>
      </c>
      <c r="AV120">
        <v>3852.8</v>
      </c>
      <c r="AW120">
        <v>111.51</v>
      </c>
      <c r="AX120">
        <v>1791.3</v>
      </c>
      <c r="AY120">
        <v>124.06</v>
      </c>
      <c r="AZ120">
        <v>33.57</v>
      </c>
      <c r="BA120">
        <v>150.08000000000001</v>
      </c>
      <c r="BB120">
        <v>118.77</v>
      </c>
      <c r="BC120">
        <v>1721.3</v>
      </c>
      <c r="BD120">
        <v>173.6</v>
      </c>
      <c r="BE120">
        <v>45.07</v>
      </c>
      <c r="BF120">
        <v>34.409999999999997</v>
      </c>
      <c r="BG120">
        <v>33.85</v>
      </c>
      <c r="BH120">
        <v>415.8</v>
      </c>
      <c r="BI120">
        <v>34.130000000000003</v>
      </c>
      <c r="BJ120">
        <v>385.84</v>
      </c>
      <c r="BK120">
        <v>63.52</v>
      </c>
      <c r="BL120">
        <v>1269</v>
      </c>
      <c r="BM120">
        <v>1308.3</v>
      </c>
      <c r="BN120">
        <v>264.32</v>
      </c>
      <c r="BO120">
        <v>99.05</v>
      </c>
      <c r="BP120">
        <v>333.55</v>
      </c>
      <c r="BQ120">
        <v>41.29</v>
      </c>
      <c r="BR120">
        <v>25.95</v>
      </c>
      <c r="BS120">
        <v>860269</v>
      </c>
      <c r="BT120">
        <v>8884.26</v>
      </c>
      <c r="BU120" s="9" t="str">
        <f>WSP[[#This Row],[Tier]]&amp;" - "&amp;DOLLAR(WSP[[#This Row],[United States]],2)&amp;" USD"</f>
        <v>118 - $41.29 USD</v>
      </c>
    </row>
    <row r="121" spans="1:73" x14ac:dyDescent="0.25">
      <c r="A121">
        <v>119</v>
      </c>
      <c r="B121">
        <v>41.64</v>
      </c>
      <c r="C121">
        <v>3165.4</v>
      </c>
      <c r="D121">
        <v>382.55</v>
      </c>
      <c r="E121">
        <v>50.4</v>
      </c>
      <c r="F121">
        <v>34.700000000000003</v>
      </c>
      <c r="G121">
        <v>3468.5</v>
      </c>
      <c r="H121">
        <v>34.42</v>
      </c>
      <c r="I121">
        <v>74.25</v>
      </c>
      <c r="J121">
        <v>52.06</v>
      </c>
      <c r="K121">
        <v>41.64</v>
      </c>
      <c r="L121">
        <v>27755</v>
      </c>
      <c r="M121">
        <v>163.22</v>
      </c>
      <c r="N121">
        <v>111580</v>
      </c>
      <c r="O121">
        <v>20825</v>
      </c>
      <c r="P121">
        <v>199.92</v>
      </c>
      <c r="Q121">
        <v>35.29</v>
      </c>
      <c r="R121">
        <v>687.85</v>
      </c>
      <c r="S121">
        <v>247.8</v>
      </c>
      <c r="T121">
        <v>253.23</v>
      </c>
      <c r="U121">
        <v>34.700000000000003</v>
      </c>
      <c r="V121">
        <v>33.58</v>
      </c>
      <c r="W121">
        <v>34.700000000000003</v>
      </c>
      <c r="X121">
        <v>34.99</v>
      </c>
      <c r="Y121">
        <v>33.86</v>
      </c>
      <c r="Z121">
        <v>295.75</v>
      </c>
      <c r="AA121">
        <v>6553.54</v>
      </c>
      <c r="AB121">
        <v>5414</v>
      </c>
      <c r="AC121">
        <v>1883</v>
      </c>
      <c r="AD121">
        <v>395500</v>
      </c>
      <c r="AE121">
        <v>33.86</v>
      </c>
      <c r="AF121">
        <v>187.25</v>
      </c>
      <c r="AG121">
        <v>34.130000000000003</v>
      </c>
      <c r="AH121">
        <v>4186</v>
      </c>
      <c r="AI121">
        <v>6176.8</v>
      </c>
      <c r="AJ121">
        <v>36527</v>
      </c>
      <c r="AK121">
        <v>34.42</v>
      </c>
      <c r="AL121">
        <v>63.84</v>
      </c>
      <c r="AM121">
        <v>34.42</v>
      </c>
      <c r="AN121">
        <v>35.590000000000003</v>
      </c>
      <c r="AO121">
        <v>132</v>
      </c>
      <c r="AP121">
        <v>35.29</v>
      </c>
      <c r="AQ121">
        <v>12319.3</v>
      </c>
      <c r="AR121">
        <v>547.4</v>
      </c>
      <c r="AS121">
        <v>34.42</v>
      </c>
      <c r="AT121">
        <v>55.62</v>
      </c>
      <c r="AU121">
        <v>334.04</v>
      </c>
      <c r="AV121">
        <v>3886.05</v>
      </c>
      <c r="AW121">
        <v>112.46</v>
      </c>
      <c r="AX121">
        <v>1805.3</v>
      </c>
      <c r="AY121">
        <v>124.63</v>
      </c>
      <c r="AZ121">
        <v>33.86</v>
      </c>
      <c r="BA121">
        <v>151.34</v>
      </c>
      <c r="BB121">
        <v>119.79</v>
      </c>
      <c r="BC121">
        <v>1735.3</v>
      </c>
      <c r="BD121">
        <v>173.95</v>
      </c>
      <c r="BE121">
        <v>45.4</v>
      </c>
      <c r="BF121">
        <v>34.700000000000003</v>
      </c>
      <c r="BG121">
        <v>34.130000000000003</v>
      </c>
      <c r="BH121">
        <v>417.55</v>
      </c>
      <c r="BI121">
        <v>34.42</v>
      </c>
      <c r="BJ121">
        <v>388.64</v>
      </c>
      <c r="BK121">
        <v>63.84</v>
      </c>
      <c r="BL121">
        <v>1285</v>
      </c>
      <c r="BM121">
        <v>1318.8</v>
      </c>
      <c r="BN121">
        <v>266.56</v>
      </c>
      <c r="BO121">
        <v>100.28</v>
      </c>
      <c r="BP121">
        <v>336.53</v>
      </c>
      <c r="BQ121">
        <v>41.64</v>
      </c>
      <c r="BR121">
        <v>26.1</v>
      </c>
      <c r="BS121">
        <v>867561</v>
      </c>
      <c r="BT121">
        <v>8959.58</v>
      </c>
      <c r="BU121" s="9" t="str">
        <f>WSP[[#This Row],[Tier]]&amp;" - "&amp;DOLLAR(WSP[[#This Row],[United States]],2)&amp;" USD"</f>
        <v>119 - $41.64 USD</v>
      </c>
    </row>
    <row r="122" spans="1:73" x14ac:dyDescent="0.25">
      <c r="A122">
        <v>120</v>
      </c>
      <c r="B122">
        <v>41.99</v>
      </c>
      <c r="C122">
        <v>3192</v>
      </c>
      <c r="D122">
        <v>384.3</v>
      </c>
      <c r="E122">
        <v>50.88</v>
      </c>
      <c r="F122">
        <v>34.99</v>
      </c>
      <c r="G122">
        <v>3500</v>
      </c>
      <c r="H122">
        <v>34.700000000000003</v>
      </c>
      <c r="I122">
        <v>74.88</v>
      </c>
      <c r="J122">
        <v>52.5</v>
      </c>
      <c r="K122">
        <v>41.99</v>
      </c>
      <c r="L122">
        <v>27930</v>
      </c>
      <c r="M122">
        <v>164.59</v>
      </c>
      <c r="N122">
        <v>111930</v>
      </c>
      <c r="O122">
        <v>21000</v>
      </c>
      <c r="P122">
        <v>201.6</v>
      </c>
      <c r="Q122">
        <v>35.590000000000003</v>
      </c>
      <c r="R122">
        <v>693.64</v>
      </c>
      <c r="S122">
        <v>249.2</v>
      </c>
      <c r="T122">
        <v>255.5</v>
      </c>
      <c r="U122">
        <v>34.99</v>
      </c>
      <c r="V122">
        <v>33.869999999999997</v>
      </c>
      <c r="W122">
        <v>34.99</v>
      </c>
      <c r="X122">
        <v>35.29</v>
      </c>
      <c r="Y122">
        <v>34.14</v>
      </c>
      <c r="Z122">
        <v>300.3</v>
      </c>
      <c r="AA122">
        <v>6608.66</v>
      </c>
      <c r="AB122">
        <v>5459</v>
      </c>
      <c r="AC122">
        <v>1890</v>
      </c>
      <c r="AD122">
        <v>399000</v>
      </c>
      <c r="AE122">
        <v>34.14</v>
      </c>
      <c r="AF122">
        <v>189</v>
      </c>
      <c r="AG122">
        <v>34.42</v>
      </c>
      <c r="AH122">
        <v>4200</v>
      </c>
      <c r="AI122">
        <v>6229.3</v>
      </c>
      <c r="AJ122">
        <v>36845</v>
      </c>
      <c r="AK122">
        <v>34.700000000000003</v>
      </c>
      <c r="AL122">
        <v>64.17</v>
      </c>
      <c r="AM122">
        <v>34.700000000000003</v>
      </c>
      <c r="AN122">
        <v>35.89</v>
      </c>
      <c r="AO122">
        <v>133</v>
      </c>
      <c r="AP122">
        <v>35.590000000000003</v>
      </c>
      <c r="AQ122">
        <v>12424.3</v>
      </c>
      <c r="AR122">
        <v>552.29999999999995</v>
      </c>
      <c r="AS122">
        <v>34.700000000000003</v>
      </c>
      <c r="AT122">
        <v>55.97</v>
      </c>
      <c r="AU122">
        <v>335.44</v>
      </c>
      <c r="AV122">
        <v>3919.3</v>
      </c>
      <c r="AW122">
        <v>113.4</v>
      </c>
      <c r="AX122">
        <v>1819.3</v>
      </c>
      <c r="AY122">
        <v>125.2</v>
      </c>
      <c r="AZ122">
        <v>34.14</v>
      </c>
      <c r="BA122">
        <v>152.6</v>
      </c>
      <c r="BB122">
        <v>120.81</v>
      </c>
      <c r="BC122">
        <v>1749.3</v>
      </c>
      <c r="BD122">
        <v>174.3</v>
      </c>
      <c r="BE122">
        <v>45.73</v>
      </c>
      <c r="BF122">
        <v>34.99</v>
      </c>
      <c r="BG122">
        <v>34.42</v>
      </c>
      <c r="BH122">
        <v>419.3</v>
      </c>
      <c r="BI122">
        <v>34.700000000000003</v>
      </c>
      <c r="BJ122">
        <v>391.44</v>
      </c>
      <c r="BK122">
        <v>64.17</v>
      </c>
      <c r="BL122">
        <v>1300</v>
      </c>
      <c r="BM122">
        <v>1329.3</v>
      </c>
      <c r="BN122">
        <v>268.8</v>
      </c>
      <c r="BO122">
        <v>101.5</v>
      </c>
      <c r="BP122">
        <v>339.5</v>
      </c>
      <c r="BQ122">
        <v>41.99</v>
      </c>
      <c r="BR122">
        <v>26.24</v>
      </c>
      <c r="BS122">
        <v>874853</v>
      </c>
      <c r="BT122">
        <v>9034.9</v>
      </c>
      <c r="BU122" s="9" t="str">
        <f>WSP[[#This Row],[Tier]]&amp;" - "&amp;DOLLAR(WSP[[#This Row],[United States]],2)&amp;" USD"</f>
        <v>120 - $41.99 USD</v>
      </c>
    </row>
    <row r="123" spans="1:73" x14ac:dyDescent="0.25">
      <c r="A123">
        <v>121</v>
      </c>
      <c r="B123">
        <v>42.34</v>
      </c>
      <c r="C123">
        <v>3218.6</v>
      </c>
      <c r="D123">
        <v>386.05</v>
      </c>
      <c r="E123">
        <v>51.35</v>
      </c>
      <c r="F123">
        <v>35.29</v>
      </c>
      <c r="G123">
        <v>3531.5</v>
      </c>
      <c r="H123">
        <v>34.99</v>
      </c>
      <c r="I123">
        <v>75.510000000000005</v>
      </c>
      <c r="J123">
        <v>52.94</v>
      </c>
      <c r="K123">
        <v>42.34</v>
      </c>
      <c r="L123">
        <v>28105</v>
      </c>
      <c r="M123">
        <v>165.97</v>
      </c>
      <c r="N123">
        <v>112280</v>
      </c>
      <c r="O123">
        <v>21175</v>
      </c>
      <c r="P123">
        <v>203.28</v>
      </c>
      <c r="Q123">
        <v>35.880000000000003</v>
      </c>
      <c r="R123">
        <v>699.42</v>
      </c>
      <c r="S123">
        <v>250.6</v>
      </c>
      <c r="T123">
        <v>257.77999999999997</v>
      </c>
      <c r="U123">
        <v>35.29</v>
      </c>
      <c r="V123">
        <v>34.15</v>
      </c>
      <c r="W123">
        <v>35.29</v>
      </c>
      <c r="X123">
        <v>35.58</v>
      </c>
      <c r="Y123">
        <v>34.43</v>
      </c>
      <c r="Z123">
        <v>304.85000000000002</v>
      </c>
      <c r="AA123">
        <v>6663.78</v>
      </c>
      <c r="AB123">
        <v>5505</v>
      </c>
      <c r="AC123">
        <v>1897</v>
      </c>
      <c r="AD123">
        <v>402500</v>
      </c>
      <c r="AE123">
        <v>34.43</v>
      </c>
      <c r="AF123">
        <v>190.75</v>
      </c>
      <c r="AG123">
        <v>34.71</v>
      </c>
      <c r="AH123">
        <v>4256</v>
      </c>
      <c r="AI123">
        <v>6281.8</v>
      </c>
      <c r="AJ123">
        <v>37164</v>
      </c>
      <c r="AK123">
        <v>34.99</v>
      </c>
      <c r="AL123">
        <v>64.489999999999995</v>
      </c>
      <c r="AM123">
        <v>34.99</v>
      </c>
      <c r="AN123">
        <v>36.19</v>
      </c>
      <c r="AO123">
        <v>134</v>
      </c>
      <c r="AP123">
        <v>35.880000000000003</v>
      </c>
      <c r="AQ123">
        <v>12529.3</v>
      </c>
      <c r="AR123">
        <v>557.20000000000005</v>
      </c>
      <c r="AS123">
        <v>34.99</v>
      </c>
      <c r="AT123">
        <v>56.32</v>
      </c>
      <c r="AU123">
        <v>336.84</v>
      </c>
      <c r="AV123">
        <v>3952.55</v>
      </c>
      <c r="AW123">
        <v>114.35</v>
      </c>
      <c r="AX123">
        <v>1833.3</v>
      </c>
      <c r="AY123">
        <v>125.77</v>
      </c>
      <c r="AZ123">
        <v>34.43</v>
      </c>
      <c r="BA123">
        <v>153.86000000000001</v>
      </c>
      <c r="BB123">
        <v>121.82</v>
      </c>
      <c r="BC123">
        <v>1763.3</v>
      </c>
      <c r="BD123">
        <v>174.65</v>
      </c>
      <c r="BE123">
        <v>46.06</v>
      </c>
      <c r="BF123">
        <v>35.29</v>
      </c>
      <c r="BG123">
        <v>34.71</v>
      </c>
      <c r="BH123">
        <v>421.05</v>
      </c>
      <c r="BI123">
        <v>34.99</v>
      </c>
      <c r="BJ123">
        <v>394.24</v>
      </c>
      <c r="BK123">
        <v>64.489999999999995</v>
      </c>
      <c r="BL123">
        <v>1315</v>
      </c>
      <c r="BM123">
        <v>1339.8</v>
      </c>
      <c r="BN123">
        <v>271.04000000000002</v>
      </c>
      <c r="BO123">
        <v>102.73</v>
      </c>
      <c r="BP123">
        <v>342.48</v>
      </c>
      <c r="BQ123">
        <v>42.34</v>
      </c>
      <c r="BR123">
        <v>26.39</v>
      </c>
      <c r="BS123">
        <v>882145</v>
      </c>
      <c r="BT123">
        <v>9110.2199999999993</v>
      </c>
      <c r="BU123" s="9" t="str">
        <f>WSP[[#This Row],[Tier]]&amp;" - "&amp;DOLLAR(WSP[[#This Row],[United States]],2)&amp;" USD"</f>
        <v>121 - $42.34 USD</v>
      </c>
    </row>
    <row r="124" spans="1:73" x14ac:dyDescent="0.25">
      <c r="A124">
        <v>122</v>
      </c>
      <c r="B124">
        <v>42.69</v>
      </c>
      <c r="C124">
        <v>3245.2</v>
      </c>
      <c r="D124">
        <v>387.8</v>
      </c>
      <c r="E124">
        <v>51.83</v>
      </c>
      <c r="F124">
        <v>35.58</v>
      </c>
      <c r="G124">
        <v>3563</v>
      </c>
      <c r="H124">
        <v>35.28</v>
      </c>
      <c r="I124">
        <v>76.13</v>
      </c>
      <c r="J124">
        <v>53.38</v>
      </c>
      <c r="K124">
        <v>42.69</v>
      </c>
      <c r="L124">
        <v>28280</v>
      </c>
      <c r="M124">
        <v>167.35</v>
      </c>
      <c r="N124">
        <v>112630</v>
      </c>
      <c r="O124">
        <v>21350</v>
      </c>
      <c r="P124">
        <v>204.96</v>
      </c>
      <c r="Q124">
        <v>36.18</v>
      </c>
      <c r="R124">
        <v>705.21</v>
      </c>
      <c r="S124">
        <v>252</v>
      </c>
      <c r="T124">
        <v>260.05</v>
      </c>
      <c r="U124">
        <v>35.58</v>
      </c>
      <c r="V124">
        <v>34.43</v>
      </c>
      <c r="W124">
        <v>35.58</v>
      </c>
      <c r="X124">
        <v>35.880000000000003</v>
      </c>
      <c r="Y124">
        <v>34.71</v>
      </c>
      <c r="Z124">
        <v>309.39999999999998</v>
      </c>
      <c r="AA124">
        <v>6718.9</v>
      </c>
      <c r="AB124">
        <v>5550</v>
      </c>
      <c r="AC124">
        <v>1904</v>
      </c>
      <c r="AD124">
        <v>406000</v>
      </c>
      <c r="AE124">
        <v>34.71</v>
      </c>
      <c r="AF124">
        <v>192.5</v>
      </c>
      <c r="AG124">
        <v>34.99</v>
      </c>
      <c r="AH124">
        <v>4270</v>
      </c>
      <c r="AI124">
        <v>6334.3</v>
      </c>
      <c r="AJ124">
        <v>37482</v>
      </c>
      <c r="AK124">
        <v>35.28</v>
      </c>
      <c r="AL124">
        <v>64.81</v>
      </c>
      <c r="AM124">
        <v>35.28</v>
      </c>
      <c r="AN124">
        <v>36.49</v>
      </c>
      <c r="AO124">
        <v>135</v>
      </c>
      <c r="AP124">
        <v>36.18</v>
      </c>
      <c r="AQ124">
        <v>12634.3</v>
      </c>
      <c r="AR124">
        <v>562.1</v>
      </c>
      <c r="AS124">
        <v>35.28</v>
      </c>
      <c r="AT124">
        <v>56.67</v>
      </c>
      <c r="AU124">
        <v>338.24</v>
      </c>
      <c r="AV124">
        <v>3985.8</v>
      </c>
      <c r="AW124">
        <v>115.29</v>
      </c>
      <c r="AX124">
        <v>1847.3</v>
      </c>
      <c r="AY124">
        <v>126.34</v>
      </c>
      <c r="AZ124">
        <v>34.71</v>
      </c>
      <c r="BA124">
        <v>155.12</v>
      </c>
      <c r="BB124">
        <v>122.84</v>
      </c>
      <c r="BC124">
        <v>1777.3</v>
      </c>
      <c r="BD124">
        <v>175</v>
      </c>
      <c r="BE124">
        <v>46.38</v>
      </c>
      <c r="BF124">
        <v>35.58</v>
      </c>
      <c r="BG124">
        <v>34.99</v>
      </c>
      <c r="BH124">
        <v>422.8</v>
      </c>
      <c r="BI124">
        <v>35.28</v>
      </c>
      <c r="BJ124">
        <v>397.04</v>
      </c>
      <c r="BK124">
        <v>64.81</v>
      </c>
      <c r="BL124">
        <v>1331</v>
      </c>
      <c r="BM124">
        <v>1350.3</v>
      </c>
      <c r="BN124">
        <v>273.27999999999997</v>
      </c>
      <c r="BO124">
        <v>103.95</v>
      </c>
      <c r="BP124">
        <v>345.45</v>
      </c>
      <c r="BQ124">
        <v>42.69</v>
      </c>
      <c r="BR124">
        <v>26.54</v>
      </c>
      <c r="BS124">
        <v>889437</v>
      </c>
      <c r="BT124">
        <v>9185.5400000000009</v>
      </c>
      <c r="BU124" s="9" t="str">
        <f>WSP[[#This Row],[Tier]]&amp;" - "&amp;DOLLAR(WSP[[#This Row],[United States]],2)&amp;" USD"</f>
        <v>122 - $42.69 USD</v>
      </c>
    </row>
    <row r="125" spans="1:73" x14ac:dyDescent="0.25">
      <c r="A125">
        <v>123</v>
      </c>
      <c r="B125">
        <v>43.04</v>
      </c>
      <c r="C125">
        <v>3271.8</v>
      </c>
      <c r="D125">
        <v>389.55</v>
      </c>
      <c r="E125">
        <v>52.31</v>
      </c>
      <c r="F125">
        <v>35.869999999999997</v>
      </c>
      <c r="G125">
        <v>3594.5</v>
      </c>
      <c r="H125">
        <v>35.57</v>
      </c>
      <c r="I125">
        <v>76.760000000000005</v>
      </c>
      <c r="J125">
        <v>53.81</v>
      </c>
      <c r="K125">
        <v>43.04</v>
      </c>
      <c r="L125">
        <v>28455</v>
      </c>
      <c r="M125">
        <v>168.73</v>
      </c>
      <c r="N125">
        <v>112980</v>
      </c>
      <c r="O125">
        <v>21525</v>
      </c>
      <c r="P125">
        <v>206.64</v>
      </c>
      <c r="Q125">
        <v>36.479999999999997</v>
      </c>
      <c r="R125">
        <v>710.99</v>
      </c>
      <c r="S125">
        <v>253.4</v>
      </c>
      <c r="T125">
        <v>262.33</v>
      </c>
      <c r="U125">
        <v>35.869999999999997</v>
      </c>
      <c r="V125">
        <v>34.71</v>
      </c>
      <c r="W125">
        <v>35.869999999999997</v>
      </c>
      <c r="X125">
        <v>36.17</v>
      </c>
      <c r="Y125">
        <v>34.99</v>
      </c>
      <c r="Z125">
        <v>313.95</v>
      </c>
      <c r="AA125">
        <v>6774.02</v>
      </c>
      <c r="AB125">
        <v>5596</v>
      </c>
      <c r="AC125">
        <v>1911</v>
      </c>
      <c r="AD125">
        <v>409500</v>
      </c>
      <c r="AE125">
        <v>34.99</v>
      </c>
      <c r="AF125">
        <v>194.25</v>
      </c>
      <c r="AG125">
        <v>35.28</v>
      </c>
      <c r="AH125">
        <v>4326</v>
      </c>
      <c r="AI125">
        <v>6386.8</v>
      </c>
      <c r="AJ125">
        <v>37800</v>
      </c>
      <c r="AK125">
        <v>35.57</v>
      </c>
      <c r="AL125">
        <v>65.14</v>
      </c>
      <c r="AM125">
        <v>35.57</v>
      </c>
      <c r="AN125">
        <v>36.79</v>
      </c>
      <c r="AO125">
        <v>137</v>
      </c>
      <c r="AP125">
        <v>36.479999999999997</v>
      </c>
      <c r="AQ125">
        <v>12739.3</v>
      </c>
      <c r="AR125">
        <v>567</v>
      </c>
      <c r="AS125">
        <v>35.57</v>
      </c>
      <c r="AT125">
        <v>57.02</v>
      </c>
      <c r="AU125">
        <v>339.64</v>
      </c>
      <c r="AV125">
        <v>4019.05</v>
      </c>
      <c r="AW125">
        <v>116.24</v>
      </c>
      <c r="AX125">
        <v>1861.3</v>
      </c>
      <c r="AY125">
        <v>126.9</v>
      </c>
      <c r="AZ125">
        <v>34.99</v>
      </c>
      <c r="BA125">
        <v>156.38</v>
      </c>
      <c r="BB125">
        <v>123.85</v>
      </c>
      <c r="BC125">
        <v>1791.3</v>
      </c>
      <c r="BD125">
        <v>175.35</v>
      </c>
      <c r="BE125">
        <v>46.71</v>
      </c>
      <c r="BF125">
        <v>35.869999999999997</v>
      </c>
      <c r="BG125">
        <v>35.28</v>
      </c>
      <c r="BH125">
        <v>424.55</v>
      </c>
      <c r="BI125">
        <v>35.57</v>
      </c>
      <c r="BJ125">
        <v>399.84</v>
      </c>
      <c r="BK125">
        <v>65.14</v>
      </c>
      <c r="BL125">
        <v>1346</v>
      </c>
      <c r="BM125">
        <v>1360.8</v>
      </c>
      <c r="BN125">
        <v>275.52</v>
      </c>
      <c r="BO125">
        <v>105.18</v>
      </c>
      <c r="BP125">
        <v>348.43</v>
      </c>
      <c r="BQ125">
        <v>43.04</v>
      </c>
      <c r="BR125">
        <v>26.68</v>
      </c>
      <c r="BS125">
        <v>896729</v>
      </c>
      <c r="BT125">
        <v>9260.86</v>
      </c>
      <c r="BU125" s="9" t="str">
        <f>WSP[[#This Row],[Tier]]&amp;" - "&amp;DOLLAR(WSP[[#This Row],[United States]],2)&amp;" USD"</f>
        <v>123 - $43.04 USD</v>
      </c>
    </row>
    <row r="126" spans="1:73" x14ac:dyDescent="0.25">
      <c r="A126">
        <v>124</v>
      </c>
      <c r="B126">
        <v>43.39</v>
      </c>
      <c r="C126">
        <v>3298.4</v>
      </c>
      <c r="D126">
        <v>391.3</v>
      </c>
      <c r="E126">
        <v>52.79</v>
      </c>
      <c r="F126">
        <v>36.159999999999997</v>
      </c>
      <c r="G126">
        <v>3626</v>
      </c>
      <c r="H126">
        <v>35.86</v>
      </c>
      <c r="I126">
        <v>77.39</v>
      </c>
      <c r="J126">
        <v>54.25</v>
      </c>
      <c r="K126">
        <v>43.39</v>
      </c>
      <c r="L126">
        <v>28630</v>
      </c>
      <c r="M126">
        <v>170.1</v>
      </c>
      <c r="N126">
        <v>113330</v>
      </c>
      <c r="O126">
        <v>21700</v>
      </c>
      <c r="P126">
        <v>208.32</v>
      </c>
      <c r="Q126">
        <v>36.770000000000003</v>
      </c>
      <c r="R126">
        <v>716.78</v>
      </c>
      <c r="S126">
        <v>254.8</v>
      </c>
      <c r="T126">
        <v>264.60000000000002</v>
      </c>
      <c r="U126">
        <v>36.159999999999997</v>
      </c>
      <c r="V126">
        <v>34.99</v>
      </c>
      <c r="W126">
        <v>36.159999999999997</v>
      </c>
      <c r="X126">
        <v>36.46</v>
      </c>
      <c r="Y126">
        <v>35.28</v>
      </c>
      <c r="Z126">
        <v>318.5</v>
      </c>
      <c r="AA126">
        <v>6829.13</v>
      </c>
      <c r="AB126">
        <v>5641</v>
      </c>
      <c r="AC126">
        <v>1918</v>
      </c>
      <c r="AD126">
        <v>413000</v>
      </c>
      <c r="AE126">
        <v>35.28</v>
      </c>
      <c r="AF126">
        <v>196</v>
      </c>
      <c r="AG126">
        <v>35.57</v>
      </c>
      <c r="AH126">
        <v>4340</v>
      </c>
      <c r="AI126">
        <v>6439.3</v>
      </c>
      <c r="AJ126">
        <v>38118</v>
      </c>
      <c r="AK126">
        <v>35.86</v>
      </c>
      <c r="AL126">
        <v>65.459999999999994</v>
      </c>
      <c r="AM126">
        <v>35.86</v>
      </c>
      <c r="AN126">
        <v>37.090000000000003</v>
      </c>
      <c r="AO126">
        <v>137</v>
      </c>
      <c r="AP126">
        <v>36.770000000000003</v>
      </c>
      <c r="AQ126">
        <v>12844.3</v>
      </c>
      <c r="AR126">
        <v>571.9</v>
      </c>
      <c r="AS126">
        <v>35.86</v>
      </c>
      <c r="AT126">
        <v>57.37</v>
      </c>
      <c r="AU126">
        <v>341.04</v>
      </c>
      <c r="AV126">
        <v>4052.3</v>
      </c>
      <c r="AW126">
        <v>117.18</v>
      </c>
      <c r="AX126">
        <v>1875.3</v>
      </c>
      <c r="AY126">
        <v>127.47</v>
      </c>
      <c r="AZ126">
        <v>35.28</v>
      </c>
      <c r="BA126">
        <v>157.63999999999999</v>
      </c>
      <c r="BB126">
        <v>124.87</v>
      </c>
      <c r="BC126">
        <v>1805.3</v>
      </c>
      <c r="BD126">
        <v>175.7</v>
      </c>
      <c r="BE126">
        <v>47.04</v>
      </c>
      <c r="BF126">
        <v>36.159999999999997</v>
      </c>
      <c r="BG126">
        <v>35.57</v>
      </c>
      <c r="BH126">
        <v>426.3</v>
      </c>
      <c r="BI126">
        <v>35.86</v>
      </c>
      <c r="BJ126">
        <v>402.64</v>
      </c>
      <c r="BK126">
        <v>65.459999999999994</v>
      </c>
      <c r="BL126">
        <v>1361</v>
      </c>
      <c r="BM126">
        <v>1371.3</v>
      </c>
      <c r="BN126">
        <v>277.76</v>
      </c>
      <c r="BO126">
        <v>106.4</v>
      </c>
      <c r="BP126">
        <v>351.4</v>
      </c>
      <c r="BQ126">
        <v>43.39</v>
      </c>
      <c r="BR126">
        <v>26.83</v>
      </c>
      <c r="BS126">
        <v>904021</v>
      </c>
      <c r="BT126">
        <v>9336.18</v>
      </c>
      <c r="BU126" s="9" t="str">
        <f>WSP[[#This Row],[Tier]]&amp;" - "&amp;DOLLAR(WSP[[#This Row],[United States]],2)&amp;" USD"</f>
        <v>124 - $43.39 USD</v>
      </c>
    </row>
    <row r="127" spans="1:73" x14ac:dyDescent="0.25">
      <c r="A127">
        <v>125</v>
      </c>
      <c r="B127">
        <v>43.74</v>
      </c>
      <c r="C127">
        <v>3325</v>
      </c>
      <c r="D127">
        <v>393.05</v>
      </c>
      <c r="E127">
        <v>53.26</v>
      </c>
      <c r="F127">
        <v>36.450000000000003</v>
      </c>
      <c r="G127">
        <v>3657.5</v>
      </c>
      <c r="H127">
        <v>36.15</v>
      </c>
      <c r="I127">
        <v>78.02</v>
      </c>
      <c r="J127">
        <v>54.69</v>
      </c>
      <c r="K127">
        <v>43.74</v>
      </c>
      <c r="L127">
        <v>28805</v>
      </c>
      <c r="M127">
        <v>171.48</v>
      </c>
      <c r="N127">
        <v>113680</v>
      </c>
      <c r="O127">
        <v>21875</v>
      </c>
      <c r="P127">
        <v>210</v>
      </c>
      <c r="Q127">
        <v>37.07</v>
      </c>
      <c r="R127">
        <v>722.56</v>
      </c>
      <c r="S127">
        <v>256.2</v>
      </c>
      <c r="T127">
        <v>266.88</v>
      </c>
      <c r="U127">
        <v>36.450000000000003</v>
      </c>
      <c r="V127">
        <v>35.28</v>
      </c>
      <c r="W127">
        <v>36.450000000000003</v>
      </c>
      <c r="X127">
        <v>36.76</v>
      </c>
      <c r="Y127">
        <v>35.56</v>
      </c>
      <c r="Z127">
        <v>323.05</v>
      </c>
      <c r="AA127">
        <v>6884.25</v>
      </c>
      <c r="AB127">
        <v>5687</v>
      </c>
      <c r="AC127">
        <v>1925</v>
      </c>
      <c r="AD127">
        <v>416500</v>
      </c>
      <c r="AE127">
        <v>35.56</v>
      </c>
      <c r="AF127">
        <v>197.75</v>
      </c>
      <c r="AG127">
        <v>35.85</v>
      </c>
      <c r="AH127">
        <v>4396</v>
      </c>
      <c r="AI127">
        <v>6491.8</v>
      </c>
      <c r="AJ127">
        <v>38436</v>
      </c>
      <c r="AK127">
        <v>36.15</v>
      </c>
      <c r="AL127">
        <v>65.790000000000006</v>
      </c>
      <c r="AM127">
        <v>36.15</v>
      </c>
      <c r="AN127">
        <v>37.39</v>
      </c>
      <c r="AO127">
        <v>139</v>
      </c>
      <c r="AP127">
        <v>37.07</v>
      </c>
      <c r="AQ127">
        <v>12949.3</v>
      </c>
      <c r="AR127">
        <v>576.79999999999995</v>
      </c>
      <c r="AS127">
        <v>36.15</v>
      </c>
      <c r="AT127">
        <v>57.72</v>
      </c>
      <c r="AU127">
        <v>342.44</v>
      </c>
      <c r="AV127">
        <v>4085.55</v>
      </c>
      <c r="AW127">
        <v>118.13</v>
      </c>
      <c r="AX127">
        <v>1889.3</v>
      </c>
      <c r="AY127">
        <v>128.04</v>
      </c>
      <c r="AZ127">
        <v>35.56</v>
      </c>
      <c r="BA127">
        <v>158.9</v>
      </c>
      <c r="BB127">
        <v>125.89</v>
      </c>
      <c r="BC127">
        <v>1819.3</v>
      </c>
      <c r="BD127">
        <v>176.05</v>
      </c>
      <c r="BE127">
        <v>47.36</v>
      </c>
      <c r="BF127">
        <v>36.450000000000003</v>
      </c>
      <c r="BG127">
        <v>35.85</v>
      </c>
      <c r="BH127">
        <v>428.05</v>
      </c>
      <c r="BI127">
        <v>36.15</v>
      </c>
      <c r="BJ127">
        <v>405.44</v>
      </c>
      <c r="BK127">
        <v>65.790000000000006</v>
      </c>
      <c r="BL127">
        <v>1377</v>
      </c>
      <c r="BM127">
        <v>1381.8</v>
      </c>
      <c r="BN127">
        <v>280</v>
      </c>
      <c r="BO127">
        <v>107.63</v>
      </c>
      <c r="BP127">
        <v>354.38</v>
      </c>
      <c r="BQ127">
        <v>43.74</v>
      </c>
      <c r="BR127">
        <v>26.97</v>
      </c>
      <c r="BS127">
        <v>911313</v>
      </c>
      <c r="BT127">
        <v>9411.5</v>
      </c>
      <c r="BU127" s="9" t="str">
        <f>WSP[[#This Row],[Tier]]&amp;" - "&amp;DOLLAR(WSP[[#This Row],[United States]],2)&amp;" USD"</f>
        <v>125 - $43.74 USD</v>
      </c>
    </row>
    <row r="128" spans="1:73" x14ac:dyDescent="0.25">
      <c r="A128">
        <v>126</v>
      </c>
      <c r="B128">
        <v>44.09</v>
      </c>
      <c r="C128">
        <v>3351.6</v>
      </c>
      <c r="D128">
        <v>394.8</v>
      </c>
      <c r="E128">
        <v>54.06</v>
      </c>
      <c r="F128">
        <v>36.74</v>
      </c>
      <c r="G128">
        <v>3689</v>
      </c>
      <c r="H128">
        <v>36.44</v>
      </c>
      <c r="I128">
        <v>78.650000000000006</v>
      </c>
      <c r="J128">
        <v>55.13</v>
      </c>
      <c r="K128">
        <v>44.09</v>
      </c>
      <c r="L128">
        <v>28980</v>
      </c>
      <c r="M128">
        <v>172.86</v>
      </c>
      <c r="N128">
        <v>114030</v>
      </c>
      <c r="O128">
        <v>22050</v>
      </c>
      <c r="P128">
        <v>211.68</v>
      </c>
      <c r="Q128">
        <v>37.369999999999997</v>
      </c>
      <c r="R128">
        <v>728.35</v>
      </c>
      <c r="S128">
        <v>257.60000000000002</v>
      </c>
      <c r="T128">
        <v>269.14999999999998</v>
      </c>
      <c r="U128">
        <v>36.74</v>
      </c>
      <c r="V128">
        <v>35.56</v>
      </c>
      <c r="W128">
        <v>36.74</v>
      </c>
      <c r="X128">
        <v>37.049999999999997</v>
      </c>
      <c r="Y128">
        <v>35.85</v>
      </c>
      <c r="Z128">
        <v>327.60000000000002</v>
      </c>
      <c r="AA128">
        <v>6939.37</v>
      </c>
      <c r="AB128">
        <v>5732</v>
      </c>
      <c r="AC128">
        <v>1932</v>
      </c>
      <c r="AD128">
        <v>420000</v>
      </c>
      <c r="AE128">
        <v>35.85</v>
      </c>
      <c r="AF128">
        <v>199.5</v>
      </c>
      <c r="AG128">
        <v>36.14</v>
      </c>
      <c r="AH128">
        <v>4410</v>
      </c>
      <c r="AI128">
        <v>6544.3</v>
      </c>
      <c r="AJ128">
        <v>38755</v>
      </c>
      <c r="AK128">
        <v>36.44</v>
      </c>
      <c r="AL128">
        <v>66.11</v>
      </c>
      <c r="AM128">
        <v>36.44</v>
      </c>
      <c r="AN128">
        <v>37.69</v>
      </c>
      <c r="AO128">
        <v>139</v>
      </c>
      <c r="AP128">
        <v>37.369999999999997</v>
      </c>
      <c r="AQ128">
        <v>13054.3</v>
      </c>
      <c r="AR128">
        <v>581.70000000000005</v>
      </c>
      <c r="AS128">
        <v>36.44</v>
      </c>
      <c r="AT128">
        <v>58.07</v>
      </c>
      <c r="AU128">
        <v>343.84</v>
      </c>
      <c r="AV128">
        <v>4118.8</v>
      </c>
      <c r="AW128">
        <v>119.07</v>
      </c>
      <c r="AX128">
        <v>1903.3</v>
      </c>
      <c r="AY128">
        <v>128.61000000000001</v>
      </c>
      <c r="AZ128">
        <v>35.85</v>
      </c>
      <c r="BA128">
        <v>160.16</v>
      </c>
      <c r="BB128">
        <v>126.9</v>
      </c>
      <c r="BC128">
        <v>1833.3</v>
      </c>
      <c r="BD128">
        <v>176.4</v>
      </c>
      <c r="BE128">
        <v>47.69</v>
      </c>
      <c r="BF128">
        <v>36.74</v>
      </c>
      <c r="BG128">
        <v>36.14</v>
      </c>
      <c r="BH128">
        <v>429.8</v>
      </c>
      <c r="BI128">
        <v>36.44</v>
      </c>
      <c r="BJ128">
        <v>408.24</v>
      </c>
      <c r="BK128">
        <v>66.11</v>
      </c>
      <c r="BL128">
        <v>1392</v>
      </c>
      <c r="BM128">
        <v>1392.3</v>
      </c>
      <c r="BN128">
        <v>282.24</v>
      </c>
      <c r="BO128">
        <v>108.85</v>
      </c>
      <c r="BP128">
        <v>357.35</v>
      </c>
      <c r="BQ128">
        <v>44.09</v>
      </c>
      <c r="BR128">
        <v>27.12</v>
      </c>
      <c r="BS128">
        <v>918604</v>
      </c>
      <c r="BT128">
        <v>9486.82</v>
      </c>
      <c r="BU128" s="9" t="str">
        <f>WSP[[#This Row],[Tier]]&amp;" - "&amp;DOLLAR(WSP[[#This Row],[United States]],2)&amp;" USD"</f>
        <v>126 - $44.09 USD</v>
      </c>
    </row>
    <row r="129" spans="1:73" x14ac:dyDescent="0.25">
      <c r="A129">
        <v>127</v>
      </c>
      <c r="B129">
        <v>44.44</v>
      </c>
      <c r="C129">
        <v>3378.2</v>
      </c>
      <c r="D129">
        <v>396.55</v>
      </c>
      <c r="E129">
        <v>54.22</v>
      </c>
      <c r="F129">
        <v>37.04</v>
      </c>
      <c r="G129">
        <v>3720.5</v>
      </c>
      <c r="H129">
        <v>36.729999999999997</v>
      </c>
      <c r="I129">
        <v>79.28</v>
      </c>
      <c r="J129">
        <v>55.56</v>
      </c>
      <c r="K129">
        <v>44.44</v>
      </c>
      <c r="L129">
        <v>29155</v>
      </c>
      <c r="M129">
        <v>174.24</v>
      </c>
      <c r="N129">
        <v>114380</v>
      </c>
      <c r="O129">
        <v>22225</v>
      </c>
      <c r="P129">
        <v>213.36</v>
      </c>
      <c r="Q129">
        <v>37.659999999999997</v>
      </c>
      <c r="R129">
        <v>734.13</v>
      </c>
      <c r="S129">
        <v>259</v>
      </c>
      <c r="T129">
        <v>271.43</v>
      </c>
      <c r="U129">
        <v>37.04</v>
      </c>
      <c r="V129">
        <v>35.840000000000003</v>
      </c>
      <c r="W129">
        <v>37.04</v>
      </c>
      <c r="X129">
        <v>37.35</v>
      </c>
      <c r="Y129">
        <v>36.130000000000003</v>
      </c>
      <c r="Z129">
        <v>332.15</v>
      </c>
      <c r="AA129">
        <v>6994.49</v>
      </c>
      <c r="AB129">
        <v>5778</v>
      </c>
      <c r="AC129">
        <v>1939</v>
      </c>
      <c r="AD129">
        <v>423500</v>
      </c>
      <c r="AE129">
        <v>36.130000000000003</v>
      </c>
      <c r="AF129">
        <v>201.25</v>
      </c>
      <c r="AG129">
        <v>36.43</v>
      </c>
      <c r="AH129">
        <v>4466</v>
      </c>
      <c r="AI129">
        <v>6596.8</v>
      </c>
      <c r="AJ129">
        <v>39073</v>
      </c>
      <c r="AK129">
        <v>36.729999999999997</v>
      </c>
      <c r="AL129">
        <v>66.44</v>
      </c>
      <c r="AM129">
        <v>36.729999999999997</v>
      </c>
      <c r="AN129">
        <v>37.99</v>
      </c>
      <c r="AO129">
        <v>141</v>
      </c>
      <c r="AP129">
        <v>37.659999999999997</v>
      </c>
      <c r="AQ129">
        <v>13159.3</v>
      </c>
      <c r="AR129">
        <v>586.6</v>
      </c>
      <c r="AS129">
        <v>36.729999999999997</v>
      </c>
      <c r="AT129">
        <v>58.42</v>
      </c>
      <c r="AU129">
        <v>345.24</v>
      </c>
      <c r="AV129">
        <v>4152.05</v>
      </c>
      <c r="AW129">
        <v>120.02</v>
      </c>
      <c r="AX129">
        <v>1917.3</v>
      </c>
      <c r="AY129">
        <v>129.18</v>
      </c>
      <c r="AZ129">
        <v>36.130000000000003</v>
      </c>
      <c r="BA129">
        <v>161.41999999999999</v>
      </c>
      <c r="BB129">
        <v>127.92</v>
      </c>
      <c r="BC129">
        <v>1847.3</v>
      </c>
      <c r="BD129">
        <v>176.75</v>
      </c>
      <c r="BE129">
        <v>48.02</v>
      </c>
      <c r="BF129">
        <v>37.04</v>
      </c>
      <c r="BG129">
        <v>36.43</v>
      </c>
      <c r="BH129">
        <v>431.55</v>
      </c>
      <c r="BI129">
        <v>36.729999999999997</v>
      </c>
      <c r="BJ129">
        <v>411.04</v>
      </c>
      <c r="BK129">
        <v>66.44</v>
      </c>
      <c r="BL129">
        <v>1407</v>
      </c>
      <c r="BM129">
        <v>1402.8</v>
      </c>
      <c r="BN129">
        <v>284.48</v>
      </c>
      <c r="BO129">
        <v>110.08</v>
      </c>
      <c r="BP129">
        <v>360.33</v>
      </c>
      <c r="BQ129">
        <v>44.44</v>
      </c>
      <c r="BR129">
        <v>27.27</v>
      </c>
      <c r="BS129">
        <v>925896</v>
      </c>
      <c r="BT129">
        <v>9562.14</v>
      </c>
      <c r="BU129" s="9" t="str">
        <f>WSP[[#This Row],[Tier]]&amp;" - "&amp;DOLLAR(WSP[[#This Row],[United States]],2)&amp;" USD"</f>
        <v>127 - $44.44 USD</v>
      </c>
    </row>
    <row r="130" spans="1:73" x14ac:dyDescent="0.25">
      <c r="A130">
        <v>128</v>
      </c>
      <c r="B130">
        <v>44.79</v>
      </c>
      <c r="C130">
        <v>3404.8</v>
      </c>
      <c r="D130">
        <v>398.3</v>
      </c>
      <c r="E130">
        <v>54.7</v>
      </c>
      <c r="F130">
        <v>37.33</v>
      </c>
      <c r="G130">
        <v>3752</v>
      </c>
      <c r="H130">
        <v>37.020000000000003</v>
      </c>
      <c r="I130">
        <v>79.91</v>
      </c>
      <c r="J130">
        <v>56</v>
      </c>
      <c r="K130">
        <v>44.79</v>
      </c>
      <c r="L130">
        <v>29330</v>
      </c>
      <c r="M130">
        <v>175.61</v>
      </c>
      <c r="N130">
        <v>114730</v>
      </c>
      <c r="O130">
        <v>22400</v>
      </c>
      <c r="P130">
        <v>215.04</v>
      </c>
      <c r="Q130">
        <v>37.96</v>
      </c>
      <c r="R130">
        <v>739.92</v>
      </c>
      <c r="S130">
        <v>260.39999999999998</v>
      </c>
      <c r="T130">
        <v>273.7</v>
      </c>
      <c r="U130">
        <v>37.33</v>
      </c>
      <c r="V130">
        <v>36.119999999999997</v>
      </c>
      <c r="W130">
        <v>37.33</v>
      </c>
      <c r="X130">
        <v>37.64</v>
      </c>
      <c r="Y130">
        <v>36.42</v>
      </c>
      <c r="Z130">
        <v>336.7</v>
      </c>
      <c r="AA130">
        <v>7049.61</v>
      </c>
      <c r="AB130">
        <v>5823</v>
      </c>
      <c r="AC130">
        <v>1946</v>
      </c>
      <c r="AD130">
        <v>427000</v>
      </c>
      <c r="AE130">
        <v>36.42</v>
      </c>
      <c r="AF130">
        <v>203</v>
      </c>
      <c r="AG130">
        <v>36.72</v>
      </c>
      <c r="AH130">
        <v>4480</v>
      </c>
      <c r="AI130">
        <v>6649.3</v>
      </c>
      <c r="AJ130">
        <v>39391</v>
      </c>
      <c r="AK130">
        <v>37.020000000000003</v>
      </c>
      <c r="AL130">
        <v>66.760000000000005</v>
      </c>
      <c r="AM130">
        <v>37.020000000000003</v>
      </c>
      <c r="AN130">
        <v>38.28</v>
      </c>
      <c r="AO130">
        <v>141</v>
      </c>
      <c r="AP130">
        <v>37.96</v>
      </c>
      <c r="AQ130">
        <v>13264.3</v>
      </c>
      <c r="AR130">
        <v>591.5</v>
      </c>
      <c r="AS130">
        <v>37.020000000000003</v>
      </c>
      <c r="AT130">
        <v>58.77</v>
      </c>
      <c r="AU130">
        <v>346.64</v>
      </c>
      <c r="AV130">
        <v>4185.3</v>
      </c>
      <c r="AW130">
        <v>120.96</v>
      </c>
      <c r="AX130">
        <v>1931.3</v>
      </c>
      <c r="AY130">
        <v>129.75</v>
      </c>
      <c r="AZ130">
        <v>36.42</v>
      </c>
      <c r="BA130">
        <v>162.68</v>
      </c>
      <c r="BB130">
        <v>128.94</v>
      </c>
      <c r="BC130">
        <v>1861.3</v>
      </c>
      <c r="BD130">
        <v>177.1</v>
      </c>
      <c r="BE130">
        <v>48.35</v>
      </c>
      <c r="BF130">
        <v>37.33</v>
      </c>
      <c r="BG130">
        <v>36.72</v>
      </c>
      <c r="BH130">
        <v>433.3</v>
      </c>
      <c r="BI130">
        <v>37.020000000000003</v>
      </c>
      <c r="BJ130">
        <v>413.84</v>
      </c>
      <c r="BK130">
        <v>66.760000000000005</v>
      </c>
      <c r="BL130">
        <v>1423</v>
      </c>
      <c r="BM130">
        <v>1413.3</v>
      </c>
      <c r="BN130">
        <v>286.72000000000003</v>
      </c>
      <c r="BO130">
        <v>111.3</v>
      </c>
      <c r="BP130">
        <v>363.3</v>
      </c>
      <c r="BQ130">
        <v>44.79</v>
      </c>
      <c r="BR130">
        <v>27.41</v>
      </c>
      <c r="BS130">
        <v>933188</v>
      </c>
      <c r="BT130">
        <v>9637.4599999999991</v>
      </c>
      <c r="BU130" s="9" t="str">
        <f>WSP[[#This Row],[Tier]]&amp;" - "&amp;DOLLAR(WSP[[#This Row],[United States]],2)&amp;" USD"</f>
        <v>128 - $44.79 USD</v>
      </c>
    </row>
    <row r="131" spans="1:73" x14ac:dyDescent="0.25">
      <c r="A131">
        <v>129</v>
      </c>
      <c r="B131">
        <v>45.14</v>
      </c>
      <c r="C131">
        <v>3431.4</v>
      </c>
      <c r="D131">
        <v>400.05</v>
      </c>
      <c r="E131">
        <v>55.17</v>
      </c>
      <c r="F131">
        <v>37.619999999999997</v>
      </c>
      <c r="G131">
        <v>3783.5</v>
      </c>
      <c r="H131">
        <v>37.31</v>
      </c>
      <c r="I131">
        <v>80.540000000000006</v>
      </c>
      <c r="J131">
        <v>56.44</v>
      </c>
      <c r="K131">
        <v>45.14</v>
      </c>
      <c r="L131">
        <v>29505</v>
      </c>
      <c r="M131">
        <v>176.99</v>
      </c>
      <c r="N131">
        <v>115080</v>
      </c>
      <c r="O131">
        <v>22575</v>
      </c>
      <c r="P131">
        <v>216.72</v>
      </c>
      <c r="Q131">
        <v>38.26</v>
      </c>
      <c r="R131">
        <v>745.7</v>
      </c>
      <c r="S131">
        <v>261.8</v>
      </c>
      <c r="T131">
        <v>275.98</v>
      </c>
      <c r="U131">
        <v>37.619999999999997</v>
      </c>
      <c r="V131">
        <v>36.409999999999997</v>
      </c>
      <c r="W131">
        <v>37.619999999999997</v>
      </c>
      <c r="X131">
        <v>37.94</v>
      </c>
      <c r="Y131">
        <v>36.700000000000003</v>
      </c>
      <c r="Z131">
        <v>341.25</v>
      </c>
      <c r="AA131">
        <v>7104.72</v>
      </c>
      <c r="AB131">
        <v>5869</v>
      </c>
      <c r="AC131">
        <v>1953</v>
      </c>
      <c r="AD131">
        <v>430500</v>
      </c>
      <c r="AE131">
        <v>36.700000000000003</v>
      </c>
      <c r="AF131">
        <v>204.75</v>
      </c>
      <c r="AG131">
        <v>37</v>
      </c>
      <c r="AH131">
        <v>4536</v>
      </c>
      <c r="AI131">
        <v>6701.8</v>
      </c>
      <c r="AJ131">
        <v>39709</v>
      </c>
      <c r="AK131">
        <v>37.31</v>
      </c>
      <c r="AL131">
        <v>67.08</v>
      </c>
      <c r="AM131">
        <v>37.31</v>
      </c>
      <c r="AN131">
        <v>38.58</v>
      </c>
      <c r="AO131">
        <v>143</v>
      </c>
      <c r="AP131">
        <v>38.26</v>
      </c>
      <c r="AQ131">
        <v>13369.3</v>
      </c>
      <c r="AR131">
        <v>596.4</v>
      </c>
      <c r="AS131">
        <v>37.31</v>
      </c>
      <c r="AT131">
        <v>59.12</v>
      </c>
      <c r="AU131">
        <v>348.04</v>
      </c>
      <c r="AV131">
        <v>4218.55</v>
      </c>
      <c r="AW131">
        <v>121.91</v>
      </c>
      <c r="AX131">
        <v>1945.3</v>
      </c>
      <c r="AY131">
        <v>130.32</v>
      </c>
      <c r="AZ131">
        <v>36.700000000000003</v>
      </c>
      <c r="BA131">
        <v>163.94</v>
      </c>
      <c r="BB131">
        <v>129.94999999999999</v>
      </c>
      <c r="BC131">
        <v>1875.3</v>
      </c>
      <c r="BD131">
        <v>177.45</v>
      </c>
      <c r="BE131">
        <v>48.67</v>
      </c>
      <c r="BF131">
        <v>37.619999999999997</v>
      </c>
      <c r="BG131">
        <v>37</v>
      </c>
      <c r="BH131">
        <v>435.05</v>
      </c>
      <c r="BI131">
        <v>37.31</v>
      </c>
      <c r="BJ131">
        <v>416.64</v>
      </c>
      <c r="BK131">
        <v>67.08</v>
      </c>
      <c r="BL131">
        <v>1438</v>
      </c>
      <c r="BM131">
        <v>1423.8</v>
      </c>
      <c r="BN131">
        <v>288.95999999999998</v>
      </c>
      <c r="BO131">
        <v>112.53</v>
      </c>
      <c r="BP131">
        <v>366.28</v>
      </c>
      <c r="BQ131">
        <v>45.14</v>
      </c>
      <c r="BR131">
        <v>27.56</v>
      </c>
      <c r="BS131">
        <v>940480</v>
      </c>
      <c r="BT131">
        <v>9712.7800000000007</v>
      </c>
      <c r="BU131" s="9" t="str">
        <f>WSP[[#This Row],[Tier]]&amp;" - "&amp;DOLLAR(WSP[[#This Row],[United States]],2)&amp;" USD"</f>
        <v>129 - $45.14 USD</v>
      </c>
    </row>
    <row r="132" spans="1:73" x14ac:dyDescent="0.25">
      <c r="A132">
        <v>130</v>
      </c>
      <c r="B132">
        <v>45.49</v>
      </c>
      <c r="C132">
        <v>3458</v>
      </c>
      <c r="D132">
        <v>401.8</v>
      </c>
      <c r="E132">
        <v>55.65</v>
      </c>
      <c r="F132">
        <v>37.909999999999997</v>
      </c>
      <c r="G132">
        <v>3815</v>
      </c>
      <c r="H132">
        <v>37.6</v>
      </c>
      <c r="I132">
        <v>81.17</v>
      </c>
      <c r="J132">
        <v>56.88</v>
      </c>
      <c r="K132">
        <v>45.49</v>
      </c>
      <c r="L132">
        <v>29680</v>
      </c>
      <c r="M132">
        <v>178.37</v>
      </c>
      <c r="N132">
        <v>115430</v>
      </c>
      <c r="O132">
        <v>22750</v>
      </c>
      <c r="P132">
        <v>218.4</v>
      </c>
      <c r="Q132">
        <v>38.549999999999997</v>
      </c>
      <c r="R132">
        <v>751.49</v>
      </c>
      <c r="S132">
        <v>263.2</v>
      </c>
      <c r="T132">
        <v>278.25</v>
      </c>
      <c r="U132">
        <v>37.909999999999997</v>
      </c>
      <c r="V132">
        <v>36.69</v>
      </c>
      <c r="W132">
        <v>37.909999999999997</v>
      </c>
      <c r="X132">
        <v>38.229999999999997</v>
      </c>
      <c r="Y132">
        <v>36.99</v>
      </c>
      <c r="Z132">
        <v>345.8</v>
      </c>
      <c r="AA132">
        <v>7159.84</v>
      </c>
      <c r="AB132">
        <v>5914</v>
      </c>
      <c r="AC132">
        <v>1960</v>
      </c>
      <c r="AD132">
        <v>434000</v>
      </c>
      <c r="AE132">
        <v>36.99</v>
      </c>
      <c r="AF132">
        <v>206.5</v>
      </c>
      <c r="AG132">
        <v>37.29</v>
      </c>
      <c r="AH132">
        <v>4550</v>
      </c>
      <c r="AI132">
        <v>6754.3</v>
      </c>
      <c r="AJ132">
        <v>40027</v>
      </c>
      <c r="AK132">
        <v>37.6</v>
      </c>
      <c r="AL132">
        <v>67.41</v>
      </c>
      <c r="AM132">
        <v>37.6</v>
      </c>
      <c r="AN132">
        <v>38.880000000000003</v>
      </c>
      <c r="AO132">
        <v>144</v>
      </c>
      <c r="AP132">
        <v>38.549999999999997</v>
      </c>
      <c r="AQ132">
        <v>13474.3</v>
      </c>
      <c r="AR132">
        <v>601.29999999999995</v>
      </c>
      <c r="AS132">
        <v>37.6</v>
      </c>
      <c r="AT132">
        <v>59.47</v>
      </c>
      <c r="AU132">
        <v>349.44</v>
      </c>
      <c r="AV132">
        <v>4251.8</v>
      </c>
      <c r="AW132">
        <v>122.85</v>
      </c>
      <c r="AX132">
        <v>1959.3</v>
      </c>
      <c r="AY132">
        <v>130.88999999999999</v>
      </c>
      <c r="AZ132">
        <v>36.99</v>
      </c>
      <c r="BA132">
        <v>165.2</v>
      </c>
      <c r="BB132">
        <v>130.97</v>
      </c>
      <c r="BC132">
        <v>1889.3</v>
      </c>
      <c r="BD132">
        <v>177.8</v>
      </c>
      <c r="BE132">
        <v>49</v>
      </c>
      <c r="BF132">
        <v>37.909999999999997</v>
      </c>
      <c r="BG132">
        <v>37.29</v>
      </c>
      <c r="BH132">
        <v>436.8</v>
      </c>
      <c r="BI132">
        <v>37.6</v>
      </c>
      <c r="BJ132">
        <v>419.44</v>
      </c>
      <c r="BK132">
        <v>67.41</v>
      </c>
      <c r="BL132">
        <v>1453</v>
      </c>
      <c r="BM132">
        <v>1434.3</v>
      </c>
      <c r="BN132">
        <v>291.2</v>
      </c>
      <c r="BO132">
        <v>113.75</v>
      </c>
      <c r="BP132">
        <v>369.25</v>
      </c>
      <c r="BQ132">
        <v>45.49</v>
      </c>
      <c r="BR132">
        <v>27.7</v>
      </c>
      <c r="BS132">
        <v>947772</v>
      </c>
      <c r="BT132">
        <v>9788.1</v>
      </c>
      <c r="BU132" s="9" t="str">
        <f>WSP[[#This Row],[Tier]]&amp;" - "&amp;DOLLAR(WSP[[#This Row],[United States]],2)&amp;" USD"</f>
        <v>130 - $45.49 USD</v>
      </c>
    </row>
    <row r="133" spans="1:73" x14ac:dyDescent="0.25">
      <c r="A133">
        <v>131</v>
      </c>
      <c r="B133">
        <v>45.84</v>
      </c>
      <c r="C133">
        <v>3484.6</v>
      </c>
      <c r="D133">
        <v>403.55</v>
      </c>
      <c r="E133">
        <v>56.13</v>
      </c>
      <c r="F133">
        <v>38.200000000000003</v>
      </c>
      <c r="G133">
        <v>3846.5</v>
      </c>
      <c r="H133">
        <v>37.89</v>
      </c>
      <c r="I133">
        <v>81.8</v>
      </c>
      <c r="J133">
        <v>57.31</v>
      </c>
      <c r="K133">
        <v>45.84</v>
      </c>
      <c r="L133">
        <v>29855</v>
      </c>
      <c r="M133">
        <v>179.75</v>
      </c>
      <c r="N133">
        <v>115780</v>
      </c>
      <c r="O133">
        <v>22925</v>
      </c>
      <c r="P133">
        <v>220.08</v>
      </c>
      <c r="Q133">
        <v>38.85</v>
      </c>
      <c r="R133">
        <v>757.27</v>
      </c>
      <c r="S133">
        <v>264.60000000000002</v>
      </c>
      <c r="T133">
        <v>280.52999999999997</v>
      </c>
      <c r="U133">
        <v>38.200000000000003</v>
      </c>
      <c r="V133">
        <v>36.97</v>
      </c>
      <c r="W133">
        <v>38.200000000000003</v>
      </c>
      <c r="X133">
        <v>38.520000000000003</v>
      </c>
      <c r="Y133">
        <v>37.270000000000003</v>
      </c>
      <c r="Z133">
        <v>350.35</v>
      </c>
      <c r="AA133">
        <v>7214.96</v>
      </c>
      <c r="AB133">
        <v>5960</v>
      </c>
      <c r="AC133">
        <v>1967</v>
      </c>
      <c r="AD133">
        <v>437500</v>
      </c>
      <c r="AE133">
        <v>37.270000000000003</v>
      </c>
      <c r="AF133">
        <v>208.25</v>
      </c>
      <c r="AG133">
        <v>37.58</v>
      </c>
      <c r="AH133">
        <v>4606</v>
      </c>
      <c r="AI133">
        <v>6806.8</v>
      </c>
      <c r="AJ133">
        <v>40345</v>
      </c>
      <c r="AK133">
        <v>37.89</v>
      </c>
      <c r="AL133">
        <v>67.73</v>
      </c>
      <c r="AM133">
        <v>37.89</v>
      </c>
      <c r="AN133">
        <v>39.18</v>
      </c>
      <c r="AO133">
        <v>145</v>
      </c>
      <c r="AP133">
        <v>38.85</v>
      </c>
      <c r="AQ133">
        <v>13579.3</v>
      </c>
      <c r="AR133">
        <v>606.20000000000005</v>
      </c>
      <c r="AS133">
        <v>37.89</v>
      </c>
      <c r="AT133">
        <v>59.82</v>
      </c>
      <c r="AU133">
        <v>350.84</v>
      </c>
      <c r="AV133">
        <v>4285.05</v>
      </c>
      <c r="AW133">
        <v>123.8</v>
      </c>
      <c r="AX133">
        <v>1973.3</v>
      </c>
      <c r="AY133">
        <v>131.46</v>
      </c>
      <c r="AZ133">
        <v>37.270000000000003</v>
      </c>
      <c r="BA133">
        <v>166.46</v>
      </c>
      <c r="BB133">
        <v>131.97999999999999</v>
      </c>
      <c r="BC133">
        <v>1903.3</v>
      </c>
      <c r="BD133">
        <v>178.15</v>
      </c>
      <c r="BE133">
        <v>49.33</v>
      </c>
      <c r="BF133">
        <v>38.200000000000003</v>
      </c>
      <c r="BG133">
        <v>37.58</v>
      </c>
      <c r="BH133">
        <v>438.55</v>
      </c>
      <c r="BI133">
        <v>37.89</v>
      </c>
      <c r="BJ133">
        <v>422.24</v>
      </c>
      <c r="BK133">
        <v>67.73</v>
      </c>
      <c r="BL133">
        <v>1469</v>
      </c>
      <c r="BM133">
        <v>1444.8</v>
      </c>
      <c r="BN133">
        <v>293.44</v>
      </c>
      <c r="BO133">
        <v>114.98</v>
      </c>
      <c r="BP133">
        <v>372.23</v>
      </c>
      <c r="BQ133">
        <v>45.84</v>
      </c>
      <c r="BR133">
        <v>27.85</v>
      </c>
      <c r="BS133">
        <v>955064</v>
      </c>
      <c r="BT133">
        <v>9863.42</v>
      </c>
      <c r="BU133" s="9" t="str">
        <f>WSP[[#This Row],[Tier]]&amp;" - "&amp;DOLLAR(WSP[[#This Row],[United States]],2)&amp;" USD"</f>
        <v>131 - $45.84 USD</v>
      </c>
    </row>
    <row r="134" spans="1:73" x14ac:dyDescent="0.25">
      <c r="A134">
        <v>132</v>
      </c>
      <c r="B134">
        <v>46.19</v>
      </c>
      <c r="C134">
        <v>3511.2</v>
      </c>
      <c r="D134">
        <v>405.3</v>
      </c>
      <c r="E134">
        <v>56.6</v>
      </c>
      <c r="F134">
        <v>38.49</v>
      </c>
      <c r="G134">
        <v>3878</v>
      </c>
      <c r="H134">
        <v>38.18</v>
      </c>
      <c r="I134">
        <v>82.43</v>
      </c>
      <c r="J134">
        <v>57.75</v>
      </c>
      <c r="K134">
        <v>46.19</v>
      </c>
      <c r="L134">
        <v>30030</v>
      </c>
      <c r="M134">
        <v>181.12</v>
      </c>
      <c r="N134">
        <v>116130</v>
      </c>
      <c r="O134">
        <v>23100</v>
      </c>
      <c r="P134">
        <v>221.76</v>
      </c>
      <c r="Q134">
        <v>39.15</v>
      </c>
      <c r="R134">
        <v>763.06</v>
      </c>
      <c r="S134">
        <v>266</v>
      </c>
      <c r="T134">
        <v>282.8</v>
      </c>
      <c r="U134">
        <v>38.49</v>
      </c>
      <c r="V134">
        <v>37.25</v>
      </c>
      <c r="W134">
        <v>38.49</v>
      </c>
      <c r="X134">
        <v>38.82</v>
      </c>
      <c r="Y134">
        <v>37.56</v>
      </c>
      <c r="Z134">
        <v>354.9</v>
      </c>
      <c r="AA134">
        <v>7270.08</v>
      </c>
      <c r="AB134">
        <v>6005</v>
      </c>
      <c r="AC134">
        <v>1974</v>
      </c>
      <c r="AD134">
        <v>441000</v>
      </c>
      <c r="AE134">
        <v>37.56</v>
      </c>
      <c r="AF134">
        <v>210</v>
      </c>
      <c r="AG134">
        <v>37.86</v>
      </c>
      <c r="AH134">
        <v>4620</v>
      </c>
      <c r="AI134">
        <v>6859.3</v>
      </c>
      <c r="AJ134">
        <v>40664</v>
      </c>
      <c r="AK134">
        <v>38.18</v>
      </c>
      <c r="AL134">
        <v>68.06</v>
      </c>
      <c r="AM134">
        <v>38.18</v>
      </c>
      <c r="AN134">
        <v>39.479999999999997</v>
      </c>
      <c r="AO134">
        <v>146</v>
      </c>
      <c r="AP134">
        <v>39.15</v>
      </c>
      <c r="AQ134">
        <v>13684.3</v>
      </c>
      <c r="AR134">
        <v>611.1</v>
      </c>
      <c r="AS134">
        <v>38.18</v>
      </c>
      <c r="AT134">
        <v>60.17</v>
      </c>
      <c r="AU134">
        <v>352.24</v>
      </c>
      <c r="AV134">
        <v>4318.3</v>
      </c>
      <c r="AW134">
        <v>124.74</v>
      </c>
      <c r="AX134">
        <v>1987.3</v>
      </c>
      <c r="AY134">
        <v>132.03</v>
      </c>
      <c r="AZ134">
        <v>37.56</v>
      </c>
      <c r="BA134">
        <v>167.72</v>
      </c>
      <c r="BB134">
        <v>133</v>
      </c>
      <c r="BC134">
        <v>1917.3</v>
      </c>
      <c r="BD134">
        <v>178.5</v>
      </c>
      <c r="BE134">
        <v>49.65</v>
      </c>
      <c r="BF134">
        <v>38.49</v>
      </c>
      <c r="BG134">
        <v>37.86</v>
      </c>
      <c r="BH134">
        <v>440.3</v>
      </c>
      <c r="BI134">
        <v>38.18</v>
      </c>
      <c r="BJ134">
        <v>425.04</v>
      </c>
      <c r="BK134">
        <v>68.06</v>
      </c>
      <c r="BL134">
        <v>1484</v>
      </c>
      <c r="BM134">
        <v>1455.3</v>
      </c>
      <c r="BN134">
        <v>295.68</v>
      </c>
      <c r="BO134">
        <v>116.2</v>
      </c>
      <c r="BP134">
        <v>375.2</v>
      </c>
      <c r="BQ134">
        <v>46.19</v>
      </c>
      <c r="BR134">
        <v>27.99</v>
      </c>
      <c r="BS134">
        <v>962356</v>
      </c>
      <c r="BT134">
        <v>9938.74</v>
      </c>
      <c r="BU134" s="9" t="str">
        <f>WSP[[#This Row],[Tier]]&amp;" - "&amp;DOLLAR(WSP[[#This Row],[United States]],2)&amp;" USD"</f>
        <v>132 - $46.19 USD</v>
      </c>
    </row>
    <row r="135" spans="1:73" x14ac:dyDescent="0.25">
      <c r="A135">
        <v>133</v>
      </c>
      <c r="B135">
        <v>46.54</v>
      </c>
      <c r="C135">
        <v>3537.8</v>
      </c>
      <c r="D135">
        <v>407.05</v>
      </c>
      <c r="E135">
        <v>57.24</v>
      </c>
      <c r="F135">
        <v>38.79</v>
      </c>
      <c r="G135">
        <v>3909.5</v>
      </c>
      <c r="H135">
        <v>38.47</v>
      </c>
      <c r="I135">
        <v>83.06</v>
      </c>
      <c r="J135">
        <v>58.19</v>
      </c>
      <c r="K135">
        <v>46.54</v>
      </c>
      <c r="L135">
        <v>30205</v>
      </c>
      <c r="M135">
        <v>182.5</v>
      </c>
      <c r="N135">
        <v>116480</v>
      </c>
      <c r="O135">
        <v>23275</v>
      </c>
      <c r="P135">
        <v>223.44</v>
      </c>
      <c r="Q135">
        <v>39.44</v>
      </c>
      <c r="R135">
        <v>768.84</v>
      </c>
      <c r="S135">
        <v>267.39999999999998</v>
      </c>
      <c r="T135">
        <v>285.08</v>
      </c>
      <c r="U135">
        <v>38.79</v>
      </c>
      <c r="V135">
        <v>37.53</v>
      </c>
      <c r="W135">
        <v>38.79</v>
      </c>
      <c r="X135">
        <v>39.11</v>
      </c>
      <c r="Y135">
        <v>37.840000000000003</v>
      </c>
      <c r="Z135">
        <v>359.45</v>
      </c>
      <c r="AA135">
        <v>7325.2</v>
      </c>
      <c r="AB135">
        <v>6051</v>
      </c>
      <c r="AC135">
        <v>1981</v>
      </c>
      <c r="AD135">
        <v>444500</v>
      </c>
      <c r="AE135">
        <v>37.840000000000003</v>
      </c>
      <c r="AF135">
        <v>211.75</v>
      </c>
      <c r="AG135">
        <v>38.15</v>
      </c>
      <c r="AH135">
        <v>4676</v>
      </c>
      <c r="AI135">
        <v>6911.8</v>
      </c>
      <c r="AJ135">
        <v>40982</v>
      </c>
      <c r="AK135">
        <v>38.47</v>
      </c>
      <c r="AL135">
        <v>68.38</v>
      </c>
      <c r="AM135">
        <v>38.47</v>
      </c>
      <c r="AN135">
        <v>39.78</v>
      </c>
      <c r="AO135">
        <v>147</v>
      </c>
      <c r="AP135">
        <v>39.44</v>
      </c>
      <c r="AQ135">
        <v>13789.3</v>
      </c>
      <c r="AR135">
        <v>616</v>
      </c>
      <c r="AS135">
        <v>38.47</v>
      </c>
      <c r="AT135">
        <v>60.52</v>
      </c>
      <c r="AU135">
        <v>353.64</v>
      </c>
      <c r="AV135">
        <v>4351.55</v>
      </c>
      <c r="AW135">
        <v>125.69</v>
      </c>
      <c r="AX135">
        <v>2001.3</v>
      </c>
      <c r="AY135">
        <v>132.6</v>
      </c>
      <c r="AZ135">
        <v>37.840000000000003</v>
      </c>
      <c r="BA135">
        <v>168.98</v>
      </c>
      <c r="BB135">
        <v>134.02000000000001</v>
      </c>
      <c r="BC135">
        <v>1931.3</v>
      </c>
      <c r="BD135">
        <v>178.85</v>
      </c>
      <c r="BE135">
        <v>49.98</v>
      </c>
      <c r="BF135">
        <v>38.79</v>
      </c>
      <c r="BG135">
        <v>38.15</v>
      </c>
      <c r="BH135">
        <v>442.05</v>
      </c>
      <c r="BI135">
        <v>38.47</v>
      </c>
      <c r="BJ135">
        <v>427.84</v>
      </c>
      <c r="BK135">
        <v>68.38</v>
      </c>
      <c r="BL135">
        <v>1499</v>
      </c>
      <c r="BM135">
        <v>1465.8</v>
      </c>
      <c r="BN135">
        <v>297.92</v>
      </c>
      <c r="BO135">
        <v>117.43</v>
      </c>
      <c r="BP135">
        <v>378.18</v>
      </c>
      <c r="BQ135">
        <v>46.54</v>
      </c>
      <c r="BR135">
        <v>28.14</v>
      </c>
      <c r="BS135">
        <v>969648</v>
      </c>
      <c r="BT135">
        <v>10014.06</v>
      </c>
      <c r="BU135" s="9" t="str">
        <f>WSP[[#This Row],[Tier]]&amp;" - "&amp;DOLLAR(WSP[[#This Row],[United States]],2)&amp;" USD"</f>
        <v>133 - $46.54 USD</v>
      </c>
    </row>
    <row r="136" spans="1:73" x14ac:dyDescent="0.25">
      <c r="A136">
        <v>134</v>
      </c>
      <c r="B136">
        <v>46.89</v>
      </c>
      <c r="C136">
        <v>3564.4</v>
      </c>
      <c r="D136">
        <v>408.8</v>
      </c>
      <c r="E136">
        <v>57.56</v>
      </c>
      <c r="F136">
        <v>39.08</v>
      </c>
      <c r="G136">
        <v>3941</v>
      </c>
      <c r="H136">
        <v>38.75</v>
      </c>
      <c r="I136">
        <v>83.69</v>
      </c>
      <c r="J136">
        <v>58.63</v>
      </c>
      <c r="K136">
        <v>46.89</v>
      </c>
      <c r="L136">
        <v>30380</v>
      </c>
      <c r="M136">
        <v>183.88</v>
      </c>
      <c r="N136">
        <v>116830</v>
      </c>
      <c r="O136">
        <v>23450</v>
      </c>
      <c r="P136">
        <v>225.12</v>
      </c>
      <c r="Q136">
        <v>39.74</v>
      </c>
      <c r="R136">
        <v>774.63</v>
      </c>
      <c r="S136">
        <v>268.8</v>
      </c>
      <c r="T136">
        <v>287.35000000000002</v>
      </c>
      <c r="U136">
        <v>39.08</v>
      </c>
      <c r="V136">
        <v>37.82</v>
      </c>
      <c r="W136">
        <v>39.08</v>
      </c>
      <c r="X136">
        <v>39.409999999999997</v>
      </c>
      <c r="Y136">
        <v>38.119999999999997</v>
      </c>
      <c r="Z136">
        <v>364</v>
      </c>
      <c r="AA136">
        <v>7380.31</v>
      </c>
      <c r="AB136">
        <v>6096</v>
      </c>
      <c r="AC136">
        <v>1988</v>
      </c>
      <c r="AD136">
        <v>448000</v>
      </c>
      <c r="AE136">
        <v>38.119999999999997</v>
      </c>
      <c r="AF136">
        <v>213.5</v>
      </c>
      <c r="AG136">
        <v>38.44</v>
      </c>
      <c r="AH136">
        <v>4690</v>
      </c>
      <c r="AI136">
        <v>6964.3</v>
      </c>
      <c r="AJ136">
        <v>41300</v>
      </c>
      <c r="AK136">
        <v>38.75</v>
      </c>
      <c r="AL136">
        <v>68.7</v>
      </c>
      <c r="AM136">
        <v>38.75</v>
      </c>
      <c r="AN136">
        <v>40.08</v>
      </c>
      <c r="AO136">
        <v>148</v>
      </c>
      <c r="AP136">
        <v>39.74</v>
      </c>
      <c r="AQ136">
        <v>13894.3</v>
      </c>
      <c r="AR136">
        <v>620.9</v>
      </c>
      <c r="AS136">
        <v>38.75</v>
      </c>
      <c r="AT136">
        <v>60.87</v>
      </c>
      <c r="AU136">
        <v>355.04</v>
      </c>
      <c r="AV136">
        <v>4384.8</v>
      </c>
      <c r="AW136">
        <v>126.63</v>
      </c>
      <c r="AX136">
        <v>2015.3</v>
      </c>
      <c r="AY136">
        <v>133.16999999999999</v>
      </c>
      <c r="AZ136">
        <v>38.119999999999997</v>
      </c>
      <c r="BA136">
        <v>170.24</v>
      </c>
      <c r="BB136">
        <v>135.03</v>
      </c>
      <c r="BC136">
        <v>1945.3</v>
      </c>
      <c r="BD136">
        <v>179.2</v>
      </c>
      <c r="BE136">
        <v>50.31</v>
      </c>
      <c r="BF136">
        <v>39.08</v>
      </c>
      <c r="BG136">
        <v>38.44</v>
      </c>
      <c r="BH136">
        <v>443.8</v>
      </c>
      <c r="BI136">
        <v>38.75</v>
      </c>
      <c r="BJ136">
        <v>430.64</v>
      </c>
      <c r="BK136">
        <v>68.7</v>
      </c>
      <c r="BL136">
        <v>1515</v>
      </c>
      <c r="BM136">
        <v>1476.3</v>
      </c>
      <c r="BN136">
        <v>300.16000000000003</v>
      </c>
      <c r="BO136">
        <v>118.65</v>
      </c>
      <c r="BP136">
        <v>381.15</v>
      </c>
      <c r="BQ136">
        <v>46.89</v>
      </c>
      <c r="BR136">
        <v>28.29</v>
      </c>
      <c r="BS136">
        <v>976940</v>
      </c>
      <c r="BT136">
        <v>10089.379999999999</v>
      </c>
      <c r="BU136" s="9" t="str">
        <f>WSP[[#This Row],[Tier]]&amp;" - "&amp;DOLLAR(WSP[[#This Row],[United States]],2)&amp;" USD"</f>
        <v>134 - $46.89 USD</v>
      </c>
    </row>
    <row r="137" spans="1:73" x14ac:dyDescent="0.25">
      <c r="A137">
        <v>135</v>
      </c>
      <c r="B137">
        <v>47.24</v>
      </c>
      <c r="C137">
        <v>3591</v>
      </c>
      <c r="D137">
        <v>410.55</v>
      </c>
      <c r="E137">
        <v>58.04</v>
      </c>
      <c r="F137">
        <v>39.369999999999997</v>
      </c>
      <c r="G137">
        <v>3972.5</v>
      </c>
      <c r="H137">
        <v>39.04</v>
      </c>
      <c r="I137">
        <v>84.31</v>
      </c>
      <c r="J137">
        <v>59.06</v>
      </c>
      <c r="K137">
        <v>47.24</v>
      </c>
      <c r="L137">
        <v>30555</v>
      </c>
      <c r="M137">
        <v>185.25</v>
      </c>
      <c r="N137">
        <v>117180</v>
      </c>
      <c r="O137">
        <v>23625</v>
      </c>
      <c r="P137">
        <v>226.8</v>
      </c>
      <c r="Q137">
        <v>40.04</v>
      </c>
      <c r="R137">
        <v>780.41</v>
      </c>
      <c r="S137">
        <v>270.2</v>
      </c>
      <c r="T137">
        <v>289.63</v>
      </c>
      <c r="U137">
        <v>39.369999999999997</v>
      </c>
      <c r="V137">
        <v>38.1</v>
      </c>
      <c r="W137">
        <v>39.369999999999997</v>
      </c>
      <c r="X137">
        <v>39.700000000000003</v>
      </c>
      <c r="Y137">
        <v>38.409999999999997</v>
      </c>
      <c r="Z137">
        <v>368.55</v>
      </c>
      <c r="AA137">
        <v>7435.43</v>
      </c>
      <c r="AB137">
        <v>6142</v>
      </c>
      <c r="AC137">
        <v>1995</v>
      </c>
      <c r="AD137">
        <v>451500</v>
      </c>
      <c r="AE137">
        <v>38.409999999999997</v>
      </c>
      <c r="AF137">
        <v>215.25</v>
      </c>
      <c r="AG137">
        <v>38.72</v>
      </c>
      <c r="AH137">
        <v>4746</v>
      </c>
      <c r="AI137">
        <v>7016.8</v>
      </c>
      <c r="AJ137">
        <v>41618</v>
      </c>
      <c r="AK137">
        <v>39.04</v>
      </c>
      <c r="AL137">
        <v>69.03</v>
      </c>
      <c r="AM137">
        <v>39.04</v>
      </c>
      <c r="AN137">
        <v>40.380000000000003</v>
      </c>
      <c r="AO137">
        <v>149</v>
      </c>
      <c r="AP137">
        <v>40.04</v>
      </c>
      <c r="AQ137">
        <v>13999.3</v>
      </c>
      <c r="AR137">
        <v>625.79999999999995</v>
      </c>
      <c r="AS137">
        <v>39.04</v>
      </c>
      <c r="AT137">
        <v>61.22</v>
      </c>
      <c r="AU137">
        <v>356.44</v>
      </c>
      <c r="AV137">
        <v>4418.05</v>
      </c>
      <c r="AW137">
        <v>127.58</v>
      </c>
      <c r="AX137">
        <v>2029.3</v>
      </c>
      <c r="AY137">
        <v>133.72999999999999</v>
      </c>
      <c r="AZ137">
        <v>38.409999999999997</v>
      </c>
      <c r="BA137">
        <v>171.5</v>
      </c>
      <c r="BB137">
        <v>136.05000000000001</v>
      </c>
      <c r="BC137">
        <v>1959.3</v>
      </c>
      <c r="BD137">
        <v>179.55</v>
      </c>
      <c r="BE137">
        <v>50.64</v>
      </c>
      <c r="BF137">
        <v>39.369999999999997</v>
      </c>
      <c r="BG137">
        <v>38.72</v>
      </c>
      <c r="BH137">
        <v>445.55</v>
      </c>
      <c r="BI137">
        <v>39.04</v>
      </c>
      <c r="BJ137">
        <v>433.44</v>
      </c>
      <c r="BK137">
        <v>69.03</v>
      </c>
      <c r="BL137">
        <v>1530</v>
      </c>
      <c r="BM137">
        <v>1486.8</v>
      </c>
      <c r="BN137">
        <v>302.39999999999998</v>
      </c>
      <c r="BO137">
        <v>119.88</v>
      </c>
      <c r="BP137">
        <v>384.13</v>
      </c>
      <c r="BQ137">
        <v>47.24</v>
      </c>
      <c r="BR137">
        <v>28.43</v>
      </c>
      <c r="BS137">
        <v>984232</v>
      </c>
      <c r="BT137">
        <v>10164.700000000001</v>
      </c>
      <c r="BU137" s="9" t="str">
        <f>WSP[[#This Row],[Tier]]&amp;" - "&amp;DOLLAR(WSP[[#This Row],[United States]],2)&amp;" USD"</f>
        <v>135 - $47.24 USD</v>
      </c>
    </row>
    <row r="138" spans="1:73" x14ac:dyDescent="0.25">
      <c r="A138">
        <v>136</v>
      </c>
      <c r="B138">
        <v>47.59</v>
      </c>
      <c r="C138">
        <v>3617.6</v>
      </c>
      <c r="D138">
        <v>412.3</v>
      </c>
      <c r="E138">
        <v>58.51</v>
      </c>
      <c r="F138">
        <v>39.659999999999997</v>
      </c>
      <c r="G138">
        <v>4004</v>
      </c>
      <c r="H138">
        <v>39.33</v>
      </c>
      <c r="I138">
        <v>84.94</v>
      </c>
      <c r="J138">
        <v>59.5</v>
      </c>
      <c r="K138">
        <v>47.59</v>
      </c>
      <c r="L138">
        <v>30730</v>
      </c>
      <c r="M138">
        <v>186.63</v>
      </c>
      <c r="N138">
        <v>117530</v>
      </c>
      <c r="O138">
        <v>23800</v>
      </c>
      <c r="P138">
        <v>228.48</v>
      </c>
      <c r="Q138">
        <v>40.33</v>
      </c>
      <c r="R138">
        <v>786.2</v>
      </c>
      <c r="S138">
        <v>271.60000000000002</v>
      </c>
      <c r="T138">
        <v>291.89999999999998</v>
      </c>
      <c r="U138">
        <v>39.659999999999997</v>
      </c>
      <c r="V138">
        <v>38.380000000000003</v>
      </c>
      <c r="W138">
        <v>39.659999999999997</v>
      </c>
      <c r="X138">
        <v>39.99</v>
      </c>
      <c r="Y138">
        <v>38.69</v>
      </c>
      <c r="Z138">
        <v>373.1</v>
      </c>
      <c r="AA138">
        <v>7490.55</v>
      </c>
      <c r="AB138">
        <v>6187</v>
      </c>
      <c r="AC138">
        <v>2002</v>
      </c>
      <c r="AD138">
        <v>455000</v>
      </c>
      <c r="AE138">
        <v>38.69</v>
      </c>
      <c r="AF138">
        <v>217</v>
      </c>
      <c r="AG138">
        <v>39.01</v>
      </c>
      <c r="AH138">
        <v>4760</v>
      </c>
      <c r="AI138">
        <v>7069.3</v>
      </c>
      <c r="AJ138">
        <v>41936</v>
      </c>
      <c r="AK138">
        <v>39.33</v>
      </c>
      <c r="AL138">
        <v>69.349999999999994</v>
      </c>
      <c r="AM138">
        <v>39.33</v>
      </c>
      <c r="AN138">
        <v>40.68</v>
      </c>
      <c r="AO138">
        <v>150</v>
      </c>
      <c r="AP138">
        <v>40.33</v>
      </c>
      <c r="AQ138">
        <v>14104.3</v>
      </c>
      <c r="AR138">
        <v>630.70000000000005</v>
      </c>
      <c r="AS138">
        <v>39.33</v>
      </c>
      <c r="AT138">
        <v>61.57</v>
      </c>
      <c r="AU138">
        <v>357.84</v>
      </c>
      <c r="AV138">
        <v>4451.3</v>
      </c>
      <c r="AW138">
        <v>128.52000000000001</v>
      </c>
      <c r="AX138">
        <v>2043.3</v>
      </c>
      <c r="AY138">
        <v>134.30000000000001</v>
      </c>
      <c r="AZ138">
        <v>38.69</v>
      </c>
      <c r="BA138">
        <v>172.76</v>
      </c>
      <c r="BB138">
        <v>137.06</v>
      </c>
      <c r="BC138">
        <v>1973.3</v>
      </c>
      <c r="BD138">
        <v>179.9</v>
      </c>
      <c r="BE138">
        <v>50.96</v>
      </c>
      <c r="BF138">
        <v>39.659999999999997</v>
      </c>
      <c r="BG138">
        <v>39.01</v>
      </c>
      <c r="BH138">
        <v>447.3</v>
      </c>
      <c r="BI138">
        <v>39.33</v>
      </c>
      <c r="BJ138">
        <v>436.24</v>
      </c>
      <c r="BK138">
        <v>69.349999999999994</v>
      </c>
      <c r="BL138">
        <v>1545</v>
      </c>
      <c r="BM138">
        <v>1497.3</v>
      </c>
      <c r="BN138">
        <v>304.64</v>
      </c>
      <c r="BO138">
        <v>121.1</v>
      </c>
      <c r="BP138">
        <v>387.1</v>
      </c>
      <c r="BQ138">
        <v>47.59</v>
      </c>
      <c r="BR138">
        <v>28.58</v>
      </c>
      <c r="BS138">
        <v>991523</v>
      </c>
      <c r="BT138">
        <v>10240.02</v>
      </c>
      <c r="BU138" s="9" t="str">
        <f>WSP[[#This Row],[Tier]]&amp;" - "&amp;DOLLAR(WSP[[#This Row],[United States]],2)&amp;" USD"</f>
        <v>136 - $47.59 USD</v>
      </c>
    </row>
    <row r="139" spans="1:73" x14ac:dyDescent="0.25">
      <c r="A139">
        <v>137</v>
      </c>
      <c r="B139">
        <v>47.94</v>
      </c>
      <c r="C139">
        <v>3644.2</v>
      </c>
      <c r="D139">
        <v>414.05</v>
      </c>
      <c r="E139">
        <v>58.99</v>
      </c>
      <c r="F139">
        <v>39.950000000000003</v>
      </c>
      <c r="G139">
        <v>4035.5</v>
      </c>
      <c r="H139">
        <v>39.619999999999997</v>
      </c>
      <c r="I139">
        <v>85.57</v>
      </c>
      <c r="J139">
        <v>59.94</v>
      </c>
      <c r="K139">
        <v>47.94</v>
      </c>
      <c r="L139">
        <v>30905</v>
      </c>
      <c r="M139">
        <v>188.01</v>
      </c>
      <c r="N139">
        <v>117880</v>
      </c>
      <c r="O139">
        <v>23975</v>
      </c>
      <c r="P139">
        <v>230.16</v>
      </c>
      <c r="Q139">
        <v>40.630000000000003</v>
      </c>
      <c r="R139">
        <v>791.98</v>
      </c>
      <c r="S139">
        <v>273</v>
      </c>
      <c r="T139">
        <v>294.18</v>
      </c>
      <c r="U139">
        <v>39.950000000000003</v>
      </c>
      <c r="V139">
        <v>38.659999999999997</v>
      </c>
      <c r="W139">
        <v>39.950000000000003</v>
      </c>
      <c r="X139">
        <v>40.29</v>
      </c>
      <c r="Y139">
        <v>38.979999999999997</v>
      </c>
      <c r="Z139">
        <v>377.65</v>
      </c>
      <c r="AA139">
        <v>7545.67</v>
      </c>
      <c r="AB139">
        <v>6233</v>
      </c>
      <c r="AC139">
        <v>2009</v>
      </c>
      <c r="AD139">
        <v>458500</v>
      </c>
      <c r="AE139">
        <v>38.979999999999997</v>
      </c>
      <c r="AF139">
        <v>218.75</v>
      </c>
      <c r="AG139">
        <v>39.299999999999997</v>
      </c>
      <c r="AH139">
        <v>4816</v>
      </c>
      <c r="AI139">
        <v>7121.8</v>
      </c>
      <c r="AJ139">
        <v>42255</v>
      </c>
      <c r="AK139">
        <v>39.619999999999997</v>
      </c>
      <c r="AL139">
        <v>69.680000000000007</v>
      </c>
      <c r="AM139">
        <v>39.619999999999997</v>
      </c>
      <c r="AN139">
        <v>40.98</v>
      </c>
      <c r="AO139">
        <v>151</v>
      </c>
      <c r="AP139">
        <v>40.630000000000003</v>
      </c>
      <c r="AQ139">
        <v>14209.3</v>
      </c>
      <c r="AR139">
        <v>635.6</v>
      </c>
      <c r="AS139">
        <v>39.619999999999997</v>
      </c>
      <c r="AT139">
        <v>61.92</v>
      </c>
      <c r="AU139">
        <v>359.24</v>
      </c>
      <c r="AV139">
        <v>4484.55</v>
      </c>
      <c r="AW139">
        <v>129.47</v>
      </c>
      <c r="AX139">
        <v>2057.3000000000002</v>
      </c>
      <c r="AY139">
        <v>134.87</v>
      </c>
      <c r="AZ139">
        <v>38.979999999999997</v>
      </c>
      <c r="BA139">
        <v>174.02</v>
      </c>
      <c r="BB139">
        <v>138.08000000000001</v>
      </c>
      <c r="BC139">
        <v>1987.3</v>
      </c>
      <c r="BD139">
        <v>180.25</v>
      </c>
      <c r="BE139">
        <v>51.29</v>
      </c>
      <c r="BF139">
        <v>39.950000000000003</v>
      </c>
      <c r="BG139">
        <v>39.299999999999997</v>
      </c>
      <c r="BH139">
        <v>449.05</v>
      </c>
      <c r="BI139">
        <v>39.619999999999997</v>
      </c>
      <c r="BJ139">
        <v>439.04</v>
      </c>
      <c r="BK139">
        <v>69.680000000000007</v>
      </c>
      <c r="BL139">
        <v>1561</v>
      </c>
      <c r="BM139">
        <v>1507.8</v>
      </c>
      <c r="BN139">
        <v>306.88</v>
      </c>
      <c r="BO139">
        <v>122.33</v>
      </c>
      <c r="BP139">
        <v>390.08</v>
      </c>
      <c r="BQ139">
        <v>47.94</v>
      </c>
      <c r="BR139">
        <v>28.72</v>
      </c>
      <c r="BS139">
        <v>998815</v>
      </c>
      <c r="BT139">
        <v>10315.34</v>
      </c>
      <c r="BU139" s="9" t="str">
        <f>WSP[[#This Row],[Tier]]&amp;" - "&amp;DOLLAR(WSP[[#This Row],[United States]],2)&amp;" USD"</f>
        <v>137 - $47.94 USD</v>
      </c>
    </row>
    <row r="140" spans="1:73" x14ac:dyDescent="0.25">
      <c r="A140">
        <v>138</v>
      </c>
      <c r="B140">
        <v>48.29</v>
      </c>
      <c r="C140">
        <v>3670.8</v>
      </c>
      <c r="D140">
        <v>415.8</v>
      </c>
      <c r="E140">
        <v>59.47</v>
      </c>
      <c r="F140">
        <v>40.24</v>
      </c>
      <c r="G140">
        <v>4067</v>
      </c>
      <c r="H140">
        <v>39.909999999999997</v>
      </c>
      <c r="I140">
        <v>86.2</v>
      </c>
      <c r="J140">
        <v>60.38</v>
      </c>
      <c r="K140">
        <v>48.29</v>
      </c>
      <c r="L140">
        <v>31080</v>
      </c>
      <c r="M140">
        <v>189.39</v>
      </c>
      <c r="N140">
        <v>118230</v>
      </c>
      <c r="O140">
        <v>24150</v>
      </c>
      <c r="P140">
        <v>231.84</v>
      </c>
      <c r="Q140">
        <v>40.93</v>
      </c>
      <c r="R140">
        <v>797.77</v>
      </c>
      <c r="S140">
        <v>274.39999999999998</v>
      </c>
      <c r="T140">
        <v>296.45</v>
      </c>
      <c r="U140">
        <v>40.24</v>
      </c>
      <c r="V140">
        <v>38.950000000000003</v>
      </c>
      <c r="W140">
        <v>40.24</v>
      </c>
      <c r="X140">
        <v>40.58</v>
      </c>
      <c r="Y140">
        <v>39.26</v>
      </c>
      <c r="Z140">
        <v>382.2</v>
      </c>
      <c r="AA140">
        <v>7600.79</v>
      </c>
      <c r="AB140">
        <v>6278</v>
      </c>
      <c r="AC140">
        <v>2016</v>
      </c>
      <c r="AD140">
        <v>462000</v>
      </c>
      <c r="AE140">
        <v>39.26</v>
      </c>
      <c r="AF140">
        <v>220.5</v>
      </c>
      <c r="AG140">
        <v>39.58</v>
      </c>
      <c r="AH140">
        <v>4830</v>
      </c>
      <c r="AI140">
        <v>7174.3</v>
      </c>
      <c r="AJ140">
        <v>42573</v>
      </c>
      <c r="AK140">
        <v>39.909999999999997</v>
      </c>
      <c r="AL140">
        <v>70</v>
      </c>
      <c r="AM140">
        <v>39.909999999999997</v>
      </c>
      <c r="AN140">
        <v>41.28</v>
      </c>
      <c r="AO140">
        <v>152</v>
      </c>
      <c r="AP140">
        <v>40.93</v>
      </c>
      <c r="AQ140">
        <v>14314.3</v>
      </c>
      <c r="AR140">
        <v>640.5</v>
      </c>
      <c r="AS140">
        <v>39.909999999999997</v>
      </c>
      <c r="AT140">
        <v>62.27</v>
      </c>
      <c r="AU140">
        <v>360.64</v>
      </c>
      <c r="AV140">
        <v>4517.8</v>
      </c>
      <c r="AW140">
        <v>130.41</v>
      </c>
      <c r="AX140">
        <v>2071.3000000000002</v>
      </c>
      <c r="AY140">
        <v>135.44</v>
      </c>
      <c r="AZ140">
        <v>39.26</v>
      </c>
      <c r="BA140">
        <v>175.28</v>
      </c>
      <c r="BB140">
        <v>139.1</v>
      </c>
      <c r="BC140">
        <v>2001.3</v>
      </c>
      <c r="BD140">
        <v>180.6</v>
      </c>
      <c r="BE140">
        <v>51.62</v>
      </c>
      <c r="BF140">
        <v>40.24</v>
      </c>
      <c r="BG140">
        <v>39.58</v>
      </c>
      <c r="BH140">
        <v>450.8</v>
      </c>
      <c r="BI140">
        <v>39.909999999999997</v>
      </c>
      <c r="BJ140">
        <v>441.84</v>
      </c>
      <c r="BK140">
        <v>70</v>
      </c>
      <c r="BL140">
        <v>1576</v>
      </c>
      <c r="BM140">
        <v>1518.3</v>
      </c>
      <c r="BN140">
        <v>309.12</v>
      </c>
      <c r="BO140">
        <v>123.55</v>
      </c>
      <c r="BP140">
        <v>393.05</v>
      </c>
      <c r="BQ140">
        <v>48.29</v>
      </c>
      <c r="BR140">
        <v>28.87</v>
      </c>
      <c r="BS140">
        <v>1006107</v>
      </c>
      <c r="BT140">
        <v>10390.66</v>
      </c>
      <c r="BU140" s="9" t="str">
        <f>WSP[[#This Row],[Tier]]&amp;" - "&amp;DOLLAR(WSP[[#This Row],[United States]],2)&amp;" USD"</f>
        <v>138 - $48.29 USD</v>
      </c>
    </row>
    <row r="141" spans="1:73" x14ac:dyDescent="0.25">
      <c r="A141">
        <v>139</v>
      </c>
      <c r="B141">
        <v>48.64</v>
      </c>
      <c r="C141">
        <v>3697.4</v>
      </c>
      <c r="D141">
        <v>417.55</v>
      </c>
      <c r="E141">
        <v>59.95</v>
      </c>
      <c r="F141">
        <v>40.54</v>
      </c>
      <c r="G141">
        <v>4098.5</v>
      </c>
      <c r="H141">
        <v>40.200000000000003</v>
      </c>
      <c r="I141">
        <v>86.83</v>
      </c>
      <c r="J141">
        <v>60.81</v>
      </c>
      <c r="K141">
        <v>48.64</v>
      </c>
      <c r="L141">
        <v>31255</v>
      </c>
      <c r="M141">
        <v>190.76</v>
      </c>
      <c r="N141">
        <v>118580</v>
      </c>
      <c r="O141">
        <v>24325</v>
      </c>
      <c r="P141">
        <v>233.52</v>
      </c>
      <c r="Q141">
        <v>41.22</v>
      </c>
      <c r="R141">
        <v>803.55</v>
      </c>
      <c r="S141">
        <v>275.8</v>
      </c>
      <c r="T141">
        <v>298.73</v>
      </c>
      <c r="U141">
        <v>40.54</v>
      </c>
      <c r="V141">
        <v>39.229999999999997</v>
      </c>
      <c r="W141">
        <v>40.54</v>
      </c>
      <c r="X141">
        <v>40.880000000000003</v>
      </c>
      <c r="Y141">
        <v>39.549999999999997</v>
      </c>
      <c r="Z141">
        <v>386.75</v>
      </c>
      <c r="AA141">
        <v>7655.91</v>
      </c>
      <c r="AB141">
        <v>6324</v>
      </c>
      <c r="AC141">
        <v>2023</v>
      </c>
      <c r="AD141">
        <v>465500</v>
      </c>
      <c r="AE141">
        <v>39.549999999999997</v>
      </c>
      <c r="AF141">
        <v>222.25</v>
      </c>
      <c r="AG141">
        <v>39.869999999999997</v>
      </c>
      <c r="AH141">
        <v>4886</v>
      </c>
      <c r="AI141">
        <v>7226.8</v>
      </c>
      <c r="AJ141">
        <v>42891</v>
      </c>
      <c r="AK141">
        <v>40.200000000000003</v>
      </c>
      <c r="AL141">
        <v>70.319999999999993</v>
      </c>
      <c r="AM141">
        <v>40.200000000000003</v>
      </c>
      <c r="AN141">
        <v>41.58</v>
      </c>
      <c r="AO141">
        <v>153</v>
      </c>
      <c r="AP141">
        <v>41.22</v>
      </c>
      <c r="AQ141">
        <v>14419.3</v>
      </c>
      <c r="AR141">
        <v>645.4</v>
      </c>
      <c r="AS141">
        <v>40.200000000000003</v>
      </c>
      <c r="AT141">
        <v>62.62</v>
      </c>
      <c r="AU141">
        <v>362.04</v>
      </c>
      <c r="AV141">
        <v>4551.05</v>
      </c>
      <c r="AW141">
        <v>131.36000000000001</v>
      </c>
      <c r="AX141">
        <v>2085.3000000000002</v>
      </c>
      <c r="AY141">
        <v>136.01</v>
      </c>
      <c r="AZ141">
        <v>39.549999999999997</v>
      </c>
      <c r="BA141">
        <v>176.54</v>
      </c>
      <c r="BB141">
        <v>140.11000000000001</v>
      </c>
      <c r="BC141">
        <v>2015.3</v>
      </c>
      <c r="BD141">
        <v>180.95</v>
      </c>
      <c r="BE141">
        <v>51.94</v>
      </c>
      <c r="BF141">
        <v>40.54</v>
      </c>
      <c r="BG141">
        <v>39.869999999999997</v>
      </c>
      <c r="BH141">
        <v>452.55</v>
      </c>
      <c r="BI141">
        <v>40.200000000000003</v>
      </c>
      <c r="BJ141">
        <v>444.64</v>
      </c>
      <c r="BK141">
        <v>70.319999999999993</v>
      </c>
      <c r="BL141">
        <v>1591</v>
      </c>
      <c r="BM141">
        <v>1528.8</v>
      </c>
      <c r="BN141">
        <v>311.36</v>
      </c>
      <c r="BO141">
        <v>124.78</v>
      </c>
      <c r="BP141">
        <v>396.03</v>
      </c>
      <c r="BQ141">
        <v>48.64</v>
      </c>
      <c r="BR141">
        <v>29.02</v>
      </c>
      <c r="BS141">
        <v>1013399</v>
      </c>
      <c r="BT141">
        <v>10465.98</v>
      </c>
      <c r="BU141" s="9" t="str">
        <f>WSP[[#This Row],[Tier]]&amp;" - "&amp;DOLLAR(WSP[[#This Row],[United States]],2)&amp;" USD"</f>
        <v>139 - $48.64 USD</v>
      </c>
    </row>
    <row r="142" spans="1:73" x14ac:dyDescent="0.25">
      <c r="A142">
        <v>140</v>
      </c>
      <c r="B142">
        <v>48.99</v>
      </c>
      <c r="C142">
        <v>3724</v>
      </c>
      <c r="D142">
        <v>419.3</v>
      </c>
      <c r="E142">
        <v>60.42</v>
      </c>
      <c r="F142">
        <v>40.83</v>
      </c>
      <c r="G142">
        <v>4130</v>
      </c>
      <c r="H142">
        <v>40.49</v>
      </c>
      <c r="I142">
        <v>87.46</v>
      </c>
      <c r="J142">
        <v>61.25</v>
      </c>
      <c r="K142">
        <v>48.99</v>
      </c>
      <c r="L142">
        <v>31430</v>
      </c>
      <c r="M142">
        <v>192.14</v>
      </c>
      <c r="N142">
        <v>118930</v>
      </c>
      <c r="O142">
        <v>24500</v>
      </c>
      <c r="P142">
        <v>235.2</v>
      </c>
      <c r="Q142">
        <v>41.52</v>
      </c>
      <c r="R142">
        <v>809.34</v>
      </c>
      <c r="S142">
        <v>277.2</v>
      </c>
      <c r="T142">
        <v>301</v>
      </c>
      <c r="U142">
        <v>40.83</v>
      </c>
      <c r="V142">
        <v>39.51</v>
      </c>
      <c r="W142">
        <v>40.83</v>
      </c>
      <c r="X142">
        <v>41.17</v>
      </c>
      <c r="Y142">
        <v>39.83</v>
      </c>
      <c r="Z142">
        <v>391.3</v>
      </c>
      <c r="AA142">
        <v>7711.02</v>
      </c>
      <c r="AB142">
        <v>6369</v>
      </c>
      <c r="AC142">
        <v>2030</v>
      </c>
      <c r="AD142">
        <v>469000</v>
      </c>
      <c r="AE142">
        <v>39.83</v>
      </c>
      <c r="AF142">
        <v>224</v>
      </c>
      <c r="AG142">
        <v>40.159999999999997</v>
      </c>
      <c r="AH142">
        <v>4900</v>
      </c>
      <c r="AI142">
        <v>7279.3</v>
      </c>
      <c r="AJ142">
        <v>43209</v>
      </c>
      <c r="AK142">
        <v>40.49</v>
      </c>
      <c r="AL142">
        <v>70.650000000000006</v>
      </c>
      <c r="AM142">
        <v>40.49</v>
      </c>
      <c r="AN142">
        <v>41.87</v>
      </c>
      <c r="AO142">
        <v>154</v>
      </c>
      <c r="AP142">
        <v>41.52</v>
      </c>
      <c r="AQ142">
        <v>14524.3</v>
      </c>
      <c r="AR142">
        <v>650.29999999999995</v>
      </c>
      <c r="AS142">
        <v>40.49</v>
      </c>
      <c r="AT142">
        <v>62.97</v>
      </c>
      <c r="AU142">
        <v>363.44</v>
      </c>
      <c r="AV142">
        <v>4584.3</v>
      </c>
      <c r="AW142">
        <v>132.30000000000001</v>
      </c>
      <c r="AX142">
        <v>2099.3000000000002</v>
      </c>
      <c r="AY142">
        <v>136.58000000000001</v>
      </c>
      <c r="AZ142">
        <v>39.83</v>
      </c>
      <c r="BA142">
        <v>177.8</v>
      </c>
      <c r="BB142">
        <v>141.13</v>
      </c>
      <c r="BC142">
        <v>2029.3</v>
      </c>
      <c r="BD142">
        <v>181.3</v>
      </c>
      <c r="BE142">
        <v>52.27</v>
      </c>
      <c r="BF142">
        <v>40.83</v>
      </c>
      <c r="BG142">
        <v>40.159999999999997</v>
      </c>
      <c r="BH142">
        <v>454.3</v>
      </c>
      <c r="BI142">
        <v>40.49</v>
      </c>
      <c r="BJ142">
        <v>447.44</v>
      </c>
      <c r="BK142">
        <v>70.650000000000006</v>
      </c>
      <c r="BL142">
        <v>1607</v>
      </c>
      <c r="BM142">
        <v>1539.3</v>
      </c>
      <c r="BN142">
        <v>313.60000000000002</v>
      </c>
      <c r="BO142">
        <v>126</v>
      </c>
      <c r="BP142">
        <v>399</v>
      </c>
      <c r="BQ142">
        <v>48.99</v>
      </c>
      <c r="BR142">
        <v>29.16</v>
      </c>
      <c r="BS142">
        <v>1020691</v>
      </c>
      <c r="BT142">
        <v>10541.3</v>
      </c>
      <c r="BU142" s="9" t="str">
        <f>WSP[[#This Row],[Tier]]&amp;" - "&amp;DOLLAR(WSP[[#This Row],[United States]],2)&amp;" USD"</f>
        <v>140 - $48.99 USD</v>
      </c>
    </row>
    <row r="143" spans="1:73" x14ac:dyDescent="0.25">
      <c r="A143">
        <v>141</v>
      </c>
      <c r="B143">
        <v>49.34</v>
      </c>
      <c r="C143">
        <v>3750.6</v>
      </c>
      <c r="D143">
        <v>421.05</v>
      </c>
      <c r="E143">
        <v>60.9</v>
      </c>
      <c r="F143">
        <v>41.12</v>
      </c>
      <c r="G143">
        <v>4161.5</v>
      </c>
      <c r="H143">
        <v>40.78</v>
      </c>
      <c r="I143">
        <v>88.09</v>
      </c>
      <c r="J143">
        <v>61.69</v>
      </c>
      <c r="K143">
        <v>49.34</v>
      </c>
      <c r="L143">
        <v>31605</v>
      </c>
      <c r="M143">
        <v>193.52</v>
      </c>
      <c r="N143">
        <v>119280</v>
      </c>
      <c r="O143">
        <v>24675</v>
      </c>
      <c r="P143">
        <v>236.88</v>
      </c>
      <c r="Q143">
        <v>41.82</v>
      </c>
      <c r="R143">
        <v>815.12</v>
      </c>
      <c r="S143">
        <v>278.60000000000002</v>
      </c>
      <c r="T143">
        <v>303.27999999999997</v>
      </c>
      <c r="U143">
        <v>41.12</v>
      </c>
      <c r="V143">
        <v>39.79</v>
      </c>
      <c r="W143">
        <v>41.12</v>
      </c>
      <c r="X143">
        <v>41.46</v>
      </c>
      <c r="Y143">
        <v>40.119999999999997</v>
      </c>
      <c r="Z143">
        <v>395.85</v>
      </c>
      <c r="AA143">
        <v>7766.14</v>
      </c>
      <c r="AB143">
        <v>6415</v>
      </c>
      <c r="AC143">
        <v>2037</v>
      </c>
      <c r="AD143">
        <v>472500</v>
      </c>
      <c r="AE143">
        <v>40.119999999999997</v>
      </c>
      <c r="AF143">
        <v>225.75</v>
      </c>
      <c r="AG143">
        <v>40.450000000000003</v>
      </c>
      <c r="AH143">
        <v>4956</v>
      </c>
      <c r="AI143">
        <v>7331.8</v>
      </c>
      <c r="AJ143">
        <v>43527</v>
      </c>
      <c r="AK143">
        <v>40.78</v>
      </c>
      <c r="AL143">
        <v>70.97</v>
      </c>
      <c r="AM143">
        <v>40.78</v>
      </c>
      <c r="AN143">
        <v>42.17</v>
      </c>
      <c r="AO143">
        <v>155</v>
      </c>
      <c r="AP143">
        <v>41.82</v>
      </c>
      <c r="AQ143">
        <v>14629.3</v>
      </c>
      <c r="AR143">
        <v>655.20000000000005</v>
      </c>
      <c r="AS143">
        <v>40.78</v>
      </c>
      <c r="AT143">
        <v>63.32</v>
      </c>
      <c r="AU143">
        <v>364.84</v>
      </c>
      <c r="AV143">
        <v>4617.55</v>
      </c>
      <c r="AW143">
        <v>133.25</v>
      </c>
      <c r="AX143">
        <v>2113.3000000000002</v>
      </c>
      <c r="AY143">
        <v>137.15</v>
      </c>
      <c r="AZ143">
        <v>40.119999999999997</v>
      </c>
      <c r="BA143">
        <v>179.06</v>
      </c>
      <c r="BB143">
        <v>142.15</v>
      </c>
      <c r="BC143">
        <v>2043.3</v>
      </c>
      <c r="BD143">
        <v>181.65</v>
      </c>
      <c r="BE143">
        <v>52.6</v>
      </c>
      <c r="BF143">
        <v>41.12</v>
      </c>
      <c r="BG143">
        <v>40.450000000000003</v>
      </c>
      <c r="BH143">
        <v>456.05</v>
      </c>
      <c r="BI143">
        <v>40.78</v>
      </c>
      <c r="BJ143">
        <v>450.24</v>
      </c>
      <c r="BK143">
        <v>70.97</v>
      </c>
      <c r="BL143">
        <v>1622</v>
      </c>
      <c r="BM143">
        <v>1549.8</v>
      </c>
      <c r="BN143">
        <v>315.83999999999997</v>
      </c>
      <c r="BO143">
        <v>127.23</v>
      </c>
      <c r="BP143">
        <v>401.98</v>
      </c>
      <c r="BQ143">
        <v>49.34</v>
      </c>
      <c r="BR143">
        <v>29.31</v>
      </c>
      <c r="BS143">
        <v>1027983</v>
      </c>
      <c r="BT143">
        <v>10616.62</v>
      </c>
      <c r="BU143" s="9" t="str">
        <f>WSP[[#This Row],[Tier]]&amp;" - "&amp;DOLLAR(WSP[[#This Row],[United States]],2)&amp;" USD"</f>
        <v>141 - $49.34 USD</v>
      </c>
    </row>
    <row r="144" spans="1:73" x14ac:dyDescent="0.25">
      <c r="A144">
        <v>142</v>
      </c>
      <c r="B144">
        <v>49.69</v>
      </c>
      <c r="C144">
        <v>3777.2</v>
      </c>
      <c r="D144">
        <v>422.8</v>
      </c>
      <c r="E144">
        <v>61.38</v>
      </c>
      <c r="F144">
        <v>41.41</v>
      </c>
      <c r="G144">
        <v>4193</v>
      </c>
      <c r="H144">
        <v>41.07</v>
      </c>
      <c r="I144">
        <v>88.72</v>
      </c>
      <c r="J144">
        <v>62.13</v>
      </c>
      <c r="K144">
        <v>49.69</v>
      </c>
      <c r="L144">
        <v>31780</v>
      </c>
      <c r="M144">
        <v>194.9</v>
      </c>
      <c r="N144">
        <v>119630</v>
      </c>
      <c r="O144">
        <v>24850</v>
      </c>
      <c r="P144">
        <v>238.56</v>
      </c>
      <c r="Q144">
        <v>42.11</v>
      </c>
      <c r="R144">
        <v>820.91</v>
      </c>
      <c r="S144">
        <v>280</v>
      </c>
      <c r="T144">
        <v>305.55</v>
      </c>
      <c r="U144">
        <v>41.41</v>
      </c>
      <c r="V144">
        <v>40.08</v>
      </c>
      <c r="W144">
        <v>41.41</v>
      </c>
      <c r="X144">
        <v>41.76</v>
      </c>
      <c r="Y144">
        <v>40.4</v>
      </c>
      <c r="Z144">
        <v>400.4</v>
      </c>
      <c r="AA144">
        <v>7821.26</v>
      </c>
      <c r="AB144">
        <v>6460</v>
      </c>
      <c r="AC144">
        <v>2044</v>
      </c>
      <c r="AD144">
        <v>476000</v>
      </c>
      <c r="AE144">
        <v>40.4</v>
      </c>
      <c r="AF144">
        <v>227.5</v>
      </c>
      <c r="AG144">
        <v>40.729999999999997</v>
      </c>
      <c r="AH144">
        <v>4970</v>
      </c>
      <c r="AI144">
        <v>7384.3</v>
      </c>
      <c r="AJ144">
        <v>43845</v>
      </c>
      <c r="AK144">
        <v>41.07</v>
      </c>
      <c r="AL144">
        <v>71.3</v>
      </c>
      <c r="AM144">
        <v>41.07</v>
      </c>
      <c r="AN144">
        <v>42.47</v>
      </c>
      <c r="AO144">
        <v>156</v>
      </c>
      <c r="AP144">
        <v>42.11</v>
      </c>
      <c r="AQ144">
        <v>14734.3</v>
      </c>
      <c r="AR144">
        <v>660.1</v>
      </c>
      <c r="AS144">
        <v>41.07</v>
      </c>
      <c r="AT144">
        <v>63.67</v>
      </c>
      <c r="AU144">
        <v>366.24</v>
      </c>
      <c r="AV144">
        <v>4650.8</v>
      </c>
      <c r="AW144">
        <v>134.19</v>
      </c>
      <c r="AX144">
        <v>2127.3000000000002</v>
      </c>
      <c r="AY144">
        <v>137.72</v>
      </c>
      <c r="AZ144">
        <v>40.4</v>
      </c>
      <c r="BA144">
        <v>180.32</v>
      </c>
      <c r="BB144">
        <v>143.16</v>
      </c>
      <c r="BC144">
        <v>2057.3000000000002</v>
      </c>
      <c r="BD144">
        <v>182</v>
      </c>
      <c r="BE144">
        <v>52.93</v>
      </c>
      <c r="BF144">
        <v>41.41</v>
      </c>
      <c r="BG144">
        <v>40.729999999999997</v>
      </c>
      <c r="BH144">
        <v>457.8</v>
      </c>
      <c r="BI144">
        <v>41.07</v>
      </c>
      <c r="BJ144">
        <v>453.04</v>
      </c>
      <c r="BK144">
        <v>71.3</v>
      </c>
      <c r="BL144">
        <v>1637</v>
      </c>
      <c r="BM144">
        <v>1560.3</v>
      </c>
      <c r="BN144">
        <v>318.08</v>
      </c>
      <c r="BO144">
        <v>128.44999999999999</v>
      </c>
      <c r="BP144">
        <v>404.95</v>
      </c>
      <c r="BQ144">
        <v>49.69</v>
      </c>
      <c r="BR144">
        <v>29.45</v>
      </c>
      <c r="BS144">
        <v>1035275</v>
      </c>
      <c r="BT144">
        <v>10691.94</v>
      </c>
      <c r="BU144" s="9" t="str">
        <f>WSP[[#This Row],[Tier]]&amp;" - "&amp;DOLLAR(WSP[[#This Row],[United States]],2)&amp;" USD"</f>
        <v>142 - $49.69 USD</v>
      </c>
    </row>
    <row r="145" spans="1:73" x14ac:dyDescent="0.25">
      <c r="A145">
        <v>143</v>
      </c>
      <c r="B145">
        <v>50.04</v>
      </c>
      <c r="C145">
        <v>3803.8</v>
      </c>
      <c r="D145">
        <v>424.55</v>
      </c>
      <c r="E145">
        <v>61.85</v>
      </c>
      <c r="F145">
        <v>41.7</v>
      </c>
      <c r="G145">
        <v>4224.5</v>
      </c>
      <c r="H145">
        <v>41.36</v>
      </c>
      <c r="I145">
        <v>89.35</v>
      </c>
      <c r="J145">
        <v>62.56</v>
      </c>
      <c r="K145">
        <v>50.04</v>
      </c>
      <c r="L145">
        <v>31955</v>
      </c>
      <c r="M145">
        <v>196.27</v>
      </c>
      <c r="N145">
        <v>119980</v>
      </c>
      <c r="O145">
        <v>25025</v>
      </c>
      <c r="P145">
        <v>240.24</v>
      </c>
      <c r="Q145">
        <v>42.41</v>
      </c>
      <c r="R145">
        <v>826.69</v>
      </c>
      <c r="S145">
        <v>281.39999999999998</v>
      </c>
      <c r="T145">
        <v>307.83</v>
      </c>
      <c r="U145">
        <v>41.7</v>
      </c>
      <c r="V145">
        <v>40.36</v>
      </c>
      <c r="W145">
        <v>41.7</v>
      </c>
      <c r="X145">
        <v>42.05</v>
      </c>
      <c r="Y145">
        <v>40.69</v>
      </c>
      <c r="Z145">
        <v>404.95</v>
      </c>
      <c r="AA145">
        <v>7876.38</v>
      </c>
      <c r="AB145">
        <v>6506</v>
      </c>
      <c r="AC145">
        <v>2051</v>
      </c>
      <c r="AD145">
        <v>479500</v>
      </c>
      <c r="AE145">
        <v>40.69</v>
      </c>
      <c r="AF145">
        <v>229.25</v>
      </c>
      <c r="AG145">
        <v>41.02</v>
      </c>
      <c r="AH145">
        <v>5026</v>
      </c>
      <c r="AI145">
        <v>7436.8</v>
      </c>
      <c r="AJ145">
        <v>44164</v>
      </c>
      <c r="AK145">
        <v>41.36</v>
      </c>
      <c r="AL145">
        <v>71.62</v>
      </c>
      <c r="AM145">
        <v>41.36</v>
      </c>
      <c r="AN145">
        <v>42.77</v>
      </c>
      <c r="AO145">
        <v>158</v>
      </c>
      <c r="AP145">
        <v>42.41</v>
      </c>
      <c r="AQ145">
        <v>14839.3</v>
      </c>
      <c r="AR145">
        <v>665</v>
      </c>
      <c r="AS145">
        <v>41.36</v>
      </c>
      <c r="AT145">
        <v>64.02</v>
      </c>
      <c r="AU145">
        <v>367.64</v>
      </c>
      <c r="AV145">
        <v>4684.05</v>
      </c>
      <c r="AW145">
        <v>135.13999999999999</v>
      </c>
      <c r="AX145">
        <v>2141.3000000000002</v>
      </c>
      <c r="AY145">
        <v>138.29</v>
      </c>
      <c r="AZ145">
        <v>40.69</v>
      </c>
      <c r="BA145">
        <v>181.58</v>
      </c>
      <c r="BB145">
        <v>144.18</v>
      </c>
      <c r="BC145">
        <v>2071.3000000000002</v>
      </c>
      <c r="BD145">
        <v>182.35</v>
      </c>
      <c r="BE145">
        <v>53.25</v>
      </c>
      <c r="BF145">
        <v>41.7</v>
      </c>
      <c r="BG145">
        <v>41.02</v>
      </c>
      <c r="BH145">
        <v>459.55</v>
      </c>
      <c r="BI145">
        <v>41.36</v>
      </c>
      <c r="BJ145">
        <v>455.84</v>
      </c>
      <c r="BK145">
        <v>71.62</v>
      </c>
      <c r="BL145">
        <v>1653</v>
      </c>
      <c r="BM145">
        <v>1570.8</v>
      </c>
      <c r="BN145">
        <v>320.32</v>
      </c>
      <c r="BO145">
        <v>129.68</v>
      </c>
      <c r="BP145">
        <v>407.93</v>
      </c>
      <c r="BQ145">
        <v>50.04</v>
      </c>
      <c r="BR145">
        <v>29.6</v>
      </c>
      <c r="BS145">
        <v>1042567</v>
      </c>
      <c r="BT145">
        <v>10767.26</v>
      </c>
      <c r="BU145" s="9" t="str">
        <f>WSP[[#This Row],[Tier]]&amp;" - "&amp;DOLLAR(WSP[[#This Row],[United States]],2)&amp;" USD"</f>
        <v>143 - $50.04 USD</v>
      </c>
    </row>
    <row r="146" spans="1:73" x14ac:dyDescent="0.25">
      <c r="A146">
        <v>144</v>
      </c>
      <c r="B146">
        <v>50.39</v>
      </c>
      <c r="C146">
        <v>3830.4</v>
      </c>
      <c r="D146">
        <v>426.3</v>
      </c>
      <c r="E146">
        <v>62.33</v>
      </c>
      <c r="F146">
        <v>41.99</v>
      </c>
      <c r="G146">
        <v>4256</v>
      </c>
      <c r="H146">
        <v>41.65</v>
      </c>
      <c r="I146">
        <v>89.98</v>
      </c>
      <c r="J146">
        <v>63</v>
      </c>
      <c r="K146">
        <v>50.39</v>
      </c>
      <c r="L146">
        <v>32130</v>
      </c>
      <c r="M146">
        <v>197.65</v>
      </c>
      <c r="N146">
        <v>120330</v>
      </c>
      <c r="O146">
        <v>25200</v>
      </c>
      <c r="P146">
        <v>241.92</v>
      </c>
      <c r="Q146">
        <v>42.71</v>
      </c>
      <c r="R146">
        <v>832.48</v>
      </c>
      <c r="S146">
        <v>282.8</v>
      </c>
      <c r="T146">
        <v>310.10000000000002</v>
      </c>
      <c r="U146">
        <v>41.99</v>
      </c>
      <c r="V146">
        <v>40.64</v>
      </c>
      <c r="W146">
        <v>41.99</v>
      </c>
      <c r="X146">
        <v>42.35</v>
      </c>
      <c r="Y146">
        <v>40.97</v>
      </c>
      <c r="Z146">
        <v>409.5</v>
      </c>
      <c r="AA146">
        <v>7931.5</v>
      </c>
      <c r="AB146">
        <v>6551</v>
      </c>
      <c r="AC146">
        <v>2058</v>
      </c>
      <c r="AD146">
        <v>483000</v>
      </c>
      <c r="AE146">
        <v>40.97</v>
      </c>
      <c r="AF146">
        <v>231</v>
      </c>
      <c r="AG146">
        <v>41.31</v>
      </c>
      <c r="AH146">
        <v>5040</v>
      </c>
      <c r="AI146">
        <v>7489.3</v>
      </c>
      <c r="AJ146">
        <v>44482</v>
      </c>
      <c r="AK146">
        <v>41.65</v>
      </c>
      <c r="AL146">
        <v>71.94</v>
      </c>
      <c r="AM146">
        <v>41.65</v>
      </c>
      <c r="AN146">
        <v>43.07</v>
      </c>
      <c r="AO146">
        <v>158</v>
      </c>
      <c r="AP146">
        <v>42.71</v>
      </c>
      <c r="AQ146">
        <v>14944.3</v>
      </c>
      <c r="AR146">
        <v>669.9</v>
      </c>
      <c r="AS146">
        <v>41.65</v>
      </c>
      <c r="AT146">
        <v>64.37</v>
      </c>
      <c r="AU146">
        <v>369.04</v>
      </c>
      <c r="AV146">
        <v>4717.3</v>
      </c>
      <c r="AW146">
        <v>136.08000000000001</v>
      </c>
      <c r="AX146">
        <v>2155.3000000000002</v>
      </c>
      <c r="AY146">
        <v>138.86000000000001</v>
      </c>
      <c r="AZ146">
        <v>40.97</v>
      </c>
      <c r="BA146">
        <v>182.84</v>
      </c>
      <c r="BB146">
        <v>145.19</v>
      </c>
      <c r="BC146">
        <v>2085.3000000000002</v>
      </c>
      <c r="BD146">
        <v>182.7</v>
      </c>
      <c r="BE146">
        <v>53.58</v>
      </c>
      <c r="BF146">
        <v>41.99</v>
      </c>
      <c r="BG146">
        <v>41.31</v>
      </c>
      <c r="BH146">
        <v>461.3</v>
      </c>
      <c r="BI146">
        <v>41.65</v>
      </c>
      <c r="BJ146">
        <v>458.64</v>
      </c>
      <c r="BK146">
        <v>71.94</v>
      </c>
      <c r="BL146">
        <v>1668</v>
      </c>
      <c r="BM146">
        <v>1581.3</v>
      </c>
      <c r="BN146">
        <v>322.56</v>
      </c>
      <c r="BO146">
        <v>130.9</v>
      </c>
      <c r="BP146">
        <v>410.9</v>
      </c>
      <c r="BQ146">
        <v>50.39</v>
      </c>
      <c r="BR146">
        <v>29.74</v>
      </c>
      <c r="BS146">
        <v>1049859</v>
      </c>
      <c r="BT146">
        <v>10842.58</v>
      </c>
      <c r="BU146" s="9" t="str">
        <f>WSP[[#This Row],[Tier]]&amp;" - "&amp;DOLLAR(WSP[[#This Row],[United States]],2)&amp;" USD"</f>
        <v>144 - $50.39 USD</v>
      </c>
    </row>
    <row r="147" spans="1:73" x14ac:dyDescent="0.25">
      <c r="A147">
        <v>145</v>
      </c>
      <c r="B147">
        <v>50.74</v>
      </c>
      <c r="C147">
        <v>3857</v>
      </c>
      <c r="D147">
        <v>428.05</v>
      </c>
      <c r="E147">
        <v>62.81</v>
      </c>
      <c r="F147">
        <v>42.29</v>
      </c>
      <c r="G147">
        <v>4287.5</v>
      </c>
      <c r="H147">
        <v>41.94</v>
      </c>
      <c r="I147">
        <v>90.61</v>
      </c>
      <c r="J147">
        <v>63.44</v>
      </c>
      <c r="K147">
        <v>50.74</v>
      </c>
      <c r="L147">
        <v>32305</v>
      </c>
      <c r="M147">
        <v>199.03</v>
      </c>
      <c r="N147">
        <v>120680</v>
      </c>
      <c r="O147">
        <v>25375</v>
      </c>
      <c r="P147">
        <v>243.6</v>
      </c>
      <c r="Q147">
        <v>43</v>
      </c>
      <c r="R147">
        <v>838.26</v>
      </c>
      <c r="S147">
        <v>284.2</v>
      </c>
      <c r="T147">
        <v>312.38</v>
      </c>
      <c r="U147">
        <v>42.29</v>
      </c>
      <c r="V147">
        <v>40.92</v>
      </c>
      <c r="W147">
        <v>42.29</v>
      </c>
      <c r="X147">
        <v>42.64</v>
      </c>
      <c r="Y147">
        <v>41.25</v>
      </c>
      <c r="Z147">
        <v>414.05</v>
      </c>
      <c r="AA147">
        <v>7986.61</v>
      </c>
      <c r="AB147">
        <v>6597</v>
      </c>
      <c r="AC147">
        <v>2065</v>
      </c>
      <c r="AD147">
        <v>486500</v>
      </c>
      <c r="AE147">
        <v>41.25</v>
      </c>
      <c r="AF147">
        <v>232.75</v>
      </c>
      <c r="AG147">
        <v>41.59</v>
      </c>
      <c r="AH147">
        <v>5096</v>
      </c>
      <c r="AI147">
        <v>7541.8</v>
      </c>
      <c r="AJ147">
        <v>44800</v>
      </c>
      <c r="AK147">
        <v>41.94</v>
      </c>
      <c r="AL147">
        <v>72.27</v>
      </c>
      <c r="AM147">
        <v>41.94</v>
      </c>
      <c r="AN147">
        <v>43.37</v>
      </c>
      <c r="AO147">
        <v>160</v>
      </c>
      <c r="AP147">
        <v>43</v>
      </c>
      <c r="AQ147">
        <v>15049.3</v>
      </c>
      <c r="AR147">
        <v>674.8</v>
      </c>
      <c r="AS147">
        <v>41.94</v>
      </c>
      <c r="AT147">
        <v>64.72</v>
      </c>
      <c r="AU147">
        <v>370.44</v>
      </c>
      <c r="AV147">
        <v>4750.55</v>
      </c>
      <c r="AW147">
        <v>137.03</v>
      </c>
      <c r="AX147">
        <v>2169.3000000000002</v>
      </c>
      <c r="AY147">
        <v>139.43</v>
      </c>
      <c r="AZ147">
        <v>41.25</v>
      </c>
      <c r="BA147">
        <v>184.1</v>
      </c>
      <c r="BB147">
        <v>146.21</v>
      </c>
      <c r="BC147">
        <v>2099.3000000000002</v>
      </c>
      <c r="BD147">
        <v>183.05</v>
      </c>
      <c r="BE147">
        <v>53.91</v>
      </c>
      <c r="BF147">
        <v>42.29</v>
      </c>
      <c r="BG147">
        <v>41.59</v>
      </c>
      <c r="BH147">
        <v>463.05</v>
      </c>
      <c r="BI147">
        <v>41.94</v>
      </c>
      <c r="BJ147">
        <v>461.44</v>
      </c>
      <c r="BK147">
        <v>72.27</v>
      </c>
      <c r="BL147">
        <v>1683</v>
      </c>
      <c r="BM147">
        <v>1591.8</v>
      </c>
      <c r="BN147">
        <v>324.8</v>
      </c>
      <c r="BO147">
        <v>132.13</v>
      </c>
      <c r="BP147">
        <v>413.88</v>
      </c>
      <c r="BQ147">
        <v>50.74</v>
      </c>
      <c r="BR147">
        <v>29.89</v>
      </c>
      <c r="BS147">
        <v>1057151</v>
      </c>
      <c r="BT147">
        <v>10917.9</v>
      </c>
      <c r="BU147" s="9" t="str">
        <f>WSP[[#This Row],[Tier]]&amp;" - "&amp;DOLLAR(WSP[[#This Row],[United States]],2)&amp;" USD"</f>
        <v>145 - $50.74 USD</v>
      </c>
    </row>
    <row r="148" spans="1:73" x14ac:dyDescent="0.25">
      <c r="A148">
        <v>146</v>
      </c>
      <c r="B148">
        <v>51.09</v>
      </c>
      <c r="C148">
        <v>3883.6</v>
      </c>
      <c r="D148">
        <v>429.8</v>
      </c>
      <c r="E148">
        <v>63.6</v>
      </c>
      <c r="F148">
        <v>42.58</v>
      </c>
      <c r="G148">
        <v>4319</v>
      </c>
      <c r="H148">
        <v>42.23</v>
      </c>
      <c r="I148">
        <v>91.24</v>
      </c>
      <c r="J148">
        <v>63.88</v>
      </c>
      <c r="K148">
        <v>51.09</v>
      </c>
      <c r="L148">
        <v>32480</v>
      </c>
      <c r="M148">
        <v>200.41</v>
      </c>
      <c r="N148">
        <v>121030</v>
      </c>
      <c r="O148">
        <v>25550</v>
      </c>
      <c r="P148">
        <v>245.28</v>
      </c>
      <c r="Q148">
        <v>43.3</v>
      </c>
      <c r="R148">
        <v>844.05</v>
      </c>
      <c r="S148">
        <v>285.60000000000002</v>
      </c>
      <c r="T148">
        <v>314.64999999999998</v>
      </c>
      <c r="U148">
        <v>42.58</v>
      </c>
      <c r="V148">
        <v>41.2</v>
      </c>
      <c r="W148">
        <v>42.58</v>
      </c>
      <c r="X148">
        <v>42.94</v>
      </c>
      <c r="Y148">
        <v>41.54</v>
      </c>
      <c r="Z148">
        <v>418.6</v>
      </c>
      <c r="AA148">
        <v>8041.73</v>
      </c>
      <c r="AB148">
        <v>6642</v>
      </c>
      <c r="AC148">
        <v>2072</v>
      </c>
      <c r="AD148">
        <v>490000</v>
      </c>
      <c r="AE148">
        <v>41.54</v>
      </c>
      <c r="AF148">
        <v>234.5</v>
      </c>
      <c r="AG148">
        <v>41.88</v>
      </c>
      <c r="AH148">
        <v>5110</v>
      </c>
      <c r="AI148">
        <v>7594.3</v>
      </c>
      <c r="AJ148">
        <v>45118</v>
      </c>
      <c r="AK148">
        <v>42.23</v>
      </c>
      <c r="AL148">
        <v>72.59</v>
      </c>
      <c r="AM148">
        <v>42.23</v>
      </c>
      <c r="AN148">
        <v>43.67</v>
      </c>
      <c r="AO148">
        <v>160</v>
      </c>
      <c r="AP148">
        <v>43.3</v>
      </c>
      <c r="AQ148">
        <v>15154.3</v>
      </c>
      <c r="AR148">
        <v>679.7</v>
      </c>
      <c r="AS148">
        <v>42.23</v>
      </c>
      <c r="AT148">
        <v>65.069999999999993</v>
      </c>
      <c r="AU148">
        <v>371.84</v>
      </c>
      <c r="AV148">
        <v>4783.8</v>
      </c>
      <c r="AW148">
        <v>137.97</v>
      </c>
      <c r="AX148">
        <v>2183.3000000000002</v>
      </c>
      <c r="AY148">
        <v>139.99</v>
      </c>
      <c r="AZ148">
        <v>41.54</v>
      </c>
      <c r="BA148">
        <v>185.36</v>
      </c>
      <c r="BB148">
        <v>147.22999999999999</v>
      </c>
      <c r="BC148">
        <v>2113.3000000000002</v>
      </c>
      <c r="BD148">
        <v>183.4</v>
      </c>
      <c r="BE148">
        <v>54.23</v>
      </c>
      <c r="BF148">
        <v>42.58</v>
      </c>
      <c r="BG148">
        <v>41.88</v>
      </c>
      <c r="BH148">
        <v>464.8</v>
      </c>
      <c r="BI148">
        <v>42.23</v>
      </c>
      <c r="BJ148">
        <v>464.24</v>
      </c>
      <c r="BK148">
        <v>72.59</v>
      </c>
      <c r="BL148">
        <v>1699</v>
      </c>
      <c r="BM148">
        <v>1602.3</v>
      </c>
      <c r="BN148">
        <v>327.04000000000002</v>
      </c>
      <c r="BO148">
        <v>133.35</v>
      </c>
      <c r="BP148">
        <v>416.85</v>
      </c>
      <c r="BQ148">
        <v>51.09</v>
      </c>
      <c r="BR148">
        <v>30.04</v>
      </c>
      <c r="BS148">
        <v>1064442</v>
      </c>
      <c r="BT148">
        <v>10993.22</v>
      </c>
      <c r="BU148" s="9" t="str">
        <f>WSP[[#This Row],[Tier]]&amp;" - "&amp;DOLLAR(WSP[[#This Row],[United States]],2)&amp;" USD"</f>
        <v>146 - $51.09 USD</v>
      </c>
    </row>
    <row r="149" spans="1:73" x14ac:dyDescent="0.25">
      <c r="A149">
        <v>147</v>
      </c>
      <c r="B149">
        <v>51.44</v>
      </c>
      <c r="C149">
        <v>3910.2</v>
      </c>
      <c r="D149">
        <v>431.55</v>
      </c>
      <c r="E149">
        <v>63.76</v>
      </c>
      <c r="F149">
        <v>42.87</v>
      </c>
      <c r="G149">
        <v>4350.5</v>
      </c>
      <c r="H149">
        <v>42.51</v>
      </c>
      <c r="I149">
        <v>91.87</v>
      </c>
      <c r="J149">
        <v>64.31</v>
      </c>
      <c r="K149">
        <v>51.44</v>
      </c>
      <c r="L149">
        <v>32655</v>
      </c>
      <c r="M149">
        <v>201.78</v>
      </c>
      <c r="N149">
        <v>121380</v>
      </c>
      <c r="O149">
        <v>25725</v>
      </c>
      <c r="P149">
        <v>246.96</v>
      </c>
      <c r="Q149">
        <v>43.6</v>
      </c>
      <c r="R149">
        <v>849.83</v>
      </c>
      <c r="S149">
        <v>287</v>
      </c>
      <c r="T149">
        <v>316.93</v>
      </c>
      <c r="U149">
        <v>42.87</v>
      </c>
      <c r="V149">
        <v>41.49</v>
      </c>
      <c r="W149">
        <v>42.87</v>
      </c>
      <c r="X149">
        <v>43.23</v>
      </c>
      <c r="Y149">
        <v>41.82</v>
      </c>
      <c r="Z149">
        <v>423.15</v>
      </c>
      <c r="AA149">
        <v>8096.85</v>
      </c>
      <c r="AB149">
        <v>6688</v>
      </c>
      <c r="AC149">
        <v>2079</v>
      </c>
      <c r="AD149">
        <v>493500</v>
      </c>
      <c r="AE149">
        <v>41.82</v>
      </c>
      <c r="AF149">
        <v>236.25</v>
      </c>
      <c r="AG149">
        <v>42.17</v>
      </c>
      <c r="AH149">
        <v>5166</v>
      </c>
      <c r="AI149">
        <v>7646.8</v>
      </c>
      <c r="AJ149">
        <v>45436</v>
      </c>
      <c r="AK149">
        <v>42.51</v>
      </c>
      <c r="AL149">
        <v>72.92</v>
      </c>
      <c r="AM149">
        <v>42.51</v>
      </c>
      <c r="AN149">
        <v>43.97</v>
      </c>
      <c r="AO149">
        <v>162</v>
      </c>
      <c r="AP149">
        <v>43.6</v>
      </c>
      <c r="AQ149">
        <v>15259.3</v>
      </c>
      <c r="AR149">
        <v>684.6</v>
      </c>
      <c r="AS149">
        <v>42.51</v>
      </c>
      <c r="AT149">
        <v>65.42</v>
      </c>
      <c r="AU149">
        <v>373.24</v>
      </c>
      <c r="AV149">
        <v>4817.05</v>
      </c>
      <c r="AW149">
        <v>138.91999999999999</v>
      </c>
      <c r="AX149">
        <v>2197.3000000000002</v>
      </c>
      <c r="AY149">
        <v>140.56</v>
      </c>
      <c r="AZ149">
        <v>41.82</v>
      </c>
      <c r="BA149">
        <v>186.62</v>
      </c>
      <c r="BB149">
        <v>148.24</v>
      </c>
      <c r="BC149">
        <v>2127.3000000000002</v>
      </c>
      <c r="BD149">
        <v>183.75</v>
      </c>
      <c r="BE149">
        <v>54.56</v>
      </c>
      <c r="BF149">
        <v>42.87</v>
      </c>
      <c r="BG149">
        <v>42.17</v>
      </c>
      <c r="BH149">
        <v>466.55</v>
      </c>
      <c r="BI149">
        <v>42.51</v>
      </c>
      <c r="BJ149">
        <v>467.04</v>
      </c>
      <c r="BK149">
        <v>72.92</v>
      </c>
      <c r="BL149">
        <v>1714</v>
      </c>
      <c r="BM149">
        <v>1612.8</v>
      </c>
      <c r="BN149">
        <v>329.28</v>
      </c>
      <c r="BO149">
        <v>134.58000000000001</v>
      </c>
      <c r="BP149">
        <v>419.83</v>
      </c>
      <c r="BQ149">
        <v>51.44</v>
      </c>
      <c r="BR149">
        <v>30.18</v>
      </c>
      <c r="BS149">
        <v>1071734</v>
      </c>
      <c r="BT149">
        <v>11068.54</v>
      </c>
      <c r="BU149" s="9" t="str">
        <f>WSP[[#This Row],[Tier]]&amp;" - "&amp;DOLLAR(WSP[[#This Row],[United States]],2)&amp;" USD"</f>
        <v>147 - $51.44 USD</v>
      </c>
    </row>
    <row r="150" spans="1:73" x14ac:dyDescent="0.25">
      <c r="A150">
        <v>148</v>
      </c>
      <c r="B150">
        <v>51.79</v>
      </c>
      <c r="C150">
        <v>3936.8</v>
      </c>
      <c r="D150">
        <v>433.3</v>
      </c>
      <c r="E150">
        <v>64.239999999999995</v>
      </c>
      <c r="F150">
        <v>43.16</v>
      </c>
      <c r="G150">
        <v>4382</v>
      </c>
      <c r="H150">
        <v>42.8</v>
      </c>
      <c r="I150">
        <v>92.49</v>
      </c>
      <c r="J150">
        <v>64.75</v>
      </c>
      <c r="K150">
        <v>51.79</v>
      </c>
      <c r="L150">
        <v>32830</v>
      </c>
      <c r="M150">
        <v>203.16</v>
      </c>
      <c r="N150">
        <v>121730</v>
      </c>
      <c r="O150">
        <v>25900</v>
      </c>
      <c r="P150">
        <v>248.64</v>
      </c>
      <c r="Q150">
        <v>43.89</v>
      </c>
      <c r="R150">
        <v>855.62</v>
      </c>
      <c r="S150">
        <v>288.39999999999998</v>
      </c>
      <c r="T150">
        <v>319.2</v>
      </c>
      <c r="U150">
        <v>43.16</v>
      </c>
      <c r="V150">
        <v>41.77</v>
      </c>
      <c r="W150">
        <v>43.16</v>
      </c>
      <c r="X150">
        <v>43.52</v>
      </c>
      <c r="Y150">
        <v>42.11</v>
      </c>
      <c r="Z150">
        <v>427.7</v>
      </c>
      <c r="AA150">
        <v>8151.97</v>
      </c>
      <c r="AB150">
        <v>6733</v>
      </c>
      <c r="AC150">
        <v>2086</v>
      </c>
      <c r="AD150">
        <v>497000</v>
      </c>
      <c r="AE150">
        <v>42.11</v>
      </c>
      <c r="AF150">
        <v>238</v>
      </c>
      <c r="AG150">
        <v>42.45</v>
      </c>
      <c r="AH150">
        <v>5180</v>
      </c>
      <c r="AI150">
        <v>7699.3</v>
      </c>
      <c r="AJ150">
        <v>45755</v>
      </c>
      <c r="AK150">
        <v>42.8</v>
      </c>
      <c r="AL150">
        <v>73.239999999999995</v>
      </c>
      <c r="AM150">
        <v>42.8</v>
      </c>
      <c r="AN150">
        <v>44.27</v>
      </c>
      <c r="AO150">
        <v>162</v>
      </c>
      <c r="AP150">
        <v>43.89</v>
      </c>
      <c r="AQ150">
        <v>15364.3</v>
      </c>
      <c r="AR150">
        <v>689.5</v>
      </c>
      <c r="AS150">
        <v>42.8</v>
      </c>
      <c r="AT150">
        <v>65.77</v>
      </c>
      <c r="AU150">
        <v>374.64</v>
      </c>
      <c r="AV150">
        <v>4850.3</v>
      </c>
      <c r="AW150">
        <v>139.86000000000001</v>
      </c>
      <c r="AX150">
        <v>2211.3000000000002</v>
      </c>
      <c r="AY150">
        <v>141.13</v>
      </c>
      <c r="AZ150">
        <v>42.11</v>
      </c>
      <c r="BA150">
        <v>187.88</v>
      </c>
      <c r="BB150">
        <v>149.26</v>
      </c>
      <c r="BC150">
        <v>2141.3000000000002</v>
      </c>
      <c r="BD150">
        <v>184.1</v>
      </c>
      <c r="BE150">
        <v>54.89</v>
      </c>
      <c r="BF150">
        <v>43.16</v>
      </c>
      <c r="BG150">
        <v>42.45</v>
      </c>
      <c r="BH150">
        <v>468.3</v>
      </c>
      <c r="BI150">
        <v>42.8</v>
      </c>
      <c r="BJ150">
        <v>469.84</v>
      </c>
      <c r="BK150">
        <v>73.239999999999995</v>
      </c>
      <c r="BL150">
        <v>1729</v>
      </c>
      <c r="BM150">
        <v>1623.3</v>
      </c>
      <c r="BN150">
        <v>331.52</v>
      </c>
      <c r="BO150">
        <v>135.80000000000001</v>
      </c>
      <c r="BP150">
        <v>422.8</v>
      </c>
      <c r="BQ150">
        <v>51.79</v>
      </c>
      <c r="BR150">
        <v>30.33</v>
      </c>
      <c r="BS150">
        <v>1079026</v>
      </c>
      <c r="BT150">
        <v>11143.86</v>
      </c>
      <c r="BU150" s="9" t="str">
        <f>WSP[[#This Row],[Tier]]&amp;" - "&amp;DOLLAR(WSP[[#This Row],[United States]],2)&amp;" USD"</f>
        <v>148 - $51.79 USD</v>
      </c>
    </row>
    <row r="151" spans="1:73" x14ac:dyDescent="0.25">
      <c r="A151">
        <v>149</v>
      </c>
      <c r="B151">
        <v>52.14</v>
      </c>
      <c r="C151">
        <v>3963.4</v>
      </c>
      <c r="D151">
        <v>435.05</v>
      </c>
      <c r="E151">
        <v>64.72</v>
      </c>
      <c r="F151">
        <v>43.45</v>
      </c>
      <c r="G151">
        <v>4413.5</v>
      </c>
      <c r="H151">
        <v>43.09</v>
      </c>
      <c r="I151">
        <v>93.12</v>
      </c>
      <c r="J151">
        <v>65.19</v>
      </c>
      <c r="K151">
        <v>52.14</v>
      </c>
      <c r="L151">
        <v>33005</v>
      </c>
      <c r="M151">
        <v>204.54</v>
      </c>
      <c r="N151">
        <v>122080</v>
      </c>
      <c r="O151">
        <v>26075</v>
      </c>
      <c r="P151">
        <v>250.32</v>
      </c>
      <c r="Q151">
        <v>44.19</v>
      </c>
      <c r="R151">
        <v>861.4</v>
      </c>
      <c r="S151">
        <v>289.8</v>
      </c>
      <c r="T151">
        <v>321.48</v>
      </c>
      <c r="U151">
        <v>43.45</v>
      </c>
      <c r="V151">
        <v>42.05</v>
      </c>
      <c r="W151">
        <v>43.45</v>
      </c>
      <c r="X151">
        <v>43.82</v>
      </c>
      <c r="Y151">
        <v>42.39</v>
      </c>
      <c r="Z151">
        <v>432.25</v>
      </c>
      <c r="AA151">
        <v>8207.09</v>
      </c>
      <c r="AB151">
        <v>6779</v>
      </c>
      <c r="AC151">
        <v>2093</v>
      </c>
      <c r="AD151">
        <v>500500</v>
      </c>
      <c r="AE151">
        <v>42.39</v>
      </c>
      <c r="AF151">
        <v>239.75</v>
      </c>
      <c r="AG151">
        <v>42.74</v>
      </c>
      <c r="AH151">
        <v>5236</v>
      </c>
      <c r="AI151">
        <v>7751.8</v>
      </c>
      <c r="AJ151">
        <v>46073</v>
      </c>
      <c r="AK151">
        <v>43.09</v>
      </c>
      <c r="AL151">
        <v>73.56</v>
      </c>
      <c r="AM151">
        <v>43.09</v>
      </c>
      <c r="AN151">
        <v>44.57</v>
      </c>
      <c r="AO151">
        <v>164</v>
      </c>
      <c r="AP151">
        <v>44.19</v>
      </c>
      <c r="AQ151">
        <v>15469.3</v>
      </c>
      <c r="AR151">
        <v>694.4</v>
      </c>
      <c r="AS151">
        <v>43.09</v>
      </c>
      <c r="AT151">
        <v>66.12</v>
      </c>
      <c r="AU151">
        <v>376.04</v>
      </c>
      <c r="AV151">
        <v>4883.55</v>
      </c>
      <c r="AW151">
        <v>140.81</v>
      </c>
      <c r="AX151">
        <v>2225.3000000000002</v>
      </c>
      <c r="AY151">
        <v>141.69999999999999</v>
      </c>
      <c r="AZ151">
        <v>42.39</v>
      </c>
      <c r="BA151">
        <v>189.14</v>
      </c>
      <c r="BB151">
        <v>150.27000000000001</v>
      </c>
      <c r="BC151">
        <v>2155.3000000000002</v>
      </c>
      <c r="BD151">
        <v>184.45</v>
      </c>
      <c r="BE151">
        <v>55.21</v>
      </c>
      <c r="BF151">
        <v>43.45</v>
      </c>
      <c r="BG151">
        <v>42.74</v>
      </c>
      <c r="BH151">
        <v>470.05</v>
      </c>
      <c r="BI151">
        <v>43.09</v>
      </c>
      <c r="BJ151">
        <v>472.64</v>
      </c>
      <c r="BK151">
        <v>73.56</v>
      </c>
      <c r="BL151">
        <v>1745</v>
      </c>
      <c r="BM151">
        <v>1633.8</v>
      </c>
      <c r="BN151">
        <v>333.76</v>
      </c>
      <c r="BO151">
        <v>137.03</v>
      </c>
      <c r="BP151">
        <v>425.78</v>
      </c>
      <c r="BQ151">
        <v>52.14</v>
      </c>
      <c r="BR151">
        <v>30.47</v>
      </c>
      <c r="BS151">
        <v>1086318</v>
      </c>
      <c r="BT151">
        <v>11219.18</v>
      </c>
      <c r="BU151" s="9" t="str">
        <f>WSP[[#This Row],[Tier]]&amp;" - "&amp;DOLLAR(WSP[[#This Row],[United States]],2)&amp;" USD"</f>
        <v>149 - $52.14 USD</v>
      </c>
    </row>
    <row r="152" spans="1:73" x14ac:dyDescent="0.25">
      <c r="A152">
        <v>150</v>
      </c>
      <c r="B152">
        <v>52.49</v>
      </c>
      <c r="C152">
        <v>3990</v>
      </c>
      <c r="D152">
        <v>436.8</v>
      </c>
      <c r="E152">
        <v>65.2</v>
      </c>
      <c r="F152">
        <v>43.74</v>
      </c>
      <c r="G152">
        <v>4445</v>
      </c>
      <c r="H152">
        <v>43.38</v>
      </c>
      <c r="I152">
        <v>93.75</v>
      </c>
      <c r="J152">
        <v>65.63</v>
      </c>
      <c r="K152">
        <v>52.49</v>
      </c>
      <c r="L152">
        <v>33180</v>
      </c>
      <c r="M152">
        <v>205.92</v>
      </c>
      <c r="N152">
        <v>122430</v>
      </c>
      <c r="O152">
        <v>26250</v>
      </c>
      <c r="P152">
        <v>252</v>
      </c>
      <c r="Q152">
        <v>44.49</v>
      </c>
      <c r="R152">
        <v>867.19</v>
      </c>
      <c r="S152">
        <v>291.2</v>
      </c>
      <c r="T152">
        <v>323.75</v>
      </c>
      <c r="U152">
        <v>43.74</v>
      </c>
      <c r="V152">
        <v>42.33</v>
      </c>
      <c r="W152">
        <v>43.74</v>
      </c>
      <c r="X152">
        <v>44.11</v>
      </c>
      <c r="Y152">
        <v>42.68</v>
      </c>
      <c r="Z152">
        <v>436.8</v>
      </c>
      <c r="AA152">
        <v>8262.2000000000007</v>
      </c>
      <c r="AB152">
        <v>6824</v>
      </c>
      <c r="AC152">
        <v>2100</v>
      </c>
      <c r="AD152">
        <v>504000</v>
      </c>
      <c r="AE152">
        <v>42.68</v>
      </c>
      <c r="AF152">
        <v>241.5</v>
      </c>
      <c r="AG152">
        <v>43.03</v>
      </c>
      <c r="AH152">
        <v>5250</v>
      </c>
      <c r="AI152">
        <v>7804.3</v>
      </c>
      <c r="AJ152">
        <v>46391</v>
      </c>
      <c r="AK152">
        <v>43.38</v>
      </c>
      <c r="AL152">
        <v>73.89</v>
      </c>
      <c r="AM152">
        <v>43.38</v>
      </c>
      <c r="AN152">
        <v>44.87</v>
      </c>
      <c r="AO152">
        <v>165</v>
      </c>
      <c r="AP152">
        <v>44.49</v>
      </c>
      <c r="AQ152">
        <v>15574.3</v>
      </c>
      <c r="AR152">
        <v>699.3</v>
      </c>
      <c r="AS152">
        <v>43.38</v>
      </c>
      <c r="AT152">
        <v>66.47</v>
      </c>
      <c r="AU152">
        <v>377.44</v>
      </c>
      <c r="AV152">
        <v>4916.8</v>
      </c>
      <c r="AW152">
        <v>141.75</v>
      </c>
      <c r="AX152">
        <v>2239.3000000000002</v>
      </c>
      <c r="AY152">
        <v>142.27000000000001</v>
      </c>
      <c r="AZ152">
        <v>42.68</v>
      </c>
      <c r="BA152">
        <v>190.4</v>
      </c>
      <c r="BB152">
        <v>151.29</v>
      </c>
      <c r="BC152">
        <v>2169.3000000000002</v>
      </c>
      <c r="BD152">
        <v>184.8</v>
      </c>
      <c r="BE152">
        <v>55.54</v>
      </c>
      <c r="BF152">
        <v>43.74</v>
      </c>
      <c r="BG152">
        <v>43.03</v>
      </c>
      <c r="BH152">
        <v>471.8</v>
      </c>
      <c r="BI152">
        <v>43.38</v>
      </c>
      <c r="BJ152">
        <v>475.44</v>
      </c>
      <c r="BK152">
        <v>73.89</v>
      </c>
      <c r="BL152">
        <v>1760</v>
      </c>
      <c r="BM152">
        <v>1644.3</v>
      </c>
      <c r="BN152">
        <v>336</v>
      </c>
      <c r="BO152">
        <v>138.25</v>
      </c>
      <c r="BP152">
        <v>428.75</v>
      </c>
      <c r="BQ152">
        <v>52.49</v>
      </c>
      <c r="BR152">
        <v>30.62</v>
      </c>
      <c r="BS152">
        <v>1093610</v>
      </c>
      <c r="BT152">
        <v>11294.5</v>
      </c>
      <c r="BU152" s="9" t="str">
        <f>WSP[[#This Row],[Tier]]&amp;" - "&amp;DOLLAR(WSP[[#This Row],[United States]],2)&amp;" USD"</f>
        <v>150 - $52.49 USD</v>
      </c>
    </row>
    <row r="153" spans="1:73" x14ac:dyDescent="0.25">
      <c r="A153">
        <v>151</v>
      </c>
      <c r="B153">
        <v>52.84</v>
      </c>
      <c r="C153">
        <v>4016.6</v>
      </c>
      <c r="D153">
        <v>438.55</v>
      </c>
      <c r="E153">
        <v>65.67</v>
      </c>
      <c r="F153">
        <v>44.04</v>
      </c>
      <c r="G153">
        <v>4476.5</v>
      </c>
      <c r="H153">
        <v>43.67</v>
      </c>
      <c r="I153">
        <v>94.38</v>
      </c>
      <c r="J153">
        <v>66.06</v>
      </c>
      <c r="K153">
        <v>52.84</v>
      </c>
      <c r="L153">
        <v>33355</v>
      </c>
      <c r="M153">
        <v>207.29</v>
      </c>
      <c r="N153">
        <v>122780</v>
      </c>
      <c r="O153">
        <v>26425</v>
      </c>
      <c r="P153">
        <v>253.68</v>
      </c>
      <c r="Q153">
        <v>44.78</v>
      </c>
      <c r="R153">
        <v>872.98</v>
      </c>
      <c r="S153">
        <v>292.60000000000002</v>
      </c>
      <c r="T153">
        <v>326.02999999999997</v>
      </c>
      <c r="U153">
        <v>44.04</v>
      </c>
      <c r="V153">
        <v>42.62</v>
      </c>
      <c r="W153">
        <v>44.04</v>
      </c>
      <c r="X153">
        <v>44.41</v>
      </c>
      <c r="Y153">
        <v>42.96</v>
      </c>
      <c r="Z153">
        <v>441.35</v>
      </c>
      <c r="AA153">
        <v>8317.32</v>
      </c>
      <c r="AB153">
        <v>6870</v>
      </c>
      <c r="AC153">
        <v>2107</v>
      </c>
      <c r="AD153">
        <v>507500</v>
      </c>
      <c r="AE153">
        <v>42.96</v>
      </c>
      <c r="AF153">
        <v>243.25</v>
      </c>
      <c r="AG153">
        <v>43.31</v>
      </c>
      <c r="AH153">
        <v>5306</v>
      </c>
      <c r="AI153">
        <v>7856.8</v>
      </c>
      <c r="AJ153">
        <v>46709</v>
      </c>
      <c r="AK153">
        <v>43.67</v>
      </c>
      <c r="AL153">
        <v>74.209999999999994</v>
      </c>
      <c r="AM153">
        <v>43.67</v>
      </c>
      <c r="AN153">
        <v>45.16</v>
      </c>
      <c r="AO153">
        <v>166</v>
      </c>
      <c r="AP153">
        <v>44.78</v>
      </c>
      <c r="AQ153">
        <v>15679.3</v>
      </c>
      <c r="AR153">
        <v>704.2</v>
      </c>
      <c r="AS153">
        <v>43.67</v>
      </c>
      <c r="AT153">
        <v>66.819999999999993</v>
      </c>
      <c r="AU153">
        <v>378.84</v>
      </c>
      <c r="AV153">
        <v>4950.05</v>
      </c>
      <c r="AW153">
        <v>142.69999999999999</v>
      </c>
      <c r="AX153">
        <v>2253.3000000000002</v>
      </c>
      <c r="AY153">
        <v>142.84</v>
      </c>
      <c r="AZ153">
        <v>42.96</v>
      </c>
      <c r="BA153">
        <v>191.66</v>
      </c>
      <c r="BB153">
        <v>152.31</v>
      </c>
      <c r="BC153">
        <v>2183.3000000000002</v>
      </c>
      <c r="BD153">
        <v>185.15</v>
      </c>
      <c r="BE153">
        <v>55.87</v>
      </c>
      <c r="BF153">
        <v>44.04</v>
      </c>
      <c r="BG153">
        <v>43.31</v>
      </c>
      <c r="BH153">
        <v>473.55</v>
      </c>
      <c r="BI153">
        <v>43.67</v>
      </c>
      <c r="BJ153">
        <v>478.24</v>
      </c>
      <c r="BK153">
        <v>74.209999999999994</v>
      </c>
      <c r="BL153">
        <v>1775</v>
      </c>
      <c r="BM153">
        <v>1654.8</v>
      </c>
      <c r="BN153">
        <v>338.24</v>
      </c>
      <c r="BO153">
        <v>139.47999999999999</v>
      </c>
      <c r="BP153">
        <v>431.73</v>
      </c>
      <c r="BQ153">
        <v>52.84</v>
      </c>
      <c r="BR153">
        <v>30.77</v>
      </c>
      <c r="BS153">
        <v>1100902</v>
      </c>
      <c r="BT153">
        <v>11369.82</v>
      </c>
      <c r="BU153" s="9" t="str">
        <f>WSP[[#This Row],[Tier]]&amp;" - "&amp;DOLLAR(WSP[[#This Row],[United States]],2)&amp;" USD"</f>
        <v>151 - $52.84 USD</v>
      </c>
    </row>
    <row r="154" spans="1:73" x14ac:dyDescent="0.25">
      <c r="A154">
        <v>152</v>
      </c>
      <c r="B154">
        <v>53.19</v>
      </c>
      <c r="C154">
        <v>4043.2</v>
      </c>
      <c r="D154">
        <v>440.3</v>
      </c>
      <c r="E154">
        <v>66.150000000000006</v>
      </c>
      <c r="F154">
        <v>44.33</v>
      </c>
      <c r="G154">
        <v>4508</v>
      </c>
      <c r="H154">
        <v>43.96</v>
      </c>
      <c r="I154">
        <v>95.01</v>
      </c>
      <c r="J154">
        <v>66.5</v>
      </c>
      <c r="K154">
        <v>53.19</v>
      </c>
      <c r="L154">
        <v>33530</v>
      </c>
      <c r="M154">
        <v>208.67</v>
      </c>
      <c r="N154">
        <v>123130</v>
      </c>
      <c r="O154">
        <v>26600</v>
      </c>
      <c r="P154">
        <v>255.36</v>
      </c>
      <c r="Q154">
        <v>45.08</v>
      </c>
      <c r="R154">
        <v>878.76</v>
      </c>
      <c r="S154">
        <v>294</v>
      </c>
      <c r="T154">
        <v>328.3</v>
      </c>
      <c r="U154">
        <v>44.33</v>
      </c>
      <c r="V154">
        <v>42.9</v>
      </c>
      <c r="W154">
        <v>44.33</v>
      </c>
      <c r="X154">
        <v>44.7</v>
      </c>
      <c r="Y154">
        <v>43.25</v>
      </c>
      <c r="Z154">
        <v>445.9</v>
      </c>
      <c r="AA154">
        <v>8372.44</v>
      </c>
      <c r="AB154">
        <v>6915</v>
      </c>
      <c r="AC154">
        <v>2114</v>
      </c>
      <c r="AD154">
        <v>511000</v>
      </c>
      <c r="AE154">
        <v>43.25</v>
      </c>
      <c r="AF154">
        <v>245</v>
      </c>
      <c r="AG154">
        <v>43.6</v>
      </c>
      <c r="AH154">
        <v>5320</v>
      </c>
      <c r="AI154">
        <v>7909.3</v>
      </c>
      <c r="AJ154">
        <v>47027</v>
      </c>
      <c r="AK154">
        <v>43.96</v>
      </c>
      <c r="AL154">
        <v>74.540000000000006</v>
      </c>
      <c r="AM154">
        <v>43.96</v>
      </c>
      <c r="AN154">
        <v>45.46</v>
      </c>
      <c r="AO154">
        <v>167</v>
      </c>
      <c r="AP154">
        <v>45.08</v>
      </c>
      <c r="AQ154">
        <v>15784.3</v>
      </c>
      <c r="AR154">
        <v>709.1</v>
      </c>
      <c r="AS154">
        <v>43.96</v>
      </c>
      <c r="AT154">
        <v>67.17</v>
      </c>
      <c r="AU154">
        <v>380.24</v>
      </c>
      <c r="AV154">
        <v>4983.3</v>
      </c>
      <c r="AW154">
        <v>143.63999999999999</v>
      </c>
      <c r="AX154">
        <v>2267.3000000000002</v>
      </c>
      <c r="AY154">
        <v>143.41</v>
      </c>
      <c r="AZ154">
        <v>43.25</v>
      </c>
      <c r="BA154">
        <v>192.92</v>
      </c>
      <c r="BB154">
        <v>153.32</v>
      </c>
      <c r="BC154">
        <v>2197.3000000000002</v>
      </c>
      <c r="BD154">
        <v>185.5</v>
      </c>
      <c r="BE154">
        <v>56.2</v>
      </c>
      <c r="BF154">
        <v>44.33</v>
      </c>
      <c r="BG154">
        <v>43.6</v>
      </c>
      <c r="BH154">
        <v>475.3</v>
      </c>
      <c r="BI154">
        <v>43.96</v>
      </c>
      <c r="BJ154">
        <v>481.04</v>
      </c>
      <c r="BK154">
        <v>74.540000000000006</v>
      </c>
      <c r="BL154">
        <v>1791</v>
      </c>
      <c r="BM154">
        <v>1665.3</v>
      </c>
      <c r="BN154">
        <v>340.48</v>
      </c>
      <c r="BO154">
        <v>140.69999999999999</v>
      </c>
      <c r="BP154">
        <v>434.7</v>
      </c>
      <c r="BQ154">
        <v>53.19</v>
      </c>
      <c r="BR154">
        <v>30.91</v>
      </c>
      <c r="BS154">
        <v>1108194</v>
      </c>
      <c r="BT154">
        <v>11445.14</v>
      </c>
      <c r="BU154" s="9" t="str">
        <f>WSP[[#This Row],[Tier]]&amp;" - "&amp;DOLLAR(WSP[[#This Row],[United States]],2)&amp;" USD"</f>
        <v>152 - $53.19 USD</v>
      </c>
    </row>
    <row r="155" spans="1:73" x14ac:dyDescent="0.25">
      <c r="A155">
        <v>153</v>
      </c>
      <c r="B155">
        <v>53.54</v>
      </c>
      <c r="C155">
        <v>4069.8</v>
      </c>
      <c r="D155">
        <v>442.05</v>
      </c>
      <c r="E155">
        <v>66.63</v>
      </c>
      <c r="F155">
        <v>44.62</v>
      </c>
      <c r="G155">
        <v>4539.5</v>
      </c>
      <c r="H155">
        <v>44.25</v>
      </c>
      <c r="I155">
        <v>95.64</v>
      </c>
      <c r="J155">
        <v>66.94</v>
      </c>
      <c r="K155">
        <v>53.54</v>
      </c>
      <c r="L155">
        <v>33705</v>
      </c>
      <c r="M155">
        <v>210.05</v>
      </c>
      <c r="N155">
        <v>123480</v>
      </c>
      <c r="O155">
        <v>26775</v>
      </c>
      <c r="P155">
        <v>257.04000000000002</v>
      </c>
      <c r="Q155">
        <v>45.38</v>
      </c>
      <c r="R155">
        <v>884.55</v>
      </c>
      <c r="S155">
        <v>295.39999999999998</v>
      </c>
      <c r="T155">
        <v>330.58</v>
      </c>
      <c r="U155">
        <v>44.62</v>
      </c>
      <c r="V155">
        <v>43.18</v>
      </c>
      <c r="W155">
        <v>44.62</v>
      </c>
      <c r="X155">
        <v>44.99</v>
      </c>
      <c r="Y155">
        <v>43.53</v>
      </c>
      <c r="Z155">
        <v>450.45</v>
      </c>
      <c r="AA155">
        <v>8427.56</v>
      </c>
      <c r="AB155">
        <v>6961</v>
      </c>
      <c r="AC155">
        <v>2121</v>
      </c>
      <c r="AD155">
        <v>514500</v>
      </c>
      <c r="AE155">
        <v>43.53</v>
      </c>
      <c r="AF155">
        <v>246.75</v>
      </c>
      <c r="AG155">
        <v>43.89</v>
      </c>
      <c r="AH155">
        <v>5376</v>
      </c>
      <c r="AI155">
        <v>7961.8</v>
      </c>
      <c r="AJ155">
        <v>47345</v>
      </c>
      <c r="AK155">
        <v>44.25</v>
      </c>
      <c r="AL155">
        <v>74.86</v>
      </c>
      <c r="AM155">
        <v>44.25</v>
      </c>
      <c r="AN155">
        <v>45.76</v>
      </c>
      <c r="AO155">
        <v>168</v>
      </c>
      <c r="AP155">
        <v>45.38</v>
      </c>
      <c r="AQ155">
        <v>15889.3</v>
      </c>
      <c r="AR155">
        <v>714</v>
      </c>
      <c r="AS155">
        <v>44.25</v>
      </c>
      <c r="AT155">
        <v>67.52</v>
      </c>
      <c r="AU155">
        <v>381.64</v>
      </c>
      <c r="AV155">
        <v>5016.55</v>
      </c>
      <c r="AW155">
        <v>144.59</v>
      </c>
      <c r="AX155">
        <v>2281.3000000000002</v>
      </c>
      <c r="AY155">
        <v>143.97999999999999</v>
      </c>
      <c r="AZ155">
        <v>43.53</v>
      </c>
      <c r="BA155">
        <v>194.18</v>
      </c>
      <c r="BB155">
        <v>154.34</v>
      </c>
      <c r="BC155">
        <v>2211.3000000000002</v>
      </c>
      <c r="BD155">
        <v>185.85</v>
      </c>
      <c r="BE155">
        <v>56.52</v>
      </c>
      <c r="BF155">
        <v>44.62</v>
      </c>
      <c r="BG155">
        <v>43.89</v>
      </c>
      <c r="BH155">
        <v>477.05</v>
      </c>
      <c r="BI155">
        <v>44.25</v>
      </c>
      <c r="BJ155">
        <v>483.84</v>
      </c>
      <c r="BK155">
        <v>74.86</v>
      </c>
      <c r="BL155">
        <v>1806</v>
      </c>
      <c r="BM155">
        <v>1675.8</v>
      </c>
      <c r="BN155">
        <v>342.72</v>
      </c>
      <c r="BO155">
        <v>141.93</v>
      </c>
      <c r="BP155">
        <v>437.68</v>
      </c>
      <c r="BQ155">
        <v>53.54</v>
      </c>
      <c r="BR155">
        <v>31.06</v>
      </c>
      <c r="BS155">
        <v>1115486</v>
      </c>
      <c r="BT155">
        <v>11520.46</v>
      </c>
      <c r="BU155" s="9" t="str">
        <f>WSP[[#This Row],[Tier]]&amp;" - "&amp;DOLLAR(WSP[[#This Row],[United States]],2)&amp;" USD"</f>
        <v>153 - $53.54 USD</v>
      </c>
    </row>
    <row r="156" spans="1:73" x14ac:dyDescent="0.25">
      <c r="A156">
        <v>154</v>
      </c>
      <c r="B156">
        <v>53.89</v>
      </c>
      <c r="C156">
        <v>4096.3999999999996</v>
      </c>
      <c r="D156">
        <v>443.8</v>
      </c>
      <c r="E156">
        <v>67.099999999999994</v>
      </c>
      <c r="F156">
        <v>44.91</v>
      </c>
      <c r="G156">
        <v>4571</v>
      </c>
      <c r="H156">
        <v>44.54</v>
      </c>
      <c r="I156">
        <v>96.27</v>
      </c>
      <c r="J156">
        <v>67.38</v>
      </c>
      <c r="K156">
        <v>53.89</v>
      </c>
      <c r="L156">
        <v>33880</v>
      </c>
      <c r="M156">
        <v>211.42</v>
      </c>
      <c r="N156">
        <v>123830</v>
      </c>
      <c r="O156">
        <v>26950</v>
      </c>
      <c r="P156">
        <v>258.72000000000003</v>
      </c>
      <c r="Q156">
        <v>45.67</v>
      </c>
      <c r="R156">
        <v>890.33</v>
      </c>
      <c r="S156">
        <v>296.8</v>
      </c>
      <c r="T156">
        <v>332.85</v>
      </c>
      <c r="U156">
        <v>44.91</v>
      </c>
      <c r="V156">
        <v>43.46</v>
      </c>
      <c r="W156">
        <v>44.91</v>
      </c>
      <c r="X156">
        <v>45.29</v>
      </c>
      <c r="Y156">
        <v>43.82</v>
      </c>
      <c r="Z156">
        <v>455</v>
      </c>
      <c r="AA156">
        <v>8482.68</v>
      </c>
      <c r="AB156">
        <v>7006</v>
      </c>
      <c r="AC156">
        <v>2128</v>
      </c>
      <c r="AD156">
        <v>518000</v>
      </c>
      <c r="AE156">
        <v>43.82</v>
      </c>
      <c r="AF156">
        <v>248.5</v>
      </c>
      <c r="AG156">
        <v>44.17</v>
      </c>
      <c r="AH156">
        <v>5390</v>
      </c>
      <c r="AI156">
        <v>8014.3</v>
      </c>
      <c r="AJ156">
        <v>47664</v>
      </c>
      <c r="AK156">
        <v>44.54</v>
      </c>
      <c r="AL156">
        <v>75.19</v>
      </c>
      <c r="AM156">
        <v>44.54</v>
      </c>
      <c r="AN156">
        <v>46.06</v>
      </c>
      <c r="AO156">
        <v>169</v>
      </c>
      <c r="AP156">
        <v>45.67</v>
      </c>
      <c r="AQ156">
        <v>15994.3</v>
      </c>
      <c r="AR156">
        <v>718.9</v>
      </c>
      <c r="AS156">
        <v>44.54</v>
      </c>
      <c r="AT156">
        <v>67.87</v>
      </c>
      <c r="AU156">
        <v>383.04</v>
      </c>
      <c r="AV156">
        <v>5049.8</v>
      </c>
      <c r="AW156">
        <v>145.53</v>
      </c>
      <c r="AX156">
        <v>2295.3000000000002</v>
      </c>
      <c r="AY156">
        <v>144.55000000000001</v>
      </c>
      <c r="AZ156">
        <v>43.82</v>
      </c>
      <c r="BA156">
        <v>195.44</v>
      </c>
      <c r="BB156">
        <v>155.35</v>
      </c>
      <c r="BC156">
        <v>2225.3000000000002</v>
      </c>
      <c r="BD156">
        <v>186.2</v>
      </c>
      <c r="BE156">
        <v>56.85</v>
      </c>
      <c r="BF156">
        <v>44.91</v>
      </c>
      <c r="BG156">
        <v>44.17</v>
      </c>
      <c r="BH156">
        <v>478.8</v>
      </c>
      <c r="BI156">
        <v>44.54</v>
      </c>
      <c r="BJ156">
        <v>486.64</v>
      </c>
      <c r="BK156">
        <v>75.19</v>
      </c>
      <c r="BL156">
        <v>1821</v>
      </c>
      <c r="BM156">
        <v>1686.3</v>
      </c>
      <c r="BN156">
        <v>344.96</v>
      </c>
      <c r="BO156">
        <v>143.15</v>
      </c>
      <c r="BP156">
        <v>440.65</v>
      </c>
      <c r="BQ156">
        <v>53.89</v>
      </c>
      <c r="BR156">
        <v>31.2</v>
      </c>
      <c r="BS156">
        <v>1122778</v>
      </c>
      <c r="BT156">
        <v>11595.78</v>
      </c>
      <c r="BU156" s="9" t="str">
        <f>WSP[[#This Row],[Tier]]&amp;" - "&amp;DOLLAR(WSP[[#This Row],[United States]],2)&amp;" USD"</f>
        <v>154 - $53.89 USD</v>
      </c>
    </row>
    <row r="157" spans="1:73" x14ac:dyDescent="0.25">
      <c r="A157">
        <v>155</v>
      </c>
      <c r="B157">
        <v>54.24</v>
      </c>
      <c r="C157">
        <v>4123</v>
      </c>
      <c r="D157">
        <v>445.55</v>
      </c>
      <c r="E157">
        <v>67.58</v>
      </c>
      <c r="F157">
        <v>45.2</v>
      </c>
      <c r="G157">
        <v>4602.5</v>
      </c>
      <c r="H157">
        <v>44.83</v>
      </c>
      <c r="I157">
        <v>96.9</v>
      </c>
      <c r="J157">
        <v>67.81</v>
      </c>
      <c r="K157">
        <v>54.24</v>
      </c>
      <c r="L157">
        <v>34055</v>
      </c>
      <c r="M157">
        <v>212.8</v>
      </c>
      <c r="N157">
        <v>124180</v>
      </c>
      <c r="O157">
        <v>27125</v>
      </c>
      <c r="P157">
        <v>260.39999999999998</v>
      </c>
      <c r="Q157">
        <v>45.97</v>
      </c>
      <c r="R157">
        <v>896.12</v>
      </c>
      <c r="S157">
        <v>298.2</v>
      </c>
      <c r="T157">
        <v>335.13</v>
      </c>
      <c r="U157">
        <v>45.2</v>
      </c>
      <c r="V157">
        <v>43.74</v>
      </c>
      <c r="W157">
        <v>45.2</v>
      </c>
      <c r="X157">
        <v>45.58</v>
      </c>
      <c r="Y157">
        <v>44.1</v>
      </c>
      <c r="Z157">
        <v>459.55</v>
      </c>
      <c r="AA157">
        <v>8537.7999999999993</v>
      </c>
      <c r="AB157">
        <v>7052</v>
      </c>
      <c r="AC157">
        <v>2135</v>
      </c>
      <c r="AD157">
        <v>521500</v>
      </c>
      <c r="AE157">
        <v>44.1</v>
      </c>
      <c r="AF157">
        <v>250.25</v>
      </c>
      <c r="AG157">
        <v>44.46</v>
      </c>
      <c r="AH157">
        <v>5446</v>
      </c>
      <c r="AI157">
        <v>8066.8</v>
      </c>
      <c r="AJ157">
        <v>47982</v>
      </c>
      <c r="AK157">
        <v>44.83</v>
      </c>
      <c r="AL157">
        <v>75.510000000000005</v>
      </c>
      <c r="AM157">
        <v>44.83</v>
      </c>
      <c r="AN157">
        <v>46.36</v>
      </c>
      <c r="AO157">
        <v>170</v>
      </c>
      <c r="AP157">
        <v>45.97</v>
      </c>
      <c r="AQ157">
        <v>16099.3</v>
      </c>
      <c r="AR157">
        <v>723.8</v>
      </c>
      <c r="AS157">
        <v>44.83</v>
      </c>
      <c r="AT157">
        <v>68.22</v>
      </c>
      <c r="AU157">
        <v>384.44</v>
      </c>
      <c r="AV157">
        <v>5083.05</v>
      </c>
      <c r="AW157">
        <v>146.47999999999999</v>
      </c>
      <c r="AX157">
        <v>2309.3000000000002</v>
      </c>
      <c r="AY157">
        <v>145.12</v>
      </c>
      <c r="AZ157">
        <v>44.1</v>
      </c>
      <c r="BA157">
        <v>196.7</v>
      </c>
      <c r="BB157">
        <v>156.37</v>
      </c>
      <c r="BC157">
        <v>2239.3000000000002</v>
      </c>
      <c r="BD157">
        <v>186.55</v>
      </c>
      <c r="BE157">
        <v>57.18</v>
      </c>
      <c r="BF157">
        <v>45.2</v>
      </c>
      <c r="BG157">
        <v>44.46</v>
      </c>
      <c r="BH157">
        <v>480.55</v>
      </c>
      <c r="BI157">
        <v>44.83</v>
      </c>
      <c r="BJ157">
        <v>489.44</v>
      </c>
      <c r="BK157">
        <v>75.510000000000005</v>
      </c>
      <c r="BL157">
        <v>1837</v>
      </c>
      <c r="BM157">
        <v>1696.8</v>
      </c>
      <c r="BN157">
        <v>347.2</v>
      </c>
      <c r="BO157">
        <v>144.38</v>
      </c>
      <c r="BP157">
        <v>443.63</v>
      </c>
      <c r="BQ157">
        <v>54.24</v>
      </c>
      <c r="BR157">
        <v>31.35</v>
      </c>
      <c r="BS157">
        <v>1130070</v>
      </c>
      <c r="BT157">
        <v>11671.1</v>
      </c>
      <c r="BU157" s="9" t="str">
        <f>WSP[[#This Row],[Tier]]&amp;" - "&amp;DOLLAR(WSP[[#This Row],[United States]],2)&amp;" USD"</f>
        <v>155 - $54.24 USD</v>
      </c>
    </row>
    <row r="158" spans="1:73" x14ac:dyDescent="0.25">
      <c r="A158">
        <v>156</v>
      </c>
      <c r="B158">
        <v>54.59</v>
      </c>
      <c r="C158">
        <v>4149.6000000000004</v>
      </c>
      <c r="D158">
        <v>447.3</v>
      </c>
      <c r="E158">
        <v>68.06</v>
      </c>
      <c r="F158">
        <v>45.49</v>
      </c>
      <c r="G158">
        <v>4634</v>
      </c>
      <c r="H158">
        <v>45.12</v>
      </c>
      <c r="I158">
        <v>97.53</v>
      </c>
      <c r="J158">
        <v>68.25</v>
      </c>
      <c r="K158">
        <v>54.59</v>
      </c>
      <c r="L158">
        <v>34230</v>
      </c>
      <c r="M158">
        <v>214.18</v>
      </c>
      <c r="N158">
        <v>124530</v>
      </c>
      <c r="O158">
        <v>27300</v>
      </c>
      <c r="P158">
        <v>262.08</v>
      </c>
      <c r="Q158">
        <v>46.27</v>
      </c>
      <c r="R158">
        <v>901.9</v>
      </c>
      <c r="S158">
        <v>299.60000000000002</v>
      </c>
      <c r="T158">
        <v>337.4</v>
      </c>
      <c r="U158">
        <v>45.49</v>
      </c>
      <c r="V158">
        <v>44.03</v>
      </c>
      <c r="W158">
        <v>45.49</v>
      </c>
      <c r="X158">
        <v>45.88</v>
      </c>
      <c r="Y158">
        <v>44.38</v>
      </c>
      <c r="Z158">
        <v>464.1</v>
      </c>
      <c r="AA158">
        <v>8592.91</v>
      </c>
      <c r="AB158">
        <v>7097</v>
      </c>
      <c r="AC158">
        <v>2142</v>
      </c>
      <c r="AD158">
        <v>525000</v>
      </c>
      <c r="AE158">
        <v>44.38</v>
      </c>
      <c r="AF158">
        <v>252</v>
      </c>
      <c r="AG158">
        <v>44.75</v>
      </c>
      <c r="AH158">
        <v>5460</v>
      </c>
      <c r="AI158">
        <v>8119.3</v>
      </c>
      <c r="AJ158">
        <v>48300</v>
      </c>
      <c r="AK158">
        <v>45.12</v>
      </c>
      <c r="AL158">
        <v>75.83</v>
      </c>
      <c r="AM158">
        <v>45.12</v>
      </c>
      <c r="AN158">
        <v>46.66</v>
      </c>
      <c r="AO158">
        <v>171</v>
      </c>
      <c r="AP158">
        <v>46.27</v>
      </c>
      <c r="AQ158">
        <v>16204.3</v>
      </c>
      <c r="AR158">
        <v>728.7</v>
      </c>
      <c r="AS158">
        <v>45.12</v>
      </c>
      <c r="AT158">
        <v>68.569999999999993</v>
      </c>
      <c r="AU158">
        <v>385.84</v>
      </c>
      <c r="AV158">
        <v>5116.3</v>
      </c>
      <c r="AW158">
        <v>147.41999999999999</v>
      </c>
      <c r="AX158">
        <v>2323.3000000000002</v>
      </c>
      <c r="AY158">
        <v>145.69</v>
      </c>
      <c r="AZ158">
        <v>44.38</v>
      </c>
      <c r="BA158">
        <v>197.96</v>
      </c>
      <c r="BB158">
        <v>157.38999999999999</v>
      </c>
      <c r="BC158">
        <v>2253.3000000000002</v>
      </c>
      <c r="BD158">
        <v>186.9</v>
      </c>
      <c r="BE158">
        <v>57.5</v>
      </c>
      <c r="BF158">
        <v>45.49</v>
      </c>
      <c r="BG158">
        <v>44.75</v>
      </c>
      <c r="BH158">
        <v>482.3</v>
      </c>
      <c r="BI158">
        <v>45.12</v>
      </c>
      <c r="BJ158">
        <v>492.24</v>
      </c>
      <c r="BK158">
        <v>75.83</v>
      </c>
      <c r="BL158">
        <v>1852</v>
      </c>
      <c r="BM158">
        <v>1707.3</v>
      </c>
      <c r="BN158">
        <v>349.44</v>
      </c>
      <c r="BO158">
        <v>145.6</v>
      </c>
      <c r="BP158">
        <v>446.6</v>
      </c>
      <c r="BQ158">
        <v>54.59</v>
      </c>
      <c r="BR158">
        <v>31.49</v>
      </c>
      <c r="BS158">
        <v>1137361</v>
      </c>
      <c r="BT158">
        <v>11746.42</v>
      </c>
      <c r="BU158" s="9" t="str">
        <f>WSP[[#This Row],[Tier]]&amp;" - "&amp;DOLLAR(WSP[[#This Row],[United States]],2)&amp;" USD"</f>
        <v>156 - $54.59 USD</v>
      </c>
    </row>
    <row r="159" spans="1:73" x14ac:dyDescent="0.25">
      <c r="A159">
        <v>157</v>
      </c>
      <c r="B159">
        <v>54.94</v>
      </c>
      <c r="C159">
        <v>4176.2</v>
      </c>
      <c r="D159">
        <v>449.05</v>
      </c>
      <c r="E159">
        <v>68.540000000000006</v>
      </c>
      <c r="F159">
        <v>45.79</v>
      </c>
      <c r="G159">
        <v>4665.5</v>
      </c>
      <c r="H159">
        <v>45.41</v>
      </c>
      <c r="I159">
        <v>98.16</v>
      </c>
      <c r="J159">
        <v>68.69</v>
      </c>
      <c r="K159">
        <v>54.94</v>
      </c>
      <c r="L159">
        <v>34405</v>
      </c>
      <c r="M159">
        <v>215.56</v>
      </c>
      <c r="N159">
        <v>124880</v>
      </c>
      <c r="O159">
        <v>27475</v>
      </c>
      <c r="P159">
        <v>263.76</v>
      </c>
      <c r="Q159">
        <v>46.56</v>
      </c>
      <c r="R159">
        <v>907.69</v>
      </c>
      <c r="S159">
        <v>301</v>
      </c>
      <c r="T159">
        <v>339.68</v>
      </c>
      <c r="U159">
        <v>45.79</v>
      </c>
      <c r="V159">
        <v>44.31</v>
      </c>
      <c r="W159">
        <v>45.79</v>
      </c>
      <c r="X159">
        <v>46.17</v>
      </c>
      <c r="Y159">
        <v>44.67</v>
      </c>
      <c r="Z159">
        <v>468.65</v>
      </c>
      <c r="AA159">
        <v>8648.0300000000007</v>
      </c>
      <c r="AB159">
        <v>7143</v>
      </c>
      <c r="AC159">
        <v>2149</v>
      </c>
      <c r="AD159">
        <v>528500</v>
      </c>
      <c r="AE159">
        <v>44.67</v>
      </c>
      <c r="AF159">
        <v>253.75</v>
      </c>
      <c r="AG159">
        <v>45.04</v>
      </c>
      <c r="AH159">
        <v>5516</v>
      </c>
      <c r="AI159">
        <v>8171.8</v>
      </c>
      <c r="AJ159">
        <v>48618</v>
      </c>
      <c r="AK159">
        <v>45.41</v>
      </c>
      <c r="AL159">
        <v>76.16</v>
      </c>
      <c r="AM159">
        <v>45.41</v>
      </c>
      <c r="AN159">
        <v>46.96</v>
      </c>
      <c r="AO159">
        <v>172</v>
      </c>
      <c r="AP159">
        <v>46.56</v>
      </c>
      <c r="AQ159">
        <v>16309.3</v>
      </c>
      <c r="AR159">
        <v>733.6</v>
      </c>
      <c r="AS159">
        <v>45.41</v>
      </c>
      <c r="AT159">
        <v>68.92</v>
      </c>
      <c r="AU159">
        <v>387.24</v>
      </c>
      <c r="AV159">
        <v>5149.55</v>
      </c>
      <c r="AW159">
        <v>148.37</v>
      </c>
      <c r="AX159">
        <v>2337.3000000000002</v>
      </c>
      <c r="AY159">
        <v>146.25</v>
      </c>
      <c r="AZ159">
        <v>44.67</v>
      </c>
      <c r="BA159">
        <v>199.22</v>
      </c>
      <c r="BB159">
        <v>158.4</v>
      </c>
      <c r="BC159">
        <v>2267.3000000000002</v>
      </c>
      <c r="BD159">
        <v>187.25</v>
      </c>
      <c r="BE159">
        <v>57.83</v>
      </c>
      <c r="BF159">
        <v>45.79</v>
      </c>
      <c r="BG159">
        <v>45.04</v>
      </c>
      <c r="BH159">
        <v>484.05</v>
      </c>
      <c r="BI159">
        <v>45.41</v>
      </c>
      <c r="BJ159">
        <v>495.04</v>
      </c>
      <c r="BK159">
        <v>76.16</v>
      </c>
      <c r="BL159">
        <v>1867</v>
      </c>
      <c r="BM159">
        <v>1717.8</v>
      </c>
      <c r="BN159">
        <v>351.68</v>
      </c>
      <c r="BO159">
        <v>146.83000000000001</v>
      </c>
      <c r="BP159">
        <v>449.58</v>
      </c>
      <c r="BQ159">
        <v>54.94</v>
      </c>
      <c r="BR159">
        <v>31.64</v>
      </c>
      <c r="BS159">
        <v>1144653</v>
      </c>
      <c r="BT159">
        <v>11821.74</v>
      </c>
      <c r="BU159" s="9" t="str">
        <f>WSP[[#This Row],[Tier]]&amp;" - "&amp;DOLLAR(WSP[[#This Row],[United States]],2)&amp;" USD"</f>
        <v>157 - $54.94 USD</v>
      </c>
    </row>
    <row r="160" spans="1:73" x14ac:dyDescent="0.25">
      <c r="A160">
        <v>158</v>
      </c>
      <c r="B160">
        <v>55.29</v>
      </c>
      <c r="C160">
        <v>4202.8</v>
      </c>
      <c r="D160">
        <v>450.8</v>
      </c>
      <c r="E160">
        <v>69.010000000000005</v>
      </c>
      <c r="F160">
        <v>46.08</v>
      </c>
      <c r="G160">
        <v>4697</v>
      </c>
      <c r="H160">
        <v>45.7</v>
      </c>
      <c r="I160">
        <v>98.79</v>
      </c>
      <c r="J160">
        <v>69.13</v>
      </c>
      <c r="K160">
        <v>55.29</v>
      </c>
      <c r="L160">
        <v>34580</v>
      </c>
      <c r="M160">
        <v>216.93</v>
      </c>
      <c r="N160">
        <v>125230</v>
      </c>
      <c r="O160">
        <v>27650</v>
      </c>
      <c r="P160">
        <v>265.44</v>
      </c>
      <c r="Q160">
        <v>46.86</v>
      </c>
      <c r="R160">
        <v>913.47</v>
      </c>
      <c r="S160">
        <v>302.39999999999998</v>
      </c>
      <c r="T160">
        <v>341.95</v>
      </c>
      <c r="U160">
        <v>46.08</v>
      </c>
      <c r="V160">
        <v>44.59</v>
      </c>
      <c r="W160">
        <v>46.08</v>
      </c>
      <c r="X160">
        <v>46.46</v>
      </c>
      <c r="Y160">
        <v>44.95</v>
      </c>
      <c r="Z160">
        <v>473.2</v>
      </c>
      <c r="AA160">
        <v>8703.15</v>
      </c>
      <c r="AB160">
        <v>7188</v>
      </c>
      <c r="AC160">
        <v>2156</v>
      </c>
      <c r="AD160">
        <v>532000</v>
      </c>
      <c r="AE160">
        <v>44.95</v>
      </c>
      <c r="AF160">
        <v>255.5</v>
      </c>
      <c r="AG160">
        <v>45.32</v>
      </c>
      <c r="AH160">
        <v>5530</v>
      </c>
      <c r="AI160">
        <v>8224.2999999999993</v>
      </c>
      <c r="AJ160">
        <v>48936</v>
      </c>
      <c r="AK160">
        <v>45.7</v>
      </c>
      <c r="AL160">
        <v>76.48</v>
      </c>
      <c r="AM160">
        <v>45.7</v>
      </c>
      <c r="AN160">
        <v>47.26</v>
      </c>
      <c r="AO160">
        <v>173</v>
      </c>
      <c r="AP160">
        <v>46.86</v>
      </c>
      <c r="AQ160">
        <v>16414.3</v>
      </c>
      <c r="AR160">
        <v>738.5</v>
      </c>
      <c r="AS160">
        <v>45.7</v>
      </c>
      <c r="AT160">
        <v>69.27</v>
      </c>
      <c r="AU160">
        <v>388.64</v>
      </c>
      <c r="AV160">
        <v>5182.8</v>
      </c>
      <c r="AW160">
        <v>149.31</v>
      </c>
      <c r="AX160">
        <v>2351.3000000000002</v>
      </c>
      <c r="AY160">
        <v>146.82</v>
      </c>
      <c r="AZ160">
        <v>44.95</v>
      </c>
      <c r="BA160">
        <v>200.48</v>
      </c>
      <c r="BB160">
        <v>159.41999999999999</v>
      </c>
      <c r="BC160">
        <v>2281.3000000000002</v>
      </c>
      <c r="BD160">
        <v>187.6</v>
      </c>
      <c r="BE160">
        <v>58.16</v>
      </c>
      <c r="BF160">
        <v>46.08</v>
      </c>
      <c r="BG160">
        <v>45.32</v>
      </c>
      <c r="BH160">
        <v>485.8</v>
      </c>
      <c r="BI160">
        <v>45.7</v>
      </c>
      <c r="BJ160">
        <v>497.84</v>
      </c>
      <c r="BK160">
        <v>76.48</v>
      </c>
      <c r="BL160">
        <v>1883</v>
      </c>
      <c r="BM160">
        <v>1728.3</v>
      </c>
      <c r="BN160">
        <v>353.92</v>
      </c>
      <c r="BO160">
        <v>148.05000000000001</v>
      </c>
      <c r="BP160">
        <v>452.55</v>
      </c>
      <c r="BQ160">
        <v>55.29</v>
      </c>
      <c r="BR160">
        <v>31.79</v>
      </c>
      <c r="BS160">
        <v>1151945</v>
      </c>
      <c r="BT160">
        <v>11897.06</v>
      </c>
      <c r="BU160" s="9" t="str">
        <f>WSP[[#This Row],[Tier]]&amp;" - "&amp;DOLLAR(WSP[[#This Row],[United States]],2)&amp;" USD"</f>
        <v>158 - $55.29 USD</v>
      </c>
    </row>
    <row r="161" spans="1:73" x14ac:dyDescent="0.25">
      <c r="A161">
        <v>159</v>
      </c>
      <c r="B161">
        <v>55.64</v>
      </c>
      <c r="C161">
        <v>4229.3999999999996</v>
      </c>
      <c r="D161">
        <v>452.55</v>
      </c>
      <c r="E161">
        <v>69.489999999999995</v>
      </c>
      <c r="F161">
        <v>46.37</v>
      </c>
      <c r="G161">
        <v>4728.5</v>
      </c>
      <c r="H161">
        <v>45.99</v>
      </c>
      <c r="I161">
        <v>99.42</v>
      </c>
      <c r="J161">
        <v>69.56</v>
      </c>
      <c r="K161">
        <v>55.64</v>
      </c>
      <c r="L161">
        <v>34755</v>
      </c>
      <c r="M161">
        <v>218.31</v>
      </c>
      <c r="N161">
        <v>125580</v>
      </c>
      <c r="O161">
        <v>27825</v>
      </c>
      <c r="P161">
        <v>267.12</v>
      </c>
      <c r="Q161">
        <v>47.16</v>
      </c>
      <c r="R161">
        <v>919.26</v>
      </c>
      <c r="S161">
        <v>303.8</v>
      </c>
      <c r="T161">
        <v>344.23</v>
      </c>
      <c r="U161">
        <v>46.37</v>
      </c>
      <c r="V161">
        <v>44.87</v>
      </c>
      <c r="W161">
        <v>46.37</v>
      </c>
      <c r="X161">
        <v>46.76</v>
      </c>
      <c r="Y161">
        <v>45.24</v>
      </c>
      <c r="Z161">
        <v>477.75</v>
      </c>
      <c r="AA161">
        <v>8758.27</v>
      </c>
      <c r="AB161">
        <v>7234</v>
      </c>
      <c r="AC161">
        <v>2163</v>
      </c>
      <c r="AD161">
        <v>535500</v>
      </c>
      <c r="AE161">
        <v>45.24</v>
      </c>
      <c r="AF161">
        <v>257.25</v>
      </c>
      <c r="AG161">
        <v>45.61</v>
      </c>
      <c r="AH161">
        <v>5586</v>
      </c>
      <c r="AI161">
        <v>8276.7999999999993</v>
      </c>
      <c r="AJ161">
        <v>49255</v>
      </c>
      <c r="AK161">
        <v>45.99</v>
      </c>
      <c r="AL161">
        <v>76.81</v>
      </c>
      <c r="AM161">
        <v>45.99</v>
      </c>
      <c r="AN161">
        <v>47.56</v>
      </c>
      <c r="AO161">
        <v>174</v>
      </c>
      <c r="AP161">
        <v>47.16</v>
      </c>
      <c r="AQ161">
        <v>16519.3</v>
      </c>
      <c r="AR161">
        <v>743.4</v>
      </c>
      <c r="AS161">
        <v>45.99</v>
      </c>
      <c r="AT161">
        <v>69.62</v>
      </c>
      <c r="AU161">
        <v>390.04</v>
      </c>
      <c r="AV161">
        <v>5216.05</v>
      </c>
      <c r="AW161">
        <v>150.26</v>
      </c>
      <c r="AX161">
        <v>2365.3000000000002</v>
      </c>
      <c r="AY161">
        <v>147.38999999999999</v>
      </c>
      <c r="AZ161">
        <v>45.24</v>
      </c>
      <c r="BA161">
        <v>201.74</v>
      </c>
      <c r="BB161">
        <v>160.44</v>
      </c>
      <c r="BC161">
        <v>2295.3000000000002</v>
      </c>
      <c r="BD161">
        <v>187.95</v>
      </c>
      <c r="BE161">
        <v>58.49</v>
      </c>
      <c r="BF161">
        <v>46.37</v>
      </c>
      <c r="BG161">
        <v>45.61</v>
      </c>
      <c r="BH161">
        <v>487.55</v>
      </c>
      <c r="BI161">
        <v>45.99</v>
      </c>
      <c r="BJ161">
        <v>500.64</v>
      </c>
      <c r="BK161">
        <v>76.81</v>
      </c>
      <c r="BL161">
        <v>1898</v>
      </c>
      <c r="BM161">
        <v>1738.8</v>
      </c>
      <c r="BN161">
        <v>356.16</v>
      </c>
      <c r="BO161">
        <v>149.28</v>
      </c>
      <c r="BP161">
        <v>455.53</v>
      </c>
      <c r="BQ161">
        <v>55.64</v>
      </c>
      <c r="BR161">
        <v>31.93</v>
      </c>
      <c r="BS161">
        <v>1159237</v>
      </c>
      <c r="BT161">
        <v>11972.38</v>
      </c>
      <c r="BU161" s="9" t="str">
        <f>WSP[[#This Row],[Tier]]&amp;" - "&amp;DOLLAR(WSP[[#This Row],[United States]],2)&amp;" USD"</f>
        <v>159 - $55.64 USD</v>
      </c>
    </row>
    <row r="162" spans="1:73" x14ac:dyDescent="0.25">
      <c r="A162">
        <v>160</v>
      </c>
      <c r="B162">
        <v>55.99</v>
      </c>
      <c r="C162">
        <v>4256</v>
      </c>
      <c r="D162">
        <v>454.3</v>
      </c>
      <c r="E162">
        <v>69.97</v>
      </c>
      <c r="F162">
        <v>46.66</v>
      </c>
      <c r="G162">
        <v>4760</v>
      </c>
      <c r="H162">
        <v>46.28</v>
      </c>
      <c r="I162">
        <v>100.04</v>
      </c>
      <c r="J162">
        <v>70</v>
      </c>
      <c r="K162">
        <v>55.99</v>
      </c>
      <c r="L162">
        <v>34930</v>
      </c>
      <c r="M162">
        <v>219.69</v>
      </c>
      <c r="N162">
        <v>125930</v>
      </c>
      <c r="O162">
        <v>28000</v>
      </c>
      <c r="P162">
        <v>268.8</v>
      </c>
      <c r="Q162">
        <v>47.45</v>
      </c>
      <c r="R162">
        <v>925.04</v>
      </c>
      <c r="S162">
        <v>305.2</v>
      </c>
      <c r="T162">
        <v>346.5</v>
      </c>
      <c r="U162">
        <v>46.66</v>
      </c>
      <c r="V162">
        <v>45.16</v>
      </c>
      <c r="W162">
        <v>46.66</v>
      </c>
      <c r="X162">
        <v>47.05</v>
      </c>
      <c r="Y162">
        <v>45.52</v>
      </c>
      <c r="Z162">
        <v>482.3</v>
      </c>
      <c r="AA162">
        <v>8813.39</v>
      </c>
      <c r="AB162">
        <v>7279</v>
      </c>
      <c r="AC162">
        <v>2170</v>
      </c>
      <c r="AD162">
        <v>539000</v>
      </c>
      <c r="AE162">
        <v>45.52</v>
      </c>
      <c r="AF162">
        <v>259</v>
      </c>
      <c r="AG162">
        <v>45.9</v>
      </c>
      <c r="AH162">
        <v>5600</v>
      </c>
      <c r="AI162">
        <v>8329.2999999999993</v>
      </c>
      <c r="AJ162">
        <v>49573</v>
      </c>
      <c r="AK162">
        <v>46.28</v>
      </c>
      <c r="AL162">
        <v>77.13</v>
      </c>
      <c r="AM162">
        <v>46.28</v>
      </c>
      <c r="AN162">
        <v>47.86</v>
      </c>
      <c r="AO162">
        <v>175</v>
      </c>
      <c r="AP162">
        <v>47.45</v>
      </c>
      <c r="AQ162">
        <v>16624.3</v>
      </c>
      <c r="AR162">
        <v>748.3</v>
      </c>
      <c r="AS162">
        <v>46.28</v>
      </c>
      <c r="AT162">
        <v>69.97</v>
      </c>
      <c r="AU162">
        <v>391.44</v>
      </c>
      <c r="AV162">
        <v>5249.3</v>
      </c>
      <c r="AW162">
        <v>151.19999999999999</v>
      </c>
      <c r="AX162">
        <v>2379.3000000000002</v>
      </c>
      <c r="AY162">
        <v>147.96</v>
      </c>
      <c r="AZ162">
        <v>45.52</v>
      </c>
      <c r="BA162">
        <v>203</v>
      </c>
      <c r="BB162">
        <v>161.44999999999999</v>
      </c>
      <c r="BC162">
        <v>2309.3000000000002</v>
      </c>
      <c r="BD162">
        <v>188.3</v>
      </c>
      <c r="BE162">
        <v>58.81</v>
      </c>
      <c r="BF162">
        <v>46.66</v>
      </c>
      <c r="BG162">
        <v>45.9</v>
      </c>
      <c r="BH162">
        <v>489.3</v>
      </c>
      <c r="BI162">
        <v>46.28</v>
      </c>
      <c r="BJ162">
        <v>503.44</v>
      </c>
      <c r="BK162">
        <v>77.13</v>
      </c>
      <c r="BL162">
        <v>1913</v>
      </c>
      <c r="BM162">
        <v>1749.3</v>
      </c>
      <c r="BN162">
        <v>358.4</v>
      </c>
      <c r="BO162">
        <v>150.5</v>
      </c>
      <c r="BP162">
        <v>458.5</v>
      </c>
      <c r="BQ162">
        <v>55.99</v>
      </c>
      <c r="BR162">
        <v>32.08</v>
      </c>
      <c r="BS162">
        <v>1166529</v>
      </c>
      <c r="BT162">
        <v>12047.7</v>
      </c>
      <c r="BU162" s="9" t="str">
        <f>WSP[[#This Row],[Tier]]&amp;" - "&amp;DOLLAR(WSP[[#This Row],[United States]],2)&amp;" USD"</f>
        <v>160 - $55.99 USD</v>
      </c>
    </row>
    <row r="163" spans="1:73" x14ac:dyDescent="0.25">
      <c r="A163">
        <v>161</v>
      </c>
      <c r="B163">
        <v>56.34</v>
      </c>
      <c r="C163">
        <v>4282.6000000000004</v>
      </c>
      <c r="D163">
        <v>456.05</v>
      </c>
      <c r="E163">
        <v>70.45</v>
      </c>
      <c r="F163">
        <v>46.95</v>
      </c>
      <c r="G163">
        <v>4791.5</v>
      </c>
      <c r="H163">
        <v>46.56</v>
      </c>
      <c r="I163">
        <v>100.67</v>
      </c>
      <c r="J163">
        <v>70.44</v>
      </c>
      <c r="K163">
        <v>56.34</v>
      </c>
      <c r="L163">
        <v>35105</v>
      </c>
      <c r="M163">
        <v>221.07</v>
      </c>
      <c r="N163">
        <v>126280</v>
      </c>
      <c r="O163">
        <v>28175</v>
      </c>
      <c r="P163">
        <v>270.48</v>
      </c>
      <c r="Q163">
        <v>47.75</v>
      </c>
      <c r="R163">
        <v>930.83</v>
      </c>
      <c r="S163">
        <v>306.60000000000002</v>
      </c>
      <c r="T163">
        <v>348.78</v>
      </c>
      <c r="U163">
        <v>46.95</v>
      </c>
      <c r="V163">
        <v>45.44</v>
      </c>
      <c r="W163">
        <v>46.95</v>
      </c>
      <c r="X163">
        <v>47.35</v>
      </c>
      <c r="Y163">
        <v>45.81</v>
      </c>
      <c r="Z163">
        <v>486.85</v>
      </c>
      <c r="AA163">
        <v>8868.5</v>
      </c>
      <c r="AB163">
        <v>7325</v>
      </c>
      <c r="AC163">
        <v>2177</v>
      </c>
      <c r="AD163">
        <v>542500</v>
      </c>
      <c r="AE163">
        <v>45.81</v>
      </c>
      <c r="AF163">
        <v>260.75</v>
      </c>
      <c r="AG163">
        <v>46.18</v>
      </c>
      <c r="AH163">
        <v>5656</v>
      </c>
      <c r="AI163">
        <v>8381.7999999999993</v>
      </c>
      <c r="AJ163">
        <v>49891</v>
      </c>
      <c r="AK163">
        <v>46.56</v>
      </c>
      <c r="AL163">
        <v>77.45</v>
      </c>
      <c r="AM163">
        <v>46.56</v>
      </c>
      <c r="AN163">
        <v>48.16</v>
      </c>
      <c r="AO163">
        <v>176</v>
      </c>
      <c r="AP163">
        <v>47.75</v>
      </c>
      <c r="AQ163">
        <v>16729.3</v>
      </c>
      <c r="AR163">
        <v>753.2</v>
      </c>
      <c r="AS163">
        <v>46.56</v>
      </c>
      <c r="AT163">
        <v>70.319999999999993</v>
      </c>
      <c r="AU163">
        <v>392.84</v>
      </c>
      <c r="AV163">
        <v>5282.55</v>
      </c>
      <c r="AW163">
        <v>152.15</v>
      </c>
      <c r="AX163">
        <v>2393.3000000000002</v>
      </c>
      <c r="AY163">
        <v>148.53</v>
      </c>
      <c r="AZ163">
        <v>45.81</v>
      </c>
      <c r="BA163">
        <v>204.26</v>
      </c>
      <c r="BB163">
        <v>162.47</v>
      </c>
      <c r="BC163">
        <v>2323.3000000000002</v>
      </c>
      <c r="BD163">
        <v>188.65</v>
      </c>
      <c r="BE163">
        <v>59.14</v>
      </c>
      <c r="BF163">
        <v>46.95</v>
      </c>
      <c r="BG163">
        <v>46.18</v>
      </c>
      <c r="BH163">
        <v>491.05</v>
      </c>
      <c r="BI163">
        <v>46.56</v>
      </c>
      <c r="BJ163">
        <v>506.24</v>
      </c>
      <c r="BK163">
        <v>77.45</v>
      </c>
      <c r="BL163">
        <v>1929</v>
      </c>
      <c r="BM163">
        <v>1759.8</v>
      </c>
      <c r="BN163">
        <v>360.64</v>
      </c>
      <c r="BO163">
        <v>151.72999999999999</v>
      </c>
      <c r="BP163">
        <v>461.48</v>
      </c>
      <c r="BQ163">
        <v>56.34</v>
      </c>
      <c r="BR163">
        <v>32.22</v>
      </c>
      <c r="BS163">
        <v>1173821</v>
      </c>
      <c r="BT163">
        <v>12123.02</v>
      </c>
      <c r="BU163" s="9" t="str">
        <f>WSP[[#This Row],[Tier]]&amp;" - "&amp;DOLLAR(WSP[[#This Row],[United States]],2)&amp;" USD"</f>
        <v>161 - $56.34 USD</v>
      </c>
    </row>
    <row r="164" spans="1:73" x14ac:dyDescent="0.25">
      <c r="A164">
        <v>162</v>
      </c>
      <c r="B164">
        <v>56.69</v>
      </c>
      <c r="C164">
        <v>4309.2</v>
      </c>
      <c r="D164">
        <v>457.8</v>
      </c>
      <c r="E164">
        <v>70.92</v>
      </c>
      <c r="F164">
        <v>47.24</v>
      </c>
      <c r="G164">
        <v>4823</v>
      </c>
      <c r="H164">
        <v>46.85</v>
      </c>
      <c r="I164">
        <v>101.3</v>
      </c>
      <c r="J164">
        <v>70.88</v>
      </c>
      <c r="K164">
        <v>56.69</v>
      </c>
      <c r="L164">
        <v>35280</v>
      </c>
      <c r="M164">
        <v>222.44</v>
      </c>
      <c r="N164">
        <v>126630</v>
      </c>
      <c r="O164">
        <v>28350</v>
      </c>
      <c r="P164">
        <v>272.16000000000003</v>
      </c>
      <c r="Q164">
        <v>48.04</v>
      </c>
      <c r="R164">
        <v>936.61</v>
      </c>
      <c r="S164">
        <v>308</v>
      </c>
      <c r="T164">
        <v>351.05</v>
      </c>
      <c r="U164">
        <v>47.24</v>
      </c>
      <c r="V164">
        <v>45.72</v>
      </c>
      <c r="W164">
        <v>47.24</v>
      </c>
      <c r="X164">
        <v>47.64</v>
      </c>
      <c r="Y164">
        <v>46.09</v>
      </c>
      <c r="Z164">
        <v>491.4</v>
      </c>
      <c r="AA164">
        <v>8923.6200000000008</v>
      </c>
      <c r="AB164">
        <v>7370</v>
      </c>
      <c r="AC164">
        <v>2184</v>
      </c>
      <c r="AD164">
        <v>546000</v>
      </c>
      <c r="AE164">
        <v>46.09</v>
      </c>
      <c r="AF164">
        <v>262.5</v>
      </c>
      <c r="AG164">
        <v>46.47</v>
      </c>
      <c r="AH164">
        <v>5670</v>
      </c>
      <c r="AI164">
        <v>8434.2999999999993</v>
      </c>
      <c r="AJ164">
        <v>50209</v>
      </c>
      <c r="AK164">
        <v>46.85</v>
      </c>
      <c r="AL164">
        <v>77.78</v>
      </c>
      <c r="AM164">
        <v>46.85</v>
      </c>
      <c r="AN164">
        <v>48.46</v>
      </c>
      <c r="AO164">
        <v>177</v>
      </c>
      <c r="AP164">
        <v>48.04</v>
      </c>
      <c r="AQ164">
        <v>16834.3</v>
      </c>
      <c r="AR164">
        <v>758.1</v>
      </c>
      <c r="AS164">
        <v>46.85</v>
      </c>
      <c r="AT164">
        <v>70.67</v>
      </c>
      <c r="AU164">
        <v>394.24</v>
      </c>
      <c r="AV164">
        <v>5315.8</v>
      </c>
      <c r="AW164">
        <v>153.09</v>
      </c>
      <c r="AX164">
        <v>2407.3000000000002</v>
      </c>
      <c r="AY164">
        <v>149.1</v>
      </c>
      <c r="AZ164">
        <v>46.09</v>
      </c>
      <c r="BA164">
        <v>205.52</v>
      </c>
      <c r="BB164">
        <v>163.47999999999999</v>
      </c>
      <c r="BC164">
        <v>2337.3000000000002</v>
      </c>
      <c r="BD164">
        <v>189</v>
      </c>
      <c r="BE164">
        <v>59.47</v>
      </c>
      <c r="BF164">
        <v>47.24</v>
      </c>
      <c r="BG164">
        <v>46.47</v>
      </c>
      <c r="BH164">
        <v>492.8</v>
      </c>
      <c r="BI164">
        <v>46.85</v>
      </c>
      <c r="BJ164">
        <v>509.04</v>
      </c>
      <c r="BK164">
        <v>77.78</v>
      </c>
      <c r="BL164">
        <v>1944</v>
      </c>
      <c r="BM164">
        <v>1770.3</v>
      </c>
      <c r="BN164">
        <v>362.88</v>
      </c>
      <c r="BO164">
        <v>152.94999999999999</v>
      </c>
      <c r="BP164">
        <v>464.45</v>
      </c>
      <c r="BQ164">
        <v>56.69</v>
      </c>
      <c r="BR164">
        <v>32.369999999999997</v>
      </c>
      <c r="BS164">
        <v>1181113</v>
      </c>
      <c r="BT164">
        <v>12198.34</v>
      </c>
      <c r="BU164" s="9" t="str">
        <f>WSP[[#This Row],[Tier]]&amp;" - "&amp;DOLLAR(WSP[[#This Row],[United States]],2)&amp;" USD"</f>
        <v>162 - $56.69 USD</v>
      </c>
    </row>
    <row r="165" spans="1:73" x14ac:dyDescent="0.25">
      <c r="A165">
        <v>163</v>
      </c>
      <c r="B165">
        <v>57.04</v>
      </c>
      <c r="C165">
        <v>4335.8</v>
      </c>
      <c r="D165">
        <v>459.55</v>
      </c>
      <c r="E165">
        <v>71.400000000000006</v>
      </c>
      <c r="F165">
        <v>47.54</v>
      </c>
      <c r="G165">
        <v>4854.5</v>
      </c>
      <c r="H165">
        <v>47.14</v>
      </c>
      <c r="I165">
        <v>101.93</v>
      </c>
      <c r="J165">
        <v>71.31</v>
      </c>
      <c r="K165">
        <v>57.04</v>
      </c>
      <c r="L165">
        <v>35455</v>
      </c>
      <c r="M165">
        <v>223.82</v>
      </c>
      <c r="N165">
        <v>126980</v>
      </c>
      <c r="O165">
        <v>28525</v>
      </c>
      <c r="P165">
        <v>273.83999999999997</v>
      </c>
      <c r="Q165">
        <v>48.34</v>
      </c>
      <c r="R165">
        <v>942.4</v>
      </c>
      <c r="S165">
        <v>309.39999999999998</v>
      </c>
      <c r="T165">
        <v>353.33</v>
      </c>
      <c r="U165">
        <v>47.54</v>
      </c>
      <c r="V165">
        <v>46</v>
      </c>
      <c r="W165">
        <v>47.54</v>
      </c>
      <c r="X165">
        <v>47.94</v>
      </c>
      <c r="Y165">
        <v>46.38</v>
      </c>
      <c r="Z165">
        <v>495.95</v>
      </c>
      <c r="AA165">
        <v>8978.74</v>
      </c>
      <c r="AB165">
        <v>7416</v>
      </c>
      <c r="AC165">
        <v>2191</v>
      </c>
      <c r="AD165">
        <v>549500</v>
      </c>
      <c r="AE165">
        <v>46.38</v>
      </c>
      <c r="AF165">
        <v>264.25</v>
      </c>
      <c r="AG165">
        <v>46.76</v>
      </c>
      <c r="AH165">
        <v>5726</v>
      </c>
      <c r="AI165">
        <v>8486.7999999999993</v>
      </c>
      <c r="AJ165">
        <v>50527</v>
      </c>
      <c r="AK165">
        <v>47.14</v>
      </c>
      <c r="AL165">
        <v>78.099999999999994</v>
      </c>
      <c r="AM165">
        <v>47.14</v>
      </c>
      <c r="AN165">
        <v>48.75</v>
      </c>
      <c r="AO165">
        <v>179</v>
      </c>
      <c r="AP165">
        <v>48.34</v>
      </c>
      <c r="AQ165">
        <v>16939.3</v>
      </c>
      <c r="AR165">
        <v>763</v>
      </c>
      <c r="AS165">
        <v>47.14</v>
      </c>
      <c r="AT165">
        <v>71.02</v>
      </c>
      <c r="AU165">
        <v>395.64</v>
      </c>
      <c r="AV165">
        <v>5349.05</v>
      </c>
      <c r="AW165">
        <v>154.04</v>
      </c>
      <c r="AX165">
        <v>2421.3000000000002</v>
      </c>
      <c r="AY165">
        <v>149.66999999999999</v>
      </c>
      <c r="AZ165">
        <v>46.38</v>
      </c>
      <c r="BA165">
        <v>206.78</v>
      </c>
      <c r="BB165">
        <v>164.5</v>
      </c>
      <c r="BC165">
        <v>2351.3000000000002</v>
      </c>
      <c r="BD165">
        <v>189.35</v>
      </c>
      <c r="BE165">
        <v>59.79</v>
      </c>
      <c r="BF165">
        <v>47.54</v>
      </c>
      <c r="BG165">
        <v>46.76</v>
      </c>
      <c r="BH165">
        <v>494.55</v>
      </c>
      <c r="BI165">
        <v>47.14</v>
      </c>
      <c r="BJ165">
        <v>511.84</v>
      </c>
      <c r="BK165">
        <v>78.099999999999994</v>
      </c>
      <c r="BL165">
        <v>1959</v>
      </c>
      <c r="BM165">
        <v>1780.8</v>
      </c>
      <c r="BN165">
        <v>365.12</v>
      </c>
      <c r="BO165">
        <v>154.18</v>
      </c>
      <c r="BP165">
        <v>467.43</v>
      </c>
      <c r="BQ165">
        <v>57.04</v>
      </c>
      <c r="BR165">
        <v>32.520000000000003</v>
      </c>
      <c r="BS165">
        <v>1188405</v>
      </c>
      <c r="BT165">
        <v>12273.66</v>
      </c>
      <c r="BU165" s="9" t="str">
        <f>WSP[[#This Row],[Tier]]&amp;" - "&amp;DOLLAR(WSP[[#This Row],[United States]],2)&amp;" USD"</f>
        <v>163 - $57.04 USD</v>
      </c>
    </row>
    <row r="166" spans="1:73" x14ac:dyDescent="0.25">
      <c r="A166">
        <v>164</v>
      </c>
      <c r="B166">
        <v>57.39</v>
      </c>
      <c r="C166">
        <v>4362.3999999999996</v>
      </c>
      <c r="D166">
        <v>461.3</v>
      </c>
      <c r="E166">
        <v>71.88</v>
      </c>
      <c r="F166">
        <v>47.83</v>
      </c>
      <c r="G166">
        <v>4886</v>
      </c>
      <c r="H166">
        <v>47.43</v>
      </c>
      <c r="I166">
        <v>102.56</v>
      </c>
      <c r="J166">
        <v>71.75</v>
      </c>
      <c r="K166">
        <v>57.39</v>
      </c>
      <c r="L166">
        <v>35630</v>
      </c>
      <c r="M166">
        <v>225.2</v>
      </c>
      <c r="N166">
        <v>127330</v>
      </c>
      <c r="O166">
        <v>28700</v>
      </c>
      <c r="P166">
        <v>275.52</v>
      </c>
      <c r="Q166">
        <v>48.64</v>
      </c>
      <c r="R166">
        <v>948.18</v>
      </c>
      <c r="S166">
        <v>310.8</v>
      </c>
      <c r="T166">
        <v>355.6</v>
      </c>
      <c r="U166">
        <v>47.83</v>
      </c>
      <c r="V166">
        <v>46.28</v>
      </c>
      <c r="W166">
        <v>47.83</v>
      </c>
      <c r="X166">
        <v>48.23</v>
      </c>
      <c r="Y166">
        <v>46.66</v>
      </c>
      <c r="Z166">
        <v>500.5</v>
      </c>
      <c r="AA166">
        <v>9033.86</v>
      </c>
      <c r="AB166">
        <v>7461</v>
      </c>
      <c r="AC166">
        <v>2198</v>
      </c>
      <c r="AD166">
        <v>553000</v>
      </c>
      <c r="AE166">
        <v>46.66</v>
      </c>
      <c r="AF166">
        <v>266</v>
      </c>
      <c r="AG166">
        <v>47.04</v>
      </c>
      <c r="AH166">
        <v>5740</v>
      </c>
      <c r="AI166">
        <v>8539.2999999999993</v>
      </c>
      <c r="AJ166">
        <v>50845</v>
      </c>
      <c r="AK166">
        <v>47.43</v>
      </c>
      <c r="AL166">
        <v>78.430000000000007</v>
      </c>
      <c r="AM166">
        <v>47.43</v>
      </c>
      <c r="AN166">
        <v>49.05</v>
      </c>
      <c r="AO166">
        <v>179</v>
      </c>
      <c r="AP166">
        <v>48.64</v>
      </c>
      <c r="AQ166">
        <v>17044.3</v>
      </c>
      <c r="AR166">
        <v>767.9</v>
      </c>
      <c r="AS166">
        <v>47.43</v>
      </c>
      <c r="AT166">
        <v>71.37</v>
      </c>
      <c r="AU166">
        <v>397.04</v>
      </c>
      <c r="AV166">
        <v>5382.3</v>
      </c>
      <c r="AW166">
        <v>154.97999999999999</v>
      </c>
      <c r="AX166">
        <v>2435.3000000000002</v>
      </c>
      <c r="AY166">
        <v>150.24</v>
      </c>
      <c r="AZ166">
        <v>46.66</v>
      </c>
      <c r="BA166">
        <v>208.04</v>
      </c>
      <c r="BB166">
        <v>165.52</v>
      </c>
      <c r="BC166">
        <v>2365.3000000000002</v>
      </c>
      <c r="BD166">
        <v>189.7</v>
      </c>
      <c r="BE166">
        <v>60.12</v>
      </c>
      <c r="BF166">
        <v>47.83</v>
      </c>
      <c r="BG166">
        <v>47.04</v>
      </c>
      <c r="BH166">
        <v>496.3</v>
      </c>
      <c r="BI166">
        <v>47.43</v>
      </c>
      <c r="BJ166">
        <v>514.64</v>
      </c>
      <c r="BK166">
        <v>78.430000000000007</v>
      </c>
      <c r="BL166">
        <v>1975</v>
      </c>
      <c r="BM166">
        <v>1791.3</v>
      </c>
      <c r="BN166">
        <v>367.36</v>
      </c>
      <c r="BO166">
        <v>155.4</v>
      </c>
      <c r="BP166">
        <v>470.4</v>
      </c>
      <c r="BQ166">
        <v>57.39</v>
      </c>
      <c r="BR166">
        <v>32.659999999999997</v>
      </c>
      <c r="BS166">
        <v>1195697</v>
      </c>
      <c r="BT166">
        <v>12348.98</v>
      </c>
      <c r="BU166" s="9" t="str">
        <f>WSP[[#This Row],[Tier]]&amp;" - "&amp;DOLLAR(WSP[[#This Row],[United States]],2)&amp;" USD"</f>
        <v>164 - $57.39 USD</v>
      </c>
    </row>
    <row r="167" spans="1:73" x14ac:dyDescent="0.25">
      <c r="A167">
        <v>165</v>
      </c>
      <c r="B167">
        <v>57.74</v>
      </c>
      <c r="C167">
        <v>4389</v>
      </c>
      <c r="D167">
        <v>463.05</v>
      </c>
      <c r="E167">
        <v>72.349999999999994</v>
      </c>
      <c r="F167">
        <v>48.12</v>
      </c>
      <c r="G167">
        <v>4917.5</v>
      </c>
      <c r="H167">
        <v>47.72</v>
      </c>
      <c r="I167">
        <v>103.19</v>
      </c>
      <c r="J167">
        <v>72.19</v>
      </c>
      <c r="K167">
        <v>57.74</v>
      </c>
      <c r="L167">
        <v>35805</v>
      </c>
      <c r="M167">
        <v>226.58</v>
      </c>
      <c r="N167">
        <v>127680</v>
      </c>
      <c r="O167">
        <v>28875</v>
      </c>
      <c r="P167">
        <v>277.2</v>
      </c>
      <c r="Q167">
        <v>48.93</v>
      </c>
      <c r="R167">
        <v>953.97</v>
      </c>
      <c r="S167">
        <v>312.2</v>
      </c>
      <c r="T167">
        <v>357.88</v>
      </c>
      <c r="U167">
        <v>48.12</v>
      </c>
      <c r="V167">
        <v>46.57</v>
      </c>
      <c r="W167">
        <v>48.12</v>
      </c>
      <c r="X167">
        <v>48.52</v>
      </c>
      <c r="Y167">
        <v>46.95</v>
      </c>
      <c r="Z167">
        <v>505.05</v>
      </c>
      <c r="AA167">
        <v>9088.98</v>
      </c>
      <c r="AB167">
        <v>7507</v>
      </c>
      <c r="AC167">
        <v>2205</v>
      </c>
      <c r="AD167">
        <v>556500</v>
      </c>
      <c r="AE167">
        <v>46.95</v>
      </c>
      <c r="AF167">
        <v>267.75</v>
      </c>
      <c r="AG167">
        <v>47.33</v>
      </c>
      <c r="AH167">
        <v>5796</v>
      </c>
      <c r="AI167">
        <v>8591.7999999999993</v>
      </c>
      <c r="AJ167">
        <v>51164</v>
      </c>
      <c r="AK167">
        <v>47.72</v>
      </c>
      <c r="AL167">
        <v>78.75</v>
      </c>
      <c r="AM167">
        <v>47.72</v>
      </c>
      <c r="AN167">
        <v>49.35</v>
      </c>
      <c r="AO167">
        <v>181</v>
      </c>
      <c r="AP167">
        <v>48.93</v>
      </c>
      <c r="AQ167">
        <v>17149.3</v>
      </c>
      <c r="AR167">
        <v>772.8</v>
      </c>
      <c r="AS167">
        <v>47.72</v>
      </c>
      <c r="AT167">
        <v>71.72</v>
      </c>
      <c r="AU167">
        <v>398.44</v>
      </c>
      <c r="AV167">
        <v>5415.55</v>
      </c>
      <c r="AW167">
        <v>155.93</v>
      </c>
      <c r="AX167">
        <v>2449.3000000000002</v>
      </c>
      <c r="AY167">
        <v>150.81</v>
      </c>
      <c r="AZ167">
        <v>46.95</v>
      </c>
      <c r="BA167">
        <v>209.3</v>
      </c>
      <c r="BB167">
        <v>166.53</v>
      </c>
      <c r="BC167">
        <v>2379.3000000000002</v>
      </c>
      <c r="BD167">
        <v>190.05</v>
      </c>
      <c r="BE167">
        <v>60.45</v>
      </c>
      <c r="BF167">
        <v>48.12</v>
      </c>
      <c r="BG167">
        <v>47.33</v>
      </c>
      <c r="BH167">
        <v>498.05</v>
      </c>
      <c r="BI167">
        <v>47.72</v>
      </c>
      <c r="BJ167">
        <v>517.44000000000005</v>
      </c>
      <c r="BK167">
        <v>78.75</v>
      </c>
      <c r="BL167">
        <v>1990</v>
      </c>
      <c r="BM167">
        <v>1801.8</v>
      </c>
      <c r="BN167">
        <v>369.6</v>
      </c>
      <c r="BO167">
        <v>156.63</v>
      </c>
      <c r="BP167">
        <v>473.38</v>
      </c>
      <c r="BQ167">
        <v>57.74</v>
      </c>
      <c r="BR167">
        <v>32.81</v>
      </c>
      <c r="BS167">
        <v>1202989</v>
      </c>
      <c r="BT167">
        <v>12424.3</v>
      </c>
      <c r="BU167" s="9" t="str">
        <f>WSP[[#This Row],[Tier]]&amp;" - "&amp;DOLLAR(WSP[[#This Row],[United States]],2)&amp;" USD"</f>
        <v>165 - $57.74 USD</v>
      </c>
    </row>
    <row r="168" spans="1:73" x14ac:dyDescent="0.25">
      <c r="A168">
        <v>166</v>
      </c>
      <c r="B168">
        <v>58.09</v>
      </c>
      <c r="C168">
        <v>4415.6000000000004</v>
      </c>
      <c r="D168">
        <v>464.8</v>
      </c>
      <c r="E168">
        <v>72.83</v>
      </c>
      <c r="F168">
        <v>48.41</v>
      </c>
      <c r="G168">
        <v>4949</v>
      </c>
      <c r="H168">
        <v>48.01</v>
      </c>
      <c r="I168">
        <v>103.82</v>
      </c>
      <c r="J168">
        <v>72.63</v>
      </c>
      <c r="K168">
        <v>58.09</v>
      </c>
      <c r="L168">
        <v>35980</v>
      </c>
      <c r="M168">
        <v>227.95</v>
      </c>
      <c r="N168">
        <v>128030</v>
      </c>
      <c r="O168">
        <v>29050</v>
      </c>
      <c r="P168">
        <v>278.88</v>
      </c>
      <c r="Q168">
        <v>49.23</v>
      </c>
      <c r="R168">
        <v>959.75</v>
      </c>
      <c r="S168">
        <v>313.60000000000002</v>
      </c>
      <c r="T168">
        <v>360.15</v>
      </c>
      <c r="U168">
        <v>48.41</v>
      </c>
      <c r="V168">
        <v>46.85</v>
      </c>
      <c r="W168">
        <v>48.41</v>
      </c>
      <c r="X168">
        <v>48.82</v>
      </c>
      <c r="Y168">
        <v>47.23</v>
      </c>
      <c r="Z168">
        <v>509.6</v>
      </c>
      <c r="AA168">
        <v>9144.09</v>
      </c>
      <c r="AB168">
        <v>7552</v>
      </c>
      <c r="AC168">
        <v>2212</v>
      </c>
      <c r="AD168">
        <v>560000</v>
      </c>
      <c r="AE168">
        <v>47.23</v>
      </c>
      <c r="AF168">
        <v>269.5</v>
      </c>
      <c r="AG168">
        <v>47.62</v>
      </c>
      <c r="AH168">
        <v>5810</v>
      </c>
      <c r="AI168">
        <v>8644.2999999999993</v>
      </c>
      <c r="AJ168">
        <v>51482</v>
      </c>
      <c r="AK168">
        <v>48.01</v>
      </c>
      <c r="AL168">
        <v>79.069999999999993</v>
      </c>
      <c r="AM168">
        <v>48.01</v>
      </c>
      <c r="AN168">
        <v>49.65</v>
      </c>
      <c r="AO168">
        <v>181</v>
      </c>
      <c r="AP168">
        <v>49.23</v>
      </c>
      <c r="AQ168">
        <v>17254.3</v>
      </c>
      <c r="AR168">
        <v>777.7</v>
      </c>
      <c r="AS168">
        <v>48.01</v>
      </c>
      <c r="AT168">
        <v>72.069999999999993</v>
      </c>
      <c r="AU168">
        <v>399.84</v>
      </c>
      <c r="AV168">
        <v>5448.8</v>
      </c>
      <c r="AW168">
        <v>156.87</v>
      </c>
      <c r="AX168">
        <v>2463.3000000000002</v>
      </c>
      <c r="AY168">
        <v>151.38</v>
      </c>
      <c r="AZ168">
        <v>47.23</v>
      </c>
      <c r="BA168">
        <v>210.56</v>
      </c>
      <c r="BB168">
        <v>167.55</v>
      </c>
      <c r="BC168">
        <v>2393.3000000000002</v>
      </c>
      <c r="BD168">
        <v>190.4</v>
      </c>
      <c r="BE168">
        <v>60.78</v>
      </c>
      <c r="BF168">
        <v>48.41</v>
      </c>
      <c r="BG168">
        <v>47.62</v>
      </c>
      <c r="BH168">
        <v>499.8</v>
      </c>
      <c r="BI168">
        <v>48.01</v>
      </c>
      <c r="BJ168">
        <v>520.24</v>
      </c>
      <c r="BK168">
        <v>79.069999999999993</v>
      </c>
      <c r="BL168">
        <v>2005</v>
      </c>
      <c r="BM168">
        <v>1812.3</v>
      </c>
      <c r="BN168">
        <v>371.84</v>
      </c>
      <c r="BO168">
        <v>157.85</v>
      </c>
      <c r="BP168">
        <v>476.35</v>
      </c>
      <c r="BQ168">
        <v>58.09</v>
      </c>
      <c r="BR168">
        <v>32.950000000000003</v>
      </c>
      <c r="BS168">
        <v>1210280</v>
      </c>
      <c r="BT168">
        <v>12499.62</v>
      </c>
      <c r="BU168" s="9" t="str">
        <f>WSP[[#This Row],[Tier]]&amp;" - "&amp;DOLLAR(WSP[[#This Row],[United States]],2)&amp;" USD"</f>
        <v>166 - $58.09 USD</v>
      </c>
    </row>
    <row r="169" spans="1:73" x14ac:dyDescent="0.25">
      <c r="A169">
        <v>167</v>
      </c>
      <c r="B169">
        <v>58.44</v>
      </c>
      <c r="C169">
        <v>4442.2</v>
      </c>
      <c r="D169">
        <v>466.55</v>
      </c>
      <c r="E169">
        <v>73.31</v>
      </c>
      <c r="F169">
        <v>48.7</v>
      </c>
      <c r="G169">
        <v>4980.5</v>
      </c>
      <c r="H169">
        <v>48.3</v>
      </c>
      <c r="I169">
        <v>104.45</v>
      </c>
      <c r="J169">
        <v>73.06</v>
      </c>
      <c r="K169">
        <v>58.44</v>
      </c>
      <c r="L169">
        <v>36155</v>
      </c>
      <c r="M169">
        <v>229.33</v>
      </c>
      <c r="N169">
        <v>128380</v>
      </c>
      <c r="O169">
        <v>29225</v>
      </c>
      <c r="P169">
        <v>280.56</v>
      </c>
      <c r="Q169">
        <v>49.53</v>
      </c>
      <c r="R169">
        <v>965.54</v>
      </c>
      <c r="S169">
        <v>315</v>
      </c>
      <c r="T169">
        <v>362.43</v>
      </c>
      <c r="U169">
        <v>48.7</v>
      </c>
      <c r="V169">
        <v>47.13</v>
      </c>
      <c r="W169">
        <v>48.7</v>
      </c>
      <c r="X169">
        <v>49.11</v>
      </c>
      <c r="Y169">
        <v>47.51</v>
      </c>
      <c r="Z169">
        <v>514.15</v>
      </c>
      <c r="AA169">
        <v>9199.2099999999991</v>
      </c>
      <c r="AB169">
        <v>7598</v>
      </c>
      <c r="AC169">
        <v>2219</v>
      </c>
      <c r="AD169">
        <v>563500</v>
      </c>
      <c r="AE169">
        <v>47.51</v>
      </c>
      <c r="AF169">
        <v>271.25</v>
      </c>
      <c r="AG169">
        <v>47.9</v>
      </c>
      <c r="AH169">
        <v>5866</v>
      </c>
      <c r="AI169">
        <v>8696.7999999999993</v>
      </c>
      <c r="AJ169">
        <v>51800</v>
      </c>
      <c r="AK169">
        <v>48.3</v>
      </c>
      <c r="AL169">
        <v>79.400000000000006</v>
      </c>
      <c r="AM169">
        <v>48.3</v>
      </c>
      <c r="AN169">
        <v>49.95</v>
      </c>
      <c r="AO169">
        <v>183</v>
      </c>
      <c r="AP169">
        <v>49.53</v>
      </c>
      <c r="AQ169">
        <v>17359.3</v>
      </c>
      <c r="AR169">
        <v>782.6</v>
      </c>
      <c r="AS169">
        <v>48.3</v>
      </c>
      <c r="AT169">
        <v>72.42</v>
      </c>
      <c r="AU169">
        <v>401.24</v>
      </c>
      <c r="AV169">
        <v>5482.05</v>
      </c>
      <c r="AW169">
        <v>157.82</v>
      </c>
      <c r="AX169">
        <v>2477.3000000000002</v>
      </c>
      <c r="AY169">
        <v>151.94999999999999</v>
      </c>
      <c r="AZ169">
        <v>47.51</v>
      </c>
      <c r="BA169">
        <v>211.82</v>
      </c>
      <c r="BB169">
        <v>168.56</v>
      </c>
      <c r="BC169">
        <v>2407.3000000000002</v>
      </c>
      <c r="BD169">
        <v>190.75</v>
      </c>
      <c r="BE169">
        <v>61.1</v>
      </c>
      <c r="BF169">
        <v>48.7</v>
      </c>
      <c r="BG169">
        <v>47.9</v>
      </c>
      <c r="BH169">
        <v>501.55</v>
      </c>
      <c r="BI169">
        <v>48.3</v>
      </c>
      <c r="BJ169">
        <v>523.04</v>
      </c>
      <c r="BK169">
        <v>79.400000000000006</v>
      </c>
      <c r="BL169">
        <v>2021</v>
      </c>
      <c r="BM169">
        <v>1822.8</v>
      </c>
      <c r="BN169">
        <v>374.08</v>
      </c>
      <c r="BO169">
        <v>159.08000000000001</v>
      </c>
      <c r="BP169">
        <v>479.33</v>
      </c>
      <c r="BQ169">
        <v>58.44</v>
      </c>
      <c r="BR169">
        <v>33.1</v>
      </c>
      <c r="BS169">
        <v>1217572</v>
      </c>
      <c r="BT169">
        <v>12574.94</v>
      </c>
      <c r="BU169" s="9" t="str">
        <f>WSP[[#This Row],[Tier]]&amp;" - "&amp;DOLLAR(WSP[[#This Row],[United States]],2)&amp;" USD"</f>
        <v>167 - $58.44 USD</v>
      </c>
    </row>
    <row r="170" spans="1:73" x14ac:dyDescent="0.25">
      <c r="A170">
        <v>168</v>
      </c>
      <c r="B170">
        <v>58.79</v>
      </c>
      <c r="C170">
        <v>4468.8</v>
      </c>
      <c r="D170">
        <v>468.3</v>
      </c>
      <c r="E170">
        <v>73.790000000000006</v>
      </c>
      <c r="F170">
        <v>48.99</v>
      </c>
      <c r="G170">
        <v>5012</v>
      </c>
      <c r="H170">
        <v>48.59</v>
      </c>
      <c r="I170">
        <v>105.08</v>
      </c>
      <c r="J170">
        <v>73.5</v>
      </c>
      <c r="K170">
        <v>58.79</v>
      </c>
      <c r="L170">
        <v>36330</v>
      </c>
      <c r="M170">
        <v>230.71</v>
      </c>
      <c r="N170">
        <v>128730</v>
      </c>
      <c r="O170">
        <v>29400</v>
      </c>
      <c r="P170">
        <v>282.24</v>
      </c>
      <c r="Q170">
        <v>49.82</v>
      </c>
      <c r="R170">
        <v>971.32</v>
      </c>
      <c r="S170">
        <v>316.39999999999998</v>
      </c>
      <c r="T170">
        <v>364.7</v>
      </c>
      <c r="U170">
        <v>48.99</v>
      </c>
      <c r="V170">
        <v>47.41</v>
      </c>
      <c r="W170">
        <v>48.99</v>
      </c>
      <c r="X170">
        <v>49.41</v>
      </c>
      <c r="Y170">
        <v>47.8</v>
      </c>
      <c r="Z170">
        <v>518.70000000000005</v>
      </c>
      <c r="AA170">
        <v>9254.33</v>
      </c>
      <c r="AB170">
        <v>7643</v>
      </c>
      <c r="AC170">
        <v>2226</v>
      </c>
      <c r="AD170">
        <v>567000</v>
      </c>
      <c r="AE170">
        <v>47.8</v>
      </c>
      <c r="AF170">
        <v>273</v>
      </c>
      <c r="AG170">
        <v>48.19</v>
      </c>
      <c r="AH170">
        <v>5880</v>
      </c>
      <c r="AI170">
        <v>8749.2999999999993</v>
      </c>
      <c r="AJ170">
        <v>52118</v>
      </c>
      <c r="AK170">
        <v>48.59</v>
      </c>
      <c r="AL170">
        <v>79.72</v>
      </c>
      <c r="AM170">
        <v>48.59</v>
      </c>
      <c r="AN170">
        <v>50.25</v>
      </c>
      <c r="AO170">
        <v>183</v>
      </c>
      <c r="AP170">
        <v>49.82</v>
      </c>
      <c r="AQ170">
        <v>17464.3</v>
      </c>
      <c r="AR170">
        <v>787.5</v>
      </c>
      <c r="AS170">
        <v>48.59</v>
      </c>
      <c r="AT170">
        <v>72.77</v>
      </c>
      <c r="AU170">
        <v>402.64</v>
      </c>
      <c r="AV170">
        <v>5515.3</v>
      </c>
      <c r="AW170">
        <v>158.76</v>
      </c>
      <c r="AX170">
        <v>2491.3000000000002</v>
      </c>
      <c r="AY170">
        <v>152.51</v>
      </c>
      <c r="AZ170">
        <v>47.8</v>
      </c>
      <c r="BA170">
        <v>213.08</v>
      </c>
      <c r="BB170">
        <v>169.58</v>
      </c>
      <c r="BC170">
        <v>2421.3000000000002</v>
      </c>
      <c r="BD170">
        <v>191.1</v>
      </c>
      <c r="BE170">
        <v>61.43</v>
      </c>
      <c r="BF170">
        <v>48.99</v>
      </c>
      <c r="BG170">
        <v>48.19</v>
      </c>
      <c r="BH170">
        <v>503.3</v>
      </c>
      <c r="BI170">
        <v>48.59</v>
      </c>
      <c r="BJ170">
        <v>525.84</v>
      </c>
      <c r="BK170">
        <v>79.72</v>
      </c>
      <c r="BL170">
        <v>2036</v>
      </c>
      <c r="BM170">
        <v>1833.3</v>
      </c>
      <c r="BN170">
        <v>376.32</v>
      </c>
      <c r="BO170">
        <v>160.30000000000001</v>
      </c>
      <c r="BP170">
        <v>482.3</v>
      </c>
      <c r="BQ170">
        <v>58.79</v>
      </c>
      <c r="BR170">
        <v>33.24</v>
      </c>
      <c r="BS170">
        <v>1224864</v>
      </c>
      <c r="BT170">
        <v>12650.26</v>
      </c>
      <c r="BU170" s="9" t="str">
        <f>WSP[[#This Row],[Tier]]&amp;" - "&amp;DOLLAR(WSP[[#This Row],[United States]],2)&amp;" USD"</f>
        <v>168 - $58.79 USD</v>
      </c>
    </row>
    <row r="171" spans="1:73" x14ac:dyDescent="0.25">
      <c r="A171">
        <v>169</v>
      </c>
      <c r="B171">
        <v>59.14</v>
      </c>
      <c r="C171">
        <v>4495.3999999999996</v>
      </c>
      <c r="D171">
        <v>470.05</v>
      </c>
      <c r="E171">
        <v>74.260000000000005</v>
      </c>
      <c r="F171">
        <v>49.29</v>
      </c>
      <c r="G171">
        <v>5043.5</v>
      </c>
      <c r="H171">
        <v>48.88</v>
      </c>
      <c r="I171">
        <v>105.71</v>
      </c>
      <c r="J171">
        <v>73.94</v>
      </c>
      <c r="K171">
        <v>59.14</v>
      </c>
      <c r="L171">
        <v>36505</v>
      </c>
      <c r="M171">
        <v>232.08</v>
      </c>
      <c r="N171">
        <v>129080</v>
      </c>
      <c r="O171">
        <v>29575</v>
      </c>
      <c r="P171">
        <v>283.92</v>
      </c>
      <c r="Q171">
        <v>50.12</v>
      </c>
      <c r="R171">
        <v>977.11</v>
      </c>
      <c r="S171">
        <v>317.8</v>
      </c>
      <c r="T171">
        <v>366.98</v>
      </c>
      <c r="U171">
        <v>49.29</v>
      </c>
      <c r="V171">
        <v>47.7</v>
      </c>
      <c r="W171">
        <v>49.29</v>
      </c>
      <c r="X171">
        <v>49.7</v>
      </c>
      <c r="Y171">
        <v>48.08</v>
      </c>
      <c r="Z171">
        <v>523.25</v>
      </c>
      <c r="AA171">
        <v>9309.4500000000007</v>
      </c>
      <c r="AB171">
        <v>7689</v>
      </c>
      <c r="AC171">
        <v>2233</v>
      </c>
      <c r="AD171">
        <v>570500</v>
      </c>
      <c r="AE171">
        <v>48.08</v>
      </c>
      <c r="AF171">
        <v>274.75</v>
      </c>
      <c r="AG171">
        <v>48.48</v>
      </c>
      <c r="AH171">
        <v>5936</v>
      </c>
      <c r="AI171">
        <v>8801.7999999999993</v>
      </c>
      <c r="AJ171">
        <v>52436</v>
      </c>
      <c r="AK171">
        <v>48.88</v>
      </c>
      <c r="AL171">
        <v>80.05</v>
      </c>
      <c r="AM171">
        <v>48.88</v>
      </c>
      <c r="AN171">
        <v>50.55</v>
      </c>
      <c r="AO171">
        <v>185</v>
      </c>
      <c r="AP171">
        <v>50.12</v>
      </c>
      <c r="AQ171">
        <v>17569.3</v>
      </c>
      <c r="AR171">
        <v>792.4</v>
      </c>
      <c r="AS171">
        <v>48.88</v>
      </c>
      <c r="AT171">
        <v>73.12</v>
      </c>
      <c r="AU171">
        <v>404.04</v>
      </c>
      <c r="AV171">
        <v>5548.55</v>
      </c>
      <c r="AW171">
        <v>159.71</v>
      </c>
      <c r="AX171">
        <v>2505.3000000000002</v>
      </c>
      <c r="AY171">
        <v>153.08000000000001</v>
      </c>
      <c r="AZ171">
        <v>48.08</v>
      </c>
      <c r="BA171">
        <v>214.34</v>
      </c>
      <c r="BB171">
        <v>170.6</v>
      </c>
      <c r="BC171">
        <v>2435.3000000000002</v>
      </c>
      <c r="BD171">
        <v>191.45</v>
      </c>
      <c r="BE171">
        <v>61.76</v>
      </c>
      <c r="BF171">
        <v>49.29</v>
      </c>
      <c r="BG171">
        <v>48.48</v>
      </c>
      <c r="BH171">
        <v>505.05</v>
      </c>
      <c r="BI171">
        <v>48.88</v>
      </c>
      <c r="BJ171">
        <v>528.64</v>
      </c>
      <c r="BK171">
        <v>80.05</v>
      </c>
      <c r="BL171">
        <v>2051</v>
      </c>
      <c r="BM171">
        <v>1843.8</v>
      </c>
      <c r="BN171">
        <v>378.56</v>
      </c>
      <c r="BO171">
        <v>161.53</v>
      </c>
      <c r="BP171">
        <v>485.28</v>
      </c>
      <c r="BQ171">
        <v>59.14</v>
      </c>
      <c r="BR171">
        <v>33.39</v>
      </c>
      <c r="BS171">
        <v>1232156</v>
      </c>
      <c r="BT171">
        <v>12725.58</v>
      </c>
      <c r="BU171" s="9" t="str">
        <f>WSP[[#This Row],[Tier]]&amp;" - "&amp;DOLLAR(WSP[[#This Row],[United States]],2)&amp;" USD"</f>
        <v>169 - $59.14 USD</v>
      </c>
    </row>
    <row r="172" spans="1:73" x14ac:dyDescent="0.25">
      <c r="A172">
        <v>170</v>
      </c>
      <c r="B172">
        <v>59.49</v>
      </c>
      <c r="C172">
        <v>4522</v>
      </c>
      <c r="D172">
        <v>471.8</v>
      </c>
      <c r="E172">
        <v>74.739999999999995</v>
      </c>
      <c r="F172">
        <v>49.58</v>
      </c>
      <c r="G172">
        <v>5075</v>
      </c>
      <c r="H172">
        <v>49.17</v>
      </c>
      <c r="I172">
        <v>106.34</v>
      </c>
      <c r="J172">
        <v>74.38</v>
      </c>
      <c r="K172">
        <v>59.49</v>
      </c>
      <c r="L172">
        <v>36680</v>
      </c>
      <c r="M172">
        <v>233.46</v>
      </c>
      <c r="N172">
        <v>129430</v>
      </c>
      <c r="O172">
        <v>29750</v>
      </c>
      <c r="P172">
        <v>285.60000000000002</v>
      </c>
      <c r="Q172">
        <v>50.42</v>
      </c>
      <c r="R172">
        <v>982.89</v>
      </c>
      <c r="S172">
        <v>319.2</v>
      </c>
      <c r="T172">
        <v>369.25</v>
      </c>
      <c r="U172">
        <v>49.58</v>
      </c>
      <c r="V172">
        <v>47.98</v>
      </c>
      <c r="W172">
        <v>49.58</v>
      </c>
      <c r="X172">
        <v>49.99</v>
      </c>
      <c r="Y172">
        <v>48.37</v>
      </c>
      <c r="Z172">
        <v>527.79999999999995</v>
      </c>
      <c r="AA172">
        <v>9364.57</v>
      </c>
      <c r="AB172">
        <v>7734</v>
      </c>
      <c r="AC172">
        <v>2240</v>
      </c>
      <c r="AD172">
        <v>574000</v>
      </c>
      <c r="AE172">
        <v>48.37</v>
      </c>
      <c r="AF172">
        <v>276.5</v>
      </c>
      <c r="AG172">
        <v>48.76</v>
      </c>
      <c r="AH172">
        <v>5950</v>
      </c>
      <c r="AI172">
        <v>8854.2999999999993</v>
      </c>
      <c r="AJ172">
        <v>52755</v>
      </c>
      <c r="AK172">
        <v>49.17</v>
      </c>
      <c r="AL172">
        <v>80.37</v>
      </c>
      <c r="AM172">
        <v>49.17</v>
      </c>
      <c r="AN172">
        <v>50.85</v>
      </c>
      <c r="AO172">
        <v>186</v>
      </c>
      <c r="AP172">
        <v>50.42</v>
      </c>
      <c r="AQ172">
        <v>17674.3</v>
      </c>
      <c r="AR172">
        <v>797.3</v>
      </c>
      <c r="AS172">
        <v>49.17</v>
      </c>
      <c r="AT172">
        <v>73.47</v>
      </c>
      <c r="AU172">
        <v>405.44</v>
      </c>
      <c r="AV172">
        <v>5581.8</v>
      </c>
      <c r="AW172">
        <v>160.65</v>
      </c>
      <c r="AX172">
        <v>2519.3000000000002</v>
      </c>
      <c r="AY172">
        <v>153.65</v>
      </c>
      <c r="AZ172">
        <v>48.37</v>
      </c>
      <c r="BA172">
        <v>215.6</v>
      </c>
      <c r="BB172">
        <v>171.61</v>
      </c>
      <c r="BC172">
        <v>2449.3000000000002</v>
      </c>
      <c r="BD172">
        <v>191.8</v>
      </c>
      <c r="BE172">
        <v>62.08</v>
      </c>
      <c r="BF172">
        <v>49.58</v>
      </c>
      <c r="BG172">
        <v>48.76</v>
      </c>
      <c r="BH172">
        <v>506.8</v>
      </c>
      <c r="BI172">
        <v>49.17</v>
      </c>
      <c r="BJ172">
        <v>531.44000000000005</v>
      </c>
      <c r="BK172">
        <v>80.37</v>
      </c>
      <c r="BL172">
        <v>2067</v>
      </c>
      <c r="BM172">
        <v>1854.3</v>
      </c>
      <c r="BN172">
        <v>380.8</v>
      </c>
      <c r="BO172">
        <v>162.75</v>
      </c>
      <c r="BP172">
        <v>488.25</v>
      </c>
      <c r="BQ172">
        <v>59.49</v>
      </c>
      <c r="BR172">
        <v>33.54</v>
      </c>
      <c r="BS172">
        <v>1239448</v>
      </c>
      <c r="BT172">
        <v>12800.9</v>
      </c>
      <c r="BU172" s="9" t="str">
        <f>WSP[[#This Row],[Tier]]&amp;" - "&amp;DOLLAR(WSP[[#This Row],[United States]],2)&amp;" USD"</f>
        <v>170 - $59.49 USD</v>
      </c>
    </row>
    <row r="173" spans="1:73" x14ac:dyDescent="0.25">
      <c r="A173">
        <v>171</v>
      </c>
      <c r="B173">
        <v>59.84</v>
      </c>
      <c r="C173">
        <v>4548.6000000000004</v>
      </c>
      <c r="D173">
        <v>473.55</v>
      </c>
      <c r="E173">
        <v>75.22</v>
      </c>
      <c r="F173">
        <v>49.87</v>
      </c>
      <c r="G173">
        <v>5106.5</v>
      </c>
      <c r="H173">
        <v>49.46</v>
      </c>
      <c r="I173">
        <v>106.97</v>
      </c>
      <c r="J173">
        <v>74.81</v>
      </c>
      <c r="K173">
        <v>59.84</v>
      </c>
      <c r="L173">
        <v>36855</v>
      </c>
      <c r="M173">
        <v>234.84</v>
      </c>
      <c r="N173">
        <v>129780</v>
      </c>
      <c r="O173">
        <v>29925</v>
      </c>
      <c r="P173">
        <v>287.27999999999997</v>
      </c>
      <c r="Q173">
        <v>50.71</v>
      </c>
      <c r="R173">
        <v>988.68</v>
      </c>
      <c r="S173">
        <v>320.60000000000002</v>
      </c>
      <c r="T173">
        <v>371.53</v>
      </c>
      <c r="U173">
        <v>49.87</v>
      </c>
      <c r="V173">
        <v>48.26</v>
      </c>
      <c r="W173">
        <v>49.87</v>
      </c>
      <c r="X173">
        <v>50.29</v>
      </c>
      <c r="Y173">
        <v>48.65</v>
      </c>
      <c r="Z173">
        <v>532.35</v>
      </c>
      <c r="AA173">
        <v>9419.69</v>
      </c>
      <c r="AB173">
        <v>7780</v>
      </c>
      <c r="AC173">
        <v>2247</v>
      </c>
      <c r="AD173">
        <v>577500</v>
      </c>
      <c r="AE173">
        <v>48.65</v>
      </c>
      <c r="AF173">
        <v>278.25</v>
      </c>
      <c r="AG173">
        <v>49.05</v>
      </c>
      <c r="AH173">
        <v>6006</v>
      </c>
      <c r="AI173">
        <v>8906.7999999999993</v>
      </c>
      <c r="AJ173">
        <v>53073</v>
      </c>
      <c r="AK173">
        <v>49.46</v>
      </c>
      <c r="AL173">
        <v>80.69</v>
      </c>
      <c r="AM173">
        <v>49.46</v>
      </c>
      <c r="AN173">
        <v>51.15</v>
      </c>
      <c r="AO173">
        <v>187</v>
      </c>
      <c r="AP173">
        <v>50.71</v>
      </c>
      <c r="AQ173">
        <v>17779.3</v>
      </c>
      <c r="AR173">
        <v>802.2</v>
      </c>
      <c r="AS173">
        <v>49.46</v>
      </c>
      <c r="AT173">
        <v>73.819999999999993</v>
      </c>
      <c r="AU173">
        <v>406.84</v>
      </c>
      <c r="AV173">
        <v>5615.05</v>
      </c>
      <c r="AW173">
        <v>161.6</v>
      </c>
      <c r="AX173">
        <v>2533.3000000000002</v>
      </c>
      <c r="AY173">
        <v>154.22</v>
      </c>
      <c r="AZ173">
        <v>48.65</v>
      </c>
      <c r="BA173">
        <v>216.86</v>
      </c>
      <c r="BB173">
        <v>172.63</v>
      </c>
      <c r="BC173">
        <v>2463.3000000000002</v>
      </c>
      <c r="BD173">
        <v>192.15</v>
      </c>
      <c r="BE173">
        <v>62.41</v>
      </c>
      <c r="BF173">
        <v>49.87</v>
      </c>
      <c r="BG173">
        <v>49.05</v>
      </c>
      <c r="BH173">
        <v>508.55</v>
      </c>
      <c r="BI173">
        <v>49.46</v>
      </c>
      <c r="BJ173">
        <v>534.24</v>
      </c>
      <c r="BK173">
        <v>80.69</v>
      </c>
      <c r="BL173">
        <v>2082</v>
      </c>
      <c r="BM173">
        <v>1864.8</v>
      </c>
      <c r="BN173">
        <v>383.04</v>
      </c>
      <c r="BO173">
        <v>163.98</v>
      </c>
      <c r="BP173">
        <v>491.23</v>
      </c>
      <c r="BQ173">
        <v>59.84</v>
      </c>
      <c r="BR173">
        <v>33.68</v>
      </c>
      <c r="BS173">
        <v>1246740</v>
      </c>
      <c r="BT173">
        <v>12876.22</v>
      </c>
      <c r="BU173" s="9" t="str">
        <f>WSP[[#This Row],[Tier]]&amp;" - "&amp;DOLLAR(WSP[[#This Row],[United States]],2)&amp;" USD"</f>
        <v>171 - $59.84 USD</v>
      </c>
    </row>
    <row r="174" spans="1:73" x14ac:dyDescent="0.25">
      <c r="A174">
        <v>172</v>
      </c>
      <c r="B174">
        <v>60.19</v>
      </c>
      <c r="C174">
        <v>4575.2</v>
      </c>
      <c r="D174">
        <v>475.3</v>
      </c>
      <c r="E174">
        <v>75.7</v>
      </c>
      <c r="F174">
        <v>50.16</v>
      </c>
      <c r="G174">
        <v>5138</v>
      </c>
      <c r="H174">
        <v>49.75</v>
      </c>
      <c r="I174">
        <v>107.6</v>
      </c>
      <c r="J174">
        <v>75.25</v>
      </c>
      <c r="K174">
        <v>60.19</v>
      </c>
      <c r="L174">
        <v>37030</v>
      </c>
      <c r="M174">
        <v>236.22</v>
      </c>
      <c r="N174">
        <v>130130</v>
      </c>
      <c r="O174">
        <v>30100</v>
      </c>
      <c r="P174">
        <v>288.95999999999998</v>
      </c>
      <c r="Q174">
        <v>51.01</v>
      </c>
      <c r="R174">
        <v>994.46</v>
      </c>
      <c r="S174">
        <v>322</v>
      </c>
      <c r="T174">
        <v>373.8</v>
      </c>
      <c r="U174">
        <v>50.16</v>
      </c>
      <c r="V174">
        <v>48.54</v>
      </c>
      <c r="W174">
        <v>50.16</v>
      </c>
      <c r="X174">
        <v>50.58</v>
      </c>
      <c r="Y174">
        <v>48.94</v>
      </c>
      <c r="Z174">
        <v>536.9</v>
      </c>
      <c r="AA174">
        <v>9474.7999999999993</v>
      </c>
      <c r="AB174">
        <v>7825</v>
      </c>
      <c r="AC174">
        <v>2254</v>
      </c>
      <c r="AD174">
        <v>581000</v>
      </c>
      <c r="AE174">
        <v>48.94</v>
      </c>
      <c r="AF174">
        <v>280</v>
      </c>
      <c r="AG174">
        <v>49.34</v>
      </c>
      <c r="AH174">
        <v>6020</v>
      </c>
      <c r="AI174">
        <v>8959.2999999999993</v>
      </c>
      <c r="AJ174">
        <v>53391</v>
      </c>
      <c r="AK174">
        <v>49.75</v>
      </c>
      <c r="AL174">
        <v>81.02</v>
      </c>
      <c r="AM174">
        <v>49.75</v>
      </c>
      <c r="AN174">
        <v>51.45</v>
      </c>
      <c r="AO174">
        <v>188</v>
      </c>
      <c r="AP174">
        <v>51.01</v>
      </c>
      <c r="AQ174">
        <v>17884.3</v>
      </c>
      <c r="AR174">
        <v>807.1</v>
      </c>
      <c r="AS174">
        <v>49.75</v>
      </c>
      <c r="AT174">
        <v>74.17</v>
      </c>
      <c r="AU174">
        <v>408.24</v>
      </c>
      <c r="AV174">
        <v>5648.3</v>
      </c>
      <c r="AW174">
        <v>162.54</v>
      </c>
      <c r="AX174">
        <v>2547.3000000000002</v>
      </c>
      <c r="AY174">
        <v>154.79</v>
      </c>
      <c r="AZ174">
        <v>48.94</v>
      </c>
      <c r="BA174">
        <v>218.12</v>
      </c>
      <c r="BB174">
        <v>173.65</v>
      </c>
      <c r="BC174">
        <v>2477.3000000000002</v>
      </c>
      <c r="BD174">
        <v>192.5</v>
      </c>
      <c r="BE174">
        <v>62.74</v>
      </c>
      <c r="BF174">
        <v>50.16</v>
      </c>
      <c r="BG174">
        <v>49.34</v>
      </c>
      <c r="BH174">
        <v>510.3</v>
      </c>
      <c r="BI174">
        <v>49.75</v>
      </c>
      <c r="BJ174">
        <v>537.04</v>
      </c>
      <c r="BK174">
        <v>81.02</v>
      </c>
      <c r="BL174">
        <v>2097</v>
      </c>
      <c r="BM174">
        <v>1875.3</v>
      </c>
      <c r="BN174">
        <v>385.28</v>
      </c>
      <c r="BO174">
        <v>165.2</v>
      </c>
      <c r="BP174">
        <v>494.2</v>
      </c>
      <c r="BQ174">
        <v>60.19</v>
      </c>
      <c r="BR174">
        <v>33.83</v>
      </c>
      <c r="BS174">
        <v>1254032</v>
      </c>
      <c r="BT174">
        <v>12951.54</v>
      </c>
      <c r="BU174" s="9" t="str">
        <f>WSP[[#This Row],[Tier]]&amp;" - "&amp;DOLLAR(WSP[[#This Row],[United States]],2)&amp;" USD"</f>
        <v>172 - $60.19 USD</v>
      </c>
    </row>
    <row r="175" spans="1:73" x14ac:dyDescent="0.25">
      <c r="A175">
        <v>173</v>
      </c>
      <c r="B175">
        <v>60.54</v>
      </c>
      <c r="C175">
        <v>4601.8</v>
      </c>
      <c r="D175">
        <v>477.05</v>
      </c>
      <c r="E175">
        <v>76.17</v>
      </c>
      <c r="F175">
        <v>50.45</v>
      </c>
      <c r="G175">
        <v>5169.5</v>
      </c>
      <c r="H175">
        <v>50.04</v>
      </c>
      <c r="I175">
        <v>108.22</v>
      </c>
      <c r="J175">
        <v>75.69</v>
      </c>
      <c r="K175">
        <v>60.54</v>
      </c>
      <c r="L175">
        <v>37205</v>
      </c>
      <c r="M175">
        <v>237.59</v>
      </c>
      <c r="N175">
        <v>130480</v>
      </c>
      <c r="O175">
        <v>30275</v>
      </c>
      <c r="P175">
        <v>290.64</v>
      </c>
      <c r="Q175">
        <v>51.31</v>
      </c>
      <c r="R175">
        <v>1000.25</v>
      </c>
      <c r="S175">
        <v>323.39999999999998</v>
      </c>
      <c r="T175">
        <v>376.08</v>
      </c>
      <c r="U175">
        <v>50.45</v>
      </c>
      <c r="V175">
        <v>48.83</v>
      </c>
      <c r="W175">
        <v>50.45</v>
      </c>
      <c r="X175">
        <v>50.88</v>
      </c>
      <c r="Y175">
        <v>49.22</v>
      </c>
      <c r="Z175">
        <v>541.45000000000005</v>
      </c>
      <c r="AA175">
        <v>9529.92</v>
      </c>
      <c r="AB175">
        <v>7871</v>
      </c>
      <c r="AC175">
        <v>2261</v>
      </c>
      <c r="AD175">
        <v>584500</v>
      </c>
      <c r="AE175">
        <v>49.22</v>
      </c>
      <c r="AF175">
        <v>281.75</v>
      </c>
      <c r="AG175">
        <v>49.63</v>
      </c>
      <c r="AH175">
        <v>6076</v>
      </c>
      <c r="AI175">
        <v>9011.7999999999993</v>
      </c>
      <c r="AJ175">
        <v>53709</v>
      </c>
      <c r="AK175">
        <v>50.04</v>
      </c>
      <c r="AL175">
        <v>81.34</v>
      </c>
      <c r="AM175">
        <v>50.04</v>
      </c>
      <c r="AN175">
        <v>51.75</v>
      </c>
      <c r="AO175">
        <v>189</v>
      </c>
      <c r="AP175">
        <v>51.31</v>
      </c>
      <c r="AQ175">
        <v>17989.3</v>
      </c>
      <c r="AR175">
        <v>812</v>
      </c>
      <c r="AS175">
        <v>50.04</v>
      </c>
      <c r="AT175">
        <v>74.52</v>
      </c>
      <c r="AU175">
        <v>409.64</v>
      </c>
      <c r="AV175">
        <v>5681.55</v>
      </c>
      <c r="AW175">
        <v>163.49</v>
      </c>
      <c r="AX175">
        <v>2561.3000000000002</v>
      </c>
      <c r="AY175">
        <v>155.36000000000001</v>
      </c>
      <c r="AZ175">
        <v>49.22</v>
      </c>
      <c r="BA175">
        <v>219.38</v>
      </c>
      <c r="BB175">
        <v>174.66</v>
      </c>
      <c r="BC175">
        <v>2491.3000000000002</v>
      </c>
      <c r="BD175">
        <v>192.85</v>
      </c>
      <c r="BE175">
        <v>63.07</v>
      </c>
      <c r="BF175">
        <v>50.45</v>
      </c>
      <c r="BG175">
        <v>49.63</v>
      </c>
      <c r="BH175">
        <v>512.04999999999995</v>
      </c>
      <c r="BI175">
        <v>50.04</v>
      </c>
      <c r="BJ175">
        <v>539.84</v>
      </c>
      <c r="BK175">
        <v>81.34</v>
      </c>
      <c r="BL175">
        <v>2113</v>
      </c>
      <c r="BM175">
        <v>1885.8</v>
      </c>
      <c r="BN175">
        <v>387.52</v>
      </c>
      <c r="BO175">
        <v>166.43</v>
      </c>
      <c r="BP175">
        <v>497.18</v>
      </c>
      <c r="BQ175">
        <v>60.54</v>
      </c>
      <c r="BR175">
        <v>33.97</v>
      </c>
      <c r="BS175">
        <v>1261324</v>
      </c>
      <c r="BT175">
        <v>13026.86</v>
      </c>
      <c r="BU175" s="9" t="str">
        <f>WSP[[#This Row],[Tier]]&amp;" - "&amp;DOLLAR(WSP[[#This Row],[United States]],2)&amp;" USD"</f>
        <v>173 - $60.54 USD</v>
      </c>
    </row>
    <row r="176" spans="1:73" x14ac:dyDescent="0.25">
      <c r="A176">
        <v>174</v>
      </c>
      <c r="B176">
        <v>60.89</v>
      </c>
      <c r="C176">
        <v>4628.3999999999996</v>
      </c>
      <c r="D176">
        <v>478.8</v>
      </c>
      <c r="E176">
        <v>76.650000000000006</v>
      </c>
      <c r="F176">
        <v>50.74</v>
      </c>
      <c r="G176">
        <v>5201</v>
      </c>
      <c r="H176">
        <v>50.32</v>
      </c>
      <c r="I176">
        <v>108.85</v>
      </c>
      <c r="J176">
        <v>76.13</v>
      </c>
      <c r="K176">
        <v>60.89</v>
      </c>
      <c r="L176">
        <v>37380</v>
      </c>
      <c r="M176">
        <v>238.97</v>
      </c>
      <c r="N176">
        <v>130830</v>
      </c>
      <c r="O176">
        <v>30450</v>
      </c>
      <c r="P176">
        <v>292.32</v>
      </c>
      <c r="Q176">
        <v>51.6</v>
      </c>
      <c r="R176">
        <v>1006.03</v>
      </c>
      <c r="S176">
        <v>324.8</v>
      </c>
      <c r="T176">
        <v>378.35</v>
      </c>
      <c r="U176">
        <v>50.74</v>
      </c>
      <c r="V176">
        <v>49.11</v>
      </c>
      <c r="W176">
        <v>50.74</v>
      </c>
      <c r="X176">
        <v>51.17</v>
      </c>
      <c r="Y176">
        <v>49.51</v>
      </c>
      <c r="Z176">
        <v>546</v>
      </c>
      <c r="AA176">
        <v>9585.0400000000009</v>
      </c>
      <c r="AB176">
        <v>7916</v>
      </c>
      <c r="AC176">
        <v>2268</v>
      </c>
      <c r="AD176">
        <v>588000</v>
      </c>
      <c r="AE176">
        <v>49.51</v>
      </c>
      <c r="AF176">
        <v>283.5</v>
      </c>
      <c r="AG176">
        <v>49.91</v>
      </c>
      <c r="AH176">
        <v>6090</v>
      </c>
      <c r="AI176">
        <v>9064.2999999999993</v>
      </c>
      <c r="AJ176">
        <v>54027</v>
      </c>
      <c r="AK176">
        <v>50.32</v>
      </c>
      <c r="AL176">
        <v>81.67</v>
      </c>
      <c r="AM176">
        <v>50.32</v>
      </c>
      <c r="AN176">
        <v>52.05</v>
      </c>
      <c r="AO176">
        <v>190</v>
      </c>
      <c r="AP176">
        <v>51.6</v>
      </c>
      <c r="AQ176">
        <v>18094.3</v>
      </c>
      <c r="AR176">
        <v>816.9</v>
      </c>
      <c r="AS176">
        <v>50.32</v>
      </c>
      <c r="AT176">
        <v>74.87</v>
      </c>
      <c r="AU176">
        <v>411.04</v>
      </c>
      <c r="AV176">
        <v>5714.8</v>
      </c>
      <c r="AW176">
        <v>164.43</v>
      </c>
      <c r="AX176">
        <v>2575.3000000000002</v>
      </c>
      <c r="AY176">
        <v>155.93</v>
      </c>
      <c r="AZ176">
        <v>49.51</v>
      </c>
      <c r="BA176">
        <v>220.64</v>
      </c>
      <c r="BB176">
        <v>175.68</v>
      </c>
      <c r="BC176">
        <v>2505.3000000000002</v>
      </c>
      <c r="BD176">
        <v>193.2</v>
      </c>
      <c r="BE176">
        <v>63.39</v>
      </c>
      <c r="BF176">
        <v>50.74</v>
      </c>
      <c r="BG176">
        <v>49.91</v>
      </c>
      <c r="BH176">
        <v>513.79999999999995</v>
      </c>
      <c r="BI176">
        <v>50.32</v>
      </c>
      <c r="BJ176">
        <v>542.64</v>
      </c>
      <c r="BK176">
        <v>81.67</v>
      </c>
      <c r="BL176">
        <v>2128</v>
      </c>
      <c r="BM176">
        <v>1896.3</v>
      </c>
      <c r="BN176">
        <v>389.76</v>
      </c>
      <c r="BO176">
        <v>167.65</v>
      </c>
      <c r="BP176">
        <v>500.15</v>
      </c>
      <c r="BQ176">
        <v>60.89</v>
      </c>
      <c r="BR176">
        <v>34.119999999999997</v>
      </c>
      <c r="BS176">
        <v>1268616</v>
      </c>
      <c r="BT176">
        <v>13102.18</v>
      </c>
      <c r="BU176" s="9" t="str">
        <f>WSP[[#This Row],[Tier]]&amp;" - "&amp;DOLLAR(WSP[[#This Row],[United States]],2)&amp;" USD"</f>
        <v>174 - $60.89 USD</v>
      </c>
    </row>
    <row r="177" spans="1:73" x14ac:dyDescent="0.25">
      <c r="A177">
        <v>175</v>
      </c>
      <c r="B177">
        <v>61.24</v>
      </c>
      <c r="C177">
        <v>4655</v>
      </c>
      <c r="D177">
        <v>480.55</v>
      </c>
      <c r="E177">
        <v>77.13</v>
      </c>
      <c r="F177">
        <v>51.04</v>
      </c>
      <c r="G177">
        <v>5232.5</v>
      </c>
      <c r="H177">
        <v>50.61</v>
      </c>
      <c r="I177">
        <v>109.48</v>
      </c>
      <c r="J177">
        <v>76.56</v>
      </c>
      <c r="K177">
        <v>61.24</v>
      </c>
      <c r="L177">
        <v>37555</v>
      </c>
      <c r="M177">
        <v>240.35</v>
      </c>
      <c r="N177">
        <v>131180</v>
      </c>
      <c r="O177">
        <v>30625</v>
      </c>
      <c r="P177">
        <v>294</v>
      </c>
      <c r="Q177">
        <v>51.9</v>
      </c>
      <c r="R177">
        <v>1011.82</v>
      </c>
      <c r="S177">
        <v>326.2</v>
      </c>
      <c r="T177">
        <v>380.63</v>
      </c>
      <c r="U177">
        <v>51.04</v>
      </c>
      <c r="V177">
        <v>49.39</v>
      </c>
      <c r="W177">
        <v>51.04</v>
      </c>
      <c r="X177">
        <v>51.46</v>
      </c>
      <c r="Y177">
        <v>49.79</v>
      </c>
      <c r="Z177">
        <v>550.54999999999995</v>
      </c>
      <c r="AA177">
        <v>9640.16</v>
      </c>
      <c r="AB177">
        <v>7962</v>
      </c>
      <c r="AC177">
        <v>2275</v>
      </c>
      <c r="AD177">
        <v>591500</v>
      </c>
      <c r="AE177">
        <v>49.79</v>
      </c>
      <c r="AF177">
        <v>285.25</v>
      </c>
      <c r="AG177">
        <v>50.2</v>
      </c>
      <c r="AH177">
        <v>6146</v>
      </c>
      <c r="AI177">
        <v>9116.7999999999993</v>
      </c>
      <c r="AJ177">
        <v>54345</v>
      </c>
      <c r="AK177">
        <v>50.61</v>
      </c>
      <c r="AL177">
        <v>81.99</v>
      </c>
      <c r="AM177">
        <v>50.61</v>
      </c>
      <c r="AN177">
        <v>52.34</v>
      </c>
      <c r="AO177">
        <v>191</v>
      </c>
      <c r="AP177">
        <v>51.9</v>
      </c>
      <c r="AQ177">
        <v>18199.3</v>
      </c>
      <c r="AR177">
        <v>821.8</v>
      </c>
      <c r="AS177">
        <v>50.61</v>
      </c>
      <c r="AT177">
        <v>75.22</v>
      </c>
      <c r="AU177">
        <v>412.44</v>
      </c>
      <c r="AV177">
        <v>5748.05</v>
      </c>
      <c r="AW177">
        <v>165.38</v>
      </c>
      <c r="AX177">
        <v>2589.3000000000002</v>
      </c>
      <c r="AY177">
        <v>156.5</v>
      </c>
      <c r="AZ177">
        <v>49.79</v>
      </c>
      <c r="BA177">
        <v>221.9</v>
      </c>
      <c r="BB177">
        <v>176.69</v>
      </c>
      <c r="BC177">
        <v>2519.3000000000002</v>
      </c>
      <c r="BD177">
        <v>193.55</v>
      </c>
      <c r="BE177">
        <v>63.72</v>
      </c>
      <c r="BF177">
        <v>51.04</v>
      </c>
      <c r="BG177">
        <v>50.2</v>
      </c>
      <c r="BH177">
        <v>515.54999999999995</v>
      </c>
      <c r="BI177">
        <v>50.61</v>
      </c>
      <c r="BJ177">
        <v>545.44000000000005</v>
      </c>
      <c r="BK177">
        <v>81.99</v>
      </c>
      <c r="BL177">
        <v>2143</v>
      </c>
      <c r="BM177">
        <v>1906.8</v>
      </c>
      <c r="BN177">
        <v>392</v>
      </c>
      <c r="BO177">
        <v>168.88</v>
      </c>
      <c r="BP177">
        <v>503.13</v>
      </c>
      <c r="BQ177">
        <v>61.24</v>
      </c>
      <c r="BR177">
        <v>34.270000000000003</v>
      </c>
      <c r="BS177">
        <v>1275908</v>
      </c>
      <c r="BT177">
        <v>13177.5</v>
      </c>
      <c r="BU177" s="9" t="str">
        <f>WSP[[#This Row],[Tier]]&amp;" - "&amp;DOLLAR(WSP[[#This Row],[United States]],2)&amp;" USD"</f>
        <v>175 - $61.24 USD</v>
      </c>
    </row>
    <row r="178" spans="1:73" x14ac:dyDescent="0.25">
      <c r="A178">
        <v>176</v>
      </c>
      <c r="B178">
        <v>61.59</v>
      </c>
      <c r="C178">
        <v>4681.6000000000004</v>
      </c>
      <c r="D178">
        <v>482.3</v>
      </c>
      <c r="E178">
        <v>77.599999999999994</v>
      </c>
      <c r="F178">
        <v>51.33</v>
      </c>
      <c r="G178">
        <v>5264</v>
      </c>
      <c r="H178">
        <v>50.9</v>
      </c>
      <c r="I178">
        <v>110.11</v>
      </c>
      <c r="J178">
        <v>77</v>
      </c>
      <c r="K178">
        <v>61.59</v>
      </c>
      <c r="L178">
        <v>37730</v>
      </c>
      <c r="M178">
        <v>241.73</v>
      </c>
      <c r="N178">
        <v>131530</v>
      </c>
      <c r="O178">
        <v>30800</v>
      </c>
      <c r="P178">
        <v>295.68</v>
      </c>
      <c r="Q178">
        <v>52.2</v>
      </c>
      <c r="R178">
        <v>1017.6</v>
      </c>
      <c r="S178">
        <v>327.60000000000002</v>
      </c>
      <c r="T178">
        <v>382.9</v>
      </c>
      <c r="U178">
        <v>51.33</v>
      </c>
      <c r="V178">
        <v>49.67</v>
      </c>
      <c r="W178">
        <v>51.33</v>
      </c>
      <c r="X178">
        <v>51.76</v>
      </c>
      <c r="Y178">
        <v>50.08</v>
      </c>
      <c r="Z178">
        <v>555.1</v>
      </c>
      <c r="AA178">
        <v>9695.2800000000007</v>
      </c>
      <c r="AB178">
        <v>8007</v>
      </c>
      <c r="AC178">
        <v>2282</v>
      </c>
      <c r="AD178">
        <v>595000</v>
      </c>
      <c r="AE178">
        <v>50.08</v>
      </c>
      <c r="AF178">
        <v>287</v>
      </c>
      <c r="AG178">
        <v>50.49</v>
      </c>
      <c r="AH178">
        <v>6160</v>
      </c>
      <c r="AI178">
        <v>9169.2999999999993</v>
      </c>
      <c r="AJ178">
        <v>54664</v>
      </c>
      <c r="AK178">
        <v>50.9</v>
      </c>
      <c r="AL178">
        <v>82.31</v>
      </c>
      <c r="AM178">
        <v>50.9</v>
      </c>
      <c r="AN178">
        <v>52.64</v>
      </c>
      <c r="AO178">
        <v>192</v>
      </c>
      <c r="AP178">
        <v>52.2</v>
      </c>
      <c r="AQ178">
        <v>18304.3</v>
      </c>
      <c r="AR178">
        <v>826.7</v>
      </c>
      <c r="AS178">
        <v>50.9</v>
      </c>
      <c r="AT178">
        <v>75.569999999999993</v>
      </c>
      <c r="AU178">
        <v>413.84</v>
      </c>
      <c r="AV178">
        <v>5781.3</v>
      </c>
      <c r="AW178">
        <v>166.32</v>
      </c>
      <c r="AX178">
        <v>2603.3000000000002</v>
      </c>
      <c r="AY178">
        <v>157.07</v>
      </c>
      <c r="AZ178">
        <v>50.08</v>
      </c>
      <c r="BA178">
        <v>223.16</v>
      </c>
      <c r="BB178">
        <v>177.71</v>
      </c>
      <c r="BC178">
        <v>2533.3000000000002</v>
      </c>
      <c r="BD178">
        <v>193.9</v>
      </c>
      <c r="BE178">
        <v>64.05</v>
      </c>
      <c r="BF178">
        <v>51.33</v>
      </c>
      <c r="BG178">
        <v>50.49</v>
      </c>
      <c r="BH178">
        <v>517.29999999999995</v>
      </c>
      <c r="BI178">
        <v>50.9</v>
      </c>
      <c r="BJ178">
        <v>548.24</v>
      </c>
      <c r="BK178">
        <v>82.31</v>
      </c>
      <c r="BL178">
        <v>2159</v>
      </c>
      <c r="BM178">
        <v>1917.3</v>
      </c>
      <c r="BN178">
        <v>394.24</v>
      </c>
      <c r="BO178">
        <v>170.1</v>
      </c>
      <c r="BP178">
        <v>506.1</v>
      </c>
      <c r="BQ178">
        <v>61.59</v>
      </c>
      <c r="BR178">
        <v>34.409999999999997</v>
      </c>
      <c r="BS178">
        <v>1283199</v>
      </c>
      <c r="BT178">
        <v>13252.82</v>
      </c>
      <c r="BU178" s="9" t="str">
        <f>WSP[[#This Row],[Tier]]&amp;" - "&amp;DOLLAR(WSP[[#This Row],[United States]],2)&amp;" USD"</f>
        <v>176 - $61.59 USD</v>
      </c>
    </row>
    <row r="179" spans="1:73" x14ac:dyDescent="0.25">
      <c r="A179">
        <v>177</v>
      </c>
      <c r="B179">
        <v>61.94</v>
      </c>
      <c r="C179">
        <v>4708.2</v>
      </c>
      <c r="D179">
        <v>484.05</v>
      </c>
      <c r="E179">
        <v>78.08</v>
      </c>
      <c r="F179">
        <v>51.62</v>
      </c>
      <c r="G179">
        <v>5295.5</v>
      </c>
      <c r="H179">
        <v>51.19</v>
      </c>
      <c r="I179">
        <v>110.74</v>
      </c>
      <c r="J179">
        <v>77.44</v>
      </c>
      <c r="K179">
        <v>61.94</v>
      </c>
      <c r="L179">
        <v>37905</v>
      </c>
      <c r="M179">
        <v>243.1</v>
      </c>
      <c r="N179">
        <v>131880</v>
      </c>
      <c r="O179">
        <v>30975</v>
      </c>
      <c r="P179">
        <v>297.36</v>
      </c>
      <c r="Q179">
        <v>52.49</v>
      </c>
      <c r="R179">
        <v>1023.39</v>
      </c>
      <c r="S179">
        <v>329</v>
      </c>
      <c r="T179">
        <v>385.18</v>
      </c>
      <c r="U179">
        <v>51.62</v>
      </c>
      <c r="V179">
        <v>49.95</v>
      </c>
      <c r="W179">
        <v>51.62</v>
      </c>
      <c r="X179">
        <v>52.05</v>
      </c>
      <c r="Y179">
        <v>50.36</v>
      </c>
      <c r="Z179">
        <v>559.65</v>
      </c>
      <c r="AA179">
        <v>9750.39</v>
      </c>
      <c r="AB179">
        <v>8053</v>
      </c>
      <c r="AC179">
        <v>2289</v>
      </c>
      <c r="AD179">
        <v>598500</v>
      </c>
      <c r="AE179">
        <v>50.36</v>
      </c>
      <c r="AF179">
        <v>288.75</v>
      </c>
      <c r="AG179">
        <v>50.77</v>
      </c>
      <c r="AH179">
        <v>6216</v>
      </c>
      <c r="AI179">
        <v>9221.7999999999993</v>
      </c>
      <c r="AJ179">
        <v>54982</v>
      </c>
      <c r="AK179">
        <v>51.19</v>
      </c>
      <c r="AL179">
        <v>82.64</v>
      </c>
      <c r="AM179">
        <v>51.19</v>
      </c>
      <c r="AN179">
        <v>52.94</v>
      </c>
      <c r="AO179">
        <v>193</v>
      </c>
      <c r="AP179">
        <v>52.49</v>
      </c>
      <c r="AQ179">
        <v>18409.3</v>
      </c>
      <c r="AR179">
        <v>831.6</v>
      </c>
      <c r="AS179">
        <v>51.19</v>
      </c>
      <c r="AT179">
        <v>75.92</v>
      </c>
      <c r="AU179">
        <v>415.24</v>
      </c>
      <c r="AV179">
        <v>5814.55</v>
      </c>
      <c r="AW179">
        <v>167.27</v>
      </c>
      <c r="AX179">
        <v>2617.3000000000002</v>
      </c>
      <c r="AY179">
        <v>157.63999999999999</v>
      </c>
      <c r="AZ179">
        <v>50.36</v>
      </c>
      <c r="BA179">
        <v>224.42</v>
      </c>
      <c r="BB179">
        <v>178.73</v>
      </c>
      <c r="BC179">
        <v>2547.3000000000002</v>
      </c>
      <c r="BD179">
        <v>194.25</v>
      </c>
      <c r="BE179">
        <v>64.37</v>
      </c>
      <c r="BF179">
        <v>51.62</v>
      </c>
      <c r="BG179">
        <v>50.77</v>
      </c>
      <c r="BH179">
        <v>519.04999999999995</v>
      </c>
      <c r="BI179">
        <v>51.19</v>
      </c>
      <c r="BJ179">
        <v>551.04</v>
      </c>
      <c r="BK179">
        <v>82.64</v>
      </c>
      <c r="BL179">
        <v>2174</v>
      </c>
      <c r="BM179">
        <v>1927.8</v>
      </c>
      <c r="BN179">
        <v>396.48</v>
      </c>
      <c r="BO179">
        <v>171.33</v>
      </c>
      <c r="BP179">
        <v>509.08</v>
      </c>
      <c r="BQ179">
        <v>61.94</v>
      </c>
      <c r="BR179">
        <v>34.56</v>
      </c>
      <c r="BS179">
        <v>1290491</v>
      </c>
      <c r="BT179">
        <v>13328.14</v>
      </c>
      <c r="BU179" s="9" t="str">
        <f>WSP[[#This Row],[Tier]]&amp;" - "&amp;DOLLAR(WSP[[#This Row],[United States]],2)&amp;" USD"</f>
        <v>177 - $61.94 USD</v>
      </c>
    </row>
    <row r="180" spans="1:73" x14ac:dyDescent="0.25">
      <c r="A180">
        <v>178</v>
      </c>
      <c r="B180">
        <v>62.29</v>
      </c>
      <c r="C180">
        <v>4734.8</v>
      </c>
      <c r="D180">
        <v>485.8</v>
      </c>
      <c r="E180">
        <v>78.56</v>
      </c>
      <c r="F180">
        <v>51.91</v>
      </c>
      <c r="G180">
        <v>5327</v>
      </c>
      <c r="H180">
        <v>51.48</v>
      </c>
      <c r="I180">
        <v>111.37</v>
      </c>
      <c r="J180">
        <v>77.88</v>
      </c>
      <c r="K180">
        <v>62.29</v>
      </c>
      <c r="L180">
        <v>38080</v>
      </c>
      <c r="M180">
        <v>244.48</v>
      </c>
      <c r="N180">
        <v>132230</v>
      </c>
      <c r="O180">
        <v>31150</v>
      </c>
      <c r="P180">
        <v>299.04000000000002</v>
      </c>
      <c r="Q180">
        <v>52.79</v>
      </c>
      <c r="R180">
        <v>1029.17</v>
      </c>
      <c r="S180">
        <v>330.4</v>
      </c>
      <c r="T180">
        <v>387.45</v>
      </c>
      <c r="U180">
        <v>51.91</v>
      </c>
      <c r="V180">
        <v>50.24</v>
      </c>
      <c r="W180">
        <v>51.91</v>
      </c>
      <c r="X180">
        <v>52.35</v>
      </c>
      <c r="Y180">
        <v>50.64</v>
      </c>
      <c r="Z180">
        <v>564.20000000000005</v>
      </c>
      <c r="AA180">
        <v>9805.51</v>
      </c>
      <c r="AB180">
        <v>8098</v>
      </c>
      <c r="AC180">
        <v>2296</v>
      </c>
      <c r="AD180">
        <v>602000</v>
      </c>
      <c r="AE180">
        <v>50.64</v>
      </c>
      <c r="AF180">
        <v>290.5</v>
      </c>
      <c r="AG180">
        <v>51.06</v>
      </c>
      <c r="AH180">
        <v>6230</v>
      </c>
      <c r="AI180">
        <v>9274.2999999999993</v>
      </c>
      <c r="AJ180">
        <v>55300</v>
      </c>
      <c r="AK180">
        <v>51.48</v>
      </c>
      <c r="AL180">
        <v>82.96</v>
      </c>
      <c r="AM180">
        <v>51.48</v>
      </c>
      <c r="AN180">
        <v>53.24</v>
      </c>
      <c r="AO180">
        <v>194</v>
      </c>
      <c r="AP180">
        <v>52.79</v>
      </c>
      <c r="AQ180">
        <v>18514.3</v>
      </c>
      <c r="AR180">
        <v>836.5</v>
      </c>
      <c r="AS180">
        <v>51.48</v>
      </c>
      <c r="AT180">
        <v>76.27</v>
      </c>
      <c r="AU180">
        <v>416.64</v>
      </c>
      <c r="AV180">
        <v>5847.8</v>
      </c>
      <c r="AW180">
        <v>168.21</v>
      </c>
      <c r="AX180">
        <v>2631.3</v>
      </c>
      <c r="AY180">
        <v>158.21</v>
      </c>
      <c r="AZ180">
        <v>50.64</v>
      </c>
      <c r="BA180">
        <v>225.68</v>
      </c>
      <c r="BB180">
        <v>179.74</v>
      </c>
      <c r="BC180">
        <v>2561.3000000000002</v>
      </c>
      <c r="BD180">
        <v>194.6</v>
      </c>
      <c r="BE180">
        <v>64.7</v>
      </c>
      <c r="BF180">
        <v>51.91</v>
      </c>
      <c r="BG180">
        <v>51.06</v>
      </c>
      <c r="BH180">
        <v>520.79999999999995</v>
      </c>
      <c r="BI180">
        <v>51.48</v>
      </c>
      <c r="BJ180">
        <v>553.84</v>
      </c>
      <c r="BK180">
        <v>82.96</v>
      </c>
      <c r="BL180">
        <v>2189</v>
      </c>
      <c r="BM180">
        <v>1938.3</v>
      </c>
      <c r="BN180">
        <v>398.72</v>
      </c>
      <c r="BO180">
        <v>172.55</v>
      </c>
      <c r="BP180">
        <v>512.04999999999995</v>
      </c>
      <c r="BQ180">
        <v>62.29</v>
      </c>
      <c r="BR180">
        <v>34.700000000000003</v>
      </c>
      <c r="BS180">
        <v>1297783</v>
      </c>
      <c r="BT180">
        <v>13403.46</v>
      </c>
      <c r="BU180" s="9" t="str">
        <f>WSP[[#This Row],[Tier]]&amp;" - "&amp;DOLLAR(WSP[[#This Row],[United States]],2)&amp;" USD"</f>
        <v>178 - $62.29 USD</v>
      </c>
    </row>
    <row r="181" spans="1:73" x14ac:dyDescent="0.25">
      <c r="A181">
        <v>179</v>
      </c>
      <c r="B181">
        <v>62.64</v>
      </c>
      <c r="C181">
        <v>4761.3999999999996</v>
      </c>
      <c r="D181">
        <v>487.55</v>
      </c>
      <c r="E181">
        <v>79.040000000000006</v>
      </c>
      <c r="F181">
        <v>52.2</v>
      </c>
      <c r="G181">
        <v>5358.5</v>
      </c>
      <c r="H181">
        <v>51.77</v>
      </c>
      <c r="I181">
        <v>112</v>
      </c>
      <c r="J181">
        <v>78.31</v>
      </c>
      <c r="K181">
        <v>62.64</v>
      </c>
      <c r="L181">
        <v>38255</v>
      </c>
      <c r="M181">
        <v>245.86</v>
      </c>
      <c r="N181">
        <v>132580</v>
      </c>
      <c r="O181">
        <v>31325</v>
      </c>
      <c r="P181">
        <v>300.72000000000003</v>
      </c>
      <c r="Q181">
        <v>53.09</v>
      </c>
      <c r="R181">
        <v>1034.96</v>
      </c>
      <c r="S181">
        <v>331.8</v>
      </c>
      <c r="T181">
        <v>389.73</v>
      </c>
      <c r="U181">
        <v>52.2</v>
      </c>
      <c r="V181">
        <v>50.52</v>
      </c>
      <c r="W181">
        <v>52.2</v>
      </c>
      <c r="X181">
        <v>52.64</v>
      </c>
      <c r="Y181">
        <v>50.93</v>
      </c>
      <c r="Z181">
        <v>568.75</v>
      </c>
      <c r="AA181">
        <v>9860.6299999999992</v>
      </c>
      <c r="AB181">
        <v>8144</v>
      </c>
      <c r="AC181">
        <v>2303</v>
      </c>
      <c r="AD181">
        <v>605500</v>
      </c>
      <c r="AE181">
        <v>50.93</v>
      </c>
      <c r="AF181">
        <v>292.25</v>
      </c>
      <c r="AG181">
        <v>51.35</v>
      </c>
      <c r="AH181">
        <v>6286</v>
      </c>
      <c r="AI181">
        <v>9326.7999999999993</v>
      </c>
      <c r="AJ181">
        <v>55618</v>
      </c>
      <c r="AK181">
        <v>51.77</v>
      </c>
      <c r="AL181">
        <v>83.29</v>
      </c>
      <c r="AM181">
        <v>51.77</v>
      </c>
      <c r="AN181">
        <v>53.54</v>
      </c>
      <c r="AO181">
        <v>195</v>
      </c>
      <c r="AP181">
        <v>53.09</v>
      </c>
      <c r="AQ181">
        <v>18619.3</v>
      </c>
      <c r="AR181">
        <v>841.4</v>
      </c>
      <c r="AS181">
        <v>51.77</v>
      </c>
      <c r="AT181">
        <v>76.62</v>
      </c>
      <c r="AU181">
        <v>418.04</v>
      </c>
      <c r="AV181">
        <v>5881.05</v>
      </c>
      <c r="AW181">
        <v>169.16</v>
      </c>
      <c r="AX181">
        <v>2645.3</v>
      </c>
      <c r="AY181">
        <v>158.77000000000001</v>
      </c>
      <c r="AZ181">
        <v>50.93</v>
      </c>
      <c r="BA181">
        <v>226.94</v>
      </c>
      <c r="BB181">
        <v>180.76</v>
      </c>
      <c r="BC181">
        <v>2575.3000000000002</v>
      </c>
      <c r="BD181">
        <v>194.95</v>
      </c>
      <c r="BE181">
        <v>65.03</v>
      </c>
      <c r="BF181">
        <v>52.2</v>
      </c>
      <c r="BG181">
        <v>51.35</v>
      </c>
      <c r="BH181">
        <v>522.54999999999995</v>
      </c>
      <c r="BI181">
        <v>51.77</v>
      </c>
      <c r="BJ181">
        <v>556.64</v>
      </c>
      <c r="BK181">
        <v>83.29</v>
      </c>
      <c r="BL181">
        <v>2205</v>
      </c>
      <c r="BM181">
        <v>1948.8</v>
      </c>
      <c r="BN181">
        <v>400.96</v>
      </c>
      <c r="BO181">
        <v>173.78</v>
      </c>
      <c r="BP181">
        <v>515.03</v>
      </c>
      <c r="BQ181">
        <v>62.64</v>
      </c>
      <c r="BR181">
        <v>34.85</v>
      </c>
      <c r="BS181">
        <v>1305075</v>
      </c>
      <c r="BT181">
        <v>13478.78</v>
      </c>
      <c r="BU181" s="9" t="str">
        <f>WSP[[#This Row],[Tier]]&amp;" - "&amp;DOLLAR(WSP[[#This Row],[United States]],2)&amp;" USD"</f>
        <v>179 - $62.64 USD</v>
      </c>
    </row>
    <row r="182" spans="1:73" x14ac:dyDescent="0.25">
      <c r="A182">
        <v>180</v>
      </c>
      <c r="B182">
        <v>62.99</v>
      </c>
      <c r="C182">
        <v>4788</v>
      </c>
      <c r="D182">
        <v>489.3</v>
      </c>
      <c r="E182">
        <v>79.510000000000005</v>
      </c>
      <c r="F182">
        <v>52.49</v>
      </c>
      <c r="G182">
        <v>5390</v>
      </c>
      <c r="H182">
        <v>52.06</v>
      </c>
      <c r="I182">
        <v>112.63</v>
      </c>
      <c r="J182">
        <v>78.75</v>
      </c>
      <c r="K182">
        <v>62.99</v>
      </c>
      <c r="L182">
        <v>38430</v>
      </c>
      <c r="M182">
        <v>247.24</v>
      </c>
      <c r="N182">
        <v>132930</v>
      </c>
      <c r="O182">
        <v>31500</v>
      </c>
      <c r="P182">
        <v>302.39999999999998</v>
      </c>
      <c r="Q182">
        <v>53.38</v>
      </c>
      <c r="R182">
        <v>1040.74</v>
      </c>
      <c r="S182">
        <v>333.2</v>
      </c>
      <c r="T182">
        <v>392</v>
      </c>
      <c r="U182">
        <v>52.49</v>
      </c>
      <c r="V182">
        <v>50.8</v>
      </c>
      <c r="W182">
        <v>52.49</v>
      </c>
      <c r="X182">
        <v>52.94</v>
      </c>
      <c r="Y182">
        <v>51.21</v>
      </c>
      <c r="Z182">
        <v>573.29999999999995</v>
      </c>
      <c r="AA182">
        <v>9915.75</v>
      </c>
      <c r="AB182">
        <v>8189</v>
      </c>
      <c r="AC182">
        <v>2310</v>
      </c>
      <c r="AD182">
        <v>609000</v>
      </c>
      <c r="AE182">
        <v>51.21</v>
      </c>
      <c r="AF182">
        <v>294</v>
      </c>
      <c r="AG182">
        <v>51.63</v>
      </c>
      <c r="AH182">
        <v>6300</v>
      </c>
      <c r="AI182">
        <v>9379.2999999999993</v>
      </c>
      <c r="AJ182">
        <v>55936</v>
      </c>
      <c r="AK182">
        <v>52.06</v>
      </c>
      <c r="AL182">
        <v>83.61</v>
      </c>
      <c r="AM182">
        <v>52.06</v>
      </c>
      <c r="AN182">
        <v>53.84</v>
      </c>
      <c r="AO182">
        <v>196</v>
      </c>
      <c r="AP182">
        <v>53.38</v>
      </c>
      <c r="AQ182">
        <v>18724.3</v>
      </c>
      <c r="AR182">
        <v>846.3</v>
      </c>
      <c r="AS182">
        <v>52.06</v>
      </c>
      <c r="AT182">
        <v>76.97</v>
      </c>
      <c r="AU182">
        <v>419.44</v>
      </c>
      <c r="AV182">
        <v>5914.3</v>
      </c>
      <c r="AW182">
        <v>170.1</v>
      </c>
      <c r="AX182">
        <v>2659.3</v>
      </c>
      <c r="AY182">
        <v>159.34</v>
      </c>
      <c r="AZ182">
        <v>51.21</v>
      </c>
      <c r="BA182">
        <v>228.2</v>
      </c>
      <c r="BB182">
        <v>181.77</v>
      </c>
      <c r="BC182">
        <v>2589.3000000000002</v>
      </c>
      <c r="BD182">
        <v>195.3</v>
      </c>
      <c r="BE182">
        <v>65.36</v>
      </c>
      <c r="BF182">
        <v>52.49</v>
      </c>
      <c r="BG182">
        <v>51.63</v>
      </c>
      <c r="BH182">
        <v>524.29999999999995</v>
      </c>
      <c r="BI182">
        <v>52.06</v>
      </c>
      <c r="BJ182">
        <v>559.44000000000005</v>
      </c>
      <c r="BK182">
        <v>83.61</v>
      </c>
      <c r="BL182">
        <v>2220</v>
      </c>
      <c r="BM182">
        <v>1959.3</v>
      </c>
      <c r="BN182">
        <v>403.2</v>
      </c>
      <c r="BO182">
        <v>175</v>
      </c>
      <c r="BP182">
        <v>518</v>
      </c>
      <c r="BQ182">
        <v>62.99</v>
      </c>
      <c r="BR182">
        <v>34.99</v>
      </c>
      <c r="BS182">
        <v>1312367</v>
      </c>
      <c r="BT182">
        <v>13554.1</v>
      </c>
      <c r="BU182" s="9" t="str">
        <f>WSP[[#This Row],[Tier]]&amp;" - "&amp;DOLLAR(WSP[[#This Row],[United States]],2)&amp;" USD"</f>
        <v>180 - $62.99 USD</v>
      </c>
    </row>
    <row r="183" spans="1:73" x14ac:dyDescent="0.25">
      <c r="A183">
        <v>181</v>
      </c>
      <c r="B183">
        <v>63.34</v>
      </c>
      <c r="C183">
        <v>4814.6000000000004</v>
      </c>
      <c r="D183">
        <v>491.05</v>
      </c>
      <c r="E183">
        <v>79.989999999999995</v>
      </c>
      <c r="F183">
        <v>52.79</v>
      </c>
      <c r="G183">
        <v>5421.5</v>
      </c>
      <c r="H183">
        <v>52.35</v>
      </c>
      <c r="I183">
        <v>113.26</v>
      </c>
      <c r="J183">
        <v>79.19</v>
      </c>
      <c r="K183">
        <v>63.34</v>
      </c>
      <c r="L183">
        <v>38605</v>
      </c>
      <c r="M183">
        <v>248.61</v>
      </c>
      <c r="N183">
        <v>133280</v>
      </c>
      <c r="O183">
        <v>31675</v>
      </c>
      <c r="P183">
        <v>304.08</v>
      </c>
      <c r="Q183">
        <v>53.68</v>
      </c>
      <c r="R183">
        <v>1046.53</v>
      </c>
      <c r="S183">
        <v>334.6</v>
      </c>
      <c r="T183">
        <v>394.28</v>
      </c>
      <c r="U183">
        <v>52.79</v>
      </c>
      <c r="V183">
        <v>51.08</v>
      </c>
      <c r="W183">
        <v>52.79</v>
      </c>
      <c r="X183">
        <v>53.23</v>
      </c>
      <c r="Y183">
        <v>51.5</v>
      </c>
      <c r="Z183">
        <v>577.85</v>
      </c>
      <c r="AA183">
        <v>9970.8700000000008</v>
      </c>
      <c r="AB183">
        <v>8235</v>
      </c>
      <c r="AC183">
        <v>2317</v>
      </c>
      <c r="AD183">
        <v>612500</v>
      </c>
      <c r="AE183">
        <v>51.5</v>
      </c>
      <c r="AF183">
        <v>295.75</v>
      </c>
      <c r="AG183">
        <v>51.92</v>
      </c>
      <c r="AH183">
        <v>6356</v>
      </c>
      <c r="AI183">
        <v>9431.7999999999993</v>
      </c>
      <c r="AJ183">
        <v>56255</v>
      </c>
      <c r="AK183">
        <v>52.35</v>
      </c>
      <c r="AL183">
        <v>83.94</v>
      </c>
      <c r="AM183">
        <v>52.35</v>
      </c>
      <c r="AN183">
        <v>54.14</v>
      </c>
      <c r="AO183">
        <v>197</v>
      </c>
      <c r="AP183">
        <v>53.68</v>
      </c>
      <c r="AQ183">
        <v>18829.3</v>
      </c>
      <c r="AR183">
        <v>851.2</v>
      </c>
      <c r="AS183">
        <v>52.35</v>
      </c>
      <c r="AT183">
        <v>77.319999999999993</v>
      </c>
      <c r="AU183">
        <v>420.84</v>
      </c>
      <c r="AV183">
        <v>5947.55</v>
      </c>
      <c r="AW183">
        <v>171.05</v>
      </c>
      <c r="AX183">
        <v>2673.3</v>
      </c>
      <c r="AY183">
        <v>159.91</v>
      </c>
      <c r="AZ183">
        <v>51.5</v>
      </c>
      <c r="BA183">
        <v>229.46</v>
      </c>
      <c r="BB183">
        <v>182.79</v>
      </c>
      <c r="BC183">
        <v>2603.3000000000002</v>
      </c>
      <c r="BD183">
        <v>195.65</v>
      </c>
      <c r="BE183">
        <v>65.680000000000007</v>
      </c>
      <c r="BF183">
        <v>52.79</v>
      </c>
      <c r="BG183">
        <v>51.92</v>
      </c>
      <c r="BH183">
        <v>526.04999999999995</v>
      </c>
      <c r="BI183">
        <v>52.35</v>
      </c>
      <c r="BJ183">
        <v>562.24</v>
      </c>
      <c r="BK183">
        <v>83.94</v>
      </c>
      <c r="BL183">
        <v>2235</v>
      </c>
      <c r="BM183">
        <v>1969.8</v>
      </c>
      <c r="BN183">
        <v>405.44</v>
      </c>
      <c r="BO183">
        <v>176.23</v>
      </c>
      <c r="BP183">
        <v>520.98</v>
      </c>
      <c r="BQ183">
        <v>63.34</v>
      </c>
      <c r="BR183">
        <v>35.14</v>
      </c>
      <c r="BS183">
        <v>1319659</v>
      </c>
      <c r="BT183">
        <v>13629.42</v>
      </c>
      <c r="BU183" s="9" t="str">
        <f>WSP[[#This Row],[Tier]]&amp;" - "&amp;DOLLAR(WSP[[#This Row],[United States]],2)&amp;" USD"</f>
        <v>181 - $63.34 USD</v>
      </c>
    </row>
    <row r="184" spans="1:73" x14ac:dyDescent="0.25">
      <c r="A184">
        <v>182</v>
      </c>
      <c r="B184">
        <v>63.69</v>
      </c>
      <c r="C184">
        <v>4841.2</v>
      </c>
      <c r="D184">
        <v>492.8</v>
      </c>
      <c r="E184">
        <v>80.47</v>
      </c>
      <c r="F184">
        <v>53.08</v>
      </c>
      <c r="G184">
        <v>5453</v>
      </c>
      <c r="H184">
        <v>52.64</v>
      </c>
      <c r="I184">
        <v>113.89</v>
      </c>
      <c r="J184">
        <v>79.63</v>
      </c>
      <c r="K184">
        <v>63.69</v>
      </c>
      <c r="L184">
        <v>38780</v>
      </c>
      <c r="M184">
        <v>249.99</v>
      </c>
      <c r="N184">
        <v>133630</v>
      </c>
      <c r="O184">
        <v>31850</v>
      </c>
      <c r="P184">
        <v>305.76</v>
      </c>
      <c r="Q184">
        <v>53.98</v>
      </c>
      <c r="R184">
        <v>1052.31</v>
      </c>
      <c r="S184">
        <v>336</v>
      </c>
      <c r="T184">
        <v>396.55</v>
      </c>
      <c r="U184">
        <v>53.08</v>
      </c>
      <c r="V184">
        <v>51.37</v>
      </c>
      <c r="W184">
        <v>53.08</v>
      </c>
      <c r="X184">
        <v>53.52</v>
      </c>
      <c r="Y184">
        <v>51.78</v>
      </c>
      <c r="Z184">
        <v>582.4</v>
      </c>
      <c r="AA184">
        <v>10025.98</v>
      </c>
      <c r="AB184">
        <v>8280</v>
      </c>
      <c r="AC184">
        <v>2324</v>
      </c>
      <c r="AD184">
        <v>616000</v>
      </c>
      <c r="AE184">
        <v>51.78</v>
      </c>
      <c r="AF184">
        <v>297.5</v>
      </c>
      <c r="AG184">
        <v>52.21</v>
      </c>
      <c r="AH184">
        <v>6370</v>
      </c>
      <c r="AI184">
        <v>9484.2999999999993</v>
      </c>
      <c r="AJ184">
        <v>56573</v>
      </c>
      <c r="AK184">
        <v>52.64</v>
      </c>
      <c r="AL184">
        <v>84.26</v>
      </c>
      <c r="AM184">
        <v>52.64</v>
      </c>
      <c r="AN184">
        <v>54.44</v>
      </c>
      <c r="AO184">
        <v>198</v>
      </c>
      <c r="AP184">
        <v>53.98</v>
      </c>
      <c r="AQ184">
        <v>18934.3</v>
      </c>
      <c r="AR184">
        <v>856.1</v>
      </c>
      <c r="AS184">
        <v>52.64</v>
      </c>
      <c r="AT184">
        <v>77.67</v>
      </c>
      <c r="AU184">
        <v>422.24</v>
      </c>
      <c r="AV184">
        <v>5980.8</v>
      </c>
      <c r="AW184">
        <v>171.99</v>
      </c>
      <c r="AX184">
        <v>2687.3</v>
      </c>
      <c r="AY184">
        <v>160.47999999999999</v>
      </c>
      <c r="AZ184">
        <v>51.78</v>
      </c>
      <c r="BA184">
        <v>230.72</v>
      </c>
      <c r="BB184">
        <v>183.81</v>
      </c>
      <c r="BC184">
        <v>2617.3000000000002</v>
      </c>
      <c r="BD184">
        <v>196</v>
      </c>
      <c r="BE184">
        <v>66.010000000000005</v>
      </c>
      <c r="BF184">
        <v>53.08</v>
      </c>
      <c r="BG184">
        <v>52.21</v>
      </c>
      <c r="BH184">
        <v>527.79999999999995</v>
      </c>
      <c r="BI184">
        <v>52.64</v>
      </c>
      <c r="BJ184">
        <v>565.04</v>
      </c>
      <c r="BK184">
        <v>84.26</v>
      </c>
      <c r="BL184">
        <v>2251</v>
      </c>
      <c r="BM184">
        <v>1980.3</v>
      </c>
      <c r="BN184">
        <v>407.68</v>
      </c>
      <c r="BO184">
        <v>177.45</v>
      </c>
      <c r="BP184">
        <v>523.95000000000005</v>
      </c>
      <c r="BQ184">
        <v>63.69</v>
      </c>
      <c r="BR184">
        <v>35.29</v>
      </c>
      <c r="BS184">
        <v>1326951</v>
      </c>
      <c r="BT184">
        <v>13704.74</v>
      </c>
      <c r="BU184" s="9" t="str">
        <f>WSP[[#This Row],[Tier]]&amp;" - "&amp;DOLLAR(WSP[[#This Row],[United States]],2)&amp;" USD"</f>
        <v>182 - $63.69 USD</v>
      </c>
    </row>
    <row r="185" spans="1:73" x14ac:dyDescent="0.25">
      <c r="A185">
        <v>183</v>
      </c>
      <c r="B185">
        <v>64.040000000000006</v>
      </c>
      <c r="C185">
        <v>4867.8</v>
      </c>
      <c r="D185">
        <v>494.55</v>
      </c>
      <c r="E185">
        <v>80.95</v>
      </c>
      <c r="F185">
        <v>53.37</v>
      </c>
      <c r="G185">
        <v>5484.5</v>
      </c>
      <c r="H185">
        <v>52.93</v>
      </c>
      <c r="I185">
        <v>114.52</v>
      </c>
      <c r="J185">
        <v>80.06</v>
      </c>
      <c r="K185">
        <v>64.040000000000006</v>
      </c>
      <c r="L185">
        <v>38955</v>
      </c>
      <c r="M185">
        <v>251.37</v>
      </c>
      <c r="N185">
        <v>133980</v>
      </c>
      <c r="O185">
        <v>32025</v>
      </c>
      <c r="P185">
        <v>307.44</v>
      </c>
      <c r="Q185">
        <v>54.27</v>
      </c>
      <c r="R185">
        <v>1058.0999999999999</v>
      </c>
      <c r="S185">
        <v>337.4</v>
      </c>
      <c r="T185">
        <v>398.83</v>
      </c>
      <c r="U185">
        <v>53.37</v>
      </c>
      <c r="V185">
        <v>51.65</v>
      </c>
      <c r="W185">
        <v>53.37</v>
      </c>
      <c r="X185">
        <v>53.82</v>
      </c>
      <c r="Y185">
        <v>52.07</v>
      </c>
      <c r="Z185">
        <v>586.95000000000005</v>
      </c>
      <c r="AA185">
        <v>10081.1</v>
      </c>
      <c r="AB185">
        <v>8326</v>
      </c>
      <c r="AC185">
        <v>2331</v>
      </c>
      <c r="AD185">
        <v>619500</v>
      </c>
      <c r="AE185">
        <v>52.07</v>
      </c>
      <c r="AF185">
        <v>299.25</v>
      </c>
      <c r="AG185">
        <v>52.49</v>
      </c>
      <c r="AH185">
        <v>6426</v>
      </c>
      <c r="AI185">
        <v>9536.7999999999993</v>
      </c>
      <c r="AJ185">
        <v>56891</v>
      </c>
      <c r="AK185">
        <v>52.93</v>
      </c>
      <c r="AL185">
        <v>84.58</v>
      </c>
      <c r="AM185">
        <v>52.93</v>
      </c>
      <c r="AN185">
        <v>54.74</v>
      </c>
      <c r="AO185">
        <v>200</v>
      </c>
      <c r="AP185">
        <v>54.27</v>
      </c>
      <c r="AQ185">
        <v>19039.3</v>
      </c>
      <c r="AR185">
        <v>861</v>
      </c>
      <c r="AS185">
        <v>52.93</v>
      </c>
      <c r="AT185">
        <v>78.02</v>
      </c>
      <c r="AU185">
        <v>423.64</v>
      </c>
      <c r="AV185">
        <v>6014.05</v>
      </c>
      <c r="AW185">
        <v>172.94</v>
      </c>
      <c r="AX185">
        <v>2701.3</v>
      </c>
      <c r="AY185">
        <v>161.05000000000001</v>
      </c>
      <c r="AZ185">
        <v>52.07</v>
      </c>
      <c r="BA185">
        <v>231.98</v>
      </c>
      <c r="BB185">
        <v>184.82</v>
      </c>
      <c r="BC185">
        <v>2631.3</v>
      </c>
      <c r="BD185">
        <v>196.35</v>
      </c>
      <c r="BE185">
        <v>66.34</v>
      </c>
      <c r="BF185">
        <v>53.37</v>
      </c>
      <c r="BG185">
        <v>52.49</v>
      </c>
      <c r="BH185">
        <v>529.54999999999995</v>
      </c>
      <c r="BI185">
        <v>52.93</v>
      </c>
      <c r="BJ185">
        <v>567.84</v>
      </c>
      <c r="BK185">
        <v>84.58</v>
      </c>
      <c r="BL185">
        <v>2266</v>
      </c>
      <c r="BM185">
        <v>1990.8</v>
      </c>
      <c r="BN185">
        <v>409.92</v>
      </c>
      <c r="BO185">
        <v>178.68</v>
      </c>
      <c r="BP185">
        <v>526.92999999999995</v>
      </c>
      <c r="BQ185">
        <v>64.040000000000006</v>
      </c>
      <c r="BR185">
        <v>35.43</v>
      </c>
      <c r="BS185">
        <v>1334243</v>
      </c>
      <c r="BT185">
        <v>13780.06</v>
      </c>
      <c r="BU185" s="9" t="str">
        <f>WSP[[#This Row],[Tier]]&amp;" - "&amp;DOLLAR(WSP[[#This Row],[United States]],2)&amp;" USD"</f>
        <v>183 - $64.04 USD</v>
      </c>
    </row>
    <row r="186" spans="1:73" x14ac:dyDescent="0.25">
      <c r="A186">
        <v>184</v>
      </c>
      <c r="B186">
        <v>64.39</v>
      </c>
      <c r="C186">
        <v>4894.3999999999996</v>
      </c>
      <c r="D186">
        <v>496.3</v>
      </c>
      <c r="E186">
        <v>81.42</v>
      </c>
      <c r="F186">
        <v>53.66</v>
      </c>
      <c r="G186">
        <v>5516</v>
      </c>
      <c r="H186">
        <v>53.22</v>
      </c>
      <c r="I186">
        <v>115.15</v>
      </c>
      <c r="J186">
        <v>80.5</v>
      </c>
      <c r="K186">
        <v>64.39</v>
      </c>
      <c r="L186">
        <v>39130</v>
      </c>
      <c r="M186">
        <v>252.75</v>
      </c>
      <c r="N186">
        <v>134330</v>
      </c>
      <c r="O186">
        <v>32200</v>
      </c>
      <c r="P186">
        <v>309.12</v>
      </c>
      <c r="Q186">
        <v>54.57</v>
      </c>
      <c r="R186">
        <v>1063.8800000000001</v>
      </c>
      <c r="S186">
        <v>338.8</v>
      </c>
      <c r="T186">
        <v>401.1</v>
      </c>
      <c r="U186">
        <v>53.66</v>
      </c>
      <c r="V186">
        <v>51.93</v>
      </c>
      <c r="W186">
        <v>53.66</v>
      </c>
      <c r="X186">
        <v>54.11</v>
      </c>
      <c r="Y186">
        <v>52.35</v>
      </c>
      <c r="Z186">
        <v>591.5</v>
      </c>
      <c r="AA186">
        <v>10136.219999999999</v>
      </c>
      <c r="AB186">
        <v>8371</v>
      </c>
      <c r="AC186">
        <v>2338</v>
      </c>
      <c r="AD186">
        <v>623000</v>
      </c>
      <c r="AE186">
        <v>52.35</v>
      </c>
      <c r="AF186">
        <v>301</v>
      </c>
      <c r="AG186">
        <v>52.78</v>
      </c>
      <c r="AH186">
        <v>6440</v>
      </c>
      <c r="AI186">
        <v>9589.2999999999993</v>
      </c>
      <c r="AJ186">
        <v>57209</v>
      </c>
      <c r="AK186">
        <v>53.22</v>
      </c>
      <c r="AL186">
        <v>84.91</v>
      </c>
      <c r="AM186">
        <v>53.22</v>
      </c>
      <c r="AN186">
        <v>55.04</v>
      </c>
      <c r="AO186">
        <v>200</v>
      </c>
      <c r="AP186">
        <v>54.57</v>
      </c>
      <c r="AQ186">
        <v>19144.3</v>
      </c>
      <c r="AR186">
        <v>865.9</v>
      </c>
      <c r="AS186">
        <v>53.22</v>
      </c>
      <c r="AT186">
        <v>78.37</v>
      </c>
      <c r="AU186">
        <v>425.04</v>
      </c>
      <c r="AV186">
        <v>6047.3</v>
      </c>
      <c r="AW186">
        <v>173.88</v>
      </c>
      <c r="AX186">
        <v>2715.3</v>
      </c>
      <c r="AY186">
        <v>161.62</v>
      </c>
      <c r="AZ186">
        <v>52.35</v>
      </c>
      <c r="BA186">
        <v>233.24</v>
      </c>
      <c r="BB186">
        <v>185.84</v>
      </c>
      <c r="BC186">
        <v>2645.3</v>
      </c>
      <c r="BD186">
        <v>196.7</v>
      </c>
      <c r="BE186">
        <v>66.66</v>
      </c>
      <c r="BF186">
        <v>53.66</v>
      </c>
      <c r="BG186">
        <v>52.78</v>
      </c>
      <c r="BH186">
        <v>531.29999999999995</v>
      </c>
      <c r="BI186">
        <v>53.22</v>
      </c>
      <c r="BJ186">
        <v>570.64</v>
      </c>
      <c r="BK186">
        <v>84.91</v>
      </c>
      <c r="BL186">
        <v>2281</v>
      </c>
      <c r="BM186">
        <v>2001.3</v>
      </c>
      <c r="BN186">
        <v>412.16</v>
      </c>
      <c r="BO186">
        <v>179.9</v>
      </c>
      <c r="BP186">
        <v>529.9</v>
      </c>
      <c r="BQ186">
        <v>64.39</v>
      </c>
      <c r="BR186">
        <v>35.58</v>
      </c>
      <c r="BS186">
        <v>1341535</v>
      </c>
      <c r="BT186">
        <v>13855.38</v>
      </c>
      <c r="BU186" s="9" t="str">
        <f>WSP[[#This Row],[Tier]]&amp;" - "&amp;DOLLAR(WSP[[#This Row],[United States]],2)&amp;" USD"</f>
        <v>184 - $64.39 USD</v>
      </c>
    </row>
    <row r="187" spans="1:73" x14ac:dyDescent="0.25">
      <c r="A187">
        <v>185</v>
      </c>
      <c r="B187">
        <v>64.739999999999995</v>
      </c>
      <c r="C187">
        <v>4921</v>
      </c>
      <c r="D187">
        <v>498.05</v>
      </c>
      <c r="E187">
        <v>81.900000000000006</v>
      </c>
      <c r="F187">
        <v>53.95</v>
      </c>
      <c r="G187">
        <v>5547.5</v>
      </c>
      <c r="H187">
        <v>53.51</v>
      </c>
      <c r="I187">
        <v>115.78</v>
      </c>
      <c r="J187">
        <v>80.94</v>
      </c>
      <c r="K187">
        <v>64.739999999999995</v>
      </c>
      <c r="L187">
        <v>39305</v>
      </c>
      <c r="M187">
        <v>254.12</v>
      </c>
      <c r="N187">
        <v>134680</v>
      </c>
      <c r="O187">
        <v>32375</v>
      </c>
      <c r="P187">
        <v>310.8</v>
      </c>
      <c r="Q187">
        <v>54.87</v>
      </c>
      <c r="R187">
        <v>1069.67</v>
      </c>
      <c r="S187">
        <v>340.2</v>
      </c>
      <c r="T187">
        <v>403.38</v>
      </c>
      <c r="U187">
        <v>53.95</v>
      </c>
      <c r="V187">
        <v>52.21</v>
      </c>
      <c r="W187">
        <v>53.95</v>
      </c>
      <c r="X187">
        <v>54.41</v>
      </c>
      <c r="Y187">
        <v>52.64</v>
      </c>
      <c r="Z187">
        <v>596.04999999999995</v>
      </c>
      <c r="AA187">
        <v>10191.34</v>
      </c>
      <c r="AB187">
        <v>8417</v>
      </c>
      <c r="AC187">
        <v>2345</v>
      </c>
      <c r="AD187">
        <v>626500</v>
      </c>
      <c r="AE187">
        <v>52.64</v>
      </c>
      <c r="AF187">
        <v>302.75</v>
      </c>
      <c r="AG187">
        <v>53.07</v>
      </c>
      <c r="AH187">
        <v>6496</v>
      </c>
      <c r="AI187">
        <v>9641.7999999999993</v>
      </c>
      <c r="AJ187">
        <v>57527</v>
      </c>
      <c r="AK187">
        <v>53.51</v>
      </c>
      <c r="AL187">
        <v>85.23</v>
      </c>
      <c r="AM187">
        <v>53.51</v>
      </c>
      <c r="AN187">
        <v>55.34</v>
      </c>
      <c r="AO187">
        <v>202</v>
      </c>
      <c r="AP187">
        <v>54.87</v>
      </c>
      <c r="AQ187">
        <v>19249.3</v>
      </c>
      <c r="AR187">
        <v>870.8</v>
      </c>
      <c r="AS187">
        <v>53.51</v>
      </c>
      <c r="AT187">
        <v>78.72</v>
      </c>
      <c r="AU187">
        <v>426.44</v>
      </c>
      <c r="AV187">
        <v>6080.55</v>
      </c>
      <c r="AW187">
        <v>174.83</v>
      </c>
      <c r="AX187">
        <v>2729.3</v>
      </c>
      <c r="AY187">
        <v>162.19</v>
      </c>
      <c r="AZ187">
        <v>52.64</v>
      </c>
      <c r="BA187">
        <v>234.5</v>
      </c>
      <c r="BB187">
        <v>186.85</v>
      </c>
      <c r="BC187">
        <v>2659.3</v>
      </c>
      <c r="BD187">
        <v>197.05</v>
      </c>
      <c r="BE187">
        <v>66.989999999999995</v>
      </c>
      <c r="BF187">
        <v>53.95</v>
      </c>
      <c r="BG187">
        <v>53.07</v>
      </c>
      <c r="BH187">
        <v>533.04999999999995</v>
      </c>
      <c r="BI187">
        <v>53.51</v>
      </c>
      <c r="BJ187">
        <v>573.44000000000005</v>
      </c>
      <c r="BK187">
        <v>85.23</v>
      </c>
      <c r="BL187">
        <v>2297</v>
      </c>
      <c r="BM187">
        <v>2011.8</v>
      </c>
      <c r="BN187">
        <v>414.4</v>
      </c>
      <c r="BO187">
        <v>181.13</v>
      </c>
      <c r="BP187">
        <v>532.88</v>
      </c>
      <c r="BQ187">
        <v>64.739999999999995</v>
      </c>
      <c r="BR187">
        <v>35.72</v>
      </c>
      <c r="BS187">
        <v>1348827</v>
      </c>
      <c r="BT187">
        <v>13930.7</v>
      </c>
      <c r="BU187" s="9" t="str">
        <f>WSP[[#This Row],[Tier]]&amp;" - "&amp;DOLLAR(WSP[[#This Row],[United States]],2)&amp;" USD"</f>
        <v>185 - $64.74 USD</v>
      </c>
    </row>
    <row r="188" spans="1:73" x14ac:dyDescent="0.25">
      <c r="A188">
        <v>186</v>
      </c>
      <c r="B188">
        <v>65.09</v>
      </c>
      <c r="C188">
        <v>4947.6000000000004</v>
      </c>
      <c r="D188">
        <v>499.8</v>
      </c>
      <c r="E188">
        <v>82.38</v>
      </c>
      <c r="F188">
        <v>54.24</v>
      </c>
      <c r="G188">
        <v>5579</v>
      </c>
      <c r="H188">
        <v>53.8</v>
      </c>
      <c r="I188">
        <v>116.4</v>
      </c>
      <c r="J188">
        <v>81.38</v>
      </c>
      <c r="K188">
        <v>65.09</v>
      </c>
      <c r="L188">
        <v>39480</v>
      </c>
      <c r="M188">
        <v>255.5</v>
      </c>
      <c r="N188">
        <v>135030</v>
      </c>
      <c r="O188">
        <v>32550</v>
      </c>
      <c r="P188">
        <v>312.48</v>
      </c>
      <c r="Q188">
        <v>55.16</v>
      </c>
      <c r="R188">
        <v>1075.45</v>
      </c>
      <c r="S188">
        <v>341.6</v>
      </c>
      <c r="T188">
        <v>405.65</v>
      </c>
      <c r="U188">
        <v>54.24</v>
      </c>
      <c r="V188">
        <v>52.49</v>
      </c>
      <c r="W188">
        <v>54.24</v>
      </c>
      <c r="X188">
        <v>54.7</v>
      </c>
      <c r="Y188">
        <v>52.92</v>
      </c>
      <c r="Z188">
        <v>600.6</v>
      </c>
      <c r="AA188">
        <v>10246.459999999999</v>
      </c>
      <c r="AB188">
        <v>8462</v>
      </c>
      <c r="AC188">
        <v>2352</v>
      </c>
      <c r="AD188">
        <v>630000</v>
      </c>
      <c r="AE188">
        <v>52.92</v>
      </c>
      <c r="AF188">
        <v>304.5</v>
      </c>
      <c r="AG188">
        <v>53.35</v>
      </c>
      <c r="AH188">
        <v>6510</v>
      </c>
      <c r="AI188">
        <v>9694.2999999999993</v>
      </c>
      <c r="AJ188">
        <v>57845</v>
      </c>
      <c r="AK188">
        <v>53.8</v>
      </c>
      <c r="AL188">
        <v>85.56</v>
      </c>
      <c r="AM188">
        <v>53.8</v>
      </c>
      <c r="AN188">
        <v>55.64</v>
      </c>
      <c r="AO188">
        <v>202</v>
      </c>
      <c r="AP188">
        <v>55.16</v>
      </c>
      <c r="AQ188">
        <v>19354.3</v>
      </c>
      <c r="AR188">
        <v>875.7</v>
      </c>
      <c r="AS188">
        <v>53.8</v>
      </c>
      <c r="AT188">
        <v>79.069999999999993</v>
      </c>
      <c r="AU188">
        <v>427.84</v>
      </c>
      <c r="AV188">
        <v>6113.8</v>
      </c>
      <c r="AW188">
        <v>175.77</v>
      </c>
      <c r="AX188">
        <v>2743.3</v>
      </c>
      <c r="AY188">
        <v>162.76</v>
      </c>
      <c r="AZ188">
        <v>52.92</v>
      </c>
      <c r="BA188">
        <v>235.76</v>
      </c>
      <c r="BB188">
        <v>187.87</v>
      </c>
      <c r="BC188">
        <v>2673.3</v>
      </c>
      <c r="BD188">
        <v>197.4</v>
      </c>
      <c r="BE188">
        <v>67.319999999999993</v>
      </c>
      <c r="BF188">
        <v>54.24</v>
      </c>
      <c r="BG188">
        <v>53.35</v>
      </c>
      <c r="BH188">
        <v>534.79999999999995</v>
      </c>
      <c r="BI188">
        <v>53.8</v>
      </c>
      <c r="BJ188">
        <v>576.24</v>
      </c>
      <c r="BK188">
        <v>85.56</v>
      </c>
      <c r="BL188">
        <v>2312</v>
      </c>
      <c r="BM188">
        <v>2022.3</v>
      </c>
      <c r="BN188">
        <v>416.64</v>
      </c>
      <c r="BO188">
        <v>182.35</v>
      </c>
      <c r="BP188">
        <v>535.85</v>
      </c>
      <c r="BQ188">
        <v>65.09</v>
      </c>
      <c r="BR188">
        <v>35.869999999999997</v>
      </c>
      <c r="BS188">
        <v>1356118</v>
      </c>
      <c r="BT188">
        <v>14006.02</v>
      </c>
      <c r="BU188" s="9" t="str">
        <f>WSP[[#This Row],[Tier]]&amp;" - "&amp;DOLLAR(WSP[[#This Row],[United States]],2)&amp;" USD"</f>
        <v>186 - $65.09 USD</v>
      </c>
    </row>
    <row r="189" spans="1:73" x14ac:dyDescent="0.25">
      <c r="A189">
        <v>187</v>
      </c>
      <c r="B189">
        <v>65.44</v>
      </c>
      <c r="C189">
        <v>4974.2</v>
      </c>
      <c r="D189">
        <v>501.55</v>
      </c>
      <c r="E189">
        <v>82.85</v>
      </c>
      <c r="F189">
        <v>54.54</v>
      </c>
      <c r="G189">
        <v>5610.5</v>
      </c>
      <c r="H189">
        <v>54.09</v>
      </c>
      <c r="I189">
        <v>117.03</v>
      </c>
      <c r="J189">
        <v>81.81</v>
      </c>
      <c r="K189">
        <v>65.44</v>
      </c>
      <c r="L189">
        <v>39655</v>
      </c>
      <c r="M189">
        <v>256.88</v>
      </c>
      <c r="N189">
        <v>135380</v>
      </c>
      <c r="O189">
        <v>32725</v>
      </c>
      <c r="P189">
        <v>314.16000000000003</v>
      </c>
      <c r="Q189">
        <v>55.46</v>
      </c>
      <c r="R189">
        <v>1081.24</v>
      </c>
      <c r="S189">
        <v>343</v>
      </c>
      <c r="T189">
        <v>407.93</v>
      </c>
      <c r="U189">
        <v>54.54</v>
      </c>
      <c r="V189">
        <v>52.78</v>
      </c>
      <c r="W189">
        <v>54.54</v>
      </c>
      <c r="X189">
        <v>54.99</v>
      </c>
      <c r="Y189">
        <v>53.21</v>
      </c>
      <c r="Z189">
        <v>605.15</v>
      </c>
      <c r="AA189">
        <v>10301.57</v>
      </c>
      <c r="AB189">
        <v>8508</v>
      </c>
      <c r="AC189">
        <v>2359</v>
      </c>
      <c r="AD189">
        <v>633500</v>
      </c>
      <c r="AE189">
        <v>53.21</v>
      </c>
      <c r="AF189">
        <v>306.25</v>
      </c>
      <c r="AG189">
        <v>53.64</v>
      </c>
      <c r="AH189">
        <v>6566</v>
      </c>
      <c r="AI189">
        <v>9746.7999999999993</v>
      </c>
      <c r="AJ189">
        <v>58164</v>
      </c>
      <c r="AK189">
        <v>54.09</v>
      </c>
      <c r="AL189">
        <v>85.88</v>
      </c>
      <c r="AM189">
        <v>54.09</v>
      </c>
      <c r="AN189">
        <v>55.93</v>
      </c>
      <c r="AO189">
        <v>204</v>
      </c>
      <c r="AP189">
        <v>55.46</v>
      </c>
      <c r="AQ189">
        <v>19459.3</v>
      </c>
      <c r="AR189">
        <v>880.6</v>
      </c>
      <c r="AS189">
        <v>54.09</v>
      </c>
      <c r="AT189">
        <v>79.42</v>
      </c>
      <c r="AU189">
        <v>429.24</v>
      </c>
      <c r="AV189">
        <v>6147.05</v>
      </c>
      <c r="AW189">
        <v>176.72</v>
      </c>
      <c r="AX189">
        <v>2757.3</v>
      </c>
      <c r="AY189">
        <v>163.33000000000001</v>
      </c>
      <c r="AZ189">
        <v>53.21</v>
      </c>
      <c r="BA189">
        <v>237.02</v>
      </c>
      <c r="BB189">
        <v>188.89</v>
      </c>
      <c r="BC189">
        <v>2687.3</v>
      </c>
      <c r="BD189">
        <v>197.75</v>
      </c>
      <c r="BE189">
        <v>67.64</v>
      </c>
      <c r="BF189">
        <v>54.54</v>
      </c>
      <c r="BG189">
        <v>53.64</v>
      </c>
      <c r="BH189">
        <v>536.54999999999995</v>
      </c>
      <c r="BI189">
        <v>54.09</v>
      </c>
      <c r="BJ189">
        <v>579.04</v>
      </c>
      <c r="BK189">
        <v>85.88</v>
      </c>
      <c r="BL189">
        <v>2327</v>
      </c>
      <c r="BM189">
        <v>2032.8</v>
      </c>
      <c r="BN189">
        <v>418.88</v>
      </c>
      <c r="BO189">
        <v>183.58</v>
      </c>
      <c r="BP189">
        <v>538.83000000000004</v>
      </c>
      <c r="BQ189">
        <v>65.44</v>
      </c>
      <c r="BR189">
        <v>36.020000000000003</v>
      </c>
      <c r="BS189">
        <v>1363410</v>
      </c>
      <c r="BT189">
        <v>14081.34</v>
      </c>
      <c r="BU189" s="9" t="str">
        <f>WSP[[#This Row],[Tier]]&amp;" - "&amp;DOLLAR(WSP[[#This Row],[United States]],2)&amp;" USD"</f>
        <v>187 - $65.44 USD</v>
      </c>
    </row>
    <row r="190" spans="1:73" x14ac:dyDescent="0.25">
      <c r="A190">
        <v>188</v>
      </c>
      <c r="B190">
        <v>65.790000000000006</v>
      </c>
      <c r="C190">
        <v>5000.8</v>
      </c>
      <c r="D190">
        <v>503.3</v>
      </c>
      <c r="E190">
        <v>83.33</v>
      </c>
      <c r="F190">
        <v>54.83</v>
      </c>
      <c r="G190">
        <v>5642</v>
      </c>
      <c r="H190">
        <v>54.37</v>
      </c>
      <c r="I190">
        <v>117.66</v>
      </c>
      <c r="J190">
        <v>82.25</v>
      </c>
      <c r="K190">
        <v>65.790000000000006</v>
      </c>
      <c r="L190">
        <v>39830</v>
      </c>
      <c r="M190">
        <v>258.25</v>
      </c>
      <c r="N190">
        <v>135730</v>
      </c>
      <c r="O190">
        <v>32900</v>
      </c>
      <c r="P190">
        <v>315.83999999999997</v>
      </c>
      <c r="Q190">
        <v>55.76</v>
      </c>
      <c r="R190">
        <v>1087.02</v>
      </c>
      <c r="S190">
        <v>344.4</v>
      </c>
      <c r="T190">
        <v>410.2</v>
      </c>
      <c r="U190">
        <v>54.83</v>
      </c>
      <c r="V190">
        <v>53.06</v>
      </c>
      <c r="W190">
        <v>54.83</v>
      </c>
      <c r="X190">
        <v>55.29</v>
      </c>
      <c r="Y190">
        <v>53.49</v>
      </c>
      <c r="Z190">
        <v>609.70000000000005</v>
      </c>
      <c r="AA190">
        <v>10356.69</v>
      </c>
      <c r="AB190">
        <v>8553</v>
      </c>
      <c r="AC190">
        <v>2366</v>
      </c>
      <c r="AD190">
        <v>637000</v>
      </c>
      <c r="AE190">
        <v>53.49</v>
      </c>
      <c r="AF190">
        <v>308</v>
      </c>
      <c r="AG190">
        <v>53.93</v>
      </c>
      <c r="AH190">
        <v>6580</v>
      </c>
      <c r="AI190">
        <v>9799.2999999999993</v>
      </c>
      <c r="AJ190">
        <v>58482</v>
      </c>
      <c r="AK190">
        <v>54.37</v>
      </c>
      <c r="AL190">
        <v>86.2</v>
      </c>
      <c r="AM190">
        <v>54.37</v>
      </c>
      <c r="AN190">
        <v>56.23</v>
      </c>
      <c r="AO190">
        <v>204</v>
      </c>
      <c r="AP190">
        <v>55.76</v>
      </c>
      <c r="AQ190">
        <v>19564.3</v>
      </c>
      <c r="AR190">
        <v>885.5</v>
      </c>
      <c r="AS190">
        <v>54.37</v>
      </c>
      <c r="AT190">
        <v>79.77</v>
      </c>
      <c r="AU190">
        <v>430.64</v>
      </c>
      <c r="AV190">
        <v>6180.3</v>
      </c>
      <c r="AW190">
        <v>177.66</v>
      </c>
      <c r="AX190">
        <v>2771.3</v>
      </c>
      <c r="AY190">
        <v>163.9</v>
      </c>
      <c r="AZ190">
        <v>53.49</v>
      </c>
      <c r="BA190">
        <v>238.28</v>
      </c>
      <c r="BB190">
        <v>189.9</v>
      </c>
      <c r="BC190">
        <v>2701.3</v>
      </c>
      <c r="BD190">
        <v>198.1</v>
      </c>
      <c r="BE190">
        <v>67.97</v>
      </c>
      <c r="BF190">
        <v>54.83</v>
      </c>
      <c r="BG190">
        <v>53.93</v>
      </c>
      <c r="BH190">
        <v>538.29999999999995</v>
      </c>
      <c r="BI190">
        <v>54.37</v>
      </c>
      <c r="BJ190">
        <v>581.84</v>
      </c>
      <c r="BK190">
        <v>86.2</v>
      </c>
      <c r="BL190">
        <v>2343</v>
      </c>
      <c r="BM190">
        <v>2043.3</v>
      </c>
      <c r="BN190">
        <v>421.12</v>
      </c>
      <c r="BO190">
        <v>184.8</v>
      </c>
      <c r="BP190">
        <v>541.79999999999995</v>
      </c>
      <c r="BQ190">
        <v>65.790000000000006</v>
      </c>
      <c r="BR190">
        <v>36.159999999999997</v>
      </c>
      <c r="BS190">
        <v>1370702</v>
      </c>
      <c r="BT190">
        <v>14156.66</v>
      </c>
      <c r="BU190" s="9" t="str">
        <f>WSP[[#This Row],[Tier]]&amp;" - "&amp;DOLLAR(WSP[[#This Row],[United States]],2)&amp;" USD"</f>
        <v>188 - $65.79 USD</v>
      </c>
    </row>
    <row r="191" spans="1:73" x14ac:dyDescent="0.25">
      <c r="A191">
        <v>189</v>
      </c>
      <c r="B191">
        <v>66.14</v>
      </c>
      <c r="C191">
        <v>5027.3999999999996</v>
      </c>
      <c r="D191">
        <v>505.05</v>
      </c>
      <c r="E191">
        <v>83.81</v>
      </c>
      <c r="F191">
        <v>55.12</v>
      </c>
      <c r="G191">
        <v>5673.5</v>
      </c>
      <c r="H191">
        <v>54.66</v>
      </c>
      <c r="I191">
        <v>118.29</v>
      </c>
      <c r="J191">
        <v>82.69</v>
      </c>
      <c r="K191">
        <v>66.14</v>
      </c>
      <c r="L191">
        <v>40005</v>
      </c>
      <c r="M191">
        <v>259.63</v>
      </c>
      <c r="N191">
        <v>136080</v>
      </c>
      <c r="O191">
        <v>33075</v>
      </c>
      <c r="P191">
        <v>317.52</v>
      </c>
      <c r="Q191">
        <v>56.05</v>
      </c>
      <c r="R191">
        <v>1092.81</v>
      </c>
      <c r="S191">
        <v>345.8</v>
      </c>
      <c r="T191">
        <v>412.48</v>
      </c>
      <c r="U191">
        <v>55.12</v>
      </c>
      <c r="V191">
        <v>53.34</v>
      </c>
      <c r="W191">
        <v>55.12</v>
      </c>
      <c r="X191">
        <v>55.58</v>
      </c>
      <c r="Y191">
        <v>53.77</v>
      </c>
      <c r="Z191">
        <v>614.25</v>
      </c>
      <c r="AA191">
        <v>10411.81</v>
      </c>
      <c r="AB191">
        <v>8599</v>
      </c>
      <c r="AC191">
        <v>2373</v>
      </c>
      <c r="AD191">
        <v>640500</v>
      </c>
      <c r="AE191">
        <v>53.77</v>
      </c>
      <c r="AF191">
        <v>309.75</v>
      </c>
      <c r="AG191">
        <v>54.22</v>
      </c>
      <c r="AH191">
        <v>6636</v>
      </c>
      <c r="AI191">
        <v>9851.7999999999993</v>
      </c>
      <c r="AJ191">
        <v>58800</v>
      </c>
      <c r="AK191">
        <v>54.66</v>
      </c>
      <c r="AL191">
        <v>86.53</v>
      </c>
      <c r="AM191">
        <v>54.66</v>
      </c>
      <c r="AN191">
        <v>56.53</v>
      </c>
      <c r="AO191">
        <v>206</v>
      </c>
      <c r="AP191">
        <v>56.05</v>
      </c>
      <c r="AQ191">
        <v>19669.3</v>
      </c>
      <c r="AR191">
        <v>890.4</v>
      </c>
      <c r="AS191">
        <v>54.66</v>
      </c>
      <c r="AT191">
        <v>80.12</v>
      </c>
      <c r="AU191">
        <v>432.04</v>
      </c>
      <c r="AV191">
        <v>6213.55</v>
      </c>
      <c r="AW191">
        <v>178.61</v>
      </c>
      <c r="AX191">
        <v>2785.3</v>
      </c>
      <c r="AY191">
        <v>164.47</v>
      </c>
      <c r="AZ191">
        <v>53.77</v>
      </c>
      <c r="BA191">
        <v>239.54</v>
      </c>
      <c r="BB191">
        <v>190.92</v>
      </c>
      <c r="BC191">
        <v>2715.3</v>
      </c>
      <c r="BD191">
        <v>198.45</v>
      </c>
      <c r="BE191">
        <v>68.3</v>
      </c>
      <c r="BF191">
        <v>55.12</v>
      </c>
      <c r="BG191">
        <v>54.22</v>
      </c>
      <c r="BH191">
        <v>540.04999999999995</v>
      </c>
      <c r="BI191">
        <v>54.66</v>
      </c>
      <c r="BJ191">
        <v>584.64</v>
      </c>
      <c r="BK191">
        <v>86.53</v>
      </c>
      <c r="BL191">
        <v>2358</v>
      </c>
      <c r="BM191">
        <v>2053.8000000000002</v>
      </c>
      <c r="BN191">
        <v>423.36</v>
      </c>
      <c r="BO191">
        <v>186.03</v>
      </c>
      <c r="BP191">
        <v>544.78</v>
      </c>
      <c r="BQ191">
        <v>66.14</v>
      </c>
      <c r="BR191">
        <v>36.31</v>
      </c>
      <c r="BS191">
        <v>1377994</v>
      </c>
      <c r="BT191">
        <v>14231.98</v>
      </c>
      <c r="BU191" s="9" t="str">
        <f>WSP[[#This Row],[Tier]]&amp;" - "&amp;DOLLAR(WSP[[#This Row],[United States]],2)&amp;" USD"</f>
        <v>189 - $66.14 USD</v>
      </c>
    </row>
    <row r="192" spans="1:73" x14ac:dyDescent="0.25">
      <c r="A192">
        <v>190</v>
      </c>
      <c r="B192">
        <v>66.489999999999995</v>
      </c>
      <c r="C192">
        <v>5054</v>
      </c>
      <c r="D192">
        <v>506.8</v>
      </c>
      <c r="E192">
        <v>84.29</v>
      </c>
      <c r="F192">
        <v>55.41</v>
      </c>
      <c r="G192">
        <v>5705</v>
      </c>
      <c r="H192">
        <v>54.95</v>
      </c>
      <c r="I192">
        <v>118.92</v>
      </c>
      <c r="J192">
        <v>83.13</v>
      </c>
      <c r="K192">
        <v>66.489999999999995</v>
      </c>
      <c r="L192">
        <v>40180</v>
      </c>
      <c r="M192">
        <v>261.01</v>
      </c>
      <c r="N192">
        <v>136430</v>
      </c>
      <c r="O192">
        <v>33250</v>
      </c>
      <c r="P192">
        <v>319.2</v>
      </c>
      <c r="Q192">
        <v>56.35</v>
      </c>
      <c r="R192">
        <v>1098.5999999999999</v>
      </c>
      <c r="S192">
        <v>347.2</v>
      </c>
      <c r="T192">
        <v>414.75</v>
      </c>
      <c r="U192">
        <v>55.41</v>
      </c>
      <c r="V192">
        <v>53.62</v>
      </c>
      <c r="W192">
        <v>55.41</v>
      </c>
      <c r="X192">
        <v>55.88</v>
      </c>
      <c r="Y192">
        <v>54.06</v>
      </c>
      <c r="Z192">
        <v>618.79999999999995</v>
      </c>
      <c r="AA192">
        <v>10466.93</v>
      </c>
      <c r="AB192">
        <v>8644</v>
      </c>
      <c r="AC192">
        <v>2380</v>
      </c>
      <c r="AD192">
        <v>644000</v>
      </c>
      <c r="AE192">
        <v>54.06</v>
      </c>
      <c r="AF192">
        <v>311.5</v>
      </c>
      <c r="AG192">
        <v>54.5</v>
      </c>
      <c r="AH192">
        <v>6650</v>
      </c>
      <c r="AI192">
        <v>9904.2999999999993</v>
      </c>
      <c r="AJ192">
        <v>59118</v>
      </c>
      <c r="AK192">
        <v>54.95</v>
      </c>
      <c r="AL192">
        <v>86.85</v>
      </c>
      <c r="AM192">
        <v>54.95</v>
      </c>
      <c r="AN192">
        <v>56.83</v>
      </c>
      <c r="AO192">
        <v>207</v>
      </c>
      <c r="AP192">
        <v>56.35</v>
      </c>
      <c r="AQ192">
        <v>19774.3</v>
      </c>
      <c r="AR192">
        <v>895.3</v>
      </c>
      <c r="AS192">
        <v>54.95</v>
      </c>
      <c r="AT192">
        <v>80.47</v>
      </c>
      <c r="AU192">
        <v>433.44</v>
      </c>
      <c r="AV192">
        <v>6246.8</v>
      </c>
      <c r="AW192">
        <v>179.55</v>
      </c>
      <c r="AX192">
        <v>2799.3</v>
      </c>
      <c r="AY192">
        <v>165.03</v>
      </c>
      <c r="AZ192">
        <v>54.06</v>
      </c>
      <c r="BA192">
        <v>240.8</v>
      </c>
      <c r="BB192">
        <v>191.94</v>
      </c>
      <c r="BC192">
        <v>2729.3</v>
      </c>
      <c r="BD192">
        <v>198.8</v>
      </c>
      <c r="BE192">
        <v>68.63</v>
      </c>
      <c r="BF192">
        <v>55.41</v>
      </c>
      <c r="BG192">
        <v>54.5</v>
      </c>
      <c r="BH192">
        <v>541.79999999999995</v>
      </c>
      <c r="BI192">
        <v>54.95</v>
      </c>
      <c r="BJ192">
        <v>587.44000000000005</v>
      </c>
      <c r="BK192">
        <v>86.85</v>
      </c>
      <c r="BL192">
        <v>2373</v>
      </c>
      <c r="BM192">
        <v>2064.3000000000002</v>
      </c>
      <c r="BN192">
        <v>425.6</v>
      </c>
      <c r="BO192">
        <v>187.25</v>
      </c>
      <c r="BP192">
        <v>547.75</v>
      </c>
      <c r="BQ192">
        <v>66.489999999999995</v>
      </c>
      <c r="BR192">
        <v>36.450000000000003</v>
      </c>
      <c r="BS192">
        <v>1385286</v>
      </c>
      <c r="BT192">
        <v>14307.3</v>
      </c>
      <c r="BU192" s="9" t="str">
        <f>WSP[[#This Row],[Tier]]&amp;" - "&amp;DOLLAR(WSP[[#This Row],[United States]],2)&amp;" USD"</f>
        <v>190 - $66.49 USD</v>
      </c>
    </row>
    <row r="193" spans="1:73" x14ac:dyDescent="0.25">
      <c r="A193">
        <v>191</v>
      </c>
      <c r="B193">
        <v>66.84</v>
      </c>
      <c r="C193">
        <v>5080.6000000000004</v>
      </c>
      <c r="D193">
        <v>508.55</v>
      </c>
      <c r="E193">
        <v>84.76</v>
      </c>
      <c r="F193">
        <v>55.7</v>
      </c>
      <c r="G193">
        <v>5736.5</v>
      </c>
      <c r="H193">
        <v>55.24</v>
      </c>
      <c r="I193">
        <v>119.55</v>
      </c>
      <c r="J193">
        <v>83.56</v>
      </c>
      <c r="K193">
        <v>66.84</v>
      </c>
      <c r="L193">
        <v>40355</v>
      </c>
      <c r="M193">
        <v>262.39</v>
      </c>
      <c r="N193">
        <v>136780</v>
      </c>
      <c r="O193">
        <v>33425</v>
      </c>
      <c r="P193">
        <v>320.88</v>
      </c>
      <c r="Q193">
        <v>56.65</v>
      </c>
      <c r="R193">
        <v>1104.3800000000001</v>
      </c>
      <c r="S193">
        <v>348.6</v>
      </c>
      <c r="T193">
        <v>417.03</v>
      </c>
      <c r="U193">
        <v>55.7</v>
      </c>
      <c r="V193">
        <v>53.91</v>
      </c>
      <c r="W193">
        <v>55.7</v>
      </c>
      <c r="X193">
        <v>56.17</v>
      </c>
      <c r="Y193">
        <v>54.34</v>
      </c>
      <c r="Z193">
        <v>623.35</v>
      </c>
      <c r="AA193">
        <v>10522.05</v>
      </c>
      <c r="AB193">
        <v>8690</v>
      </c>
      <c r="AC193">
        <v>2387</v>
      </c>
      <c r="AD193">
        <v>647500</v>
      </c>
      <c r="AE193">
        <v>54.34</v>
      </c>
      <c r="AF193">
        <v>313.25</v>
      </c>
      <c r="AG193">
        <v>54.79</v>
      </c>
      <c r="AH193">
        <v>6706</v>
      </c>
      <c r="AI193">
        <v>9956.7999999999993</v>
      </c>
      <c r="AJ193">
        <v>59436</v>
      </c>
      <c r="AK193">
        <v>55.24</v>
      </c>
      <c r="AL193">
        <v>87.18</v>
      </c>
      <c r="AM193">
        <v>55.24</v>
      </c>
      <c r="AN193">
        <v>57.13</v>
      </c>
      <c r="AO193">
        <v>208</v>
      </c>
      <c r="AP193">
        <v>56.65</v>
      </c>
      <c r="AQ193">
        <v>19879.3</v>
      </c>
      <c r="AR193">
        <v>900.2</v>
      </c>
      <c r="AS193">
        <v>55.24</v>
      </c>
      <c r="AT193">
        <v>80.819999999999993</v>
      </c>
      <c r="AU193">
        <v>434.84</v>
      </c>
      <c r="AV193">
        <v>6280.05</v>
      </c>
      <c r="AW193">
        <v>180.5</v>
      </c>
      <c r="AX193">
        <v>2813.3</v>
      </c>
      <c r="AY193">
        <v>165.6</v>
      </c>
      <c r="AZ193">
        <v>54.34</v>
      </c>
      <c r="BA193">
        <v>242.06</v>
      </c>
      <c r="BB193">
        <v>192.95</v>
      </c>
      <c r="BC193">
        <v>2743.3</v>
      </c>
      <c r="BD193">
        <v>199.15</v>
      </c>
      <c r="BE193">
        <v>68.95</v>
      </c>
      <c r="BF193">
        <v>55.7</v>
      </c>
      <c r="BG193">
        <v>54.79</v>
      </c>
      <c r="BH193">
        <v>543.54999999999995</v>
      </c>
      <c r="BI193">
        <v>55.24</v>
      </c>
      <c r="BJ193">
        <v>590.24</v>
      </c>
      <c r="BK193">
        <v>87.18</v>
      </c>
      <c r="BL193">
        <v>2389</v>
      </c>
      <c r="BM193">
        <v>2074.8000000000002</v>
      </c>
      <c r="BN193">
        <v>427.84</v>
      </c>
      <c r="BO193">
        <v>188.48</v>
      </c>
      <c r="BP193">
        <v>550.73</v>
      </c>
      <c r="BQ193">
        <v>66.84</v>
      </c>
      <c r="BR193">
        <v>36.6</v>
      </c>
      <c r="BS193">
        <v>1392578</v>
      </c>
      <c r="BT193">
        <v>14382.62</v>
      </c>
      <c r="BU193" s="9" t="str">
        <f>WSP[[#This Row],[Tier]]&amp;" - "&amp;DOLLAR(WSP[[#This Row],[United States]],2)&amp;" USD"</f>
        <v>191 - $66.84 USD</v>
      </c>
    </row>
    <row r="194" spans="1:73" x14ac:dyDescent="0.25">
      <c r="A194">
        <v>192</v>
      </c>
      <c r="B194">
        <v>67.19</v>
      </c>
      <c r="C194">
        <v>5107.2</v>
      </c>
      <c r="D194">
        <v>510.3</v>
      </c>
      <c r="E194">
        <v>85.24</v>
      </c>
      <c r="F194">
        <v>55.99</v>
      </c>
      <c r="G194">
        <v>5768</v>
      </c>
      <c r="H194">
        <v>55.53</v>
      </c>
      <c r="I194">
        <v>120.18</v>
      </c>
      <c r="J194">
        <v>84</v>
      </c>
      <c r="K194">
        <v>67.19</v>
      </c>
      <c r="L194">
        <v>40530</v>
      </c>
      <c r="M194">
        <v>263.76</v>
      </c>
      <c r="N194">
        <v>137130</v>
      </c>
      <c r="O194">
        <v>33600</v>
      </c>
      <c r="P194">
        <v>322.56</v>
      </c>
      <c r="Q194">
        <v>56.94</v>
      </c>
      <c r="R194">
        <v>1110.17</v>
      </c>
      <c r="S194">
        <v>350</v>
      </c>
      <c r="T194">
        <v>419.3</v>
      </c>
      <c r="U194">
        <v>55.99</v>
      </c>
      <c r="V194">
        <v>54.19</v>
      </c>
      <c r="W194">
        <v>55.99</v>
      </c>
      <c r="X194">
        <v>56.46</v>
      </c>
      <c r="Y194">
        <v>54.63</v>
      </c>
      <c r="Z194">
        <v>627.9</v>
      </c>
      <c r="AA194">
        <v>10577.17</v>
      </c>
      <c r="AB194">
        <v>8735</v>
      </c>
      <c r="AC194">
        <v>2394</v>
      </c>
      <c r="AD194">
        <v>651000</v>
      </c>
      <c r="AE194">
        <v>54.63</v>
      </c>
      <c r="AF194">
        <v>315</v>
      </c>
      <c r="AG194">
        <v>55.08</v>
      </c>
      <c r="AH194">
        <v>6720</v>
      </c>
      <c r="AI194">
        <v>10009.299999999999</v>
      </c>
      <c r="AJ194">
        <v>59755</v>
      </c>
      <c r="AK194">
        <v>55.53</v>
      </c>
      <c r="AL194">
        <v>87.5</v>
      </c>
      <c r="AM194">
        <v>55.53</v>
      </c>
      <c r="AN194">
        <v>57.43</v>
      </c>
      <c r="AO194">
        <v>209</v>
      </c>
      <c r="AP194">
        <v>56.94</v>
      </c>
      <c r="AQ194">
        <v>19984.3</v>
      </c>
      <c r="AR194">
        <v>905.1</v>
      </c>
      <c r="AS194">
        <v>55.53</v>
      </c>
      <c r="AT194">
        <v>81.17</v>
      </c>
      <c r="AU194">
        <v>436.24</v>
      </c>
      <c r="AV194">
        <v>6313.3</v>
      </c>
      <c r="AW194">
        <v>181.44</v>
      </c>
      <c r="AX194">
        <v>2827.3</v>
      </c>
      <c r="AY194">
        <v>166.17</v>
      </c>
      <c r="AZ194">
        <v>54.63</v>
      </c>
      <c r="BA194">
        <v>243.32</v>
      </c>
      <c r="BB194">
        <v>193.97</v>
      </c>
      <c r="BC194">
        <v>2757.3</v>
      </c>
      <c r="BD194">
        <v>199.5</v>
      </c>
      <c r="BE194">
        <v>69.28</v>
      </c>
      <c r="BF194">
        <v>55.99</v>
      </c>
      <c r="BG194">
        <v>55.08</v>
      </c>
      <c r="BH194">
        <v>545.29999999999995</v>
      </c>
      <c r="BI194">
        <v>55.53</v>
      </c>
      <c r="BJ194">
        <v>593.04</v>
      </c>
      <c r="BK194">
        <v>87.5</v>
      </c>
      <c r="BL194">
        <v>2404</v>
      </c>
      <c r="BM194">
        <v>2085.3000000000002</v>
      </c>
      <c r="BN194">
        <v>430.08</v>
      </c>
      <c r="BO194">
        <v>189.7</v>
      </c>
      <c r="BP194">
        <v>553.70000000000005</v>
      </c>
      <c r="BQ194">
        <v>67.19</v>
      </c>
      <c r="BR194">
        <v>36.74</v>
      </c>
      <c r="BS194">
        <v>1399870</v>
      </c>
      <c r="BT194">
        <v>14457.94</v>
      </c>
      <c r="BU194" s="9" t="str">
        <f>WSP[[#This Row],[Tier]]&amp;" - "&amp;DOLLAR(WSP[[#This Row],[United States]],2)&amp;" USD"</f>
        <v>192 - $67.19 USD</v>
      </c>
    </row>
    <row r="195" spans="1:73" x14ac:dyDescent="0.25">
      <c r="A195">
        <v>193</v>
      </c>
      <c r="B195">
        <v>67.540000000000006</v>
      </c>
      <c r="C195">
        <v>5133.8</v>
      </c>
      <c r="D195">
        <v>512.04999999999995</v>
      </c>
      <c r="E195">
        <v>85.72</v>
      </c>
      <c r="F195">
        <v>56.29</v>
      </c>
      <c r="G195">
        <v>5799.5</v>
      </c>
      <c r="H195">
        <v>55.82</v>
      </c>
      <c r="I195">
        <v>120.81</v>
      </c>
      <c r="J195">
        <v>84.44</v>
      </c>
      <c r="K195">
        <v>67.540000000000006</v>
      </c>
      <c r="L195">
        <v>40705</v>
      </c>
      <c r="M195">
        <v>265.14</v>
      </c>
      <c r="N195">
        <v>137480</v>
      </c>
      <c r="O195">
        <v>33775</v>
      </c>
      <c r="P195">
        <v>324.24</v>
      </c>
      <c r="Q195">
        <v>57.24</v>
      </c>
      <c r="R195">
        <v>1115.95</v>
      </c>
      <c r="S195">
        <v>351.4</v>
      </c>
      <c r="T195">
        <v>421.58</v>
      </c>
      <c r="U195">
        <v>56.29</v>
      </c>
      <c r="V195">
        <v>54.47</v>
      </c>
      <c r="W195">
        <v>56.29</v>
      </c>
      <c r="X195">
        <v>56.76</v>
      </c>
      <c r="Y195">
        <v>54.91</v>
      </c>
      <c r="Z195">
        <v>632.45000000000005</v>
      </c>
      <c r="AA195">
        <v>10632.28</v>
      </c>
      <c r="AB195">
        <v>8781</v>
      </c>
      <c r="AC195">
        <v>2401</v>
      </c>
      <c r="AD195">
        <v>654500</v>
      </c>
      <c r="AE195">
        <v>54.91</v>
      </c>
      <c r="AF195">
        <v>316.75</v>
      </c>
      <c r="AG195">
        <v>55.36</v>
      </c>
      <c r="AH195">
        <v>6776</v>
      </c>
      <c r="AI195">
        <v>10061.799999999999</v>
      </c>
      <c r="AJ195">
        <v>60073</v>
      </c>
      <c r="AK195">
        <v>55.82</v>
      </c>
      <c r="AL195">
        <v>87.82</v>
      </c>
      <c r="AM195">
        <v>55.82</v>
      </c>
      <c r="AN195">
        <v>57.73</v>
      </c>
      <c r="AO195">
        <v>210</v>
      </c>
      <c r="AP195">
        <v>57.24</v>
      </c>
      <c r="AQ195">
        <v>20089.3</v>
      </c>
      <c r="AR195">
        <v>910</v>
      </c>
      <c r="AS195">
        <v>55.82</v>
      </c>
      <c r="AT195">
        <v>81.52</v>
      </c>
      <c r="AU195">
        <v>437.64</v>
      </c>
      <c r="AV195">
        <v>6346.55</v>
      </c>
      <c r="AW195">
        <v>182.39</v>
      </c>
      <c r="AX195">
        <v>2841.3</v>
      </c>
      <c r="AY195">
        <v>166.74</v>
      </c>
      <c r="AZ195">
        <v>54.91</v>
      </c>
      <c r="BA195">
        <v>244.58</v>
      </c>
      <c r="BB195">
        <v>194.98</v>
      </c>
      <c r="BC195">
        <v>2771.3</v>
      </c>
      <c r="BD195">
        <v>199.85</v>
      </c>
      <c r="BE195">
        <v>69.61</v>
      </c>
      <c r="BF195">
        <v>56.29</v>
      </c>
      <c r="BG195">
        <v>55.36</v>
      </c>
      <c r="BH195">
        <v>547.04999999999995</v>
      </c>
      <c r="BI195">
        <v>55.82</v>
      </c>
      <c r="BJ195">
        <v>595.84</v>
      </c>
      <c r="BK195">
        <v>87.82</v>
      </c>
      <c r="BL195">
        <v>2419</v>
      </c>
      <c r="BM195">
        <v>2095.8000000000002</v>
      </c>
      <c r="BN195">
        <v>432.32</v>
      </c>
      <c r="BO195">
        <v>190.93</v>
      </c>
      <c r="BP195">
        <v>556.67999999999995</v>
      </c>
      <c r="BQ195">
        <v>67.540000000000006</v>
      </c>
      <c r="BR195">
        <v>36.89</v>
      </c>
      <c r="BS195">
        <v>1407162</v>
      </c>
      <c r="BT195">
        <v>14533.26</v>
      </c>
      <c r="BU195" s="9" t="str">
        <f>WSP[[#This Row],[Tier]]&amp;" - "&amp;DOLLAR(WSP[[#This Row],[United States]],2)&amp;" USD"</f>
        <v>193 - $67.54 USD</v>
      </c>
    </row>
    <row r="196" spans="1:73" x14ac:dyDescent="0.25">
      <c r="A196">
        <v>194</v>
      </c>
      <c r="B196">
        <v>67.89</v>
      </c>
      <c r="C196">
        <v>5160.3999999999996</v>
      </c>
      <c r="D196">
        <v>513.79999999999995</v>
      </c>
      <c r="E196">
        <v>86.2</v>
      </c>
      <c r="F196">
        <v>56.58</v>
      </c>
      <c r="G196">
        <v>5831</v>
      </c>
      <c r="H196">
        <v>56.11</v>
      </c>
      <c r="I196">
        <v>121.44</v>
      </c>
      <c r="J196">
        <v>84.88</v>
      </c>
      <c r="K196">
        <v>67.89</v>
      </c>
      <c r="L196">
        <v>40880</v>
      </c>
      <c r="M196">
        <v>266.52</v>
      </c>
      <c r="N196">
        <v>137830</v>
      </c>
      <c r="O196">
        <v>33950</v>
      </c>
      <c r="P196">
        <v>325.92</v>
      </c>
      <c r="Q196">
        <v>57.54</v>
      </c>
      <c r="R196">
        <v>1121.74</v>
      </c>
      <c r="S196">
        <v>352.8</v>
      </c>
      <c r="T196">
        <v>423.85</v>
      </c>
      <c r="U196">
        <v>56.58</v>
      </c>
      <c r="V196">
        <v>54.75</v>
      </c>
      <c r="W196">
        <v>56.58</v>
      </c>
      <c r="X196">
        <v>57.05</v>
      </c>
      <c r="Y196">
        <v>55.2</v>
      </c>
      <c r="Z196">
        <v>637</v>
      </c>
      <c r="AA196">
        <v>10687.4</v>
      </c>
      <c r="AB196">
        <v>8826</v>
      </c>
      <c r="AC196">
        <v>2408</v>
      </c>
      <c r="AD196">
        <v>658000</v>
      </c>
      <c r="AE196">
        <v>55.2</v>
      </c>
      <c r="AF196">
        <v>318.5</v>
      </c>
      <c r="AG196">
        <v>55.65</v>
      </c>
      <c r="AH196">
        <v>6790</v>
      </c>
      <c r="AI196">
        <v>10114.299999999999</v>
      </c>
      <c r="AJ196">
        <v>60391</v>
      </c>
      <c r="AK196">
        <v>56.11</v>
      </c>
      <c r="AL196">
        <v>88.15</v>
      </c>
      <c r="AM196">
        <v>56.11</v>
      </c>
      <c r="AN196">
        <v>58.03</v>
      </c>
      <c r="AO196">
        <v>211</v>
      </c>
      <c r="AP196">
        <v>57.54</v>
      </c>
      <c r="AQ196">
        <v>20194.3</v>
      </c>
      <c r="AR196">
        <v>914.9</v>
      </c>
      <c r="AS196">
        <v>56.11</v>
      </c>
      <c r="AT196">
        <v>81.87</v>
      </c>
      <c r="AU196">
        <v>439.04</v>
      </c>
      <c r="AV196">
        <v>6379.8</v>
      </c>
      <c r="AW196">
        <v>183.33</v>
      </c>
      <c r="AX196">
        <v>2855.3</v>
      </c>
      <c r="AY196">
        <v>167.31</v>
      </c>
      <c r="AZ196">
        <v>55.2</v>
      </c>
      <c r="BA196">
        <v>245.84</v>
      </c>
      <c r="BB196">
        <v>196</v>
      </c>
      <c r="BC196">
        <v>2785.3</v>
      </c>
      <c r="BD196">
        <v>200.2</v>
      </c>
      <c r="BE196">
        <v>69.930000000000007</v>
      </c>
      <c r="BF196">
        <v>56.58</v>
      </c>
      <c r="BG196">
        <v>55.65</v>
      </c>
      <c r="BH196">
        <v>548.79999999999995</v>
      </c>
      <c r="BI196">
        <v>56.11</v>
      </c>
      <c r="BJ196">
        <v>598.64</v>
      </c>
      <c r="BK196">
        <v>88.15</v>
      </c>
      <c r="BL196">
        <v>2435</v>
      </c>
      <c r="BM196">
        <v>2106.3000000000002</v>
      </c>
      <c r="BN196">
        <v>434.56</v>
      </c>
      <c r="BO196">
        <v>192.15</v>
      </c>
      <c r="BP196">
        <v>559.65</v>
      </c>
      <c r="BQ196">
        <v>67.89</v>
      </c>
      <c r="BR196">
        <v>37.04</v>
      </c>
      <c r="BS196">
        <v>1414454</v>
      </c>
      <c r="BT196">
        <v>14608.58</v>
      </c>
      <c r="BU196" s="9" t="str">
        <f>WSP[[#This Row],[Tier]]&amp;" - "&amp;DOLLAR(WSP[[#This Row],[United States]],2)&amp;" USD"</f>
        <v>194 - $67.89 USD</v>
      </c>
    </row>
    <row r="197" spans="1:73" x14ac:dyDescent="0.25">
      <c r="A197">
        <v>195</v>
      </c>
      <c r="B197">
        <v>68.239999999999995</v>
      </c>
      <c r="C197">
        <v>5187</v>
      </c>
      <c r="D197">
        <v>515.54999999999995</v>
      </c>
      <c r="E197">
        <v>86.67</v>
      </c>
      <c r="F197">
        <v>56.87</v>
      </c>
      <c r="G197">
        <v>5862.5</v>
      </c>
      <c r="H197">
        <v>56.4</v>
      </c>
      <c r="I197">
        <v>122.07</v>
      </c>
      <c r="J197">
        <v>85.31</v>
      </c>
      <c r="K197">
        <v>68.239999999999995</v>
      </c>
      <c r="L197">
        <v>41055</v>
      </c>
      <c r="M197">
        <v>267.89999999999998</v>
      </c>
      <c r="N197">
        <v>138180</v>
      </c>
      <c r="O197">
        <v>34125</v>
      </c>
      <c r="P197">
        <v>327.60000000000002</v>
      </c>
      <c r="Q197">
        <v>57.83</v>
      </c>
      <c r="R197">
        <v>1127.52</v>
      </c>
      <c r="S197">
        <v>354.2</v>
      </c>
      <c r="T197">
        <v>426.13</v>
      </c>
      <c r="U197">
        <v>56.87</v>
      </c>
      <c r="V197">
        <v>55.03</v>
      </c>
      <c r="W197">
        <v>56.87</v>
      </c>
      <c r="X197">
        <v>57.35</v>
      </c>
      <c r="Y197">
        <v>55.48</v>
      </c>
      <c r="Z197">
        <v>641.54999999999995</v>
      </c>
      <c r="AA197">
        <v>10742.52</v>
      </c>
      <c r="AB197">
        <v>8872</v>
      </c>
      <c r="AC197">
        <v>2415</v>
      </c>
      <c r="AD197">
        <v>661500</v>
      </c>
      <c r="AE197">
        <v>55.48</v>
      </c>
      <c r="AF197">
        <v>320.25</v>
      </c>
      <c r="AG197">
        <v>55.94</v>
      </c>
      <c r="AH197">
        <v>6846</v>
      </c>
      <c r="AI197">
        <v>10166.799999999999</v>
      </c>
      <c r="AJ197">
        <v>60709</v>
      </c>
      <c r="AK197">
        <v>56.4</v>
      </c>
      <c r="AL197">
        <v>88.47</v>
      </c>
      <c r="AM197">
        <v>56.4</v>
      </c>
      <c r="AN197">
        <v>58.33</v>
      </c>
      <c r="AO197">
        <v>212</v>
      </c>
      <c r="AP197">
        <v>57.83</v>
      </c>
      <c r="AQ197">
        <v>20299.3</v>
      </c>
      <c r="AR197">
        <v>919.8</v>
      </c>
      <c r="AS197">
        <v>56.4</v>
      </c>
      <c r="AT197">
        <v>82.22</v>
      </c>
      <c r="AU197">
        <v>440.44</v>
      </c>
      <c r="AV197">
        <v>6413.05</v>
      </c>
      <c r="AW197">
        <v>184.28</v>
      </c>
      <c r="AX197">
        <v>2869.3</v>
      </c>
      <c r="AY197">
        <v>167.88</v>
      </c>
      <c r="AZ197">
        <v>55.48</v>
      </c>
      <c r="BA197">
        <v>247.1</v>
      </c>
      <c r="BB197">
        <v>197.02</v>
      </c>
      <c r="BC197">
        <v>2799.3</v>
      </c>
      <c r="BD197">
        <v>200.55</v>
      </c>
      <c r="BE197">
        <v>70.260000000000005</v>
      </c>
      <c r="BF197">
        <v>56.87</v>
      </c>
      <c r="BG197">
        <v>55.94</v>
      </c>
      <c r="BH197">
        <v>550.54999999999995</v>
      </c>
      <c r="BI197">
        <v>56.4</v>
      </c>
      <c r="BJ197">
        <v>601.44000000000005</v>
      </c>
      <c r="BK197">
        <v>88.47</v>
      </c>
      <c r="BL197">
        <v>2450</v>
      </c>
      <c r="BM197">
        <v>2116.8000000000002</v>
      </c>
      <c r="BN197">
        <v>436.8</v>
      </c>
      <c r="BO197">
        <v>193.38</v>
      </c>
      <c r="BP197">
        <v>562.63</v>
      </c>
      <c r="BQ197">
        <v>68.239999999999995</v>
      </c>
      <c r="BR197">
        <v>37.18</v>
      </c>
      <c r="BS197">
        <v>1421746</v>
      </c>
      <c r="BT197">
        <v>14683.9</v>
      </c>
      <c r="BU197" s="9" t="str">
        <f>WSP[[#This Row],[Tier]]&amp;" - "&amp;DOLLAR(WSP[[#This Row],[United States]],2)&amp;" USD"</f>
        <v>195 - $68.24 USD</v>
      </c>
    </row>
    <row r="198" spans="1:73" x14ac:dyDescent="0.25">
      <c r="A198">
        <v>196</v>
      </c>
      <c r="B198">
        <v>68.59</v>
      </c>
      <c r="C198">
        <v>5213.6000000000004</v>
      </c>
      <c r="D198">
        <v>517.29999999999995</v>
      </c>
      <c r="E198">
        <v>87.15</v>
      </c>
      <c r="F198">
        <v>57.16</v>
      </c>
      <c r="G198">
        <v>5894</v>
      </c>
      <c r="H198">
        <v>56.69</v>
      </c>
      <c r="I198">
        <v>122.7</v>
      </c>
      <c r="J198">
        <v>85.75</v>
      </c>
      <c r="K198">
        <v>68.59</v>
      </c>
      <c r="L198">
        <v>41230</v>
      </c>
      <c r="M198">
        <v>269.27</v>
      </c>
      <c r="N198">
        <v>138530</v>
      </c>
      <c r="O198">
        <v>34300</v>
      </c>
      <c r="P198">
        <v>329.28</v>
      </c>
      <c r="Q198">
        <v>58.13</v>
      </c>
      <c r="R198">
        <v>1133.31</v>
      </c>
      <c r="S198">
        <v>355.6</v>
      </c>
      <c r="T198">
        <v>428.4</v>
      </c>
      <c r="U198">
        <v>57.16</v>
      </c>
      <c r="V198">
        <v>55.32</v>
      </c>
      <c r="W198">
        <v>57.16</v>
      </c>
      <c r="X198">
        <v>57.64</v>
      </c>
      <c r="Y198">
        <v>55.77</v>
      </c>
      <c r="Z198">
        <v>646.1</v>
      </c>
      <c r="AA198">
        <v>10797.64</v>
      </c>
      <c r="AB198">
        <v>8917</v>
      </c>
      <c r="AC198">
        <v>2422</v>
      </c>
      <c r="AD198">
        <v>665000</v>
      </c>
      <c r="AE198">
        <v>55.77</v>
      </c>
      <c r="AF198">
        <v>322</v>
      </c>
      <c r="AG198">
        <v>56.22</v>
      </c>
      <c r="AH198">
        <v>6860</v>
      </c>
      <c r="AI198">
        <v>10219.299999999999</v>
      </c>
      <c r="AJ198">
        <v>61027</v>
      </c>
      <c r="AK198">
        <v>56.69</v>
      </c>
      <c r="AL198">
        <v>88.8</v>
      </c>
      <c r="AM198">
        <v>56.69</v>
      </c>
      <c r="AN198">
        <v>58.63</v>
      </c>
      <c r="AO198">
        <v>213</v>
      </c>
      <c r="AP198">
        <v>58.13</v>
      </c>
      <c r="AQ198">
        <v>20404.3</v>
      </c>
      <c r="AR198">
        <v>924.7</v>
      </c>
      <c r="AS198">
        <v>56.69</v>
      </c>
      <c r="AT198">
        <v>82.57</v>
      </c>
      <c r="AU198">
        <v>441.84</v>
      </c>
      <c r="AV198">
        <v>6446.3</v>
      </c>
      <c r="AW198">
        <v>185.22</v>
      </c>
      <c r="AX198">
        <v>2883.3</v>
      </c>
      <c r="AY198">
        <v>168.45</v>
      </c>
      <c r="AZ198">
        <v>55.77</v>
      </c>
      <c r="BA198">
        <v>248.36</v>
      </c>
      <c r="BB198">
        <v>198.03</v>
      </c>
      <c r="BC198">
        <v>2813.3</v>
      </c>
      <c r="BD198">
        <v>200.9</v>
      </c>
      <c r="BE198">
        <v>70.59</v>
      </c>
      <c r="BF198">
        <v>57.16</v>
      </c>
      <c r="BG198">
        <v>56.22</v>
      </c>
      <c r="BH198">
        <v>552.29999999999995</v>
      </c>
      <c r="BI198">
        <v>56.69</v>
      </c>
      <c r="BJ198">
        <v>604.24</v>
      </c>
      <c r="BK198">
        <v>88.8</v>
      </c>
      <c r="BL198">
        <v>2465</v>
      </c>
      <c r="BM198">
        <v>2127.3000000000002</v>
      </c>
      <c r="BN198">
        <v>439.04</v>
      </c>
      <c r="BO198">
        <v>194.6</v>
      </c>
      <c r="BP198">
        <v>565.6</v>
      </c>
      <c r="BQ198">
        <v>68.59</v>
      </c>
      <c r="BR198">
        <v>37.33</v>
      </c>
      <c r="BS198">
        <v>1429037</v>
      </c>
      <c r="BT198">
        <v>14759.22</v>
      </c>
      <c r="BU198" s="9" t="str">
        <f>WSP[[#This Row],[Tier]]&amp;" - "&amp;DOLLAR(WSP[[#This Row],[United States]],2)&amp;" USD"</f>
        <v>196 - $68.59 USD</v>
      </c>
    </row>
    <row r="199" spans="1:73" x14ac:dyDescent="0.25">
      <c r="A199">
        <v>197</v>
      </c>
      <c r="B199">
        <v>68.94</v>
      </c>
      <c r="C199">
        <v>5240.2</v>
      </c>
      <c r="D199">
        <v>519.04999999999995</v>
      </c>
      <c r="E199">
        <v>87.63</v>
      </c>
      <c r="F199">
        <v>57.45</v>
      </c>
      <c r="G199">
        <v>5925.5</v>
      </c>
      <c r="H199">
        <v>56.98</v>
      </c>
      <c r="I199">
        <v>123.33</v>
      </c>
      <c r="J199">
        <v>86.19</v>
      </c>
      <c r="K199">
        <v>68.94</v>
      </c>
      <c r="L199">
        <v>41405</v>
      </c>
      <c r="M199">
        <v>270.64999999999998</v>
      </c>
      <c r="N199">
        <v>138880</v>
      </c>
      <c r="O199">
        <v>34475</v>
      </c>
      <c r="P199">
        <v>330.96</v>
      </c>
      <c r="Q199">
        <v>58.43</v>
      </c>
      <c r="R199">
        <v>1139.0899999999999</v>
      </c>
      <c r="S199">
        <v>357</v>
      </c>
      <c r="T199">
        <v>430.68</v>
      </c>
      <c r="U199">
        <v>57.45</v>
      </c>
      <c r="V199">
        <v>55.6</v>
      </c>
      <c r="W199">
        <v>57.45</v>
      </c>
      <c r="X199">
        <v>57.94</v>
      </c>
      <c r="Y199">
        <v>56.05</v>
      </c>
      <c r="Z199">
        <v>650.65</v>
      </c>
      <c r="AA199">
        <v>10852.76</v>
      </c>
      <c r="AB199">
        <v>8963</v>
      </c>
      <c r="AC199">
        <v>2429</v>
      </c>
      <c r="AD199">
        <v>668500</v>
      </c>
      <c r="AE199">
        <v>56.05</v>
      </c>
      <c r="AF199">
        <v>323.75</v>
      </c>
      <c r="AG199">
        <v>56.51</v>
      </c>
      <c r="AH199">
        <v>6916</v>
      </c>
      <c r="AI199">
        <v>10271.799999999999</v>
      </c>
      <c r="AJ199">
        <v>61345</v>
      </c>
      <c r="AK199">
        <v>56.98</v>
      </c>
      <c r="AL199">
        <v>89.12</v>
      </c>
      <c r="AM199">
        <v>56.98</v>
      </c>
      <c r="AN199">
        <v>58.93</v>
      </c>
      <c r="AO199">
        <v>214</v>
      </c>
      <c r="AP199">
        <v>58.43</v>
      </c>
      <c r="AQ199">
        <v>20509.3</v>
      </c>
      <c r="AR199">
        <v>929.6</v>
      </c>
      <c r="AS199">
        <v>56.98</v>
      </c>
      <c r="AT199">
        <v>82.92</v>
      </c>
      <c r="AU199">
        <v>443.24</v>
      </c>
      <c r="AV199">
        <v>6479.55</v>
      </c>
      <c r="AW199">
        <v>186.17</v>
      </c>
      <c r="AX199">
        <v>2897.3</v>
      </c>
      <c r="AY199">
        <v>169.02</v>
      </c>
      <c r="AZ199">
        <v>56.05</v>
      </c>
      <c r="BA199">
        <v>249.62</v>
      </c>
      <c r="BB199">
        <v>199.05</v>
      </c>
      <c r="BC199">
        <v>2827.3</v>
      </c>
      <c r="BD199">
        <v>201.25</v>
      </c>
      <c r="BE199">
        <v>70.92</v>
      </c>
      <c r="BF199">
        <v>57.45</v>
      </c>
      <c r="BG199">
        <v>56.51</v>
      </c>
      <c r="BH199">
        <v>554.04999999999995</v>
      </c>
      <c r="BI199">
        <v>56.98</v>
      </c>
      <c r="BJ199">
        <v>607.04</v>
      </c>
      <c r="BK199">
        <v>89.12</v>
      </c>
      <c r="BL199">
        <v>2481</v>
      </c>
      <c r="BM199">
        <v>2137.8000000000002</v>
      </c>
      <c r="BN199">
        <v>441.28</v>
      </c>
      <c r="BO199">
        <v>195.83</v>
      </c>
      <c r="BP199">
        <v>568.58000000000004</v>
      </c>
      <c r="BQ199">
        <v>68.94</v>
      </c>
      <c r="BR199">
        <v>37.47</v>
      </c>
      <c r="BS199">
        <v>1436329</v>
      </c>
      <c r="BT199">
        <v>14834.54</v>
      </c>
      <c r="BU199" s="9" t="str">
        <f>WSP[[#This Row],[Tier]]&amp;" - "&amp;DOLLAR(WSP[[#This Row],[United States]],2)&amp;" USD"</f>
        <v>197 - $68.94 USD</v>
      </c>
    </row>
    <row r="200" spans="1:73" x14ac:dyDescent="0.25">
      <c r="A200">
        <v>198</v>
      </c>
      <c r="B200">
        <v>69.290000000000006</v>
      </c>
      <c r="C200">
        <v>5266.8</v>
      </c>
      <c r="D200">
        <v>520.79999999999995</v>
      </c>
      <c r="E200">
        <v>88.1</v>
      </c>
      <c r="F200">
        <v>57.74</v>
      </c>
      <c r="G200">
        <v>5957</v>
      </c>
      <c r="H200">
        <v>57.27</v>
      </c>
      <c r="I200">
        <v>123.96</v>
      </c>
      <c r="J200">
        <v>86.63</v>
      </c>
      <c r="K200">
        <v>69.290000000000006</v>
      </c>
      <c r="L200">
        <v>41580</v>
      </c>
      <c r="M200">
        <v>272.02999999999997</v>
      </c>
      <c r="N200">
        <v>139230</v>
      </c>
      <c r="O200">
        <v>34650</v>
      </c>
      <c r="P200">
        <v>332.64</v>
      </c>
      <c r="Q200">
        <v>58.72</v>
      </c>
      <c r="R200">
        <v>1144.8800000000001</v>
      </c>
      <c r="S200">
        <v>358.4</v>
      </c>
      <c r="T200">
        <v>432.95</v>
      </c>
      <c r="U200">
        <v>57.74</v>
      </c>
      <c r="V200">
        <v>55.88</v>
      </c>
      <c r="W200">
        <v>57.74</v>
      </c>
      <c r="X200">
        <v>58.23</v>
      </c>
      <c r="Y200">
        <v>56.34</v>
      </c>
      <c r="Z200">
        <v>655.20000000000005</v>
      </c>
      <c r="AA200">
        <v>10907.87</v>
      </c>
      <c r="AB200">
        <v>9008</v>
      </c>
      <c r="AC200">
        <v>2436</v>
      </c>
      <c r="AD200">
        <v>672000</v>
      </c>
      <c r="AE200">
        <v>56.34</v>
      </c>
      <c r="AF200">
        <v>325.5</v>
      </c>
      <c r="AG200">
        <v>56.8</v>
      </c>
      <c r="AH200">
        <v>6930</v>
      </c>
      <c r="AI200">
        <v>10324.299999999999</v>
      </c>
      <c r="AJ200">
        <v>61664</v>
      </c>
      <c r="AK200">
        <v>57.27</v>
      </c>
      <c r="AL200">
        <v>89.44</v>
      </c>
      <c r="AM200">
        <v>57.27</v>
      </c>
      <c r="AN200">
        <v>59.22</v>
      </c>
      <c r="AO200">
        <v>215</v>
      </c>
      <c r="AP200">
        <v>58.72</v>
      </c>
      <c r="AQ200">
        <v>20614.3</v>
      </c>
      <c r="AR200">
        <v>934.5</v>
      </c>
      <c r="AS200">
        <v>57.27</v>
      </c>
      <c r="AT200">
        <v>83.27</v>
      </c>
      <c r="AU200">
        <v>444.64</v>
      </c>
      <c r="AV200">
        <v>6512.8</v>
      </c>
      <c r="AW200">
        <v>187.11</v>
      </c>
      <c r="AX200">
        <v>2911.3</v>
      </c>
      <c r="AY200">
        <v>169.59</v>
      </c>
      <c r="AZ200">
        <v>56.34</v>
      </c>
      <c r="BA200">
        <v>250.88</v>
      </c>
      <c r="BB200">
        <v>200.06</v>
      </c>
      <c r="BC200">
        <v>2841.3</v>
      </c>
      <c r="BD200">
        <v>201.6</v>
      </c>
      <c r="BE200">
        <v>71.239999999999995</v>
      </c>
      <c r="BF200">
        <v>57.74</v>
      </c>
      <c r="BG200">
        <v>56.8</v>
      </c>
      <c r="BH200">
        <v>555.79999999999995</v>
      </c>
      <c r="BI200">
        <v>57.27</v>
      </c>
      <c r="BJ200">
        <v>609.84</v>
      </c>
      <c r="BK200">
        <v>89.44</v>
      </c>
      <c r="BL200">
        <v>2496</v>
      </c>
      <c r="BM200">
        <v>2148.3000000000002</v>
      </c>
      <c r="BN200">
        <v>443.52</v>
      </c>
      <c r="BO200">
        <v>197.05</v>
      </c>
      <c r="BP200">
        <v>571.54999999999995</v>
      </c>
      <c r="BQ200">
        <v>69.290000000000006</v>
      </c>
      <c r="BR200">
        <v>37.619999999999997</v>
      </c>
      <c r="BS200">
        <v>1443621</v>
      </c>
      <c r="BT200">
        <v>14909.86</v>
      </c>
      <c r="BU200" s="9" t="str">
        <f>WSP[[#This Row],[Tier]]&amp;" - "&amp;DOLLAR(WSP[[#This Row],[United States]],2)&amp;" USD"</f>
        <v>198 - $69.29 USD</v>
      </c>
    </row>
    <row r="201" spans="1:73" x14ac:dyDescent="0.25">
      <c r="A201">
        <v>199</v>
      </c>
      <c r="B201">
        <v>69.64</v>
      </c>
      <c r="C201">
        <v>5293.4</v>
      </c>
      <c r="D201">
        <v>522.54999999999995</v>
      </c>
      <c r="E201">
        <v>88.58</v>
      </c>
      <c r="F201">
        <v>58.04</v>
      </c>
      <c r="G201">
        <v>5988.5</v>
      </c>
      <c r="H201">
        <v>57.56</v>
      </c>
      <c r="I201">
        <v>124.58</v>
      </c>
      <c r="J201">
        <v>87.06</v>
      </c>
      <c r="K201">
        <v>69.64</v>
      </c>
      <c r="L201">
        <v>41755</v>
      </c>
      <c r="M201">
        <v>273.41000000000003</v>
      </c>
      <c r="N201">
        <v>139580</v>
      </c>
      <c r="O201">
        <v>34825</v>
      </c>
      <c r="P201">
        <v>334.32</v>
      </c>
      <c r="Q201">
        <v>59.02</v>
      </c>
      <c r="R201">
        <v>1150.6600000000001</v>
      </c>
      <c r="S201">
        <v>359.8</v>
      </c>
      <c r="T201">
        <v>435.23</v>
      </c>
      <c r="U201">
        <v>58.04</v>
      </c>
      <c r="V201">
        <v>56.16</v>
      </c>
      <c r="W201">
        <v>58.04</v>
      </c>
      <c r="X201">
        <v>58.52</v>
      </c>
      <c r="Y201">
        <v>56.62</v>
      </c>
      <c r="Z201">
        <v>659.75</v>
      </c>
      <c r="AA201">
        <v>10962.99</v>
      </c>
      <c r="AB201">
        <v>9054</v>
      </c>
      <c r="AC201">
        <v>2443</v>
      </c>
      <c r="AD201">
        <v>675500</v>
      </c>
      <c r="AE201">
        <v>56.62</v>
      </c>
      <c r="AF201">
        <v>327.25</v>
      </c>
      <c r="AG201">
        <v>57.08</v>
      </c>
      <c r="AH201">
        <v>6986</v>
      </c>
      <c r="AI201">
        <v>10376.799999999999</v>
      </c>
      <c r="AJ201">
        <v>61982</v>
      </c>
      <c r="AK201">
        <v>57.56</v>
      </c>
      <c r="AL201">
        <v>89.77</v>
      </c>
      <c r="AM201">
        <v>57.56</v>
      </c>
      <c r="AN201">
        <v>59.52</v>
      </c>
      <c r="AO201">
        <v>216</v>
      </c>
      <c r="AP201">
        <v>59.02</v>
      </c>
      <c r="AQ201">
        <v>20719.3</v>
      </c>
      <c r="AR201">
        <v>939.4</v>
      </c>
      <c r="AS201">
        <v>57.56</v>
      </c>
      <c r="AT201">
        <v>83.62</v>
      </c>
      <c r="AU201">
        <v>446.04</v>
      </c>
      <c r="AV201">
        <v>6546.05</v>
      </c>
      <c r="AW201">
        <v>188.06</v>
      </c>
      <c r="AX201">
        <v>2925.3</v>
      </c>
      <c r="AY201">
        <v>170.16</v>
      </c>
      <c r="AZ201">
        <v>56.62</v>
      </c>
      <c r="BA201">
        <v>252.14</v>
      </c>
      <c r="BB201">
        <v>201.08</v>
      </c>
      <c r="BC201">
        <v>2855.3</v>
      </c>
      <c r="BD201">
        <v>201.95</v>
      </c>
      <c r="BE201">
        <v>71.569999999999993</v>
      </c>
      <c r="BF201">
        <v>58.04</v>
      </c>
      <c r="BG201">
        <v>57.08</v>
      </c>
      <c r="BH201">
        <v>557.54999999999995</v>
      </c>
      <c r="BI201">
        <v>57.56</v>
      </c>
      <c r="BJ201">
        <v>612.64</v>
      </c>
      <c r="BK201">
        <v>89.77</v>
      </c>
      <c r="BL201">
        <v>2511</v>
      </c>
      <c r="BM201">
        <v>2158.8000000000002</v>
      </c>
      <c r="BN201">
        <v>445.76</v>
      </c>
      <c r="BO201">
        <v>198.28</v>
      </c>
      <c r="BP201">
        <v>574.53</v>
      </c>
      <c r="BQ201">
        <v>69.64</v>
      </c>
      <c r="BR201">
        <v>37.770000000000003</v>
      </c>
      <c r="BS201">
        <v>1450913</v>
      </c>
      <c r="BT201">
        <v>14985.18</v>
      </c>
      <c r="BU201" s="9" t="str">
        <f>WSP[[#This Row],[Tier]]&amp;" - "&amp;DOLLAR(WSP[[#This Row],[United States]],2)&amp;" USD"</f>
        <v>199 - $69.64 USD</v>
      </c>
    </row>
    <row r="202" spans="1:73" x14ac:dyDescent="0.25">
      <c r="A202">
        <v>200</v>
      </c>
      <c r="B202">
        <v>69.989999999999995</v>
      </c>
      <c r="C202">
        <v>5320</v>
      </c>
      <c r="D202">
        <v>524.29999999999995</v>
      </c>
      <c r="E202">
        <v>89.06</v>
      </c>
      <c r="F202">
        <v>58.33</v>
      </c>
      <c r="G202">
        <v>6020</v>
      </c>
      <c r="H202">
        <v>57.85</v>
      </c>
      <c r="I202">
        <v>125.21</v>
      </c>
      <c r="J202">
        <v>87.5</v>
      </c>
      <c r="K202">
        <v>69.989999999999995</v>
      </c>
      <c r="L202">
        <v>41930</v>
      </c>
      <c r="M202">
        <v>274.77999999999997</v>
      </c>
      <c r="N202">
        <v>139930</v>
      </c>
      <c r="O202">
        <v>35000</v>
      </c>
      <c r="P202">
        <v>336</v>
      </c>
      <c r="Q202">
        <v>59.32</v>
      </c>
      <c r="R202">
        <v>1156.45</v>
      </c>
      <c r="S202">
        <v>361.2</v>
      </c>
      <c r="T202">
        <v>437.5</v>
      </c>
      <c r="U202">
        <v>58.33</v>
      </c>
      <c r="V202">
        <v>56.45</v>
      </c>
      <c r="W202">
        <v>58.33</v>
      </c>
      <c r="X202">
        <v>58.82</v>
      </c>
      <c r="Y202">
        <v>56.9</v>
      </c>
      <c r="Z202">
        <v>664.3</v>
      </c>
      <c r="AA202">
        <v>11018.11</v>
      </c>
      <c r="AB202">
        <v>9099</v>
      </c>
      <c r="AC202">
        <v>2450</v>
      </c>
      <c r="AD202">
        <v>679000</v>
      </c>
      <c r="AE202">
        <v>56.9</v>
      </c>
      <c r="AF202">
        <v>329</v>
      </c>
      <c r="AG202">
        <v>57.37</v>
      </c>
      <c r="AH202">
        <v>7000</v>
      </c>
      <c r="AI202">
        <v>10429.299999999999</v>
      </c>
      <c r="AJ202">
        <v>62300</v>
      </c>
      <c r="AK202">
        <v>57.85</v>
      </c>
      <c r="AL202">
        <v>90.09</v>
      </c>
      <c r="AM202">
        <v>57.85</v>
      </c>
      <c r="AN202">
        <v>59.82</v>
      </c>
      <c r="AO202">
        <v>217</v>
      </c>
      <c r="AP202">
        <v>59.32</v>
      </c>
      <c r="AQ202">
        <v>20824.3</v>
      </c>
      <c r="AR202">
        <v>944.3</v>
      </c>
      <c r="AS202">
        <v>57.85</v>
      </c>
      <c r="AT202">
        <v>83.97</v>
      </c>
      <c r="AU202">
        <v>447.44</v>
      </c>
      <c r="AV202">
        <v>6579.3</v>
      </c>
      <c r="AW202">
        <v>189</v>
      </c>
      <c r="AX202">
        <v>2939.3</v>
      </c>
      <c r="AY202">
        <v>170.73</v>
      </c>
      <c r="AZ202">
        <v>56.9</v>
      </c>
      <c r="BA202">
        <v>253.4</v>
      </c>
      <c r="BB202">
        <v>202.1</v>
      </c>
      <c r="BC202">
        <v>2869.3</v>
      </c>
      <c r="BD202">
        <v>202.3</v>
      </c>
      <c r="BE202">
        <v>71.900000000000006</v>
      </c>
      <c r="BF202">
        <v>58.33</v>
      </c>
      <c r="BG202">
        <v>57.37</v>
      </c>
      <c r="BH202">
        <v>559.29999999999995</v>
      </c>
      <c r="BI202">
        <v>57.85</v>
      </c>
      <c r="BJ202">
        <v>615.44000000000005</v>
      </c>
      <c r="BK202">
        <v>90.09</v>
      </c>
      <c r="BL202">
        <v>2527</v>
      </c>
      <c r="BM202">
        <v>2169.3000000000002</v>
      </c>
      <c r="BN202">
        <v>448</v>
      </c>
      <c r="BO202">
        <v>199.5</v>
      </c>
      <c r="BP202">
        <v>577.5</v>
      </c>
      <c r="BQ202">
        <v>69.989999999999995</v>
      </c>
      <c r="BR202">
        <v>37.909999999999997</v>
      </c>
      <c r="BS202">
        <v>1458205</v>
      </c>
      <c r="BT202">
        <v>15060.5</v>
      </c>
      <c r="BU202" s="9" t="str">
        <f>WSP[[#This Row],[Tier]]&amp;" - "&amp;DOLLAR(WSP[[#This Row],[United States]],2)&amp;" USD"</f>
        <v>200 - $69.99 USD</v>
      </c>
    </row>
    <row r="203" spans="1:73" x14ac:dyDescent="0.25">
      <c r="A203">
        <v>201</v>
      </c>
      <c r="B203">
        <v>70.34</v>
      </c>
      <c r="C203">
        <v>5346.6</v>
      </c>
      <c r="D203">
        <v>526.04999999999995</v>
      </c>
      <c r="E203">
        <v>89.54</v>
      </c>
      <c r="F203">
        <v>58.62</v>
      </c>
      <c r="G203">
        <v>6051.5</v>
      </c>
      <c r="H203">
        <v>58.13</v>
      </c>
      <c r="I203">
        <v>125.84</v>
      </c>
      <c r="J203">
        <v>87.94</v>
      </c>
      <c r="K203">
        <v>70.34</v>
      </c>
      <c r="L203">
        <v>42105</v>
      </c>
      <c r="M203">
        <v>276.16000000000003</v>
      </c>
      <c r="N203">
        <v>140280</v>
      </c>
      <c r="O203">
        <v>35175</v>
      </c>
      <c r="P203">
        <v>337.68</v>
      </c>
      <c r="Q203">
        <v>59.61</v>
      </c>
      <c r="R203">
        <v>1162.23</v>
      </c>
      <c r="S203">
        <v>362.6</v>
      </c>
      <c r="T203">
        <v>439.78</v>
      </c>
      <c r="U203">
        <v>58.62</v>
      </c>
      <c r="V203">
        <v>56.73</v>
      </c>
      <c r="W203">
        <v>58.62</v>
      </c>
      <c r="X203">
        <v>59.11</v>
      </c>
      <c r="Y203">
        <v>57.19</v>
      </c>
      <c r="Z203">
        <v>668.85</v>
      </c>
      <c r="AA203">
        <v>11073.23</v>
      </c>
      <c r="AB203">
        <v>9145</v>
      </c>
      <c r="AC203">
        <v>2457</v>
      </c>
      <c r="AD203">
        <v>682500</v>
      </c>
      <c r="AE203">
        <v>57.19</v>
      </c>
      <c r="AF203">
        <v>330.75</v>
      </c>
      <c r="AG203">
        <v>57.66</v>
      </c>
      <c r="AH203">
        <v>7056</v>
      </c>
      <c r="AI203">
        <v>10481.799999999999</v>
      </c>
      <c r="AJ203">
        <v>62618</v>
      </c>
      <c r="AK203">
        <v>58.13</v>
      </c>
      <c r="AL203">
        <v>90.42</v>
      </c>
      <c r="AM203">
        <v>58.13</v>
      </c>
      <c r="AN203">
        <v>60.12</v>
      </c>
      <c r="AO203">
        <v>218</v>
      </c>
      <c r="AP203">
        <v>59.61</v>
      </c>
      <c r="AQ203">
        <v>20929.3</v>
      </c>
      <c r="AR203">
        <v>949.2</v>
      </c>
      <c r="AS203">
        <v>58.13</v>
      </c>
      <c r="AT203">
        <v>84.32</v>
      </c>
      <c r="AU203">
        <v>448.84</v>
      </c>
      <c r="AV203">
        <v>6612.55</v>
      </c>
      <c r="AW203">
        <v>189.95</v>
      </c>
      <c r="AX203">
        <v>2953.3</v>
      </c>
      <c r="AY203">
        <v>171.3</v>
      </c>
      <c r="AZ203">
        <v>57.19</v>
      </c>
      <c r="BA203">
        <v>254.66</v>
      </c>
      <c r="BB203">
        <v>203.11</v>
      </c>
      <c r="BC203">
        <v>2883.3</v>
      </c>
      <c r="BD203">
        <v>202.65</v>
      </c>
      <c r="BE203">
        <v>72.22</v>
      </c>
      <c r="BF203">
        <v>58.62</v>
      </c>
      <c r="BG203">
        <v>57.66</v>
      </c>
      <c r="BH203">
        <v>561.04999999999995</v>
      </c>
      <c r="BI203">
        <v>58.13</v>
      </c>
      <c r="BJ203">
        <v>618.24</v>
      </c>
      <c r="BK203">
        <v>90.42</v>
      </c>
      <c r="BL203">
        <v>2542</v>
      </c>
      <c r="BM203">
        <v>2179.8000000000002</v>
      </c>
      <c r="BN203">
        <v>450.24</v>
      </c>
      <c r="BO203">
        <v>200.73</v>
      </c>
      <c r="BP203">
        <v>580.48</v>
      </c>
      <c r="BQ203">
        <v>70.34</v>
      </c>
      <c r="BR203">
        <v>38.06</v>
      </c>
      <c r="BS203">
        <v>1465497</v>
      </c>
      <c r="BT203">
        <v>15135.82</v>
      </c>
      <c r="BU203" s="9" t="str">
        <f>WSP[[#This Row],[Tier]]&amp;" - "&amp;DOLLAR(WSP[[#This Row],[United States]],2)&amp;" USD"</f>
        <v>201 - $70.34 USD</v>
      </c>
    </row>
    <row r="204" spans="1:73" x14ac:dyDescent="0.25">
      <c r="A204">
        <v>202</v>
      </c>
      <c r="B204">
        <v>70.69</v>
      </c>
      <c r="C204">
        <v>5373.2</v>
      </c>
      <c r="D204">
        <v>527.79999999999995</v>
      </c>
      <c r="E204">
        <v>90.01</v>
      </c>
      <c r="F204">
        <v>58.91</v>
      </c>
      <c r="G204">
        <v>6083</v>
      </c>
      <c r="H204">
        <v>58.42</v>
      </c>
      <c r="I204">
        <v>126.47</v>
      </c>
      <c r="J204">
        <v>88.38</v>
      </c>
      <c r="K204">
        <v>70.69</v>
      </c>
      <c r="L204">
        <v>42280</v>
      </c>
      <c r="M204">
        <v>277.54000000000002</v>
      </c>
      <c r="N204">
        <v>140630</v>
      </c>
      <c r="O204">
        <v>35350</v>
      </c>
      <c r="P204">
        <v>339.36</v>
      </c>
      <c r="Q204">
        <v>59.91</v>
      </c>
      <c r="R204">
        <v>1168.02</v>
      </c>
      <c r="S204">
        <v>364</v>
      </c>
      <c r="T204">
        <v>442.05</v>
      </c>
      <c r="U204">
        <v>58.91</v>
      </c>
      <c r="V204">
        <v>57.01</v>
      </c>
      <c r="W204">
        <v>58.91</v>
      </c>
      <c r="X204">
        <v>59.41</v>
      </c>
      <c r="Y204">
        <v>57.47</v>
      </c>
      <c r="Z204">
        <v>673.4</v>
      </c>
      <c r="AA204">
        <v>11128.35</v>
      </c>
      <c r="AB204">
        <v>9190</v>
      </c>
      <c r="AC204">
        <v>2464</v>
      </c>
      <c r="AD204">
        <v>686000</v>
      </c>
      <c r="AE204">
        <v>57.47</v>
      </c>
      <c r="AF204">
        <v>332.5</v>
      </c>
      <c r="AG204">
        <v>57.95</v>
      </c>
      <c r="AH204">
        <v>7070</v>
      </c>
      <c r="AI204">
        <v>10534.3</v>
      </c>
      <c r="AJ204">
        <v>62936</v>
      </c>
      <c r="AK204">
        <v>58.42</v>
      </c>
      <c r="AL204">
        <v>90.74</v>
      </c>
      <c r="AM204">
        <v>58.42</v>
      </c>
      <c r="AN204">
        <v>60.42</v>
      </c>
      <c r="AO204">
        <v>219</v>
      </c>
      <c r="AP204">
        <v>59.91</v>
      </c>
      <c r="AQ204">
        <v>21034.3</v>
      </c>
      <c r="AR204">
        <v>954.1</v>
      </c>
      <c r="AS204">
        <v>58.42</v>
      </c>
      <c r="AT204">
        <v>84.67</v>
      </c>
      <c r="AU204">
        <v>450.24</v>
      </c>
      <c r="AV204">
        <v>6645.8</v>
      </c>
      <c r="AW204">
        <v>190.89</v>
      </c>
      <c r="AX204">
        <v>2967.3</v>
      </c>
      <c r="AY204">
        <v>171.86</v>
      </c>
      <c r="AZ204">
        <v>57.47</v>
      </c>
      <c r="BA204">
        <v>255.92</v>
      </c>
      <c r="BB204">
        <v>204.13</v>
      </c>
      <c r="BC204">
        <v>2897.3</v>
      </c>
      <c r="BD204">
        <v>203</v>
      </c>
      <c r="BE204">
        <v>72.55</v>
      </c>
      <c r="BF204">
        <v>58.91</v>
      </c>
      <c r="BG204">
        <v>57.95</v>
      </c>
      <c r="BH204">
        <v>562.79999999999995</v>
      </c>
      <c r="BI204">
        <v>58.42</v>
      </c>
      <c r="BJ204">
        <v>621.04</v>
      </c>
      <c r="BK204">
        <v>90.74</v>
      </c>
      <c r="BL204">
        <v>2557</v>
      </c>
      <c r="BM204">
        <v>2190.3000000000002</v>
      </c>
      <c r="BN204">
        <v>452.48</v>
      </c>
      <c r="BO204">
        <v>201.95</v>
      </c>
      <c r="BP204">
        <v>583.45000000000005</v>
      </c>
      <c r="BQ204">
        <v>70.69</v>
      </c>
      <c r="BR204">
        <v>38.200000000000003</v>
      </c>
      <c r="BS204">
        <v>1472789</v>
      </c>
      <c r="BT204">
        <v>15211.14</v>
      </c>
      <c r="BU204" s="9" t="str">
        <f>WSP[[#This Row],[Tier]]&amp;" - "&amp;DOLLAR(WSP[[#This Row],[United States]],2)&amp;" USD"</f>
        <v>202 - $70.69 USD</v>
      </c>
    </row>
    <row r="205" spans="1:73" x14ac:dyDescent="0.25">
      <c r="A205">
        <v>203</v>
      </c>
      <c r="B205">
        <v>71.040000000000006</v>
      </c>
      <c r="C205">
        <v>5399.8</v>
      </c>
      <c r="D205">
        <v>529.54999999999995</v>
      </c>
      <c r="E205">
        <v>90.49</v>
      </c>
      <c r="F205">
        <v>59.2</v>
      </c>
      <c r="G205">
        <v>6114.5</v>
      </c>
      <c r="H205">
        <v>58.71</v>
      </c>
      <c r="I205">
        <v>127.1</v>
      </c>
      <c r="J205">
        <v>88.81</v>
      </c>
      <c r="K205">
        <v>71.040000000000006</v>
      </c>
      <c r="L205">
        <v>42455</v>
      </c>
      <c r="M205">
        <v>278.92</v>
      </c>
      <c r="N205">
        <v>140980</v>
      </c>
      <c r="O205">
        <v>35525</v>
      </c>
      <c r="P205">
        <v>341.04</v>
      </c>
      <c r="Q205">
        <v>60.21</v>
      </c>
      <c r="R205">
        <v>1173.8</v>
      </c>
      <c r="S205">
        <v>365.4</v>
      </c>
      <c r="T205">
        <v>444.33</v>
      </c>
      <c r="U205">
        <v>59.2</v>
      </c>
      <c r="V205">
        <v>57.29</v>
      </c>
      <c r="W205">
        <v>59.2</v>
      </c>
      <c r="X205">
        <v>59.7</v>
      </c>
      <c r="Y205">
        <v>57.76</v>
      </c>
      <c r="Z205">
        <v>677.95</v>
      </c>
      <c r="AA205">
        <v>11183.46</v>
      </c>
      <c r="AB205">
        <v>9236</v>
      </c>
      <c r="AC205">
        <v>2471</v>
      </c>
      <c r="AD205">
        <v>689500</v>
      </c>
      <c r="AE205">
        <v>57.76</v>
      </c>
      <c r="AF205">
        <v>334.25</v>
      </c>
      <c r="AG205">
        <v>58.23</v>
      </c>
      <c r="AH205">
        <v>7126</v>
      </c>
      <c r="AI205">
        <v>10586.8</v>
      </c>
      <c r="AJ205">
        <v>63255</v>
      </c>
      <c r="AK205">
        <v>58.71</v>
      </c>
      <c r="AL205">
        <v>91.06</v>
      </c>
      <c r="AM205">
        <v>58.71</v>
      </c>
      <c r="AN205">
        <v>60.72</v>
      </c>
      <c r="AO205">
        <v>220</v>
      </c>
      <c r="AP205">
        <v>60.21</v>
      </c>
      <c r="AQ205">
        <v>21139.3</v>
      </c>
      <c r="AR205">
        <v>959</v>
      </c>
      <c r="AS205">
        <v>58.71</v>
      </c>
      <c r="AT205">
        <v>85.02</v>
      </c>
      <c r="AU205">
        <v>451.64</v>
      </c>
      <c r="AV205">
        <v>6679.05</v>
      </c>
      <c r="AW205">
        <v>191.84</v>
      </c>
      <c r="AX205">
        <v>2981.3</v>
      </c>
      <c r="AY205">
        <v>172.43</v>
      </c>
      <c r="AZ205">
        <v>57.76</v>
      </c>
      <c r="BA205">
        <v>257.18</v>
      </c>
      <c r="BB205">
        <v>205.15</v>
      </c>
      <c r="BC205">
        <v>2911.3</v>
      </c>
      <c r="BD205">
        <v>203.35</v>
      </c>
      <c r="BE205">
        <v>72.88</v>
      </c>
      <c r="BF205">
        <v>59.2</v>
      </c>
      <c r="BG205">
        <v>58.23</v>
      </c>
      <c r="BH205">
        <v>564.54999999999995</v>
      </c>
      <c r="BI205">
        <v>58.71</v>
      </c>
      <c r="BJ205">
        <v>623.84</v>
      </c>
      <c r="BK205">
        <v>91.06</v>
      </c>
      <c r="BL205">
        <v>2573</v>
      </c>
      <c r="BM205">
        <v>2200.8000000000002</v>
      </c>
      <c r="BN205">
        <v>454.72</v>
      </c>
      <c r="BO205">
        <v>203.18</v>
      </c>
      <c r="BP205">
        <v>586.42999999999995</v>
      </c>
      <c r="BQ205">
        <v>71.040000000000006</v>
      </c>
      <c r="BR205">
        <v>38.35</v>
      </c>
      <c r="BS205">
        <v>1480081</v>
      </c>
      <c r="BT205">
        <v>15286.46</v>
      </c>
      <c r="BU205" s="9" t="str">
        <f>WSP[[#This Row],[Tier]]&amp;" - "&amp;DOLLAR(WSP[[#This Row],[United States]],2)&amp;" USD"</f>
        <v>203 - $71.04 USD</v>
      </c>
    </row>
    <row r="206" spans="1:73" x14ac:dyDescent="0.25">
      <c r="A206">
        <v>204</v>
      </c>
      <c r="B206">
        <v>71.39</v>
      </c>
      <c r="C206">
        <v>5426.4</v>
      </c>
      <c r="D206">
        <v>531.29999999999995</v>
      </c>
      <c r="E206">
        <v>90.97</v>
      </c>
      <c r="F206">
        <v>59.49</v>
      </c>
      <c r="G206">
        <v>6146</v>
      </c>
      <c r="H206">
        <v>59</v>
      </c>
      <c r="I206">
        <v>127.73</v>
      </c>
      <c r="J206">
        <v>89.25</v>
      </c>
      <c r="K206">
        <v>71.39</v>
      </c>
      <c r="L206">
        <v>42630</v>
      </c>
      <c r="M206">
        <v>280.29000000000002</v>
      </c>
      <c r="N206">
        <v>141330</v>
      </c>
      <c r="O206">
        <v>35700</v>
      </c>
      <c r="P206">
        <v>342.72</v>
      </c>
      <c r="Q206">
        <v>60.5</v>
      </c>
      <c r="R206">
        <v>1179.5899999999999</v>
      </c>
      <c r="S206">
        <v>366.8</v>
      </c>
      <c r="T206">
        <v>446.6</v>
      </c>
      <c r="U206">
        <v>59.49</v>
      </c>
      <c r="V206">
        <v>57.58</v>
      </c>
      <c r="W206">
        <v>59.49</v>
      </c>
      <c r="X206">
        <v>59.99</v>
      </c>
      <c r="Y206">
        <v>58.04</v>
      </c>
      <c r="Z206">
        <v>682.5</v>
      </c>
      <c r="AA206">
        <v>11238.58</v>
      </c>
      <c r="AB206">
        <v>9281</v>
      </c>
      <c r="AC206">
        <v>2478</v>
      </c>
      <c r="AD206">
        <v>693000</v>
      </c>
      <c r="AE206">
        <v>58.04</v>
      </c>
      <c r="AF206">
        <v>336</v>
      </c>
      <c r="AG206">
        <v>58.52</v>
      </c>
      <c r="AH206">
        <v>7140</v>
      </c>
      <c r="AI206">
        <v>10639.3</v>
      </c>
      <c r="AJ206">
        <v>63573</v>
      </c>
      <c r="AK206">
        <v>59</v>
      </c>
      <c r="AL206">
        <v>91.39</v>
      </c>
      <c r="AM206">
        <v>59</v>
      </c>
      <c r="AN206">
        <v>61.02</v>
      </c>
      <c r="AO206">
        <v>221</v>
      </c>
      <c r="AP206">
        <v>60.5</v>
      </c>
      <c r="AQ206">
        <v>21244.3</v>
      </c>
      <c r="AR206">
        <v>963.9</v>
      </c>
      <c r="AS206">
        <v>59</v>
      </c>
      <c r="AT206">
        <v>85.37</v>
      </c>
      <c r="AU206">
        <v>453.04</v>
      </c>
      <c r="AV206">
        <v>6712.3</v>
      </c>
      <c r="AW206">
        <v>192.78</v>
      </c>
      <c r="AX206">
        <v>2995.3</v>
      </c>
      <c r="AY206">
        <v>173</v>
      </c>
      <c r="AZ206">
        <v>58.04</v>
      </c>
      <c r="BA206">
        <v>258.44</v>
      </c>
      <c r="BB206">
        <v>206.16</v>
      </c>
      <c r="BC206">
        <v>2925.3</v>
      </c>
      <c r="BD206">
        <v>203.7</v>
      </c>
      <c r="BE206">
        <v>73.209999999999994</v>
      </c>
      <c r="BF206">
        <v>59.49</v>
      </c>
      <c r="BG206">
        <v>58.52</v>
      </c>
      <c r="BH206">
        <v>566.29999999999995</v>
      </c>
      <c r="BI206">
        <v>59</v>
      </c>
      <c r="BJ206">
        <v>626.64</v>
      </c>
      <c r="BK206">
        <v>91.39</v>
      </c>
      <c r="BL206">
        <v>2588</v>
      </c>
      <c r="BM206">
        <v>2211.3000000000002</v>
      </c>
      <c r="BN206">
        <v>456.96</v>
      </c>
      <c r="BO206">
        <v>204.4</v>
      </c>
      <c r="BP206">
        <v>589.4</v>
      </c>
      <c r="BQ206">
        <v>71.39</v>
      </c>
      <c r="BR206">
        <v>38.49</v>
      </c>
      <c r="BS206">
        <v>1487373</v>
      </c>
      <c r="BT206">
        <v>15361.78</v>
      </c>
      <c r="BU206" s="9" t="str">
        <f>WSP[[#This Row],[Tier]]&amp;" - "&amp;DOLLAR(WSP[[#This Row],[United States]],2)&amp;" USD"</f>
        <v>204 - $71.39 USD</v>
      </c>
    </row>
    <row r="207" spans="1:73" x14ac:dyDescent="0.25">
      <c r="A207">
        <v>205</v>
      </c>
      <c r="B207">
        <v>71.739999999999995</v>
      </c>
      <c r="C207">
        <v>5453</v>
      </c>
      <c r="D207">
        <v>533.04999999999995</v>
      </c>
      <c r="E207">
        <v>91.45</v>
      </c>
      <c r="F207">
        <v>59.79</v>
      </c>
      <c r="G207">
        <v>6177.5</v>
      </c>
      <c r="H207">
        <v>59.29</v>
      </c>
      <c r="I207">
        <v>128.36000000000001</v>
      </c>
      <c r="J207">
        <v>89.69</v>
      </c>
      <c r="K207">
        <v>71.739999999999995</v>
      </c>
      <c r="L207">
        <v>42805</v>
      </c>
      <c r="M207">
        <v>281.67</v>
      </c>
      <c r="N207">
        <v>141680</v>
      </c>
      <c r="O207">
        <v>35875</v>
      </c>
      <c r="P207">
        <v>344.4</v>
      </c>
      <c r="Q207">
        <v>60.8</v>
      </c>
      <c r="R207">
        <v>1185.3699999999999</v>
      </c>
      <c r="S207">
        <v>368.2</v>
      </c>
      <c r="T207">
        <v>448.88</v>
      </c>
      <c r="U207">
        <v>59.79</v>
      </c>
      <c r="V207">
        <v>57.86</v>
      </c>
      <c r="W207">
        <v>59.79</v>
      </c>
      <c r="X207">
        <v>60.29</v>
      </c>
      <c r="Y207">
        <v>58.33</v>
      </c>
      <c r="Z207">
        <v>687.05</v>
      </c>
      <c r="AA207">
        <v>11293.7</v>
      </c>
      <c r="AB207">
        <v>9327</v>
      </c>
      <c r="AC207">
        <v>2485</v>
      </c>
      <c r="AD207">
        <v>696500</v>
      </c>
      <c r="AE207">
        <v>58.33</v>
      </c>
      <c r="AF207">
        <v>337.75</v>
      </c>
      <c r="AG207">
        <v>58.81</v>
      </c>
      <c r="AH207">
        <v>7196</v>
      </c>
      <c r="AI207">
        <v>10691.8</v>
      </c>
      <c r="AJ207">
        <v>63891</v>
      </c>
      <c r="AK207">
        <v>59.29</v>
      </c>
      <c r="AL207">
        <v>91.71</v>
      </c>
      <c r="AM207">
        <v>59.29</v>
      </c>
      <c r="AN207">
        <v>61.32</v>
      </c>
      <c r="AO207">
        <v>222</v>
      </c>
      <c r="AP207">
        <v>60.8</v>
      </c>
      <c r="AQ207">
        <v>21349.3</v>
      </c>
      <c r="AR207">
        <v>968.8</v>
      </c>
      <c r="AS207">
        <v>59.29</v>
      </c>
      <c r="AT207">
        <v>85.72</v>
      </c>
      <c r="AU207">
        <v>454.44</v>
      </c>
      <c r="AV207">
        <v>6745.55</v>
      </c>
      <c r="AW207">
        <v>193.73</v>
      </c>
      <c r="AX207">
        <v>3009.3</v>
      </c>
      <c r="AY207">
        <v>173.57</v>
      </c>
      <c r="AZ207">
        <v>58.33</v>
      </c>
      <c r="BA207">
        <v>259.7</v>
      </c>
      <c r="BB207">
        <v>207.18</v>
      </c>
      <c r="BC207">
        <v>2939.3</v>
      </c>
      <c r="BD207">
        <v>204.05</v>
      </c>
      <c r="BE207">
        <v>73.53</v>
      </c>
      <c r="BF207">
        <v>59.79</v>
      </c>
      <c r="BG207">
        <v>58.81</v>
      </c>
      <c r="BH207">
        <v>568.04999999999995</v>
      </c>
      <c r="BI207">
        <v>59.29</v>
      </c>
      <c r="BJ207">
        <v>629.44000000000005</v>
      </c>
      <c r="BK207">
        <v>91.71</v>
      </c>
      <c r="BL207">
        <v>2603</v>
      </c>
      <c r="BM207">
        <v>2221.8000000000002</v>
      </c>
      <c r="BN207">
        <v>459.2</v>
      </c>
      <c r="BO207">
        <v>205.63</v>
      </c>
      <c r="BP207">
        <v>592.38</v>
      </c>
      <c r="BQ207">
        <v>71.739999999999995</v>
      </c>
      <c r="BR207">
        <v>38.64</v>
      </c>
      <c r="BS207">
        <v>1494665</v>
      </c>
      <c r="BT207">
        <v>15437.1</v>
      </c>
      <c r="BU207" s="9" t="str">
        <f>WSP[[#This Row],[Tier]]&amp;" - "&amp;DOLLAR(WSP[[#This Row],[United States]],2)&amp;" USD"</f>
        <v>205 - $71.74 USD</v>
      </c>
    </row>
    <row r="208" spans="1:73" x14ac:dyDescent="0.25">
      <c r="A208">
        <v>206</v>
      </c>
      <c r="B208">
        <v>72.09</v>
      </c>
      <c r="C208">
        <v>5479.6</v>
      </c>
      <c r="D208">
        <v>534.79999999999995</v>
      </c>
      <c r="E208">
        <v>91.92</v>
      </c>
      <c r="F208">
        <v>60.08</v>
      </c>
      <c r="G208">
        <v>6209</v>
      </c>
      <c r="H208">
        <v>59.58</v>
      </c>
      <c r="I208">
        <v>128.99</v>
      </c>
      <c r="J208">
        <v>90.13</v>
      </c>
      <c r="K208">
        <v>72.09</v>
      </c>
      <c r="L208">
        <v>42980</v>
      </c>
      <c r="M208">
        <v>283.05</v>
      </c>
      <c r="N208">
        <v>142030</v>
      </c>
      <c r="O208">
        <v>36050</v>
      </c>
      <c r="P208">
        <v>346.08</v>
      </c>
      <c r="Q208">
        <v>61.1</v>
      </c>
      <c r="R208">
        <v>1191.1600000000001</v>
      </c>
      <c r="S208">
        <v>369.6</v>
      </c>
      <c r="T208">
        <v>451.15</v>
      </c>
      <c r="U208">
        <v>60.08</v>
      </c>
      <c r="V208">
        <v>58.14</v>
      </c>
      <c r="W208">
        <v>60.08</v>
      </c>
      <c r="X208">
        <v>60.58</v>
      </c>
      <c r="Y208">
        <v>58.61</v>
      </c>
      <c r="Z208">
        <v>691.6</v>
      </c>
      <c r="AA208">
        <v>11348.82</v>
      </c>
      <c r="AB208">
        <v>9372</v>
      </c>
      <c r="AC208">
        <v>2492</v>
      </c>
      <c r="AD208">
        <v>700000</v>
      </c>
      <c r="AE208">
        <v>58.61</v>
      </c>
      <c r="AF208">
        <v>339.5</v>
      </c>
      <c r="AG208">
        <v>59.09</v>
      </c>
      <c r="AH208">
        <v>7210</v>
      </c>
      <c r="AI208">
        <v>10744.3</v>
      </c>
      <c r="AJ208">
        <v>64209</v>
      </c>
      <c r="AK208">
        <v>59.58</v>
      </c>
      <c r="AL208">
        <v>92.04</v>
      </c>
      <c r="AM208">
        <v>59.58</v>
      </c>
      <c r="AN208">
        <v>61.62</v>
      </c>
      <c r="AO208">
        <v>223</v>
      </c>
      <c r="AP208">
        <v>61.1</v>
      </c>
      <c r="AQ208">
        <v>21454.3</v>
      </c>
      <c r="AR208">
        <v>973.7</v>
      </c>
      <c r="AS208">
        <v>59.58</v>
      </c>
      <c r="AT208">
        <v>86.07</v>
      </c>
      <c r="AU208">
        <v>455.84</v>
      </c>
      <c r="AV208">
        <v>6778.8</v>
      </c>
      <c r="AW208">
        <v>194.67</v>
      </c>
      <c r="AX208">
        <v>3023.3</v>
      </c>
      <c r="AY208">
        <v>174.14</v>
      </c>
      <c r="AZ208">
        <v>58.61</v>
      </c>
      <c r="BA208">
        <v>260.95999999999998</v>
      </c>
      <c r="BB208">
        <v>208.19</v>
      </c>
      <c r="BC208">
        <v>2953.3</v>
      </c>
      <c r="BD208">
        <v>204.4</v>
      </c>
      <c r="BE208">
        <v>73.86</v>
      </c>
      <c r="BF208">
        <v>60.08</v>
      </c>
      <c r="BG208">
        <v>59.09</v>
      </c>
      <c r="BH208">
        <v>569.79999999999995</v>
      </c>
      <c r="BI208">
        <v>59.58</v>
      </c>
      <c r="BJ208">
        <v>632.24</v>
      </c>
      <c r="BK208">
        <v>92.04</v>
      </c>
      <c r="BL208">
        <v>2619</v>
      </c>
      <c r="BM208">
        <v>2232.3000000000002</v>
      </c>
      <c r="BN208">
        <v>461.44</v>
      </c>
      <c r="BO208">
        <v>206.85</v>
      </c>
      <c r="BP208">
        <v>595.35</v>
      </c>
      <c r="BQ208">
        <v>72.09</v>
      </c>
      <c r="BR208">
        <v>38.79</v>
      </c>
      <c r="BS208">
        <v>1501956</v>
      </c>
      <c r="BT208">
        <v>15512.42</v>
      </c>
      <c r="BU208" s="9" t="str">
        <f>WSP[[#This Row],[Tier]]&amp;" - "&amp;DOLLAR(WSP[[#This Row],[United States]],2)&amp;" USD"</f>
        <v>206 - $72.09 USD</v>
      </c>
    </row>
    <row r="209" spans="1:73" x14ac:dyDescent="0.25">
      <c r="A209">
        <v>207</v>
      </c>
      <c r="B209">
        <v>72.44</v>
      </c>
      <c r="C209">
        <v>5506.2</v>
      </c>
      <c r="D209">
        <v>536.54999999999995</v>
      </c>
      <c r="E209">
        <v>92.4</v>
      </c>
      <c r="F209">
        <v>60.37</v>
      </c>
      <c r="G209">
        <v>6240.5</v>
      </c>
      <c r="H209">
        <v>59.87</v>
      </c>
      <c r="I209">
        <v>129.62</v>
      </c>
      <c r="J209">
        <v>90.56</v>
      </c>
      <c r="K209">
        <v>72.44</v>
      </c>
      <c r="L209">
        <v>43155</v>
      </c>
      <c r="M209">
        <v>284.42</v>
      </c>
      <c r="N209">
        <v>142380</v>
      </c>
      <c r="O209">
        <v>36225</v>
      </c>
      <c r="P209">
        <v>347.76</v>
      </c>
      <c r="Q209">
        <v>61.39</v>
      </c>
      <c r="R209">
        <v>1196.94</v>
      </c>
      <c r="S209">
        <v>371</v>
      </c>
      <c r="T209">
        <v>453.43</v>
      </c>
      <c r="U209">
        <v>60.37</v>
      </c>
      <c r="V209">
        <v>58.42</v>
      </c>
      <c r="W209">
        <v>60.37</v>
      </c>
      <c r="X209">
        <v>60.88</v>
      </c>
      <c r="Y209">
        <v>58.9</v>
      </c>
      <c r="Z209">
        <v>696.15</v>
      </c>
      <c r="AA209">
        <v>11403.94</v>
      </c>
      <c r="AB209">
        <v>9418</v>
      </c>
      <c r="AC209">
        <v>2499</v>
      </c>
      <c r="AD209">
        <v>703500</v>
      </c>
      <c r="AE209">
        <v>58.9</v>
      </c>
      <c r="AF209">
        <v>341.25</v>
      </c>
      <c r="AG209">
        <v>59.38</v>
      </c>
      <c r="AH209">
        <v>7266</v>
      </c>
      <c r="AI209">
        <v>10796.8</v>
      </c>
      <c r="AJ209">
        <v>64527</v>
      </c>
      <c r="AK209">
        <v>59.87</v>
      </c>
      <c r="AL209">
        <v>92.36</v>
      </c>
      <c r="AM209">
        <v>59.87</v>
      </c>
      <c r="AN209">
        <v>61.92</v>
      </c>
      <c r="AO209">
        <v>224</v>
      </c>
      <c r="AP209">
        <v>61.39</v>
      </c>
      <c r="AQ209">
        <v>21559.3</v>
      </c>
      <c r="AR209">
        <v>978.6</v>
      </c>
      <c r="AS209">
        <v>59.87</v>
      </c>
      <c r="AT209">
        <v>86.42</v>
      </c>
      <c r="AU209">
        <v>457.24</v>
      </c>
      <c r="AV209">
        <v>6812.05</v>
      </c>
      <c r="AW209">
        <v>195.62</v>
      </c>
      <c r="AX209">
        <v>3037.3</v>
      </c>
      <c r="AY209">
        <v>174.71</v>
      </c>
      <c r="AZ209">
        <v>58.9</v>
      </c>
      <c r="BA209">
        <v>262.22000000000003</v>
      </c>
      <c r="BB209">
        <v>209.21</v>
      </c>
      <c r="BC209">
        <v>2967.3</v>
      </c>
      <c r="BD209">
        <v>204.75</v>
      </c>
      <c r="BE209">
        <v>74.19</v>
      </c>
      <c r="BF209">
        <v>60.37</v>
      </c>
      <c r="BG209">
        <v>59.38</v>
      </c>
      <c r="BH209">
        <v>571.54999999999995</v>
      </c>
      <c r="BI209">
        <v>59.87</v>
      </c>
      <c r="BJ209">
        <v>635.04</v>
      </c>
      <c r="BK209">
        <v>92.36</v>
      </c>
      <c r="BL209">
        <v>2634</v>
      </c>
      <c r="BM209">
        <v>2242.8000000000002</v>
      </c>
      <c r="BN209">
        <v>463.68</v>
      </c>
      <c r="BO209">
        <v>208.08</v>
      </c>
      <c r="BP209">
        <v>598.33000000000004</v>
      </c>
      <c r="BQ209">
        <v>72.44</v>
      </c>
      <c r="BR209">
        <v>38.93</v>
      </c>
      <c r="BS209">
        <v>1509248</v>
      </c>
      <c r="BT209">
        <v>15587.74</v>
      </c>
      <c r="BU209" s="9" t="str">
        <f>WSP[[#This Row],[Tier]]&amp;" - "&amp;DOLLAR(WSP[[#This Row],[United States]],2)&amp;" USD"</f>
        <v>207 - $72.44 USD</v>
      </c>
    </row>
    <row r="210" spans="1:73" x14ac:dyDescent="0.25">
      <c r="A210">
        <v>208</v>
      </c>
      <c r="B210">
        <v>72.790000000000006</v>
      </c>
      <c r="C210">
        <v>5532.8</v>
      </c>
      <c r="D210">
        <v>538.29999999999995</v>
      </c>
      <c r="E210">
        <v>92.88</v>
      </c>
      <c r="F210">
        <v>60.66</v>
      </c>
      <c r="G210">
        <v>6272</v>
      </c>
      <c r="H210">
        <v>60.16</v>
      </c>
      <c r="I210">
        <v>130.25</v>
      </c>
      <c r="J210">
        <v>91</v>
      </c>
      <c r="K210">
        <v>72.790000000000006</v>
      </c>
      <c r="L210">
        <v>43330</v>
      </c>
      <c r="M210">
        <v>285.8</v>
      </c>
      <c r="N210">
        <v>142730</v>
      </c>
      <c r="O210">
        <v>36400</v>
      </c>
      <c r="P210">
        <v>349.44</v>
      </c>
      <c r="Q210">
        <v>61.69</v>
      </c>
      <c r="R210">
        <v>1202.73</v>
      </c>
      <c r="S210">
        <v>372.4</v>
      </c>
      <c r="T210">
        <v>455.7</v>
      </c>
      <c r="U210">
        <v>60.66</v>
      </c>
      <c r="V210">
        <v>58.7</v>
      </c>
      <c r="W210">
        <v>60.66</v>
      </c>
      <c r="X210">
        <v>61.17</v>
      </c>
      <c r="Y210">
        <v>59.18</v>
      </c>
      <c r="Z210">
        <v>700.7</v>
      </c>
      <c r="AA210">
        <v>11459.06</v>
      </c>
      <c r="AB210">
        <v>9463</v>
      </c>
      <c r="AC210">
        <v>2506</v>
      </c>
      <c r="AD210">
        <v>707000</v>
      </c>
      <c r="AE210">
        <v>59.18</v>
      </c>
      <c r="AF210">
        <v>343</v>
      </c>
      <c r="AG210">
        <v>59.67</v>
      </c>
      <c r="AH210">
        <v>7280</v>
      </c>
      <c r="AI210">
        <v>10849.3</v>
      </c>
      <c r="AJ210">
        <v>64845</v>
      </c>
      <c r="AK210">
        <v>60.16</v>
      </c>
      <c r="AL210">
        <v>92.69</v>
      </c>
      <c r="AM210">
        <v>60.16</v>
      </c>
      <c r="AN210">
        <v>62.22</v>
      </c>
      <c r="AO210">
        <v>225</v>
      </c>
      <c r="AP210">
        <v>61.69</v>
      </c>
      <c r="AQ210">
        <v>21664.3</v>
      </c>
      <c r="AR210">
        <v>983.5</v>
      </c>
      <c r="AS210">
        <v>60.16</v>
      </c>
      <c r="AT210">
        <v>86.77</v>
      </c>
      <c r="AU210">
        <v>458.64</v>
      </c>
      <c r="AV210">
        <v>6845.3</v>
      </c>
      <c r="AW210">
        <v>196.56</v>
      </c>
      <c r="AX210">
        <v>3051.3</v>
      </c>
      <c r="AY210">
        <v>175.28</v>
      </c>
      <c r="AZ210">
        <v>59.18</v>
      </c>
      <c r="BA210">
        <v>263.48</v>
      </c>
      <c r="BB210">
        <v>210.23</v>
      </c>
      <c r="BC210">
        <v>2981.3</v>
      </c>
      <c r="BD210">
        <v>205.1</v>
      </c>
      <c r="BE210">
        <v>74.510000000000005</v>
      </c>
      <c r="BF210">
        <v>60.66</v>
      </c>
      <c r="BG210">
        <v>59.67</v>
      </c>
      <c r="BH210">
        <v>573.29999999999995</v>
      </c>
      <c r="BI210">
        <v>60.16</v>
      </c>
      <c r="BJ210">
        <v>637.84</v>
      </c>
      <c r="BK210">
        <v>92.69</v>
      </c>
      <c r="BL210">
        <v>2649</v>
      </c>
      <c r="BM210">
        <v>2253.3000000000002</v>
      </c>
      <c r="BN210">
        <v>465.92</v>
      </c>
      <c r="BO210">
        <v>209.3</v>
      </c>
      <c r="BP210">
        <v>601.29999999999995</v>
      </c>
      <c r="BQ210">
        <v>72.790000000000006</v>
      </c>
      <c r="BR210">
        <v>39.08</v>
      </c>
      <c r="BS210">
        <v>1516540</v>
      </c>
      <c r="BT210">
        <v>15663.06</v>
      </c>
      <c r="BU210" s="9" t="str">
        <f>WSP[[#This Row],[Tier]]&amp;" - "&amp;DOLLAR(WSP[[#This Row],[United States]],2)&amp;" USD"</f>
        <v>208 - $72.79 USD</v>
      </c>
    </row>
    <row r="211" spans="1:73" x14ac:dyDescent="0.25">
      <c r="A211">
        <v>209</v>
      </c>
      <c r="B211">
        <v>73.14</v>
      </c>
      <c r="C211">
        <v>5559.4</v>
      </c>
      <c r="D211">
        <v>540.04999999999995</v>
      </c>
      <c r="E211">
        <v>93.35</v>
      </c>
      <c r="F211">
        <v>60.95</v>
      </c>
      <c r="G211">
        <v>6303.5</v>
      </c>
      <c r="H211">
        <v>60.45</v>
      </c>
      <c r="I211">
        <v>130.88</v>
      </c>
      <c r="J211">
        <v>91.44</v>
      </c>
      <c r="K211">
        <v>73.14</v>
      </c>
      <c r="L211">
        <v>43505</v>
      </c>
      <c r="M211">
        <v>287.18</v>
      </c>
      <c r="N211">
        <v>143080</v>
      </c>
      <c r="O211">
        <v>36575</v>
      </c>
      <c r="P211">
        <v>351.12</v>
      </c>
      <c r="Q211">
        <v>61.99</v>
      </c>
      <c r="R211">
        <v>1208.51</v>
      </c>
      <c r="S211">
        <v>373.8</v>
      </c>
      <c r="T211">
        <v>457.98</v>
      </c>
      <c r="U211">
        <v>60.95</v>
      </c>
      <c r="V211">
        <v>58.99</v>
      </c>
      <c r="W211">
        <v>60.95</v>
      </c>
      <c r="X211">
        <v>61.46</v>
      </c>
      <c r="Y211">
        <v>59.47</v>
      </c>
      <c r="Z211">
        <v>705.25</v>
      </c>
      <c r="AA211">
        <v>11514.17</v>
      </c>
      <c r="AB211">
        <v>9509</v>
      </c>
      <c r="AC211">
        <v>2513</v>
      </c>
      <c r="AD211">
        <v>710500</v>
      </c>
      <c r="AE211">
        <v>59.47</v>
      </c>
      <c r="AF211">
        <v>344.75</v>
      </c>
      <c r="AG211">
        <v>59.95</v>
      </c>
      <c r="AH211">
        <v>7336</v>
      </c>
      <c r="AI211">
        <v>10901.8</v>
      </c>
      <c r="AJ211">
        <v>65164</v>
      </c>
      <c r="AK211">
        <v>60.45</v>
      </c>
      <c r="AL211">
        <v>93.01</v>
      </c>
      <c r="AM211">
        <v>60.45</v>
      </c>
      <c r="AN211">
        <v>62.52</v>
      </c>
      <c r="AO211">
        <v>226</v>
      </c>
      <c r="AP211">
        <v>61.99</v>
      </c>
      <c r="AQ211">
        <v>21769.3</v>
      </c>
      <c r="AR211">
        <v>988.4</v>
      </c>
      <c r="AS211">
        <v>60.45</v>
      </c>
      <c r="AT211">
        <v>87.12</v>
      </c>
      <c r="AU211">
        <v>460.04</v>
      </c>
      <c r="AV211">
        <v>6878.55</v>
      </c>
      <c r="AW211">
        <v>197.51</v>
      </c>
      <c r="AX211">
        <v>3065.3</v>
      </c>
      <c r="AY211">
        <v>175.85</v>
      </c>
      <c r="AZ211">
        <v>59.47</v>
      </c>
      <c r="BA211">
        <v>264.74</v>
      </c>
      <c r="BB211">
        <v>211.24</v>
      </c>
      <c r="BC211">
        <v>2995.3</v>
      </c>
      <c r="BD211">
        <v>205.45</v>
      </c>
      <c r="BE211">
        <v>74.84</v>
      </c>
      <c r="BF211">
        <v>60.95</v>
      </c>
      <c r="BG211">
        <v>59.95</v>
      </c>
      <c r="BH211">
        <v>575.04999999999995</v>
      </c>
      <c r="BI211">
        <v>60.45</v>
      </c>
      <c r="BJ211">
        <v>640.64</v>
      </c>
      <c r="BK211">
        <v>93.01</v>
      </c>
      <c r="BL211">
        <v>2665</v>
      </c>
      <c r="BM211">
        <v>2263.8000000000002</v>
      </c>
      <c r="BN211">
        <v>468.16</v>
      </c>
      <c r="BO211">
        <v>210.53</v>
      </c>
      <c r="BP211">
        <v>604.28</v>
      </c>
      <c r="BQ211">
        <v>73.14</v>
      </c>
      <c r="BR211">
        <v>39.22</v>
      </c>
      <c r="BS211">
        <v>1523832</v>
      </c>
      <c r="BT211">
        <v>15738.38</v>
      </c>
      <c r="BU211" s="9" t="str">
        <f>WSP[[#This Row],[Tier]]&amp;" - "&amp;DOLLAR(WSP[[#This Row],[United States]],2)&amp;" USD"</f>
        <v>209 - $73.14 USD</v>
      </c>
    </row>
    <row r="212" spans="1:73" x14ac:dyDescent="0.25">
      <c r="A212">
        <v>210</v>
      </c>
      <c r="B212">
        <v>73.489999999999995</v>
      </c>
      <c r="C212">
        <v>5586</v>
      </c>
      <c r="D212">
        <v>541.79999999999995</v>
      </c>
      <c r="E212">
        <v>93.83</v>
      </c>
      <c r="F212">
        <v>61.24</v>
      </c>
      <c r="G212">
        <v>6335</v>
      </c>
      <c r="H212">
        <v>60.74</v>
      </c>
      <c r="I212">
        <v>131.51</v>
      </c>
      <c r="J212">
        <v>91.88</v>
      </c>
      <c r="K212">
        <v>73.489999999999995</v>
      </c>
      <c r="L212">
        <v>43680</v>
      </c>
      <c r="M212">
        <v>288.56</v>
      </c>
      <c r="N212">
        <v>143430</v>
      </c>
      <c r="O212">
        <v>36750</v>
      </c>
      <c r="P212">
        <v>352.8</v>
      </c>
      <c r="Q212">
        <v>62.28</v>
      </c>
      <c r="R212">
        <v>1214.3</v>
      </c>
      <c r="S212">
        <v>375.2</v>
      </c>
      <c r="T212">
        <v>460.25</v>
      </c>
      <c r="U212">
        <v>61.24</v>
      </c>
      <c r="V212">
        <v>59.27</v>
      </c>
      <c r="W212">
        <v>61.24</v>
      </c>
      <c r="X212">
        <v>61.76</v>
      </c>
      <c r="Y212">
        <v>59.75</v>
      </c>
      <c r="Z212">
        <v>709.8</v>
      </c>
      <c r="AA212">
        <v>11569.29</v>
      </c>
      <c r="AB212">
        <v>9554</v>
      </c>
      <c r="AC212">
        <v>2520</v>
      </c>
      <c r="AD212">
        <v>714000</v>
      </c>
      <c r="AE212">
        <v>59.75</v>
      </c>
      <c r="AF212">
        <v>346.5</v>
      </c>
      <c r="AG212">
        <v>60.24</v>
      </c>
      <c r="AH212">
        <v>7350</v>
      </c>
      <c r="AI212">
        <v>10954.3</v>
      </c>
      <c r="AJ212">
        <v>65482</v>
      </c>
      <c r="AK212">
        <v>60.74</v>
      </c>
      <c r="AL212">
        <v>93.33</v>
      </c>
      <c r="AM212">
        <v>60.74</v>
      </c>
      <c r="AN212">
        <v>62.81</v>
      </c>
      <c r="AO212">
        <v>228</v>
      </c>
      <c r="AP212">
        <v>62.28</v>
      </c>
      <c r="AQ212">
        <v>21874.3</v>
      </c>
      <c r="AR212">
        <v>993.3</v>
      </c>
      <c r="AS212">
        <v>60.74</v>
      </c>
      <c r="AT212">
        <v>87.47</v>
      </c>
      <c r="AU212">
        <v>461.44</v>
      </c>
      <c r="AV212">
        <v>6911.8</v>
      </c>
      <c r="AW212">
        <v>198.45</v>
      </c>
      <c r="AX212">
        <v>3079.3</v>
      </c>
      <c r="AY212">
        <v>176.42</v>
      </c>
      <c r="AZ212">
        <v>59.75</v>
      </c>
      <c r="BA212">
        <v>266</v>
      </c>
      <c r="BB212">
        <v>212.26</v>
      </c>
      <c r="BC212">
        <v>3009.3</v>
      </c>
      <c r="BD212">
        <v>205.8</v>
      </c>
      <c r="BE212">
        <v>75.17</v>
      </c>
      <c r="BF212">
        <v>61.24</v>
      </c>
      <c r="BG212">
        <v>60.24</v>
      </c>
      <c r="BH212">
        <v>576.79999999999995</v>
      </c>
      <c r="BI212">
        <v>60.74</v>
      </c>
      <c r="BJ212">
        <v>643.44000000000005</v>
      </c>
      <c r="BK212">
        <v>93.33</v>
      </c>
      <c r="BL212">
        <v>2680</v>
      </c>
      <c r="BM212">
        <v>2274.3000000000002</v>
      </c>
      <c r="BN212">
        <v>470.4</v>
      </c>
      <c r="BO212">
        <v>211.75</v>
      </c>
      <c r="BP212">
        <v>607.25</v>
      </c>
      <c r="BQ212">
        <v>73.489999999999995</v>
      </c>
      <c r="BR212">
        <v>39.369999999999997</v>
      </c>
      <c r="BS212">
        <v>1531124</v>
      </c>
      <c r="BT212">
        <v>15813.7</v>
      </c>
      <c r="BU212" s="9" t="str">
        <f>WSP[[#This Row],[Tier]]&amp;" - "&amp;DOLLAR(WSP[[#This Row],[United States]],2)&amp;" USD"</f>
        <v>210 - $73.49 USD</v>
      </c>
    </row>
    <row r="213" spans="1:73" x14ac:dyDescent="0.25">
      <c r="A213">
        <v>211</v>
      </c>
      <c r="B213">
        <v>73.84</v>
      </c>
      <c r="C213">
        <v>5612.6</v>
      </c>
      <c r="D213">
        <v>543.54999999999995</v>
      </c>
      <c r="E213">
        <v>94.31</v>
      </c>
      <c r="F213">
        <v>61.54</v>
      </c>
      <c r="G213">
        <v>6366.5</v>
      </c>
      <c r="H213">
        <v>61.03</v>
      </c>
      <c r="I213">
        <v>132.13</v>
      </c>
      <c r="J213">
        <v>92.31</v>
      </c>
      <c r="K213">
        <v>73.84</v>
      </c>
      <c r="L213">
        <v>43855</v>
      </c>
      <c r="M213">
        <v>289.93</v>
      </c>
      <c r="N213">
        <v>143780</v>
      </c>
      <c r="O213">
        <v>36925</v>
      </c>
      <c r="P213">
        <v>354.48</v>
      </c>
      <c r="Q213">
        <v>62.58</v>
      </c>
      <c r="R213">
        <v>1220.08</v>
      </c>
      <c r="S213">
        <v>376.6</v>
      </c>
      <c r="T213">
        <v>462.53</v>
      </c>
      <c r="U213">
        <v>61.54</v>
      </c>
      <c r="V213">
        <v>59.55</v>
      </c>
      <c r="W213">
        <v>61.54</v>
      </c>
      <c r="X213">
        <v>62.05</v>
      </c>
      <c r="Y213">
        <v>60.03</v>
      </c>
      <c r="Z213">
        <v>714.35</v>
      </c>
      <c r="AA213">
        <v>11624.41</v>
      </c>
      <c r="AB213">
        <v>9600</v>
      </c>
      <c r="AC213">
        <v>2527</v>
      </c>
      <c r="AD213">
        <v>717500</v>
      </c>
      <c r="AE213">
        <v>60.03</v>
      </c>
      <c r="AF213">
        <v>348.25</v>
      </c>
      <c r="AG213">
        <v>60.53</v>
      </c>
      <c r="AH213">
        <v>7406</v>
      </c>
      <c r="AI213">
        <v>11006.8</v>
      </c>
      <c r="AJ213">
        <v>65800</v>
      </c>
      <c r="AK213">
        <v>61.03</v>
      </c>
      <c r="AL213">
        <v>93.66</v>
      </c>
      <c r="AM213">
        <v>61.03</v>
      </c>
      <c r="AN213">
        <v>63.11</v>
      </c>
      <c r="AO213">
        <v>229</v>
      </c>
      <c r="AP213">
        <v>62.58</v>
      </c>
      <c r="AQ213">
        <v>21979.3</v>
      </c>
      <c r="AR213">
        <v>998.2</v>
      </c>
      <c r="AS213">
        <v>61.03</v>
      </c>
      <c r="AT213">
        <v>87.82</v>
      </c>
      <c r="AU213">
        <v>462.84</v>
      </c>
      <c r="AV213">
        <v>6945.05</v>
      </c>
      <c r="AW213">
        <v>199.4</v>
      </c>
      <c r="AX213">
        <v>3093.3</v>
      </c>
      <c r="AY213">
        <v>176.99</v>
      </c>
      <c r="AZ213">
        <v>60.03</v>
      </c>
      <c r="BA213">
        <v>267.26</v>
      </c>
      <c r="BB213">
        <v>213.27</v>
      </c>
      <c r="BC213">
        <v>3023.3</v>
      </c>
      <c r="BD213">
        <v>206.15</v>
      </c>
      <c r="BE213">
        <v>75.5</v>
      </c>
      <c r="BF213">
        <v>61.54</v>
      </c>
      <c r="BG213">
        <v>60.53</v>
      </c>
      <c r="BH213">
        <v>578.54999999999995</v>
      </c>
      <c r="BI213">
        <v>61.03</v>
      </c>
      <c r="BJ213">
        <v>646.24</v>
      </c>
      <c r="BK213">
        <v>93.66</v>
      </c>
      <c r="BL213">
        <v>2695</v>
      </c>
      <c r="BM213">
        <v>2284.8000000000002</v>
      </c>
      <c r="BN213">
        <v>472.64</v>
      </c>
      <c r="BO213">
        <v>212.98</v>
      </c>
      <c r="BP213">
        <v>610.23</v>
      </c>
      <c r="BQ213">
        <v>73.84</v>
      </c>
      <c r="BR213">
        <v>39.520000000000003</v>
      </c>
      <c r="BS213">
        <v>1538416</v>
      </c>
      <c r="BT213">
        <v>15889.02</v>
      </c>
      <c r="BU213" s="9" t="str">
        <f>WSP[[#This Row],[Tier]]&amp;" - "&amp;DOLLAR(WSP[[#This Row],[United States]],2)&amp;" USD"</f>
        <v>211 - $73.84 USD</v>
      </c>
    </row>
    <row r="214" spans="1:73" x14ac:dyDescent="0.25">
      <c r="A214">
        <v>212</v>
      </c>
      <c r="B214">
        <v>74.19</v>
      </c>
      <c r="C214">
        <v>5639.2</v>
      </c>
      <c r="D214">
        <v>545.29999999999995</v>
      </c>
      <c r="E214">
        <v>94.79</v>
      </c>
      <c r="F214">
        <v>61.83</v>
      </c>
      <c r="G214">
        <v>6398</v>
      </c>
      <c r="H214">
        <v>61.32</v>
      </c>
      <c r="I214">
        <v>132.76</v>
      </c>
      <c r="J214">
        <v>92.75</v>
      </c>
      <c r="K214">
        <v>74.19</v>
      </c>
      <c r="L214">
        <v>44030</v>
      </c>
      <c r="M214">
        <v>291.31</v>
      </c>
      <c r="N214">
        <v>144130</v>
      </c>
      <c r="O214">
        <v>37100</v>
      </c>
      <c r="P214">
        <v>356.16</v>
      </c>
      <c r="Q214">
        <v>62.88</v>
      </c>
      <c r="R214">
        <v>1225.8699999999999</v>
      </c>
      <c r="S214">
        <v>378</v>
      </c>
      <c r="T214">
        <v>464.8</v>
      </c>
      <c r="U214">
        <v>61.83</v>
      </c>
      <c r="V214">
        <v>59.83</v>
      </c>
      <c r="W214">
        <v>61.83</v>
      </c>
      <c r="X214">
        <v>62.35</v>
      </c>
      <c r="Y214">
        <v>60.32</v>
      </c>
      <c r="Z214">
        <v>718.9</v>
      </c>
      <c r="AA214">
        <v>11679.53</v>
      </c>
      <c r="AB214">
        <v>9645</v>
      </c>
      <c r="AC214">
        <v>2534</v>
      </c>
      <c r="AD214">
        <v>721000</v>
      </c>
      <c r="AE214">
        <v>60.32</v>
      </c>
      <c r="AF214">
        <v>350</v>
      </c>
      <c r="AG214">
        <v>60.81</v>
      </c>
      <c r="AH214">
        <v>7420</v>
      </c>
      <c r="AI214">
        <v>11059.3</v>
      </c>
      <c r="AJ214">
        <v>66118</v>
      </c>
      <c r="AK214">
        <v>61.32</v>
      </c>
      <c r="AL214">
        <v>93.98</v>
      </c>
      <c r="AM214">
        <v>61.32</v>
      </c>
      <c r="AN214">
        <v>63.41</v>
      </c>
      <c r="AO214">
        <v>230</v>
      </c>
      <c r="AP214">
        <v>62.88</v>
      </c>
      <c r="AQ214">
        <v>22084.3</v>
      </c>
      <c r="AR214">
        <v>1003.1</v>
      </c>
      <c r="AS214">
        <v>61.32</v>
      </c>
      <c r="AT214">
        <v>88.17</v>
      </c>
      <c r="AU214">
        <v>464.24</v>
      </c>
      <c r="AV214">
        <v>6978.3</v>
      </c>
      <c r="AW214">
        <v>200.34</v>
      </c>
      <c r="AX214">
        <v>3107.3</v>
      </c>
      <c r="AY214">
        <v>177.56</v>
      </c>
      <c r="AZ214">
        <v>60.32</v>
      </c>
      <c r="BA214">
        <v>268.52</v>
      </c>
      <c r="BB214">
        <v>214.29</v>
      </c>
      <c r="BC214">
        <v>3037.3</v>
      </c>
      <c r="BD214">
        <v>206.5</v>
      </c>
      <c r="BE214">
        <v>75.819999999999993</v>
      </c>
      <c r="BF214">
        <v>61.83</v>
      </c>
      <c r="BG214">
        <v>60.81</v>
      </c>
      <c r="BH214">
        <v>580.29999999999995</v>
      </c>
      <c r="BI214">
        <v>61.32</v>
      </c>
      <c r="BJ214">
        <v>649.04</v>
      </c>
      <c r="BK214">
        <v>93.98</v>
      </c>
      <c r="BL214">
        <v>2711</v>
      </c>
      <c r="BM214">
        <v>2295.3000000000002</v>
      </c>
      <c r="BN214">
        <v>474.88</v>
      </c>
      <c r="BO214">
        <v>214.2</v>
      </c>
      <c r="BP214">
        <v>613.20000000000005</v>
      </c>
      <c r="BQ214">
        <v>74.19</v>
      </c>
      <c r="BR214">
        <v>39.659999999999997</v>
      </c>
      <c r="BS214">
        <v>1545708</v>
      </c>
      <c r="BT214">
        <v>15964.34</v>
      </c>
      <c r="BU214" s="9" t="str">
        <f>WSP[[#This Row],[Tier]]&amp;" - "&amp;DOLLAR(WSP[[#This Row],[United States]],2)&amp;" USD"</f>
        <v>212 - $74.19 USD</v>
      </c>
    </row>
    <row r="215" spans="1:73" x14ac:dyDescent="0.25">
      <c r="A215">
        <v>213</v>
      </c>
      <c r="B215">
        <v>74.540000000000006</v>
      </c>
      <c r="C215">
        <v>5665.8</v>
      </c>
      <c r="D215">
        <v>547.04999999999995</v>
      </c>
      <c r="E215">
        <v>95.26</v>
      </c>
      <c r="F215">
        <v>62.12</v>
      </c>
      <c r="G215">
        <v>6429.5</v>
      </c>
      <c r="H215">
        <v>61.61</v>
      </c>
      <c r="I215">
        <v>133.38999999999999</v>
      </c>
      <c r="J215">
        <v>93.19</v>
      </c>
      <c r="K215">
        <v>74.540000000000006</v>
      </c>
      <c r="L215">
        <v>44205</v>
      </c>
      <c r="M215">
        <v>292.69</v>
      </c>
      <c r="N215">
        <v>144480</v>
      </c>
      <c r="O215">
        <v>37275</v>
      </c>
      <c r="P215">
        <v>357.84</v>
      </c>
      <c r="Q215">
        <v>63.17</v>
      </c>
      <c r="R215">
        <v>1231.6500000000001</v>
      </c>
      <c r="S215">
        <v>379.4</v>
      </c>
      <c r="T215">
        <v>467.08</v>
      </c>
      <c r="U215">
        <v>62.12</v>
      </c>
      <c r="V215">
        <v>60.12</v>
      </c>
      <c r="W215">
        <v>62.12</v>
      </c>
      <c r="X215">
        <v>62.64</v>
      </c>
      <c r="Y215">
        <v>60.6</v>
      </c>
      <c r="Z215">
        <v>723.45</v>
      </c>
      <c r="AA215">
        <v>11734.65</v>
      </c>
      <c r="AB215">
        <v>9691</v>
      </c>
      <c r="AC215">
        <v>2541</v>
      </c>
      <c r="AD215">
        <v>724500</v>
      </c>
      <c r="AE215">
        <v>60.6</v>
      </c>
      <c r="AF215">
        <v>351.75</v>
      </c>
      <c r="AG215">
        <v>61.1</v>
      </c>
      <c r="AH215">
        <v>7476</v>
      </c>
      <c r="AI215">
        <v>11111.8</v>
      </c>
      <c r="AJ215">
        <v>66436</v>
      </c>
      <c r="AK215">
        <v>61.61</v>
      </c>
      <c r="AL215">
        <v>94.31</v>
      </c>
      <c r="AM215">
        <v>61.61</v>
      </c>
      <c r="AN215">
        <v>63.71</v>
      </c>
      <c r="AO215">
        <v>231</v>
      </c>
      <c r="AP215">
        <v>63.17</v>
      </c>
      <c r="AQ215">
        <v>22189.3</v>
      </c>
      <c r="AR215">
        <v>1008</v>
      </c>
      <c r="AS215">
        <v>61.61</v>
      </c>
      <c r="AT215">
        <v>88.52</v>
      </c>
      <c r="AU215">
        <v>465.64</v>
      </c>
      <c r="AV215">
        <v>7011.55</v>
      </c>
      <c r="AW215">
        <v>201.29</v>
      </c>
      <c r="AX215">
        <v>3121.3</v>
      </c>
      <c r="AY215">
        <v>178.12</v>
      </c>
      <c r="AZ215">
        <v>60.6</v>
      </c>
      <c r="BA215">
        <v>269.77999999999997</v>
      </c>
      <c r="BB215">
        <v>215.31</v>
      </c>
      <c r="BC215">
        <v>3051.3</v>
      </c>
      <c r="BD215">
        <v>206.85</v>
      </c>
      <c r="BE215">
        <v>76.150000000000006</v>
      </c>
      <c r="BF215">
        <v>62.12</v>
      </c>
      <c r="BG215">
        <v>61.1</v>
      </c>
      <c r="BH215">
        <v>582.04999999999995</v>
      </c>
      <c r="BI215">
        <v>61.61</v>
      </c>
      <c r="BJ215">
        <v>651.84</v>
      </c>
      <c r="BK215">
        <v>94.31</v>
      </c>
      <c r="BL215">
        <v>2726</v>
      </c>
      <c r="BM215">
        <v>2305.8000000000002</v>
      </c>
      <c r="BN215">
        <v>477.12</v>
      </c>
      <c r="BO215">
        <v>215.43</v>
      </c>
      <c r="BP215">
        <v>616.17999999999995</v>
      </c>
      <c r="BQ215">
        <v>74.540000000000006</v>
      </c>
      <c r="BR215">
        <v>39.81</v>
      </c>
      <c r="BS215">
        <v>1553000</v>
      </c>
      <c r="BT215">
        <v>16039.66</v>
      </c>
      <c r="BU215" s="9" t="str">
        <f>WSP[[#This Row],[Tier]]&amp;" - "&amp;DOLLAR(WSP[[#This Row],[United States]],2)&amp;" USD"</f>
        <v>213 - $74.54 USD</v>
      </c>
    </row>
    <row r="216" spans="1:73" x14ac:dyDescent="0.25">
      <c r="A216">
        <v>214</v>
      </c>
      <c r="B216">
        <v>74.89</v>
      </c>
      <c r="C216">
        <v>5692.4</v>
      </c>
      <c r="D216">
        <v>548.79999999999995</v>
      </c>
      <c r="E216">
        <v>95.74</v>
      </c>
      <c r="F216">
        <v>62.41</v>
      </c>
      <c r="G216">
        <v>6461</v>
      </c>
      <c r="H216">
        <v>61.9</v>
      </c>
      <c r="I216">
        <v>134.02000000000001</v>
      </c>
      <c r="J216">
        <v>93.63</v>
      </c>
      <c r="K216">
        <v>74.89</v>
      </c>
      <c r="L216">
        <v>44380</v>
      </c>
      <c r="M216">
        <v>294.07</v>
      </c>
      <c r="N216">
        <v>144830</v>
      </c>
      <c r="O216">
        <v>37450</v>
      </c>
      <c r="P216">
        <v>359.52</v>
      </c>
      <c r="Q216">
        <v>63.47</v>
      </c>
      <c r="R216">
        <v>1237.44</v>
      </c>
      <c r="S216">
        <v>380.8</v>
      </c>
      <c r="T216">
        <v>469.35</v>
      </c>
      <c r="U216">
        <v>62.41</v>
      </c>
      <c r="V216">
        <v>60.4</v>
      </c>
      <c r="W216">
        <v>62.41</v>
      </c>
      <c r="X216">
        <v>62.94</v>
      </c>
      <c r="Y216">
        <v>60.89</v>
      </c>
      <c r="Z216">
        <v>728</v>
      </c>
      <c r="AA216">
        <v>11789.76</v>
      </c>
      <c r="AB216">
        <v>9736</v>
      </c>
      <c r="AC216">
        <v>2548</v>
      </c>
      <c r="AD216">
        <v>728000</v>
      </c>
      <c r="AE216">
        <v>60.89</v>
      </c>
      <c r="AF216">
        <v>353.5</v>
      </c>
      <c r="AG216">
        <v>61.39</v>
      </c>
      <c r="AH216">
        <v>7490</v>
      </c>
      <c r="AI216">
        <v>11164.3</v>
      </c>
      <c r="AJ216">
        <v>66755</v>
      </c>
      <c r="AK216">
        <v>61.9</v>
      </c>
      <c r="AL216">
        <v>94.63</v>
      </c>
      <c r="AM216">
        <v>61.9</v>
      </c>
      <c r="AN216">
        <v>64.010000000000005</v>
      </c>
      <c r="AO216">
        <v>232</v>
      </c>
      <c r="AP216">
        <v>63.47</v>
      </c>
      <c r="AQ216">
        <v>22294.3</v>
      </c>
      <c r="AR216">
        <v>1012.9</v>
      </c>
      <c r="AS216">
        <v>61.9</v>
      </c>
      <c r="AT216">
        <v>88.87</v>
      </c>
      <c r="AU216">
        <v>467.04</v>
      </c>
      <c r="AV216">
        <v>7044.8</v>
      </c>
      <c r="AW216">
        <v>202.23</v>
      </c>
      <c r="AX216">
        <v>3135.3</v>
      </c>
      <c r="AY216">
        <v>178.69</v>
      </c>
      <c r="AZ216">
        <v>60.89</v>
      </c>
      <c r="BA216">
        <v>271.04000000000002</v>
      </c>
      <c r="BB216">
        <v>216.32</v>
      </c>
      <c r="BC216">
        <v>3065.3</v>
      </c>
      <c r="BD216">
        <v>207.2</v>
      </c>
      <c r="BE216">
        <v>76.48</v>
      </c>
      <c r="BF216">
        <v>62.41</v>
      </c>
      <c r="BG216">
        <v>61.39</v>
      </c>
      <c r="BH216">
        <v>583.79999999999995</v>
      </c>
      <c r="BI216">
        <v>61.9</v>
      </c>
      <c r="BJ216">
        <v>654.64</v>
      </c>
      <c r="BK216">
        <v>94.63</v>
      </c>
      <c r="BL216">
        <v>2741</v>
      </c>
      <c r="BM216">
        <v>2316.3000000000002</v>
      </c>
      <c r="BN216">
        <v>479.36</v>
      </c>
      <c r="BO216">
        <v>216.65</v>
      </c>
      <c r="BP216">
        <v>619.15</v>
      </c>
      <c r="BQ216">
        <v>74.89</v>
      </c>
      <c r="BR216">
        <v>39.950000000000003</v>
      </c>
      <c r="BS216">
        <v>1560292</v>
      </c>
      <c r="BT216">
        <v>16114.98</v>
      </c>
      <c r="BU216" s="9" t="str">
        <f>WSP[[#This Row],[Tier]]&amp;" - "&amp;DOLLAR(WSP[[#This Row],[United States]],2)&amp;" USD"</f>
        <v>214 - $74.89 USD</v>
      </c>
    </row>
    <row r="217" spans="1:73" x14ac:dyDescent="0.25">
      <c r="A217">
        <v>215</v>
      </c>
      <c r="B217">
        <v>75.239999999999995</v>
      </c>
      <c r="C217">
        <v>5719</v>
      </c>
      <c r="D217">
        <v>550.54999999999995</v>
      </c>
      <c r="E217">
        <v>96.22</v>
      </c>
      <c r="F217">
        <v>62.7</v>
      </c>
      <c r="G217">
        <v>6492.5</v>
      </c>
      <c r="H217">
        <v>62.18</v>
      </c>
      <c r="I217">
        <v>134.65</v>
      </c>
      <c r="J217">
        <v>94.06</v>
      </c>
      <c r="K217">
        <v>75.239999999999995</v>
      </c>
      <c r="L217">
        <v>44555</v>
      </c>
      <c r="M217">
        <v>295.44</v>
      </c>
      <c r="N217">
        <v>145180</v>
      </c>
      <c r="O217">
        <v>37625</v>
      </c>
      <c r="P217">
        <v>361.2</v>
      </c>
      <c r="Q217">
        <v>63.77</v>
      </c>
      <c r="R217">
        <v>1243.22</v>
      </c>
      <c r="S217">
        <v>382.2</v>
      </c>
      <c r="T217">
        <v>471.63</v>
      </c>
      <c r="U217">
        <v>62.7</v>
      </c>
      <c r="V217">
        <v>60.68</v>
      </c>
      <c r="W217">
        <v>62.7</v>
      </c>
      <c r="X217">
        <v>63.23</v>
      </c>
      <c r="Y217">
        <v>61.17</v>
      </c>
      <c r="Z217">
        <v>732.55</v>
      </c>
      <c r="AA217">
        <v>11844.88</v>
      </c>
      <c r="AB217">
        <v>9782</v>
      </c>
      <c r="AC217">
        <v>2555</v>
      </c>
      <c r="AD217">
        <v>731500</v>
      </c>
      <c r="AE217">
        <v>61.17</v>
      </c>
      <c r="AF217">
        <v>355.25</v>
      </c>
      <c r="AG217">
        <v>61.67</v>
      </c>
      <c r="AH217">
        <v>7546</v>
      </c>
      <c r="AI217">
        <v>11216.8</v>
      </c>
      <c r="AJ217">
        <v>67073</v>
      </c>
      <c r="AK217">
        <v>62.18</v>
      </c>
      <c r="AL217">
        <v>94.95</v>
      </c>
      <c r="AM217">
        <v>62.18</v>
      </c>
      <c r="AN217">
        <v>64.31</v>
      </c>
      <c r="AO217">
        <v>233</v>
      </c>
      <c r="AP217">
        <v>63.77</v>
      </c>
      <c r="AQ217">
        <v>22399.3</v>
      </c>
      <c r="AR217">
        <v>1017.8</v>
      </c>
      <c r="AS217">
        <v>62.18</v>
      </c>
      <c r="AT217">
        <v>89.22</v>
      </c>
      <c r="AU217">
        <v>468.44</v>
      </c>
      <c r="AV217">
        <v>7078.05</v>
      </c>
      <c r="AW217">
        <v>203.18</v>
      </c>
      <c r="AX217">
        <v>3149.3</v>
      </c>
      <c r="AY217">
        <v>179.26</v>
      </c>
      <c r="AZ217">
        <v>61.17</v>
      </c>
      <c r="BA217">
        <v>272.3</v>
      </c>
      <c r="BB217">
        <v>217.34</v>
      </c>
      <c r="BC217">
        <v>3079.3</v>
      </c>
      <c r="BD217">
        <v>207.55</v>
      </c>
      <c r="BE217">
        <v>76.8</v>
      </c>
      <c r="BF217">
        <v>62.7</v>
      </c>
      <c r="BG217">
        <v>61.67</v>
      </c>
      <c r="BH217">
        <v>585.54999999999995</v>
      </c>
      <c r="BI217">
        <v>62.18</v>
      </c>
      <c r="BJ217">
        <v>657.44</v>
      </c>
      <c r="BK217">
        <v>94.95</v>
      </c>
      <c r="BL217">
        <v>2757</v>
      </c>
      <c r="BM217">
        <v>2326.8000000000002</v>
      </c>
      <c r="BN217">
        <v>481.6</v>
      </c>
      <c r="BO217">
        <v>217.88</v>
      </c>
      <c r="BP217">
        <v>622.13</v>
      </c>
      <c r="BQ217">
        <v>75.239999999999995</v>
      </c>
      <c r="BR217">
        <v>40.1</v>
      </c>
      <c r="BS217">
        <v>1567584</v>
      </c>
      <c r="BT217">
        <v>16190.3</v>
      </c>
      <c r="BU217" s="9" t="str">
        <f>WSP[[#This Row],[Tier]]&amp;" - "&amp;DOLLAR(WSP[[#This Row],[United States]],2)&amp;" USD"</f>
        <v>215 - $75.24 USD</v>
      </c>
    </row>
    <row r="218" spans="1:73" x14ac:dyDescent="0.25">
      <c r="A218">
        <v>216</v>
      </c>
      <c r="B218">
        <v>75.59</v>
      </c>
      <c r="C218">
        <v>5745.6</v>
      </c>
      <c r="D218">
        <v>552.29999999999995</v>
      </c>
      <c r="E218">
        <v>96.7</v>
      </c>
      <c r="F218">
        <v>62.99</v>
      </c>
      <c r="G218">
        <v>6524</v>
      </c>
      <c r="H218">
        <v>62.47</v>
      </c>
      <c r="I218">
        <v>135.28</v>
      </c>
      <c r="J218">
        <v>94.5</v>
      </c>
      <c r="K218">
        <v>75.59</v>
      </c>
      <c r="L218">
        <v>44730</v>
      </c>
      <c r="M218">
        <v>296.82</v>
      </c>
      <c r="N218">
        <v>145530</v>
      </c>
      <c r="O218">
        <v>37800</v>
      </c>
      <c r="P218">
        <v>362.88</v>
      </c>
      <c r="Q218">
        <v>64.06</v>
      </c>
      <c r="R218">
        <v>1249.01</v>
      </c>
      <c r="S218">
        <v>383.6</v>
      </c>
      <c r="T218">
        <v>473.9</v>
      </c>
      <c r="U218">
        <v>62.99</v>
      </c>
      <c r="V218">
        <v>60.96</v>
      </c>
      <c r="W218">
        <v>62.99</v>
      </c>
      <c r="X218">
        <v>63.52</v>
      </c>
      <c r="Y218">
        <v>61.46</v>
      </c>
      <c r="Z218">
        <v>737.1</v>
      </c>
      <c r="AA218">
        <v>11900</v>
      </c>
      <c r="AB218">
        <v>9827</v>
      </c>
      <c r="AC218">
        <v>2562</v>
      </c>
      <c r="AD218">
        <v>735000</v>
      </c>
      <c r="AE218">
        <v>61.46</v>
      </c>
      <c r="AF218">
        <v>357</v>
      </c>
      <c r="AG218">
        <v>61.96</v>
      </c>
      <c r="AH218">
        <v>7560</v>
      </c>
      <c r="AI218">
        <v>11269.3</v>
      </c>
      <c r="AJ218">
        <v>67391</v>
      </c>
      <c r="AK218">
        <v>62.47</v>
      </c>
      <c r="AL218">
        <v>95.28</v>
      </c>
      <c r="AM218">
        <v>62.47</v>
      </c>
      <c r="AN218">
        <v>64.61</v>
      </c>
      <c r="AO218">
        <v>234</v>
      </c>
      <c r="AP218">
        <v>64.06</v>
      </c>
      <c r="AQ218">
        <v>22504.3</v>
      </c>
      <c r="AR218">
        <v>1022.7</v>
      </c>
      <c r="AS218">
        <v>62.47</v>
      </c>
      <c r="AT218">
        <v>89.57</v>
      </c>
      <c r="AU218">
        <v>469.84</v>
      </c>
      <c r="AV218">
        <v>7111.3</v>
      </c>
      <c r="AW218">
        <v>204.12</v>
      </c>
      <c r="AX218">
        <v>3163.3</v>
      </c>
      <c r="AY218">
        <v>179.83</v>
      </c>
      <c r="AZ218">
        <v>61.46</v>
      </c>
      <c r="BA218">
        <v>273.56</v>
      </c>
      <c r="BB218">
        <v>218.35</v>
      </c>
      <c r="BC218">
        <v>3093.3</v>
      </c>
      <c r="BD218">
        <v>207.9</v>
      </c>
      <c r="BE218">
        <v>77.13</v>
      </c>
      <c r="BF218">
        <v>62.99</v>
      </c>
      <c r="BG218">
        <v>61.96</v>
      </c>
      <c r="BH218">
        <v>587.29999999999995</v>
      </c>
      <c r="BI218">
        <v>62.47</v>
      </c>
      <c r="BJ218">
        <v>660.24</v>
      </c>
      <c r="BK218">
        <v>95.28</v>
      </c>
      <c r="BL218">
        <v>2772</v>
      </c>
      <c r="BM218">
        <v>2337.3000000000002</v>
      </c>
      <c r="BN218">
        <v>483.84</v>
      </c>
      <c r="BO218">
        <v>219.1</v>
      </c>
      <c r="BP218">
        <v>625.1</v>
      </c>
      <c r="BQ218">
        <v>75.59</v>
      </c>
      <c r="BR218">
        <v>40.24</v>
      </c>
      <c r="BS218">
        <v>1574875</v>
      </c>
      <c r="BT218">
        <v>16265.62</v>
      </c>
      <c r="BU218" s="9" t="str">
        <f>WSP[[#This Row],[Tier]]&amp;" - "&amp;DOLLAR(WSP[[#This Row],[United States]],2)&amp;" USD"</f>
        <v>216 - $75.59 USD</v>
      </c>
    </row>
    <row r="219" spans="1:73" x14ac:dyDescent="0.25">
      <c r="A219">
        <v>217</v>
      </c>
      <c r="B219">
        <v>75.94</v>
      </c>
      <c r="C219">
        <v>5772.2</v>
      </c>
      <c r="D219">
        <v>554.04999999999995</v>
      </c>
      <c r="E219">
        <v>97.17</v>
      </c>
      <c r="F219">
        <v>63.29</v>
      </c>
      <c r="G219">
        <v>6555.5</v>
      </c>
      <c r="H219">
        <v>62.76</v>
      </c>
      <c r="I219">
        <v>135.91</v>
      </c>
      <c r="J219">
        <v>94.94</v>
      </c>
      <c r="K219">
        <v>75.94</v>
      </c>
      <c r="L219">
        <v>44905</v>
      </c>
      <c r="M219">
        <v>298.2</v>
      </c>
      <c r="N219">
        <v>145880</v>
      </c>
      <c r="O219">
        <v>37975</v>
      </c>
      <c r="P219">
        <v>364.56</v>
      </c>
      <c r="Q219">
        <v>64.36</v>
      </c>
      <c r="R219">
        <v>1254.79</v>
      </c>
      <c r="S219">
        <v>385</v>
      </c>
      <c r="T219">
        <v>476.18</v>
      </c>
      <c r="U219">
        <v>63.29</v>
      </c>
      <c r="V219">
        <v>61.24</v>
      </c>
      <c r="W219">
        <v>63.29</v>
      </c>
      <c r="X219">
        <v>63.82</v>
      </c>
      <c r="Y219">
        <v>61.74</v>
      </c>
      <c r="Z219">
        <v>741.65</v>
      </c>
      <c r="AA219">
        <v>11955.12</v>
      </c>
      <c r="AB219">
        <v>9873</v>
      </c>
      <c r="AC219">
        <v>2569</v>
      </c>
      <c r="AD219">
        <v>738500</v>
      </c>
      <c r="AE219">
        <v>61.74</v>
      </c>
      <c r="AF219">
        <v>358.75</v>
      </c>
      <c r="AG219">
        <v>62.25</v>
      </c>
      <c r="AH219">
        <v>7616</v>
      </c>
      <c r="AI219">
        <v>11321.8</v>
      </c>
      <c r="AJ219">
        <v>67709</v>
      </c>
      <c r="AK219">
        <v>62.76</v>
      </c>
      <c r="AL219">
        <v>95.6</v>
      </c>
      <c r="AM219">
        <v>62.76</v>
      </c>
      <c r="AN219">
        <v>64.91</v>
      </c>
      <c r="AO219">
        <v>235</v>
      </c>
      <c r="AP219">
        <v>64.36</v>
      </c>
      <c r="AQ219">
        <v>22609.3</v>
      </c>
      <c r="AR219">
        <v>1027.5999999999999</v>
      </c>
      <c r="AS219">
        <v>62.76</v>
      </c>
      <c r="AT219">
        <v>89.92</v>
      </c>
      <c r="AU219">
        <v>471.24</v>
      </c>
      <c r="AV219">
        <v>7144.55</v>
      </c>
      <c r="AW219">
        <v>205.07</v>
      </c>
      <c r="AX219">
        <v>3177.3</v>
      </c>
      <c r="AY219">
        <v>180.4</v>
      </c>
      <c r="AZ219">
        <v>61.74</v>
      </c>
      <c r="BA219">
        <v>274.82</v>
      </c>
      <c r="BB219">
        <v>219.37</v>
      </c>
      <c r="BC219">
        <v>3107.3</v>
      </c>
      <c r="BD219">
        <v>208.25</v>
      </c>
      <c r="BE219">
        <v>77.459999999999994</v>
      </c>
      <c r="BF219">
        <v>63.29</v>
      </c>
      <c r="BG219">
        <v>62.25</v>
      </c>
      <c r="BH219">
        <v>589.04999999999995</v>
      </c>
      <c r="BI219">
        <v>62.76</v>
      </c>
      <c r="BJ219">
        <v>663.04</v>
      </c>
      <c r="BK219">
        <v>95.6</v>
      </c>
      <c r="BL219">
        <v>2787</v>
      </c>
      <c r="BM219">
        <v>2347.8000000000002</v>
      </c>
      <c r="BN219">
        <v>486.08</v>
      </c>
      <c r="BO219">
        <v>220.33</v>
      </c>
      <c r="BP219">
        <v>628.08000000000004</v>
      </c>
      <c r="BQ219">
        <v>75.94</v>
      </c>
      <c r="BR219">
        <v>40.39</v>
      </c>
      <c r="BS219">
        <v>1582167</v>
      </c>
      <c r="BT219">
        <v>16340.94</v>
      </c>
      <c r="BU219" s="9" t="str">
        <f>WSP[[#This Row],[Tier]]&amp;" - "&amp;DOLLAR(WSP[[#This Row],[United States]],2)&amp;" USD"</f>
        <v>217 - $75.94 USD</v>
      </c>
    </row>
    <row r="220" spans="1:73" x14ac:dyDescent="0.25">
      <c r="A220">
        <v>218</v>
      </c>
      <c r="B220">
        <v>76.290000000000006</v>
      </c>
      <c r="C220">
        <v>5798.8</v>
      </c>
      <c r="D220">
        <v>555.79999999999995</v>
      </c>
      <c r="E220">
        <v>97.65</v>
      </c>
      <c r="F220">
        <v>63.58</v>
      </c>
      <c r="G220">
        <v>6587</v>
      </c>
      <c r="H220">
        <v>63.05</v>
      </c>
      <c r="I220">
        <v>136.54</v>
      </c>
      <c r="J220">
        <v>95.38</v>
      </c>
      <c r="K220">
        <v>76.290000000000006</v>
      </c>
      <c r="L220">
        <v>45080</v>
      </c>
      <c r="M220">
        <v>299.58</v>
      </c>
      <c r="N220">
        <v>146230</v>
      </c>
      <c r="O220">
        <v>38150</v>
      </c>
      <c r="P220">
        <v>366.24</v>
      </c>
      <c r="Q220">
        <v>64.66</v>
      </c>
      <c r="R220">
        <v>1260.58</v>
      </c>
      <c r="S220">
        <v>386.4</v>
      </c>
      <c r="T220">
        <v>478.45</v>
      </c>
      <c r="U220">
        <v>63.58</v>
      </c>
      <c r="V220">
        <v>61.53</v>
      </c>
      <c r="W220">
        <v>63.58</v>
      </c>
      <c r="X220">
        <v>64.11</v>
      </c>
      <c r="Y220">
        <v>62.03</v>
      </c>
      <c r="Z220">
        <v>746.2</v>
      </c>
      <c r="AA220">
        <v>12010.24</v>
      </c>
      <c r="AB220">
        <v>9918</v>
      </c>
      <c r="AC220">
        <v>2576</v>
      </c>
      <c r="AD220">
        <v>742000</v>
      </c>
      <c r="AE220">
        <v>62.03</v>
      </c>
      <c r="AF220">
        <v>360.5</v>
      </c>
      <c r="AG220">
        <v>62.54</v>
      </c>
      <c r="AH220">
        <v>7630</v>
      </c>
      <c r="AI220">
        <v>11374.3</v>
      </c>
      <c r="AJ220">
        <v>68027</v>
      </c>
      <c r="AK220">
        <v>63.05</v>
      </c>
      <c r="AL220">
        <v>95.93</v>
      </c>
      <c r="AM220">
        <v>63.05</v>
      </c>
      <c r="AN220">
        <v>65.209999999999994</v>
      </c>
      <c r="AO220">
        <v>236</v>
      </c>
      <c r="AP220">
        <v>64.66</v>
      </c>
      <c r="AQ220">
        <v>22714.3</v>
      </c>
      <c r="AR220">
        <v>1032.5</v>
      </c>
      <c r="AS220">
        <v>63.05</v>
      </c>
      <c r="AT220">
        <v>90.27</v>
      </c>
      <c r="AU220">
        <v>472.64</v>
      </c>
      <c r="AV220">
        <v>7177.8</v>
      </c>
      <c r="AW220">
        <v>206.01</v>
      </c>
      <c r="AX220">
        <v>3191.3</v>
      </c>
      <c r="AY220">
        <v>180.97</v>
      </c>
      <c r="AZ220">
        <v>62.03</v>
      </c>
      <c r="BA220">
        <v>276.08</v>
      </c>
      <c r="BB220">
        <v>220.39</v>
      </c>
      <c r="BC220">
        <v>3121.3</v>
      </c>
      <c r="BD220">
        <v>208.6</v>
      </c>
      <c r="BE220">
        <v>77.790000000000006</v>
      </c>
      <c r="BF220">
        <v>63.58</v>
      </c>
      <c r="BG220">
        <v>62.54</v>
      </c>
      <c r="BH220">
        <v>590.79999999999995</v>
      </c>
      <c r="BI220">
        <v>63.05</v>
      </c>
      <c r="BJ220">
        <v>665.84</v>
      </c>
      <c r="BK220">
        <v>95.93</v>
      </c>
      <c r="BL220">
        <v>2803</v>
      </c>
      <c r="BM220">
        <v>2358.3000000000002</v>
      </c>
      <c r="BN220">
        <v>488.32</v>
      </c>
      <c r="BO220">
        <v>221.55</v>
      </c>
      <c r="BP220">
        <v>631.04999999999995</v>
      </c>
      <c r="BQ220">
        <v>76.290000000000006</v>
      </c>
      <c r="BR220">
        <v>40.54</v>
      </c>
      <c r="BS220">
        <v>1589459</v>
      </c>
      <c r="BT220">
        <v>16416.259999999998</v>
      </c>
      <c r="BU220" s="9" t="str">
        <f>WSP[[#This Row],[Tier]]&amp;" - "&amp;DOLLAR(WSP[[#This Row],[United States]],2)&amp;" USD"</f>
        <v>218 - $76.29 USD</v>
      </c>
    </row>
    <row r="221" spans="1:73" x14ac:dyDescent="0.25">
      <c r="A221">
        <v>219</v>
      </c>
      <c r="B221">
        <v>76.64</v>
      </c>
      <c r="C221">
        <v>5825.4</v>
      </c>
      <c r="D221">
        <v>557.54999999999995</v>
      </c>
      <c r="E221">
        <v>98.13</v>
      </c>
      <c r="F221">
        <v>63.87</v>
      </c>
      <c r="G221">
        <v>6618.5</v>
      </c>
      <c r="H221">
        <v>63.34</v>
      </c>
      <c r="I221">
        <v>137.16999999999999</v>
      </c>
      <c r="J221">
        <v>95.81</v>
      </c>
      <c r="K221">
        <v>76.64</v>
      </c>
      <c r="L221">
        <v>45255</v>
      </c>
      <c r="M221">
        <v>300.95</v>
      </c>
      <c r="N221">
        <v>146580</v>
      </c>
      <c r="O221">
        <v>38325</v>
      </c>
      <c r="P221">
        <v>367.92</v>
      </c>
      <c r="Q221">
        <v>64.95</v>
      </c>
      <c r="R221">
        <v>1266.3599999999999</v>
      </c>
      <c r="S221">
        <v>387.8</v>
      </c>
      <c r="T221">
        <v>480.73</v>
      </c>
      <c r="U221">
        <v>63.87</v>
      </c>
      <c r="V221">
        <v>61.81</v>
      </c>
      <c r="W221">
        <v>63.87</v>
      </c>
      <c r="X221">
        <v>64.41</v>
      </c>
      <c r="Y221">
        <v>62.31</v>
      </c>
      <c r="Z221">
        <v>750.75</v>
      </c>
      <c r="AA221">
        <v>12065.35</v>
      </c>
      <c r="AB221">
        <v>9964</v>
      </c>
      <c r="AC221">
        <v>2583</v>
      </c>
      <c r="AD221">
        <v>745500</v>
      </c>
      <c r="AE221">
        <v>62.31</v>
      </c>
      <c r="AF221">
        <v>362.25</v>
      </c>
      <c r="AG221">
        <v>62.82</v>
      </c>
      <c r="AH221">
        <v>7686</v>
      </c>
      <c r="AI221">
        <v>11426.8</v>
      </c>
      <c r="AJ221">
        <v>68345</v>
      </c>
      <c r="AK221">
        <v>63.34</v>
      </c>
      <c r="AL221">
        <v>96.25</v>
      </c>
      <c r="AM221">
        <v>63.34</v>
      </c>
      <c r="AN221">
        <v>65.510000000000005</v>
      </c>
      <c r="AO221">
        <v>237</v>
      </c>
      <c r="AP221">
        <v>64.95</v>
      </c>
      <c r="AQ221">
        <v>22819.3</v>
      </c>
      <c r="AR221">
        <v>1037.4000000000001</v>
      </c>
      <c r="AS221">
        <v>63.34</v>
      </c>
      <c r="AT221">
        <v>90.62</v>
      </c>
      <c r="AU221">
        <v>474.04</v>
      </c>
      <c r="AV221">
        <v>7211.05</v>
      </c>
      <c r="AW221">
        <v>206.96</v>
      </c>
      <c r="AX221">
        <v>3205.3</v>
      </c>
      <c r="AY221">
        <v>181.54</v>
      </c>
      <c r="AZ221">
        <v>62.31</v>
      </c>
      <c r="BA221">
        <v>277.33999999999997</v>
      </c>
      <c r="BB221">
        <v>221.4</v>
      </c>
      <c r="BC221">
        <v>3135.3</v>
      </c>
      <c r="BD221">
        <v>208.95</v>
      </c>
      <c r="BE221">
        <v>78.11</v>
      </c>
      <c r="BF221">
        <v>63.87</v>
      </c>
      <c r="BG221">
        <v>62.82</v>
      </c>
      <c r="BH221">
        <v>592.54999999999995</v>
      </c>
      <c r="BI221">
        <v>63.34</v>
      </c>
      <c r="BJ221">
        <v>668.64</v>
      </c>
      <c r="BK221">
        <v>96.25</v>
      </c>
      <c r="BL221">
        <v>2818</v>
      </c>
      <c r="BM221">
        <v>2368.8000000000002</v>
      </c>
      <c r="BN221">
        <v>490.56</v>
      </c>
      <c r="BO221">
        <v>222.78</v>
      </c>
      <c r="BP221">
        <v>634.03</v>
      </c>
      <c r="BQ221">
        <v>76.64</v>
      </c>
      <c r="BR221">
        <v>40.68</v>
      </c>
      <c r="BS221">
        <v>1596751</v>
      </c>
      <c r="BT221">
        <v>16491.580000000002</v>
      </c>
      <c r="BU221" s="9" t="str">
        <f>WSP[[#This Row],[Tier]]&amp;" - "&amp;DOLLAR(WSP[[#This Row],[United States]],2)&amp;" USD"</f>
        <v>219 - $76.64 USD</v>
      </c>
    </row>
    <row r="222" spans="1:73" x14ac:dyDescent="0.25">
      <c r="A222">
        <v>220</v>
      </c>
      <c r="B222">
        <v>76.989999999999995</v>
      </c>
      <c r="C222">
        <v>5852</v>
      </c>
      <c r="D222">
        <v>559.29999999999995</v>
      </c>
      <c r="E222">
        <v>98.6</v>
      </c>
      <c r="F222">
        <v>64.16</v>
      </c>
      <c r="G222">
        <v>6650</v>
      </c>
      <c r="H222">
        <v>63.63</v>
      </c>
      <c r="I222">
        <v>137.80000000000001</v>
      </c>
      <c r="J222">
        <v>96.25</v>
      </c>
      <c r="K222">
        <v>76.989999999999995</v>
      </c>
      <c r="L222">
        <v>45430</v>
      </c>
      <c r="M222">
        <v>302.33</v>
      </c>
      <c r="N222">
        <v>146930</v>
      </c>
      <c r="O222">
        <v>38500</v>
      </c>
      <c r="P222">
        <v>369.6</v>
      </c>
      <c r="Q222">
        <v>65.25</v>
      </c>
      <c r="R222">
        <v>1272.1500000000001</v>
      </c>
      <c r="S222">
        <v>389.2</v>
      </c>
      <c r="T222">
        <v>483</v>
      </c>
      <c r="U222">
        <v>64.16</v>
      </c>
      <c r="V222">
        <v>62.09</v>
      </c>
      <c r="W222">
        <v>64.16</v>
      </c>
      <c r="X222">
        <v>64.7</v>
      </c>
      <c r="Y222">
        <v>62.6</v>
      </c>
      <c r="Z222">
        <v>755.3</v>
      </c>
      <c r="AA222">
        <v>12120.47</v>
      </c>
      <c r="AB222">
        <v>10009</v>
      </c>
      <c r="AC222">
        <v>2590</v>
      </c>
      <c r="AD222">
        <v>749000</v>
      </c>
      <c r="AE222">
        <v>62.6</v>
      </c>
      <c r="AF222">
        <v>364</v>
      </c>
      <c r="AG222">
        <v>63.11</v>
      </c>
      <c r="AH222">
        <v>7700</v>
      </c>
      <c r="AI222">
        <v>11479.3</v>
      </c>
      <c r="AJ222">
        <v>68664</v>
      </c>
      <c r="AK222">
        <v>63.63</v>
      </c>
      <c r="AL222">
        <v>96.57</v>
      </c>
      <c r="AM222">
        <v>63.63</v>
      </c>
      <c r="AN222">
        <v>65.81</v>
      </c>
      <c r="AO222">
        <v>238</v>
      </c>
      <c r="AP222">
        <v>65.25</v>
      </c>
      <c r="AQ222">
        <v>22924.3</v>
      </c>
      <c r="AR222">
        <v>1042.3</v>
      </c>
      <c r="AS222">
        <v>63.63</v>
      </c>
      <c r="AT222">
        <v>90.97</v>
      </c>
      <c r="AU222">
        <v>475.44</v>
      </c>
      <c r="AV222">
        <v>7244.3</v>
      </c>
      <c r="AW222">
        <v>207.9</v>
      </c>
      <c r="AX222">
        <v>3219.3</v>
      </c>
      <c r="AY222">
        <v>182.11</v>
      </c>
      <c r="AZ222">
        <v>62.6</v>
      </c>
      <c r="BA222">
        <v>278.60000000000002</v>
      </c>
      <c r="BB222">
        <v>222.42</v>
      </c>
      <c r="BC222">
        <v>3149.3</v>
      </c>
      <c r="BD222">
        <v>209.3</v>
      </c>
      <c r="BE222">
        <v>78.44</v>
      </c>
      <c r="BF222">
        <v>64.16</v>
      </c>
      <c r="BG222">
        <v>63.11</v>
      </c>
      <c r="BH222">
        <v>594.29999999999995</v>
      </c>
      <c r="BI222">
        <v>63.63</v>
      </c>
      <c r="BJ222">
        <v>671.44</v>
      </c>
      <c r="BK222">
        <v>96.57</v>
      </c>
      <c r="BL222">
        <v>2833</v>
      </c>
      <c r="BM222">
        <v>2379.3000000000002</v>
      </c>
      <c r="BN222">
        <v>492.8</v>
      </c>
      <c r="BO222">
        <v>224</v>
      </c>
      <c r="BP222">
        <v>637</v>
      </c>
      <c r="BQ222">
        <v>76.989999999999995</v>
      </c>
      <c r="BR222">
        <v>40.83</v>
      </c>
      <c r="BS222">
        <v>1604043</v>
      </c>
      <c r="BT222">
        <v>16566.900000000001</v>
      </c>
      <c r="BU222" s="9" t="str">
        <f>WSP[[#This Row],[Tier]]&amp;" - "&amp;DOLLAR(WSP[[#This Row],[United States]],2)&amp;" USD"</f>
        <v>220 - $76.99 USD</v>
      </c>
    </row>
    <row r="223" spans="1:73" x14ac:dyDescent="0.25">
      <c r="A223">
        <v>221</v>
      </c>
      <c r="B223">
        <v>77.34</v>
      </c>
      <c r="C223">
        <v>5878.6</v>
      </c>
      <c r="D223">
        <v>561.04999999999995</v>
      </c>
      <c r="E223">
        <v>99.08</v>
      </c>
      <c r="F223">
        <v>64.45</v>
      </c>
      <c r="G223">
        <v>6681.5</v>
      </c>
      <c r="H223">
        <v>63.92</v>
      </c>
      <c r="I223">
        <v>138.43</v>
      </c>
      <c r="J223">
        <v>96.69</v>
      </c>
      <c r="K223">
        <v>77.34</v>
      </c>
      <c r="L223">
        <v>45605</v>
      </c>
      <c r="M223">
        <v>303.70999999999998</v>
      </c>
      <c r="N223">
        <v>147280</v>
      </c>
      <c r="O223">
        <v>38675</v>
      </c>
      <c r="P223">
        <v>371.28</v>
      </c>
      <c r="Q223">
        <v>65.540000000000006</v>
      </c>
      <c r="R223">
        <v>1277.93</v>
      </c>
      <c r="S223">
        <v>390.6</v>
      </c>
      <c r="T223">
        <v>485.28</v>
      </c>
      <c r="U223">
        <v>64.45</v>
      </c>
      <c r="V223">
        <v>62.37</v>
      </c>
      <c r="W223">
        <v>64.45</v>
      </c>
      <c r="X223">
        <v>64.989999999999995</v>
      </c>
      <c r="Y223">
        <v>62.88</v>
      </c>
      <c r="Z223">
        <v>759.85</v>
      </c>
      <c r="AA223">
        <v>12175.59</v>
      </c>
      <c r="AB223">
        <v>10055</v>
      </c>
      <c r="AC223">
        <v>2597</v>
      </c>
      <c r="AD223">
        <v>752500</v>
      </c>
      <c r="AE223">
        <v>62.88</v>
      </c>
      <c r="AF223">
        <v>365.75</v>
      </c>
      <c r="AG223">
        <v>63.4</v>
      </c>
      <c r="AH223">
        <v>7756</v>
      </c>
      <c r="AI223">
        <v>11531.8</v>
      </c>
      <c r="AJ223">
        <v>68982</v>
      </c>
      <c r="AK223">
        <v>63.92</v>
      </c>
      <c r="AL223">
        <v>96.9</v>
      </c>
      <c r="AM223">
        <v>63.92</v>
      </c>
      <c r="AN223">
        <v>66.11</v>
      </c>
      <c r="AO223">
        <v>239</v>
      </c>
      <c r="AP223">
        <v>65.540000000000006</v>
      </c>
      <c r="AQ223">
        <v>23029.3</v>
      </c>
      <c r="AR223">
        <v>1047.2</v>
      </c>
      <c r="AS223">
        <v>63.92</v>
      </c>
      <c r="AT223">
        <v>91.32</v>
      </c>
      <c r="AU223">
        <v>476.84</v>
      </c>
      <c r="AV223">
        <v>7277.55</v>
      </c>
      <c r="AW223">
        <v>208.85</v>
      </c>
      <c r="AX223">
        <v>3233.3</v>
      </c>
      <c r="AY223">
        <v>182.68</v>
      </c>
      <c r="AZ223">
        <v>62.88</v>
      </c>
      <c r="BA223">
        <v>279.86</v>
      </c>
      <c r="BB223">
        <v>223.44</v>
      </c>
      <c r="BC223">
        <v>3163.3</v>
      </c>
      <c r="BD223">
        <v>209.65</v>
      </c>
      <c r="BE223">
        <v>78.77</v>
      </c>
      <c r="BF223">
        <v>64.45</v>
      </c>
      <c r="BG223">
        <v>63.4</v>
      </c>
      <c r="BH223">
        <v>596.04999999999995</v>
      </c>
      <c r="BI223">
        <v>63.92</v>
      </c>
      <c r="BJ223">
        <v>674.24</v>
      </c>
      <c r="BK223">
        <v>96.9</v>
      </c>
      <c r="BL223">
        <v>2849</v>
      </c>
      <c r="BM223">
        <v>2389.8000000000002</v>
      </c>
      <c r="BN223">
        <v>495.04</v>
      </c>
      <c r="BO223">
        <v>225.23</v>
      </c>
      <c r="BP223">
        <v>639.98</v>
      </c>
      <c r="BQ223">
        <v>77.34</v>
      </c>
      <c r="BR223">
        <v>40.97</v>
      </c>
      <c r="BS223">
        <v>1611335</v>
      </c>
      <c r="BT223">
        <v>16642.22</v>
      </c>
      <c r="BU223" s="9" t="str">
        <f>WSP[[#This Row],[Tier]]&amp;" - "&amp;DOLLAR(WSP[[#This Row],[United States]],2)&amp;" USD"</f>
        <v>221 - $77.34 USD</v>
      </c>
    </row>
    <row r="224" spans="1:73" x14ac:dyDescent="0.25">
      <c r="A224">
        <v>222</v>
      </c>
      <c r="B224">
        <v>77.69</v>
      </c>
      <c r="C224">
        <v>5905.2</v>
      </c>
      <c r="D224">
        <v>562.79999999999995</v>
      </c>
      <c r="E224">
        <v>99.56</v>
      </c>
      <c r="F224">
        <v>64.739999999999995</v>
      </c>
      <c r="G224">
        <v>6713</v>
      </c>
      <c r="H224">
        <v>64.209999999999994</v>
      </c>
      <c r="I224">
        <v>139.06</v>
      </c>
      <c r="J224">
        <v>97.13</v>
      </c>
      <c r="K224">
        <v>77.69</v>
      </c>
      <c r="L224">
        <v>45780</v>
      </c>
      <c r="M224">
        <v>305.08</v>
      </c>
      <c r="N224">
        <v>147630</v>
      </c>
      <c r="O224">
        <v>38850</v>
      </c>
      <c r="P224">
        <v>372.96</v>
      </c>
      <c r="Q224">
        <v>65.84</v>
      </c>
      <c r="R224">
        <v>1283.72</v>
      </c>
      <c r="S224">
        <v>392</v>
      </c>
      <c r="T224">
        <v>487.55</v>
      </c>
      <c r="U224">
        <v>64.739999999999995</v>
      </c>
      <c r="V224">
        <v>62.66</v>
      </c>
      <c r="W224">
        <v>64.739999999999995</v>
      </c>
      <c r="X224">
        <v>65.290000000000006</v>
      </c>
      <c r="Y224">
        <v>63.17</v>
      </c>
      <c r="Z224">
        <v>764.4</v>
      </c>
      <c r="AA224">
        <v>12230.71</v>
      </c>
      <c r="AB224">
        <v>10100</v>
      </c>
      <c r="AC224">
        <v>2604</v>
      </c>
      <c r="AD224">
        <v>756000</v>
      </c>
      <c r="AE224">
        <v>63.17</v>
      </c>
      <c r="AF224">
        <v>367.5</v>
      </c>
      <c r="AG224">
        <v>63.68</v>
      </c>
      <c r="AH224">
        <v>7770</v>
      </c>
      <c r="AI224">
        <v>11584.3</v>
      </c>
      <c r="AJ224">
        <v>69300</v>
      </c>
      <c r="AK224">
        <v>64.209999999999994</v>
      </c>
      <c r="AL224">
        <v>97.22</v>
      </c>
      <c r="AM224">
        <v>64.209999999999994</v>
      </c>
      <c r="AN224">
        <v>66.400000000000006</v>
      </c>
      <c r="AO224">
        <v>240</v>
      </c>
      <c r="AP224">
        <v>65.84</v>
      </c>
      <c r="AQ224">
        <v>23134.3</v>
      </c>
      <c r="AR224">
        <v>1052.0999999999999</v>
      </c>
      <c r="AS224">
        <v>64.209999999999994</v>
      </c>
      <c r="AT224">
        <v>91.67</v>
      </c>
      <c r="AU224">
        <v>478.24</v>
      </c>
      <c r="AV224">
        <v>7310.8</v>
      </c>
      <c r="AW224">
        <v>209.79</v>
      </c>
      <c r="AX224">
        <v>3247.3</v>
      </c>
      <c r="AY224">
        <v>183.25</v>
      </c>
      <c r="AZ224">
        <v>63.17</v>
      </c>
      <c r="BA224">
        <v>281.12</v>
      </c>
      <c r="BB224">
        <v>224.45</v>
      </c>
      <c r="BC224">
        <v>3177.3</v>
      </c>
      <c r="BD224">
        <v>210</v>
      </c>
      <c r="BE224">
        <v>79.09</v>
      </c>
      <c r="BF224">
        <v>64.739999999999995</v>
      </c>
      <c r="BG224">
        <v>63.68</v>
      </c>
      <c r="BH224">
        <v>597.79999999999995</v>
      </c>
      <c r="BI224">
        <v>64.209999999999994</v>
      </c>
      <c r="BJ224">
        <v>677.04</v>
      </c>
      <c r="BK224">
        <v>97.22</v>
      </c>
      <c r="BL224">
        <v>2864</v>
      </c>
      <c r="BM224">
        <v>2400.3000000000002</v>
      </c>
      <c r="BN224">
        <v>497.28</v>
      </c>
      <c r="BO224">
        <v>226.45</v>
      </c>
      <c r="BP224">
        <v>642.95000000000005</v>
      </c>
      <c r="BQ224">
        <v>77.69</v>
      </c>
      <c r="BR224">
        <v>41.12</v>
      </c>
      <c r="BS224">
        <v>1618627</v>
      </c>
      <c r="BT224">
        <v>16717.54</v>
      </c>
      <c r="BU224" s="9" t="str">
        <f>WSP[[#This Row],[Tier]]&amp;" - "&amp;DOLLAR(WSP[[#This Row],[United States]],2)&amp;" USD"</f>
        <v>222 - $77.69 USD</v>
      </c>
    </row>
    <row r="225" spans="1:73" x14ac:dyDescent="0.25">
      <c r="A225">
        <v>223</v>
      </c>
      <c r="B225">
        <v>78.040000000000006</v>
      </c>
      <c r="C225">
        <v>5931.8</v>
      </c>
      <c r="D225">
        <v>564.54999999999995</v>
      </c>
      <c r="E225">
        <v>100.04</v>
      </c>
      <c r="F225">
        <v>65.040000000000006</v>
      </c>
      <c r="G225">
        <v>6744.5</v>
      </c>
      <c r="H225">
        <v>64.5</v>
      </c>
      <c r="I225">
        <v>139.69</v>
      </c>
      <c r="J225">
        <v>97.56</v>
      </c>
      <c r="K225">
        <v>78.040000000000006</v>
      </c>
      <c r="L225">
        <v>45955</v>
      </c>
      <c r="M225">
        <v>306.45999999999998</v>
      </c>
      <c r="N225">
        <v>147980</v>
      </c>
      <c r="O225">
        <v>39025</v>
      </c>
      <c r="P225">
        <v>374.64</v>
      </c>
      <c r="Q225">
        <v>66.14</v>
      </c>
      <c r="R225">
        <v>1289.5</v>
      </c>
      <c r="S225">
        <v>393.4</v>
      </c>
      <c r="T225">
        <v>489.83</v>
      </c>
      <c r="U225">
        <v>65.040000000000006</v>
      </c>
      <c r="V225">
        <v>62.94</v>
      </c>
      <c r="W225">
        <v>65.040000000000006</v>
      </c>
      <c r="X225">
        <v>65.58</v>
      </c>
      <c r="Y225">
        <v>63.45</v>
      </c>
      <c r="Z225">
        <v>768.95</v>
      </c>
      <c r="AA225">
        <v>12285.83</v>
      </c>
      <c r="AB225">
        <v>10146</v>
      </c>
      <c r="AC225">
        <v>2611</v>
      </c>
      <c r="AD225">
        <v>759500</v>
      </c>
      <c r="AE225">
        <v>63.45</v>
      </c>
      <c r="AF225">
        <v>369.25</v>
      </c>
      <c r="AG225">
        <v>63.97</v>
      </c>
      <c r="AH225">
        <v>7826</v>
      </c>
      <c r="AI225">
        <v>11636.8</v>
      </c>
      <c r="AJ225">
        <v>69618</v>
      </c>
      <c r="AK225">
        <v>64.5</v>
      </c>
      <c r="AL225">
        <v>97.55</v>
      </c>
      <c r="AM225">
        <v>64.5</v>
      </c>
      <c r="AN225">
        <v>66.7</v>
      </c>
      <c r="AO225">
        <v>241</v>
      </c>
      <c r="AP225">
        <v>66.14</v>
      </c>
      <c r="AQ225">
        <v>23239.3</v>
      </c>
      <c r="AR225">
        <v>1057</v>
      </c>
      <c r="AS225">
        <v>64.5</v>
      </c>
      <c r="AT225">
        <v>92.02</v>
      </c>
      <c r="AU225">
        <v>479.64</v>
      </c>
      <c r="AV225">
        <v>7344.05</v>
      </c>
      <c r="AW225">
        <v>210.74</v>
      </c>
      <c r="AX225">
        <v>3261.3</v>
      </c>
      <c r="AY225">
        <v>183.82</v>
      </c>
      <c r="AZ225">
        <v>63.45</v>
      </c>
      <c r="BA225">
        <v>282.38</v>
      </c>
      <c r="BB225">
        <v>225.47</v>
      </c>
      <c r="BC225">
        <v>3191.3</v>
      </c>
      <c r="BD225">
        <v>210.35</v>
      </c>
      <c r="BE225">
        <v>79.42</v>
      </c>
      <c r="BF225">
        <v>65.040000000000006</v>
      </c>
      <c r="BG225">
        <v>63.97</v>
      </c>
      <c r="BH225">
        <v>599.54999999999995</v>
      </c>
      <c r="BI225">
        <v>64.5</v>
      </c>
      <c r="BJ225">
        <v>679.84</v>
      </c>
      <c r="BK225">
        <v>97.55</v>
      </c>
      <c r="BL225">
        <v>2879</v>
      </c>
      <c r="BM225">
        <v>2410.8000000000002</v>
      </c>
      <c r="BN225">
        <v>499.52</v>
      </c>
      <c r="BO225">
        <v>227.68</v>
      </c>
      <c r="BP225">
        <v>645.92999999999995</v>
      </c>
      <c r="BQ225">
        <v>78.040000000000006</v>
      </c>
      <c r="BR225">
        <v>41.27</v>
      </c>
      <c r="BS225">
        <v>1625919</v>
      </c>
      <c r="BT225">
        <v>16792.86</v>
      </c>
      <c r="BU225" s="9" t="str">
        <f>WSP[[#This Row],[Tier]]&amp;" - "&amp;DOLLAR(WSP[[#This Row],[United States]],2)&amp;" USD"</f>
        <v>223 - $78.04 USD</v>
      </c>
    </row>
    <row r="226" spans="1:73" x14ac:dyDescent="0.25">
      <c r="A226">
        <v>224</v>
      </c>
      <c r="B226">
        <v>78.39</v>
      </c>
      <c r="C226">
        <v>5958.4</v>
      </c>
      <c r="D226">
        <v>566.29999999999995</v>
      </c>
      <c r="E226">
        <v>100.51</v>
      </c>
      <c r="F226">
        <v>65.33</v>
      </c>
      <c r="G226">
        <v>6776</v>
      </c>
      <c r="H226">
        <v>64.790000000000006</v>
      </c>
      <c r="I226">
        <v>140.31</v>
      </c>
      <c r="J226">
        <v>98</v>
      </c>
      <c r="K226">
        <v>78.39</v>
      </c>
      <c r="L226">
        <v>46130</v>
      </c>
      <c r="M226">
        <v>307.83999999999997</v>
      </c>
      <c r="N226">
        <v>148330</v>
      </c>
      <c r="O226">
        <v>39200</v>
      </c>
      <c r="P226">
        <v>376.32</v>
      </c>
      <c r="Q226">
        <v>66.430000000000007</v>
      </c>
      <c r="R226">
        <v>1295.29</v>
      </c>
      <c r="S226">
        <v>394.8</v>
      </c>
      <c r="T226">
        <v>492.1</v>
      </c>
      <c r="U226">
        <v>65.33</v>
      </c>
      <c r="V226">
        <v>63.22</v>
      </c>
      <c r="W226">
        <v>65.33</v>
      </c>
      <c r="X226">
        <v>65.88</v>
      </c>
      <c r="Y226">
        <v>63.73</v>
      </c>
      <c r="Z226">
        <v>773.5</v>
      </c>
      <c r="AA226">
        <v>12340.94</v>
      </c>
      <c r="AB226">
        <v>10191</v>
      </c>
      <c r="AC226">
        <v>2618</v>
      </c>
      <c r="AD226">
        <v>763000</v>
      </c>
      <c r="AE226">
        <v>63.73</v>
      </c>
      <c r="AF226">
        <v>371</v>
      </c>
      <c r="AG226">
        <v>64.260000000000005</v>
      </c>
      <c r="AH226">
        <v>7840</v>
      </c>
      <c r="AI226">
        <v>11689.3</v>
      </c>
      <c r="AJ226">
        <v>69936</v>
      </c>
      <c r="AK226">
        <v>64.790000000000006</v>
      </c>
      <c r="AL226">
        <v>97.87</v>
      </c>
      <c r="AM226">
        <v>64.790000000000006</v>
      </c>
      <c r="AN226">
        <v>67</v>
      </c>
      <c r="AO226">
        <v>242</v>
      </c>
      <c r="AP226">
        <v>66.430000000000007</v>
      </c>
      <c r="AQ226">
        <v>23344.3</v>
      </c>
      <c r="AR226">
        <v>1061.9000000000001</v>
      </c>
      <c r="AS226">
        <v>64.790000000000006</v>
      </c>
      <c r="AT226">
        <v>92.37</v>
      </c>
      <c r="AU226">
        <v>481.04</v>
      </c>
      <c r="AV226">
        <v>7377.3</v>
      </c>
      <c r="AW226">
        <v>211.68</v>
      </c>
      <c r="AX226">
        <v>3275.3</v>
      </c>
      <c r="AY226">
        <v>184.38</v>
      </c>
      <c r="AZ226">
        <v>63.73</v>
      </c>
      <c r="BA226">
        <v>283.64</v>
      </c>
      <c r="BB226">
        <v>226.48</v>
      </c>
      <c r="BC226">
        <v>3205.3</v>
      </c>
      <c r="BD226">
        <v>210.7</v>
      </c>
      <c r="BE226">
        <v>79.75</v>
      </c>
      <c r="BF226">
        <v>65.33</v>
      </c>
      <c r="BG226">
        <v>64.260000000000005</v>
      </c>
      <c r="BH226">
        <v>601.29999999999995</v>
      </c>
      <c r="BI226">
        <v>64.790000000000006</v>
      </c>
      <c r="BJ226">
        <v>682.64</v>
      </c>
      <c r="BK226">
        <v>97.87</v>
      </c>
      <c r="BL226">
        <v>2895</v>
      </c>
      <c r="BM226">
        <v>2421.3000000000002</v>
      </c>
      <c r="BN226">
        <v>501.76</v>
      </c>
      <c r="BO226">
        <v>228.9</v>
      </c>
      <c r="BP226">
        <v>648.9</v>
      </c>
      <c r="BQ226">
        <v>78.39</v>
      </c>
      <c r="BR226">
        <v>41.41</v>
      </c>
      <c r="BS226">
        <v>1633211</v>
      </c>
      <c r="BT226">
        <v>16868.18</v>
      </c>
      <c r="BU226" s="9" t="str">
        <f>WSP[[#This Row],[Tier]]&amp;" - "&amp;DOLLAR(WSP[[#This Row],[United States]],2)&amp;" USD"</f>
        <v>224 - $78.39 USD</v>
      </c>
    </row>
    <row r="227" spans="1:73" x14ac:dyDescent="0.25">
      <c r="A227">
        <v>225</v>
      </c>
      <c r="B227">
        <v>78.739999999999995</v>
      </c>
      <c r="C227">
        <v>5985</v>
      </c>
      <c r="D227">
        <v>568.04999999999995</v>
      </c>
      <c r="E227">
        <v>100.99</v>
      </c>
      <c r="F227">
        <v>65.62</v>
      </c>
      <c r="G227">
        <v>6807.5</v>
      </c>
      <c r="H227">
        <v>65.08</v>
      </c>
      <c r="I227">
        <v>140.94</v>
      </c>
      <c r="J227">
        <v>98.44</v>
      </c>
      <c r="K227">
        <v>78.739999999999995</v>
      </c>
      <c r="L227">
        <v>46305</v>
      </c>
      <c r="M227">
        <v>309.22000000000003</v>
      </c>
      <c r="N227">
        <v>148680</v>
      </c>
      <c r="O227">
        <v>39375</v>
      </c>
      <c r="P227">
        <v>378</v>
      </c>
      <c r="Q227">
        <v>66.73</v>
      </c>
      <c r="R227">
        <v>1301.07</v>
      </c>
      <c r="S227">
        <v>396.2</v>
      </c>
      <c r="T227">
        <v>494.38</v>
      </c>
      <c r="U227">
        <v>65.62</v>
      </c>
      <c r="V227">
        <v>63.5</v>
      </c>
      <c r="W227">
        <v>65.62</v>
      </c>
      <c r="X227">
        <v>66.17</v>
      </c>
      <c r="Y227">
        <v>64.02</v>
      </c>
      <c r="Z227">
        <v>778.05</v>
      </c>
      <c r="AA227">
        <v>12396.06</v>
      </c>
      <c r="AB227">
        <v>10237</v>
      </c>
      <c r="AC227">
        <v>2625</v>
      </c>
      <c r="AD227">
        <v>766500</v>
      </c>
      <c r="AE227">
        <v>64.02</v>
      </c>
      <c r="AF227">
        <v>372.75</v>
      </c>
      <c r="AG227">
        <v>64.540000000000006</v>
      </c>
      <c r="AH227">
        <v>7896</v>
      </c>
      <c r="AI227">
        <v>11741.8</v>
      </c>
      <c r="AJ227">
        <v>70255</v>
      </c>
      <c r="AK227">
        <v>65.08</v>
      </c>
      <c r="AL227">
        <v>98.19</v>
      </c>
      <c r="AM227">
        <v>65.08</v>
      </c>
      <c r="AN227">
        <v>67.3</v>
      </c>
      <c r="AO227">
        <v>243</v>
      </c>
      <c r="AP227">
        <v>66.73</v>
      </c>
      <c r="AQ227">
        <v>23449.3</v>
      </c>
      <c r="AR227">
        <v>1066.8</v>
      </c>
      <c r="AS227">
        <v>65.08</v>
      </c>
      <c r="AT227">
        <v>92.72</v>
      </c>
      <c r="AU227">
        <v>482.44</v>
      </c>
      <c r="AV227">
        <v>7410.55</v>
      </c>
      <c r="AW227">
        <v>212.63</v>
      </c>
      <c r="AX227">
        <v>3289.3</v>
      </c>
      <c r="AY227">
        <v>184.95</v>
      </c>
      <c r="AZ227">
        <v>64.02</v>
      </c>
      <c r="BA227">
        <v>284.89999999999998</v>
      </c>
      <c r="BB227">
        <v>227.5</v>
      </c>
      <c r="BC227">
        <v>3219.3</v>
      </c>
      <c r="BD227">
        <v>211.05</v>
      </c>
      <c r="BE227">
        <v>80.069999999999993</v>
      </c>
      <c r="BF227">
        <v>65.62</v>
      </c>
      <c r="BG227">
        <v>64.540000000000006</v>
      </c>
      <c r="BH227">
        <v>603.04999999999995</v>
      </c>
      <c r="BI227">
        <v>65.08</v>
      </c>
      <c r="BJ227">
        <v>685.44</v>
      </c>
      <c r="BK227">
        <v>98.19</v>
      </c>
      <c r="BL227">
        <v>2910</v>
      </c>
      <c r="BM227">
        <v>2431.8000000000002</v>
      </c>
      <c r="BN227">
        <v>504</v>
      </c>
      <c r="BO227">
        <v>230.13</v>
      </c>
      <c r="BP227">
        <v>651.88</v>
      </c>
      <c r="BQ227">
        <v>78.739999999999995</v>
      </c>
      <c r="BR227">
        <v>41.56</v>
      </c>
      <c r="BS227">
        <v>1640503</v>
      </c>
      <c r="BT227">
        <v>16943.5</v>
      </c>
      <c r="BU227" s="9" t="str">
        <f>WSP[[#This Row],[Tier]]&amp;" - "&amp;DOLLAR(WSP[[#This Row],[United States]],2)&amp;" USD"</f>
        <v>225 - $78.74 USD</v>
      </c>
    </row>
    <row r="228" spans="1:73" x14ac:dyDescent="0.25">
      <c r="A228">
        <v>226</v>
      </c>
      <c r="B228">
        <v>79.09</v>
      </c>
      <c r="C228">
        <v>6011.6</v>
      </c>
      <c r="D228">
        <v>569.79999999999995</v>
      </c>
      <c r="E228">
        <v>101.47</v>
      </c>
      <c r="F228">
        <v>65.91</v>
      </c>
      <c r="G228">
        <v>6839</v>
      </c>
      <c r="H228">
        <v>65.37</v>
      </c>
      <c r="I228">
        <v>141.57</v>
      </c>
      <c r="J228">
        <v>98.88</v>
      </c>
      <c r="K228">
        <v>79.09</v>
      </c>
      <c r="L228">
        <v>46480</v>
      </c>
      <c r="M228">
        <v>310.58999999999997</v>
      </c>
      <c r="N228">
        <v>149030</v>
      </c>
      <c r="O228">
        <v>39550</v>
      </c>
      <c r="P228">
        <v>379.68</v>
      </c>
      <c r="Q228">
        <v>67.03</v>
      </c>
      <c r="R228">
        <v>1306.8599999999999</v>
      </c>
      <c r="S228">
        <v>397.6</v>
      </c>
      <c r="T228">
        <v>496.65</v>
      </c>
      <c r="U228">
        <v>65.91</v>
      </c>
      <c r="V228">
        <v>63.78</v>
      </c>
      <c r="W228">
        <v>65.91</v>
      </c>
      <c r="X228">
        <v>66.459999999999994</v>
      </c>
      <c r="Y228">
        <v>64.3</v>
      </c>
      <c r="Z228">
        <v>782.6</v>
      </c>
      <c r="AA228">
        <v>12451.18</v>
      </c>
      <c r="AB228">
        <v>10282</v>
      </c>
      <c r="AC228">
        <v>2632</v>
      </c>
      <c r="AD228">
        <v>770000</v>
      </c>
      <c r="AE228">
        <v>64.3</v>
      </c>
      <c r="AF228">
        <v>374.5</v>
      </c>
      <c r="AG228">
        <v>64.83</v>
      </c>
      <c r="AH228">
        <v>7910</v>
      </c>
      <c r="AI228">
        <v>11794.3</v>
      </c>
      <c r="AJ228">
        <v>70573</v>
      </c>
      <c r="AK228">
        <v>65.37</v>
      </c>
      <c r="AL228">
        <v>98.52</v>
      </c>
      <c r="AM228">
        <v>65.37</v>
      </c>
      <c r="AN228">
        <v>67.599999999999994</v>
      </c>
      <c r="AO228">
        <v>244</v>
      </c>
      <c r="AP228">
        <v>67.03</v>
      </c>
      <c r="AQ228">
        <v>23554.3</v>
      </c>
      <c r="AR228">
        <v>1071.7</v>
      </c>
      <c r="AS228">
        <v>65.37</v>
      </c>
      <c r="AT228">
        <v>93.07</v>
      </c>
      <c r="AU228">
        <v>483.84</v>
      </c>
      <c r="AV228">
        <v>7443.8</v>
      </c>
      <c r="AW228">
        <v>213.57</v>
      </c>
      <c r="AX228">
        <v>3303.3</v>
      </c>
      <c r="AY228">
        <v>185.52</v>
      </c>
      <c r="AZ228">
        <v>64.3</v>
      </c>
      <c r="BA228">
        <v>286.16000000000003</v>
      </c>
      <c r="BB228">
        <v>228.52</v>
      </c>
      <c r="BC228">
        <v>3233.3</v>
      </c>
      <c r="BD228">
        <v>211.4</v>
      </c>
      <c r="BE228">
        <v>80.400000000000006</v>
      </c>
      <c r="BF228">
        <v>65.91</v>
      </c>
      <c r="BG228">
        <v>64.83</v>
      </c>
      <c r="BH228">
        <v>604.79999999999995</v>
      </c>
      <c r="BI228">
        <v>65.37</v>
      </c>
      <c r="BJ228">
        <v>688.24</v>
      </c>
      <c r="BK228">
        <v>98.52</v>
      </c>
      <c r="BL228">
        <v>2925</v>
      </c>
      <c r="BM228">
        <v>2442.3000000000002</v>
      </c>
      <c r="BN228">
        <v>506.24</v>
      </c>
      <c r="BO228">
        <v>231.35</v>
      </c>
      <c r="BP228">
        <v>654.85</v>
      </c>
      <c r="BQ228">
        <v>79.09</v>
      </c>
      <c r="BR228">
        <v>41.7</v>
      </c>
      <c r="BS228">
        <v>1647794</v>
      </c>
      <c r="BT228">
        <v>17018.82</v>
      </c>
      <c r="BU228" s="9" t="str">
        <f>WSP[[#This Row],[Tier]]&amp;" - "&amp;DOLLAR(WSP[[#This Row],[United States]],2)&amp;" USD"</f>
        <v>226 - $79.09 USD</v>
      </c>
    </row>
    <row r="229" spans="1:73" x14ac:dyDescent="0.25">
      <c r="A229">
        <v>227</v>
      </c>
      <c r="B229">
        <v>79.44</v>
      </c>
      <c r="C229">
        <v>6038.2</v>
      </c>
      <c r="D229">
        <v>571.54999999999995</v>
      </c>
      <c r="E229">
        <v>101.95</v>
      </c>
      <c r="F229">
        <v>66.2</v>
      </c>
      <c r="G229">
        <v>6870.5</v>
      </c>
      <c r="H229">
        <v>65.66</v>
      </c>
      <c r="I229">
        <v>142.19999999999999</v>
      </c>
      <c r="J229">
        <v>99.31</v>
      </c>
      <c r="K229">
        <v>79.44</v>
      </c>
      <c r="L229">
        <v>46655</v>
      </c>
      <c r="M229">
        <v>311.97000000000003</v>
      </c>
      <c r="N229">
        <v>149380</v>
      </c>
      <c r="O229">
        <v>39725</v>
      </c>
      <c r="P229">
        <v>381.36</v>
      </c>
      <c r="Q229">
        <v>67.319999999999993</v>
      </c>
      <c r="R229">
        <v>1312.64</v>
      </c>
      <c r="S229">
        <v>399</v>
      </c>
      <c r="T229">
        <v>498.93</v>
      </c>
      <c r="U229">
        <v>66.2</v>
      </c>
      <c r="V229">
        <v>64.069999999999993</v>
      </c>
      <c r="W229">
        <v>66.2</v>
      </c>
      <c r="X229">
        <v>66.760000000000005</v>
      </c>
      <c r="Y229">
        <v>64.59</v>
      </c>
      <c r="Z229">
        <v>787.15</v>
      </c>
      <c r="AA229">
        <v>12506.3</v>
      </c>
      <c r="AB229">
        <v>10328</v>
      </c>
      <c r="AC229">
        <v>2639</v>
      </c>
      <c r="AD229">
        <v>773500</v>
      </c>
      <c r="AE229">
        <v>64.59</v>
      </c>
      <c r="AF229">
        <v>376.25</v>
      </c>
      <c r="AG229">
        <v>65.12</v>
      </c>
      <c r="AH229">
        <v>7966</v>
      </c>
      <c r="AI229">
        <v>11846.8</v>
      </c>
      <c r="AJ229">
        <v>70891</v>
      </c>
      <c r="AK229">
        <v>65.66</v>
      </c>
      <c r="AL229">
        <v>98.84</v>
      </c>
      <c r="AM229">
        <v>65.66</v>
      </c>
      <c r="AN229">
        <v>67.900000000000006</v>
      </c>
      <c r="AO229">
        <v>245</v>
      </c>
      <c r="AP229">
        <v>67.319999999999993</v>
      </c>
      <c r="AQ229">
        <v>23659.3</v>
      </c>
      <c r="AR229">
        <v>1076.5999999999999</v>
      </c>
      <c r="AS229">
        <v>65.66</v>
      </c>
      <c r="AT229">
        <v>93.42</v>
      </c>
      <c r="AU229">
        <v>485.24</v>
      </c>
      <c r="AV229">
        <v>7477.05</v>
      </c>
      <c r="AW229">
        <v>214.52</v>
      </c>
      <c r="AX229">
        <v>3317.3</v>
      </c>
      <c r="AY229">
        <v>186.09</v>
      </c>
      <c r="AZ229">
        <v>64.59</v>
      </c>
      <c r="BA229">
        <v>287.42</v>
      </c>
      <c r="BB229">
        <v>229.53</v>
      </c>
      <c r="BC229">
        <v>3247.3</v>
      </c>
      <c r="BD229">
        <v>211.75</v>
      </c>
      <c r="BE229">
        <v>80.73</v>
      </c>
      <c r="BF229">
        <v>66.2</v>
      </c>
      <c r="BG229">
        <v>65.12</v>
      </c>
      <c r="BH229">
        <v>606.54999999999995</v>
      </c>
      <c r="BI229">
        <v>65.66</v>
      </c>
      <c r="BJ229">
        <v>691.04</v>
      </c>
      <c r="BK229">
        <v>98.84</v>
      </c>
      <c r="BL229">
        <v>2941</v>
      </c>
      <c r="BM229">
        <v>2452.8000000000002</v>
      </c>
      <c r="BN229">
        <v>508.48</v>
      </c>
      <c r="BO229">
        <v>232.58</v>
      </c>
      <c r="BP229">
        <v>657.83</v>
      </c>
      <c r="BQ229">
        <v>79.44</v>
      </c>
      <c r="BR229">
        <v>41.85</v>
      </c>
      <c r="BS229">
        <v>1655086</v>
      </c>
      <c r="BT229">
        <v>17094.14</v>
      </c>
      <c r="BU229" s="9" t="str">
        <f>WSP[[#This Row],[Tier]]&amp;" - "&amp;DOLLAR(WSP[[#This Row],[United States]],2)&amp;" USD"</f>
        <v>227 - $79.44 USD</v>
      </c>
    </row>
    <row r="230" spans="1:73" x14ac:dyDescent="0.25">
      <c r="A230">
        <v>228</v>
      </c>
      <c r="B230">
        <v>79.790000000000006</v>
      </c>
      <c r="C230">
        <v>6064.8</v>
      </c>
      <c r="D230">
        <v>573.29999999999995</v>
      </c>
      <c r="E230">
        <v>102.42</v>
      </c>
      <c r="F230">
        <v>66.489999999999995</v>
      </c>
      <c r="G230">
        <v>6902</v>
      </c>
      <c r="H230">
        <v>65.94</v>
      </c>
      <c r="I230">
        <v>142.83000000000001</v>
      </c>
      <c r="J230">
        <v>99.75</v>
      </c>
      <c r="K230">
        <v>79.790000000000006</v>
      </c>
      <c r="L230">
        <v>46830</v>
      </c>
      <c r="M230">
        <v>313.35000000000002</v>
      </c>
      <c r="N230">
        <v>149730</v>
      </c>
      <c r="O230">
        <v>39900</v>
      </c>
      <c r="P230">
        <v>383.04</v>
      </c>
      <c r="Q230">
        <v>67.62</v>
      </c>
      <c r="R230">
        <v>1318.43</v>
      </c>
      <c r="S230">
        <v>400.4</v>
      </c>
      <c r="T230">
        <v>501.2</v>
      </c>
      <c r="U230">
        <v>66.489999999999995</v>
      </c>
      <c r="V230">
        <v>64.349999999999994</v>
      </c>
      <c r="W230">
        <v>66.489999999999995</v>
      </c>
      <c r="X230">
        <v>67.05</v>
      </c>
      <c r="Y230">
        <v>64.87</v>
      </c>
      <c r="Z230">
        <v>791.7</v>
      </c>
      <c r="AA230">
        <v>12561.42</v>
      </c>
      <c r="AB230">
        <v>10373</v>
      </c>
      <c r="AC230">
        <v>2646</v>
      </c>
      <c r="AD230">
        <v>777000</v>
      </c>
      <c r="AE230">
        <v>64.87</v>
      </c>
      <c r="AF230">
        <v>378</v>
      </c>
      <c r="AG230">
        <v>65.400000000000006</v>
      </c>
      <c r="AH230">
        <v>7980</v>
      </c>
      <c r="AI230">
        <v>11899.3</v>
      </c>
      <c r="AJ230">
        <v>71209</v>
      </c>
      <c r="AK230">
        <v>65.94</v>
      </c>
      <c r="AL230">
        <v>99.17</v>
      </c>
      <c r="AM230">
        <v>65.94</v>
      </c>
      <c r="AN230">
        <v>68.2</v>
      </c>
      <c r="AO230">
        <v>246</v>
      </c>
      <c r="AP230">
        <v>67.62</v>
      </c>
      <c r="AQ230">
        <v>23764.3</v>
      </c>
      <c r="AR230">
        <v>1081.5</v>
      </c>
      <c r="AS230">
        <v>65.94</v>
      </c>
      <c r="AT230">
        <v>93.77</v>
      </c>
      <c r="AU230">
        <v>486.64</v>
      </c>
      <c r="AV230">
        <v>7510.3</v>
      </c>
      <c r="AW230">
        <v>215.46</v>
      </c>
      <c r="AX230">
        <v>3331.3</v>
      </c>
      <c r="AY230">
        <v>186.66</v>
      </c>
      <c r="AZ230">
        <v>64.87</v>
      </c>
      <c r="BA230">
        <v>288.68</v>
      </c>
      <c r="BB230">
        <v>230.55</v>
      </c>
      <c r="BC230">
        <v>3261.3</v>
      </c>
      <c r="BD230">
        <v>212.1</v>
      </c>
      <c r="BE230">
        <v>81.06</v>
      </c>
      <c r="BF230">
        <v>66.489999999999995</v>
      </c>
      <c r="BG230">
        <v>65.400000000000006</v>
      </c>
      <c r="BH230">
        <v>608.29999999999995</v>
      </c>
      <c r="BI230">
        <v>65.94</v>
      </c>
      <c r="BJ230">
        <v>693.84</v>
      </c>
      <c r="BK230">
        <v>99.17</v>
      </c>
      <c r="BL230">
        <v>2956</v>
      </c>
      <c r="BM230">
        <v>2463.3000000000002</v>
      </c>
      <c r="BN230">
        <v>510.72</v>
      </c>
      <c r="BO230">
        <v>233.8</v>
      </c>
      <c r="BP230">
        <v>660.8</v>
      </c>
      <c r="BQ230">
        <v>79.790000000000006</v>
      </c>
      <c r="BR230">
        <v>41.99</v>
      </c>
      <c r="BS230">
        <v>1662378</v>
      </c>
      <c r="BT230">
        <v>17169.46</v>
      </c>
      <c r="BU230" s="9" t="str">
        <f>WSP[[#This Row],[Tier]]&amp;" - "&amp;DOLLAR(WSP[[#This Row],[United States]],2)&amp;" USD"</f>
        <v>228 - $79.79 USD</v>
      </c>
    </row>
    <row r="231" spans="1:73" x14ac:dyDescent="0.25">
      <c r="A231">
        <v>229</v>
      </c>
      <c r="B231">
        <v>80.14</v>
      </c>
      <c r="C231">
        <v>6091.4</v>
      </c>
      <c r="D231">
        <v>575.04999999999995</v>
      </c>
      <c r="E231">
        <v>102.9</v>
      </c>
      <c r="F231">
        <v>66.790000000000006</v>
      </c>
      <c r="G231">
        <v>6933.5</v>
      </c>
      <c r="H231">
        <v>66.23</v>
      </c>
      <c r="I231">
        <v>143.46</v>
      </c>
      <c r="J231">
        <v>100.19</v>
      </c>
      <c r="K231">
        <v>80.14</v>
      </c>
      <c r="L231">
        <v>47005</v>
      </c>
      <c r="M231">
        <v>314.73</v>
      </c>
      <c r="N231">
        <v>150080</v>
      </c>
      <c r="O231">
        <v>40075</v>
      </c>
      <c r="P231">
        <v>384.72</v>
      </c>
      <c r="Q231">
        <v>67.92</v>
      </c>
      <c r="R231">
        <v>1324.21</v>
      </c>
      <c r="S231">
        <v>401.8</v>
      </c>
      <c r="T231">
        <v>503.48</v>
      </c>
      <c r="U231">
        <v>66.790000000000006</v>
      </c>
      <c r="V231">
        <v>64.63</v>
      </c>
      <c r="W231">
        <v>66.790000000000006</v>
      </c>
      <c r="X231">
        <v>67.349999999999994</v>
      </c>
      <c r="Y231">
        <v>65.16</v>
      </c>
      <c r="Z231">
        <v>796.25</v>
      </c>
      <c r="AA231">
        <v>12616.54</v>
      </c>
      <c r="AB231">
        <v>10419</v>
      </c>
      <c r="AC231">
        <v>2653</v>
      </c>
      <c r="AD231">
        <v>780500</v>
      </c>
      <c r="AE231">
        <v>65.16</v>
      </c>
      <c r="AF231">
        <v>379.75</v>
      </c>
      <c r="AG231">
        <v>65.69</v>
      </c>
      <c r="AH231">
        <v>8036</v>
      </c>
      <c r="AI231">
        <v>11951.8</v>
      </c>
      <c r="AJ231">
        <v>71527</v>
      </c>
      <c r="AK231">
        <v>66.23</v>
      </c>
      <c r="AL231">
        <v>99.49</v>
      </c>
      <c r="AM231">
        <v>66.23</v>
      </c>
      <c r="AN231">
        <v>68.5</v>
      </c>
      <c r="AO231">
        <v>247</v>
      </c>
      <c r="AP231">
        <v>67.92</v>
      </c>
      <c r="AQ231">
        <v>23869.3</v>
      </c>
      <c r="AR231">
        <v>1086.4000000000001</v>
      </c>
      <c r="AS231">
        <v>66.23</v>
      </c>
      <c r="AT231">
        <v>94.12</v>
      </c>
      <c r="AU231">
        <v>488.04</v>
      </c>
      <c r="AV231">
        <v>7543.55</v>
      </c>
      <c r="AW231">
        <v>216.41</v>
      </c>
      <c r="AX231">
        <v>3345.3</v>
      </c>
      <c r="AY231">
        <v>187.23</v>
      </c>
      <c r="AZ231">
        <v>65.16</v>
      </c>
      <c r="BA231">
        <v>289.94</v>
      </c>
      <c r="BB231">
        <v>231.56</v>
      </c>
      <c r="BC231">
        <v>3275.3</v>
      </c>
      <c r="BD231">
        <v>212.45</v>
      </c>
      <c r="BE231">
        <v>81.38</v>
      </c>
      <c r="BF231">
        <v>66.790000000000006</v>
      </c>
      <c r="BG231">
        <v>65.69</v>
      </c>
      <c r="BH231">
        <v>610.04999999999995</v>
      </c>
      <c r="BI231">
        <v>66.23</v>
      </c>
      <c r="BJ231">
        <v>696.64</v>
      </c>
      <c r="BK231">
        <v>99.49</v>
      </c>
      <c r="BL231">
        <v>2971</v>
      </c>
      <c r="BM231">
        <v>2473.8000000000002</v>
      </c>
      <c r="BN231">
        <v>512.96</v>
      </c>
      <c r="BO231">
        <v>235.03</v>
      </c>
      <c r="BP231">
        <v>663.78</v>
      </c>
      <c r="BQ231">
        <v>80.14</v>
      </c>
      <c r="BR231">
        <v>42.14</v>
      </c>
      <c r="BS231">
        <v>1669670</v>
      </c>
      <c r="BT231">
        <v>17244.78</v>
      </c>
      <c r="BU231" s="9" t="str">
        <f>WSP[[#This Row],[Tier]]&amp;" - "&amp;DOLLAR(WSP[[#This Row],[United States]],2)&amp;" USD"</f>
        <v>229 - $80.14 USD</v>
      </c>
    </row>
    <row r="232" spans="1:73" x14ac:dyDescent="0.25">
      <c r="A232">
        <v>230</v>
      </c>
      <c r="B232">
        <v>80.489999999999995</v>
      </c>
      <c r="C232">
        <v>6118</v>
      </c>
      <c r="D232">
        <v>576.79999999999995</v>
      </c>
      <c r="E232">
        <v>103.38</v>
      </c>
      <c r="F232">
        <v>67.08</v>
      </c>
      <c r="G232">
        <v>6965</v>
      </c>
      <c r="H232">
        <v>66.52</v>
      </c>
      <c r="I232">
        <v>144.09</v>
      </c>
      <c r="J232">
        <v>100.63</v>
      </c>
      <c r="K232">
        <v>80.489999999999995</v>
      </c>
      <c r="L232">
        <v>47180</v>
      </c>
      <c r="M232">
        <v>316.10000000000002</v>
      </c>
      <c r="N232">
        <v>150430</v>
      </c>
      <c r="O232">
        <v>40250</v>
      </c>
      <c r="P232">
        <v>386.4</v>
      </c>
      <c r="Q232">
        <v>68.209999999999994</v>
      </c>
      <c r="R232">
        <v>1330</v>
      </c>
      <c r="S232">
        <v>403.2</v>
      </c>
      <c r="T232">
        <v>505.75</v>
      </c>
      <c r="U232">
        <v>67.08</v>
      </c>
      <c r="V232">
        <v>64.91</v>
      </c>
      <c r="W232">
        <v>67.08</v>
      </c>
      <c r="X232">
        <v>67.64</v>
      </c>
      <c r="Y232">
        <v>65.44</v>
      </c>
      <c r="Z232">
        <v>800.8</v>
      </c>
      <c r="AA232">
        <v>12671.65</v>
      </c>
      <c r="AB232">
        <v>10464</v>
      </c>
      <c r="AC232">
        <v>2660</v>
      </c>
      <c r="AD232">
        <v>784000</v>
      </c>
      <c r="AE232">
        <v>65.44</v>
      </c>
      <c r="AF232">
        <v>381.5</v>
      </c>
      <c r="AG232">
        <v>65.98</v>
      </c>
      <c r="AH232">
        <v>8050</v>
      </c>
      <c r="AI232">
        <v>12004.3</v>
      </c>
      <c r="AJ232">
        <v>71845</v>
      </c>
      <c r="AK232">
        <v>66.52</v>
      </c>
      <c r="AL232">
        <v>99.81</v>
      </c>
      <c r="AM232">
        <v>66.52</v>
      </c>
      <c r="AN232">
        <v>68.8</v>
      </c>
      <c r="AO232">
        <v>249</v>
      </c>
      <c r="AP232">
        <v>68.209999999999994</v>
      </c>
      <c r="AQ232">
        <v>23974.3</v>
      </c>
      <c r="AR232">
        <v>1091.3</v>
      </c>
      <c r="AS232">
        <v>66.52</v>
      </c>
      <c r="AT232">
        <v>94.47</v>
      </c>
      <c r="AU232">
        <v>489.44</v>
      </c>
      <c r="AV232">
        <v>7576.8</v>
      </c>
      <c r="AW232">
        <v>217.35</v>
      </c>
      <c r="AX232">
        <v>3359.3</v>
      </c>
      <c r="AY232">
        <v>187.8</v>
      </c>
      <c r="AZ232">
        <v>65.44</v>
      </c>
      <c r="BA232">
        <v>291.2</v>
      </c>
      <c r="BB232">
        <v>232.58</v>
      </c>
      <c r="BC232">
        <v>3289.3</v>
      </c>
      <c r="BD232">
        <v>212.8</v>
      </c>
      <c r="BE232">
        <v>81.709999999999994</v>
      </c>
      <c r="BF232">
        <v>67.08</v>
      </c>
      <c r="BG232">
        <v>65.98</v>
      </c>
      <c r="BH232">
        <v>611.79999999999995</v>
      </c>
      <c r="BI232">
        <v>66.52</v>
      </c>
      <c r="BJ232">
        <v>699.44</v>
      </c>
      <c r="BK232">
        <v>99.81</v>
      </c>
      <c r="BL232">
        <v>2987</v>
      </c>
      <c r="BM232">
        <v>2484.3000000000002</v>
      </c>
      <c r="BN232">
        <v>515.20000000000005</v>
      </c>
      <c r="BO232">
        <v>236.25</v>
      </c>
      <c r="BP232">
        <v>666.75</v>
      </c>
      <c r="BQ232">
        <v>80.489999999999995</v>
      </c>
      <c r="BR232">
        <v>42.29</v>
      </c>
      <c r="BS232">
        <v>1676962</v>
      </c>
      <c r="BT232">
        <v>17320.099999999999</v>
      </c>
      <c r="BU232" s="9" t="str">
        <f>WSP[[#This Row],[Tier]]&amp;" - "&amp;DOLLAR(WSP[[#This Row],[United States]],2)&amp;" USD"</f>
        <v>230 - $80.49 USD</v>
      </c>
    </row>
    <row r="233" spans="1:73" x14ac:dyDescent="0.25">
      <c r="A233">
        <v>231</v>
      </c>
      <c r="B233">
        <v>80.84</v>
      </c>
      <c r="C233">
        <v>6144.6</v>
      </c>
      <c r="D233">
        <v>578.54999999999995</v>
      </c>
      <c r="E233">
        <v>103.85</v>
      </c>
      <c r="F233">
        <v>67.37</v>
      </c>
      <c r="G233">
        <v>6996.5</v>
      </c>
      <c r="H233">
        <v>66.81</v>
      </c>
      <c r="I233">
        <v>144.72</v>
      </c>
      <c r="J233">
        <v>101.06</v>
      </c>
      <c r="K233">
        <v>80.84</v>
      </c>
      <c r="L233">
        <v>47355</v>
      </c>
      <c r="M233">
        <v>317.48</v>
      </c>
      <c r="N233">
        <v>150780</v>
      </c>
      <c r="O233">
        <v>40425</v>
      </c>
      <c r="P233">
        <v>388.08</v>
      </c>
      <c r="Q233">
        <v>68.510000000000005</v>
      </c>
      <c r="R233">
        <v>1335.79</v>
      </c>
      <c r="S233">
        <v>404.6</v>
      </c>
      <c r="T233">
        <v>508.03</v>
      </c>
      <c r="U233">
        <v>67.37</v>
      </c>
      <c r="V233">
        <v>65.2</v>
      </c>
      <c r="W233">
        <v>67.37</v>
      </c>
      <c r="X233">
        <v>67.94</v>
      </c>
      <c r="Y233">
        <v>65.73</v>
      </c>
      <c r="Z233">
        <v>805.35</v>
      </c>
      <c r="AA233">
        <v>12726.77</v>
      </c>
      <c r="AB233">
        <v>10510</v>
      </c>
      <c r="AC233">
        <v>2667</v>
      </c>
      <c r="AD233">
        <v>787500</v>
      </c>
      <c r="AE233">
        <v>65.73</v>
      </c>
      <c r="AF233">
        <v>383.25</v>
      </c>
      <c r="AG233">
        <v>66.260000000000005</v>
      </c>
      <c r="AH233">
        <v>8106</v>
      </c>
      <c r="AI233">
        <v>12056.8</v>
      </c>
      <c r="AJ233">
        <v>72164</v>
      </c>
      <c r="AK233">
        <v>66.81</v>
      </c>
      <c r="AL233">
        <v>100.14</v>
      </c>
      <c r="AM233">
        <v>66.81</v>
      </c>
      <c r="AN233">
        <v>69.099999999999994</v>
      </c>
      <c r="AO233">
        <v>250</v>
      </c>
      <c r="AP233">
        <v>68.510000000000005</v>
      </c>
      <c r="AQ233">
        <v>24079.3</v>
      </c>
      <c r="AR233">
        <v>1096.2</v>
      </c>
      <c r="AS233">
        <v>66.81</v>
      </c>
      <c r="AT233">
        <v>94.82</v>
      </c>
      <c r="AU233">
        <v>490.84</v>
      </c>
      <c r="AV233">
        <v>7610.05</v>
      </c>
      <c r="AW233">
        <v>218.3</v>
      </c>
      <c r="AX233">
        <v>3373.3</v>
      </c>
      <c r="AY233">
        <v>188.37</v>
      </c>
      <c r="AZ233">
        <v>65.73</v>
      </c>
      <c r="BA233">
        <v>292.45999999999998</v>
      </c>
      <c r="BB233">
        <v>233.6</v>
      </c>
      <c r="BC233">
        <v>3303.3</v>
      </c>
      <c r="BD233">
        <v>213.15</v>
      </c>
      <c r="BE233">
        <v>82.04</v>
      </c>
      <c r="BF233">
        <v>67.37</v>
      </c>
      <c r="BG233">
        <v>66.260000000000005</v>
      </c>
      <c r="BH233">
        <v>613.54999999999995</v>
      </c>
      <c r="BI233">
        <v>66.81</v>
      </c>
      <c r="BJ233">
        <v>702.24</v>
      </c>
      <c r="BK233">
        <v>100.14</v>
      </c>
      <c r="BL233">
        <v>3002</v>
      </c>
      <c r="BM233">
        <v>2494.8000000000002</v>
      </c>
      <c r="BN233">
        <v>517.44000000000005</v>
      </c>
      <c r="BO233">
        <v>237.48</v>
      </c>
      <c r="BP233">
        <v>669.73</v>
      </c>
      <c r="BQ233">
        <v>80.84</v>
      </c>
      <c r="BR233">
        <v>42.43</v>
      </c>
      <c r="BS233">
        <v>1684254</v>
      </c>
      <c r="BT233">
        <v>17395.419999999998</v>
      </c>
      <c r="BU233" s="9" t="str">
        <f>WSP[[#This Row],[Tier]]&amp;" - "&amp;DOLLAR(WSP[[#This Row],[United States]],2)&amp;" USD"</f>
        <v>231 - $80.84 USD</v>
      </c>
    </row>
    <row r="234" spans="1:73" x14ac:dyDescent="0.25">
      <c r="A234">
        <v>232</v>
      </c>
      <c r="B234">
        <v>81.19</v>
      </c>
      <c r="C234">
        <v>6171.2</v>
      </c>
      <c r="D234">
        <v>580.29999999999995</v>
      </c>
      <c r="E234">
        <v>104.33</v>
      </c>
      <c r="F234">
        <v>67.66</v>
      </c>
      <c r="G234">
        <v>7028</v>
      </c>
      <c r="H234">
        <v>67.099999999999994</v>
      </c>
      <c r="I234">
        <v>145.35</v>
      </c>
      <c r="J234">
        <v>101.5</v>
      </c>
      <c r="K234">
        <v>81.19</v>
      </c>
      <c r="L234">
        <v>47530</v>
      </c>
      <c r="M234">
        <v>318.86</v>
      </c>
      <c r="N234">
        <v>151130</v>
      </c>
      <c r="O234">
        <v>40600</v>
      </c>
      <c r="P234">
        <v>389.76</v>
      </c>
      <c r="Q234">
        <v>68.81</v>
      </c>
      <c r="R234">
        <v>1341.57</v>
      </c>
      <c r="S234">
        <v>406</v>
      </c>
      <c r="T234">
        <v>510.3</v>
      </c>
      <c r="U234">
        <v>67.66</v>
      </c>
      <c r="V234">
        <v>65.48</v>
      </c>
      <c r="W234">
        <v>67.66</v>
      </c>
      <c r="X234">
        <v>68.23</v>
      </c>
      <c r="Y234">
        <v>66.010000000000005</v>
      </c>
      <c r="Z234">
        <v>809.9</v>
      </c>
      <c r="AA234">
        <v>12781.89</v>
      </c>
      <c r="AB234">
        <v>10555</v>
      </c>
      <c r="AC234">
        <v>2674</v>
      </c>
      <c r="AD234">
        <v>791000</v>
      </c>
      <c r="AE234">
        <v>66.010000000000005</v>
      </c>
      <c r="AF234">
        <v>385</v>
      </c>
      <c r="AG234">
        <v>66.55</v>
      </c>
      <c r="AH234">
        <v>8120</v>
      </c>
      <c r="AI234">
        <v>12109.3</v>
      </c>
      <c r="AJ234">
        <v>72482</v>
      </c>
      <c r="AK234">
        <v>67.099999999999994</v>
      </c>
      <c r="AL234">
        <v>100.46</v>
      </c>
      <c r="AM234">
        <v>67.099999999999994</v>
      </c>
      <c r="AN234">
        <v>69.400000000000006</v>
      </c>
      <c r="AO234">
        <v>251</v>
      </c>
      <c r="AP234">
        <v>68.81</v>
      </c>
      <c r="AQ234">
        <v>24184.3</v>
      </c>
      <c r="AR234">
        <v>1101.0999999999999</v>
      </c>
      <c r="AS234">
        <v>67.099999999999994</v>
      </c>
      <c r="AT234">
        <v>95.17</v>
      </c>
      <c r="AU234">
        <v>492.24</v>
      </c>
      <c r="AV234">
        <v>7643.3</v>
      </c>
      <c r="AW234">
        <v>219.24</v>
      </c>
      <c r="AX234">
        <v>3387.3</v>
      </c>
      <c r="AY234">
        <v>188.94</v>
      </c>
      <c r="AZ234">
        <v>66.010000000000005</v>
      </c>
      <c r="BA234">
        <v>293.72000000000003</v>
      </c>
      <c r="BB234">
        <v>234.61</v>
      </c>
      <c r="BC234">
        <v>3317.3</v>
      </c>
      <c r="BD234">
        <v>213.5</v>
      </c>
      <c r="BE234">
        <v>82.36</v>
      </c>
      <c r="BF234">
        <v>67.66</v>
      </c>
      <c r="BG234">
        <v>66.55</v>
      </c>
      <c r="BH234">
        <v>615.29999999999995</v>
      </c>
      <c r="BI234">
        <v>67.099999999999994</v>
      </c>
      <c r="BJ234">
        <v>705.04</v>
      </c>
      <c r="BK234">
        <v>100.46</v>
      </c>
      <c r="BL234">
        <v>3017</v>
      </c>
      <c r="BM234">
        <v>2505.3000000000002</v>
      </c>
      <c r="BN234">
        <v>519.67999999999995</v>
      </c>
      <c r="BO234">
        <v>238.7</v>
      </c>
      <c r="BP234">
        <v>672.7</v>
      </c>
      <c r="BQ234">
        <v>81.19</v>
      </c>
      <c r="BR234">
        <v>42.58</v>
      </c>
      <c r="BS234">
        <v>1691546</v>
      </c>
      <c r="BT234">
        <v>17470.740000000002</v>
      </c>
      <c r="BU234" s="9" t="str">
        <f>WSP[[#This Row],[Tier]]&amp;" - "&amp;DOLLAR(WSP[[#This Row],[United States]],2)&amp;" USD"</f>
        <v>232 - $81.19 USD</v>
      </c>
    </row>
    <row r="235" spans="1:73" x14ac:dyDescent="0.25">
      <c r="A235">
        <v>233</v>
      </c>
      <c r="B235">
        <v>81.540000000000006</v>
      </c>
      <c r="C235">
        <v>6197.8</v>
      </c>
      <c r="D235">
        <v>582.04999999999995</v>
      </c>
      <c r="E235">
        <v>104.81</v>
      </c>
      <c r="F235">
        <v>67.95</v>
      </c>
      <c r="G235">
        <v>7059.5</v>
      </c>
      <c r="H235">
        <v>67.39</v>
      </c>
      <c r="I235">
        <v>145.97999999999999</v>
      </c>
      <c r="J235">
        <v>101.94</v>
      </c>
      <c r="K235">
        <v>81.540000000000006</v>
      </c>
      <c r="L235">
        <v>47705</v>
      </c>
      <c r="M235">
        <v>320.24</v>
      </c>
      <c r="N235">
        <v>151480</v>
      </c>
      <c r="O235">
        <v>40775</v>
      </c>
      <c r="P235">
        <v>391.44</v>
      </c>
      <c r="Q235">
        <v>69.099999999999994</v>
      </c>
      <c r="R235">
        <v>1347.36</v>
      </c>
      <c r="S235">
        <v>407.4</v>
      </c>
      <c r="T235">
        <v>512.58000000000004</v>
      </c>
      <c r="U235">
        <v>67.95</v>
      </c>
      <c r="V235">
        <v>65.760000000000005</v>
      </c>
      <c r="W235">
        <v>67.95</v>
      </c>
      <c r="X235">
        <v>68.52</v>
      </c>
      <c r="Y235">
        <v>66.3</v>
      </c>
      <c r="Z235">
        <v>814.45</v>
      </c>
      <c r="AA235">
        <v>12837.01</v>
      </c>
      <c r="AB235">
        <v>10601</v>
      </c>
      <c r="AC235">
        <v>2681</v>
      </c>
      <c r="AD235">
        <v>794500</v>
      </c>
      <c r="AE235">
        <v>66.3</v>
      </c>
      <c r="AF235">
        <v>386.75</v>
      </c>
      <c r="AG235">
        <v>66.84</v>
      </c>
      <c r="AH235">
        <v>8176</v>
      </c>
      <c r="AI235">
        <v>12161.8</v>
      </c>
      <c r="AJ235">
        <v>72800</v>
      </c>
      <c r="AK235">
        <v>67.39</v>
      </c>
      <c r="AL235">
        <v>100.79</v>
      </c>
      <c r="AM235">
        <v>67.39</v>
      </c>
      <c r="AN235">
        <v>69.69</v>
      </c>
      <c r="AO235">
        <v>252</v>
      </c>
      <c r="AP235">
        <v>69.099999999999994</v>
      </c>
      <c r="AQ235">
        <v>24289.3</v>
      </c>
      <c r="AR235">
        <v>1106</v>
      </c>
      <c r="AS235">
        <v>67.39</v>
      </c>
      <c r="AT235">
        <v>95.52</v>
      </c>
      <c r="AU235">
        <v>493.64</v>
      </c>
      <c r="AV235">
        <v>7676.55</v>
      </c>
      <c r="AW235">
        <v>220.19</v>
      </c>
      <c r="AX235">
        <v>3401.3</v>
      </c>
      <c r="AY235">
        <v>189.51</v>
      </c>
      <c r="AZ235">
        <v>66.3</v>
      </c>
      <c r="BA235">
        <v>294.98</v>
      </c>
      <c r="BB235">
        <v>235.63</v>
      </c>
      <c r="BC235">
        <v>3331.3</v>
      </c>
      <c r="BD235">
        <v>213.85</v>
      </c>
      <c r="BE235">
        <v>82.69</v>
      </c>
      <c r="BF235">
        <v>67.95</v>
      </c>
      <c r="BG235">
        <v>66.84</v>
      </c>
      <c r="BH235">
        <v>617.04999999999995</v>
      </c>
      <c r="BI235">
        <v>67.39</v>
      </c>
      <c r="BJ235">
        <v>707.84</v>
      </c>
      <c r="BK235">
        <v>100.79</v>
      </c>
      <c r="BL235">
        <v>3033</v>
      </c>
      <c r="BM235">
        <v>2515.8000000000002</v>
      </c>
      <c r="BN235">
        <v>521.91999999999996</v>
      </c>
      <c r="BO235">
        <v>239.93</v>
      </c>
      <c r="BP235">
        <v>675.68</v>
      </c>
      <c r="BQ235">
        <v>81.540000000000006</v>
      </c>
      <c r="BR235">
        <v>42.72</v>
      </c>
      <c r="BS235">
        <v>1698838</v>
      </c>
      <c r="BT235">
        <v>17546.060000000001</v>
      </c>
      <c r="BU235" s="9" t="str">
        <f>WSP[[#This Row],[Tier]]&amp;" - "&amp;DOLLAR(WSP[[#This Row],[United States]],2)&amp;" USD"</f>
        <v>233 - $81.54 USD</v>
      </c>
    </row>
    <row r="236" spans="1:73" x14ac:dyDescent="0.25">
      <c r="A236">
        <v>234</v>
      </c>
      <c r="B236">
        <v>81.89</v>
      </c>
      <c r="C236">
        <v>6224.4</v>
      </c>
      <c r="D236">
        <v>583.79999999999995</v>
      </c>
      <c r="E236">
        <v>105.29</v>
      </c>
      <c r="F236">
        <v>68.239999999999995</v>
      </c>
      <c r="G236">
        <v>7091</v>
      </c>
      <c r="H236">
        <v>67.680000000000007</v>
      </c>
      <c r="I236">
        <v>146.61000000000001</v>
      </c>
      <c r="J236">
        <v>102.38</v>
      </c>
      <c r="K236">
        <v>81.89</v>
      </c>
      <c r="L236">
        <v>47880</v>
      </c>
      <c r="M236">
        <v>321.61</v>
      </c>
      <c r="N236">
        <v>151830</v>
      </c>
      <c r="O236">
        <v>40950</v>
      </c>
      <c r="P236">
        <v>393.12</v>
      </c>
      <c r="Q236">
        <v>69.400000000000006</v>
      </c>
      <c r="R236">
        <v>1353.14</v>
      </c>
      <c r="S236">
        <v>408.8</v>
      </c>
      <c r="T236">
        <v>514.85</v>
      </c>
      <c r="U236">
        <v>68.239999999999995</v>
      </c>
      <c r="V236">
        <v>66.040000000000006</v>
      </c>
      <c r="W236">
        <v>68.239999999999995</v>
      </c>
      <c r="X236">
        <v>68.819999999999993</v>
      </c>
      <c r="Y236">
        <v>66.58</v>
      </c>
      <c r="Z236">
        <v>819</v>
      </c>
      <c r="AA236">
        <v>12892.13</v>
      </c>
      <c r="AB236">
        <v>10646</v>
      </c>
      <c r="AC236">
        <v>2688</v>
      </c>
      <c r="AD236">
        <v>798000</v>
      </c>
      <c r="AE236">
        <v>66.58</v>
      </c>
      <c r="AF236">
        <v>388.5</v>
      </c>
      <c r="AG236">
        <v>67.13</v>
      </c>
      <c r="AH236">
        <v>8190</v>
      </c>
      <c r="AI236">
        <v>12214.3</v>
      </c>
      <c r="AJ236">
        <v>73118</v>
      </c>
      <c r="AK236">
        <v>67.680000000000007</v>
      </c>
      <c r="AL236">
        <v>101.11</v>
      </c>
      <c r="AM236">
        <v>67.680000000000007</v>
      </c>
      <c r="AN236">
        <v>69.989999999999995</v>
      </c>
      <c r="AO236">
        <v>253</v>
      </c>
      <c r="AP236">
        <v>69.400000000000006</v>
      </c>
      <c r="AQ236">
        <v>24394.3</v>
      </c>
      <c r="AR236">
        <v>1110.9000000000001</v>
      </c>
      <c r="AS236">
        <v>67.680000000000007</v>
      </c>
      <c r="AT236">
        <v>95.87</v>
      </c>
      <c r="AU236">
        <v>495.04</v>
      </c>
      <c r="AV236">
        <v>7709.8</v>
      </c>
      <c r="AW236">
        <v>221.13</v>
      </c>
      <c r="AX236">
        <v>3415.3</v>
      </c>
      <c r="AY236">
        <v>190.08</v>
      </c>
      <c r="AZ236">
        <v>66.58</v>
      </c>
      <c r="BA236">
        <v>296.24</v>
      </c>
      <c r="BB236">
        <v>236.65</v>
      </c>
      <c r="BC236">
        <v>3345.3</v>
      </c>
      <c r="BD236">
        <v>214.2</v>
      </c>
      <c r="BE236">
        <v>83.02</v>
      </c>
      <c r="BF236">
        <v>68.239999999999995</v>
      </c>
      <c r="BG236">
        <v>67.13</v>
      </c>
      <c r="BH236">
        <v>618.79999999999995</v>
      </c>
      <c r="BI236">
        <v>67.680000000000007</v>
      </c>
      <c r="BJ236">
        <v>710.64</v>
      </c>
      <c r="BK236">
        <v>101.11</v>
      </c>
      <c r="BL236">
        <v>3048</v>
      </c>
      <c r="BM236">
        <v>2526.3000000000002</v>
      </c>
      <c r="BN236">
        <v>524.16</v>
      </c>
      <c r="BO236">
        <v>241.15</v>
      </c>
      <c r="BP236">
        <v>678.65</v>
      </c>
      <c r="BQ236">
        <v>81.89</v>
      </c>
      <c r="BR236">
        <v>42.87</v>
      </c>
      <c r="BS236">
        <v>1706130</v>
      </c>
      <c r="BT236">
        <v>17621.38</v>
      </c>
      <c r="BU236" s="9" t="str">
        <f>WSP[[#This Row],[Tier]]&amp;" - "&amp;DOLLAR(WSP[[#This Row],[United States]],2)&amp;" USD"</f>
        <v>234 - $81.89 USD</v>
      </c>
    </row>
    <row r="237" spans="1:73" x14ac:dyDescent="0.25">
      <c r="A237">
        <v>235</v>
      </c>
      <c r="B237">
        <v>82.24</v>
      </c>
      <c r="C237">
        <v>6251</v>
      </c>
      <c r="D237">
        <v>585.54999999999995</v>
      </c>
      <c r="E237">
        <v>105.76</v>
      </c>
      <c r="F237">
        <v>68.540000000000006</v>
      </c>
      <c r="G237">
        <v>7122.5</v>
      </c>
      <c r="H237">
        <v>67.97</v>
      </c>
      <c r="I237">
        <v>147.24</v>
      </c>
      <c r="J237">
        <v>102.81</v>
      </c>
      <c r="K237">
        <v>82.24</v>
      </c>
      <c r="L237">
        <v>48055</v>
      </c>
      <c r="M237">
        <v>322.99</v>
      </c>
      <c r="N237">
        <v>152180</v>
      </c>
      <c r="O237">
        <v>41125</v>
      </c>
      <c r="P237">
        <v>394.8</v>
      </c>
      <c r="Q237">
        <v>69.7</v>
      </c>
      <c r="R237">
        <v>1358.93</v>
      </c>
      <c r="S237">
        <v>410.2</v>
      </c>
      <c r="T237">
        <v>517.13</v>
      </c>
      <c r="U237">
        <v>68.540000000000006</v>
      </c>
      <c r="V237">
        <v>66.33</v>
      </c>
      <c r="W237">
        <v>68.540000000000006</v>
      </c>
      <c r="X237">
        <v>69.11</v>
      </c>
      <c r="Y237">
        <v>66.86</v>
      </c>
      <c r="Z237">
        <v>823.55</v>
      </c>
      <c r="AA237">
        <v>12947.24</v>
      </c>
      <c r="AB237">
        <v>10692</v>
      </c>
      <c r="AC237">
        <v>2695</v>
      </c>
      <c r="AD237">
        <v>801500</v>
      </c>
      <c r="AE237">
        <v>66.86</v>
      </c>
      <c r="AF237">
        <v>390.25</v>
      </c>
      <c r="AG237">
        <v>67.41</v>
      </c>
      <c r="AH237">
        <v>8246</v>
      </c>
      <c r="AI237">
        <v>12266.8</v>
      </c>
      <c r="AJ237">
        <v>73436</v>
      </c>
      <c r="AK237">
        <v>67.97</v>
      </c>
      <c r="AL237">
        <v>101.44</v>
      </c>
      <c r="AM237">
        <v>67.97</v>
      </c>
      <c r="AN237">
        <v>70.290000000000006</v>
      </c>
      <c r="AO237">
        <v>254</v>
      </c>
      <c r="AP237">
        <v>69.7</v>
      </c>
      <c r="AQ237">
        <v>24499.3</v>
      </c>
      <c r="AR237">
        <v>1115.8</v>
      </c>
      <c r="AS237">
        <v>67.97</v>
      </c>
      <c r="AT237">
        <v>96.22</v>
      </c>
      <c r="AU237">
        <v>496.44</v>
      </c>
      <c r="AV237">
        <v>7743.05</v>
      </c>
      <c r="AW237">
        <v>222.08</v>
      </c>
      <c r="AX237">
        <v>3429.3</v>
      </c>
      <c r="AY237">
        <v>190.64</v>
      </c>
      <c r="AZ237">
        <v>66.86</v>
      </c>
      <c r="BA237">
        <v>297.5</v>
      </c>
      <c r="BB237">
        <v>237.66</v>
      </c>
      <c r="BC237">
        <v>3359.3</v>
      </c>
      <c r="BD237">
        <v>214.55</v>
      </c>
      <c r="BE237">
        <v>83.35</v>
      </c>
      <c r="BF237">
        <v>68.540000000000006</v>
      </c>
      <c r="BG237">
        <v>67.41</v>
      </c>
      <c r="BH237">
        <v>620.54999999999995</v>
      </c>
      <c r="BI237">
        <v>67.97</v>
      </c>
      <c r="BJ237">
        <v>713.44</v>
      </c>
      <c r="BK237">
        <v>101.44</v>
      </c>
      <c r="BL237">
        <v>3063</v>
      </c>
      <c r="BM237">
        <v>2536.8000000000002</v>
      </c>
      <c r="BN237">
        <v>526.4</v>
      </c>
      <c r="BO237">
        <v>242.38</v>
      </c>
      <c r="BP237">
        <v>681.63</v>
      </c>
      <c r="BQ237">
        <v>82.24</v>
      </c>
      <c r="BR237">
        <v>43.02</v>
      </c>
      <c r="BS237">
        <v>1713422</v>
      </c>
      <c r="BT237">
        <v>17696.7</v>
      </c>
      <c r="BU237" s="9" t="str">
        <f>WSP[[#This Row],[Tier]]&amp;" - "&amp;DOLLAR(WSP[[#This Row],[United States]],2)&amp;" USD"</f>
        <v>235 - $82.24 USD</v>
      </c>
    </row>
    <row r="238" spans="1:73" x14ac:dyDescent="0.25">
      <c r="A238">
        <v>236</v>
      </c>
      <c r="B238">
        <v>82.59</v>
      </c>
      <c r="C238">
        <v>6277.6</v>
      </c>
      <c r="D238">
        <v>587.29999999999995</v>
      </c>
      <c r="E238">
        <v>106.24</v>
      </c>
      <c r="F238">
        <v>68.83</v>
      </c>
      <c r="G238">
        <v>7154</v>
      </c>
      <c r="H238">
        <v>68.260000000000005</v>
      </c>
      <c r="I238">
        <v>147.87</v>
      </c>
      <c r="J238">
        <v>103.25</v>
      </c>
      <c r="K238">
        <v>82.59</v>
      </c>
      <c r="L238">
        <v>48230</v>
      </c>
      <c r="M238">
        <v>324.37</v>
      </c>
      <c r="N238">
        <v>152530</v>
      </c>
      <c r="O238">
        <v>41300</v>
      </c>
      <c r="P238">
        <v>396.48</v>
      </c>
      <c r="Q238">
        <v>69.989999999999995</v>
      </c>
      <c r="R238">
        <v>1364.71</v>
      </c>
      <c r="S238">
        <v>411.6</v>
      </c>
      <c r="T238">
        <v>519.4</v>
      </c>
      <c r="U238">
        <v>68.83</v>
      </c>
      <c r="V238">
        <v>66.61</v>
      </c>
      <c r="W238">
        <v>68.83</v>
      </c>
      <c r="X238">
        <v>69.41</v>
      </c>
      <c r="Y238">
        <v>67.150000000000006</v>
      </c>
      <c r="Z238">
        <v>828.1</v>
      </c>
      <c r="AA238">
        <v>13002.36</v>
      </c>
      <c r="AB238">
        <v>10737</v>
      </c>
      <c r="AC238">
        <v>2702</v>
      </c>
      <c r="AD238">
        <v>805000</v>
      </c>
      <c r="AE238">
        <v>67.150000000000006</v>
      </c>
      <c r="AF238">
        <v>392</v>
      </c>
      <c r="AG238">
        <v>67.7</v>
      </c>
      <c r="AH238">
        <v>8260</v>
      </c>
      <c r="AI238">
        <v>12319.3</v>
      </c>
      <c r="AJ238">
        <v>73755</v>
      </c>
      <c r="AK238">
        <v>68.260000000000005</v>
      </c>
      <c r="AL238">
        <v>101.76</v>
      </c>
      <c r="AM238">
        <v>68.260000000000005</v>
      </c>
      <c r="AN238">
        <v>70.59</v>
      </c>
      <c r="AO238">
        <v>255</v>
      </c>
      <c r="AP238">
        <v>69.989999999999995</v>
      </c>
      <c r="AQ238">
        <v>24604.3</v>
      </c>
      <c r="AR238">
        <v>1120.7</v>
      </c>
      <c r="AS238">
        <v>68.260000000000005</v>
      </c>
      <c r="AT238">
        <v>96.57</v>
      </c>
      <c r="AU238">
        <v>497.84</v>
      </c>
      <c r="AV238">
        <v>7776.3</v>
      </c>
      <c r="AW238">
        <v>223.02</v>
      </c>
      <c r="AX238">
        <v>3443.3</v>
      </c>
      <c r="AY238">
        <v>191.21</v>
      </c>
      <c r="AZ238">
        <v>67.150000000000006</v>
      </c>
      <c r="BA238">
        <v>298.76</v>
      </c>
      <c r="BB238">
        <v>238.68</v>
      </c>
      <c r="BC238">
        <v>3373.3</v>
      </c>
      <c r="BD238">
        <v>214.9</v>
      </c>
      <c r="BE238">
        <v>83.67</v>
      </c>
      <c r="BF238">
        <v>68.83</v>
      </c>
      <c r="BG238">
        <v>67.7</v>
      </c>
      <c r="BH238">
        <v>622.29999999999995</v>
      </c>
      <c r="BI238">
        <v>68.260000000000005</v>
      </c>
      <c r="BJ238">
        <v>716.24</v>
      </c>
      <c r="BK238">
        <v>101.76</v>
      </c>
      <c r="BL238">
        <v>3079</v>
      </c>
      <c r="BM238">
        <v>2547.3000000000002</v>
      </c>
      <c r="BN238">
        <v>528.64</v>
      </c>
      <c r="BO238">
        <v>243.6</v>
      </c>
      <c r="BP238">
        <v>684.6</v>
      </c>
      <c r="BQ238">
        <v>82.59</v>
      </c>
      <c r="BR238">
        <v>43.16</v>
      </c>
      <c r="BS238">
        <v>1720713</v>
      </c>
      <c r="BT238">
        <v>17772.02</v>
      </c>
      <c r="BU238" s="9" t="str">
        <f>WSP[[#This Row],[Tier]]&amp;" - "&amp;DOLLAR(WSP[[#This Row],[United States]],2)&amp;" USD"</f>
        <v>236 - $82.59 USD</v>
      </c>
    </row>
    <row r="239" spans="1:73" x14ac:dyDescent="0.25">
      <c r="A239">
        <v>237</v>
      </c>
      <c r="B239">
        <v>82.94</v>
      </c>
      <c r="C239">
        <v>6304.2</v>
      </c>
      <c r="D239">
        <v>589.04999999999995</v>
      </c>
      <c r="E239">
        <v>106.72</v>
      </c>
      <c r="F239">
        <v>69.12</v>
      </c>
      <c r="G239">
        <v>7185.5</v>
      </c>
      <c r="H239">
        <v>68.55</v>
      </c>
      <c r="I239">
        <v>148.49</v>
      </c>
      <c r="J239">
        <v>103.69</v>
      </c>
      <c r="K239">
        <v>82.94</v>
      </c>
      <c r="L239">
        <v>48405</v>
      </c>
      <c r="M239">
        <v>325.75</v>
      </c>
      <c r="N239">
        <v>152880</v>
      </c>
      <c r="O239">
        <v>41475</v>
      </c>
      <c r="P239">
        <v>398.16</v>
      </c>
      <c r="Q239">
        <v>70.290000000000006</v>
      </c>
      <c r="R239">
        <v>1370.5</v>
      </c>
      <c r="S239">
        <v>413</v>
      </c>
      <c r="T239">
        <v>521.67999999999995</v>
      </c>
      <c r="U239">
        <v>69.12</v>
      </c>
      <c r="V239">
        <v>66.89</v>
      </c>
      <c r="W239">
        <v>69.12</v>
      </c>
      <c r="X239">
        <v>69.7</v>
      </c>
      <c r="Y239">
        <v>67.430000000000007</v>
      </c>
      <c r="Z239">
        <v>832.65</v>
      </c>
      <c r="AA239">
        <v>13057.48</v>
      </c>
      <c r="AB239">
        <v>10783</v>
      </c>
      <c r="AC239">
        <v>2709</v>
      </c>
      <c r="AD239">
        <v>808500</v>
      </c>
      <c r="AE239">
        <v>67.430000000000007</v>
      </c>
      <c r="AF239">
        <v>393.75</v>
      </c>
      <c r="AG239">
        <v>67.989999999999995</v>
      </c>
      <c r="AH239">
        <v>8316</v>
      </c>
      <c r="AI239">
        <v>12371.8</v>
      </c>
      <c r="AJ239">
        <v>74073</v>
      </c>
      <c r="AK239">
        <v>68.55</v>
      </c>
      <c r="AL239">
        <v>102.08</v>
      </c>
      <c r="AM239">
        <v>68.55</v>
      </c>
      <c r="AN239">
        <v>70.89</v>
      </c>
      <c r="AO239">
        <v>256</v>
      </c>
      <c r="AP239">
        <v>70.290000000000006</v>
      </c>
      <c r="AQ239">
        <v>24709.3</v>
      </c>
      <c r="AR239">
        <v>1125.5999999999999</v>
      </c>
      <c r="AS239">
        <v>68.55</v>
      </c>
      <c r="AT239">
        <v>96.92</v>
      </c>
      <c r="AU239">
        <v>499.24</v>
      </c>
      <c r="AV239">
        <v>7809.55</v>
      </c>
      <c r="AW239">
        <v>223.97</v>
      </c>
      <c r="AX239">
        <v>3457.3</v>
      </c>
      <c r="AY239">
        <v>191.78</v>
      </c>
      <c r="AZ239">
        <v>67.430000000000007</v>
      </c>
      <c r="BA239">
        <v>300.02</v>
      </c>
      <c r="BB239">
        <v>239.69</v>
      </c>
      <c r="BC239">
        <v>3387.3</v>
      </c>
      <c r="BD239">
        <v>215.25</v>
      </c>
      <c r="BE239">
        <v>84</v>
      </c>
      <c r="BF239">
        <v>69.12</v>
      </c>
      <c r="BG239">
        <v>67.989999999999995</v>
      </c>
      <c r="BH239">
        <v>624.04999999999995</v>
      </c>
      <c r="BI239">
        <v>68.55</v>
      </c>
      <c r="BJ239">
        <v>719.04</v>
      </c>
      <c r="BK239">
        <v>102.08</v>
      </c>
      <c r="BL239">
        <v>3094</v>
      </c>
      <c r="BM239">
        <v>2557.8000000000002</v>
      </c>
      <c r="BN239">
        <v>530.88</v>
      </c>
      <c r="BO239">
        <v>244.83</v>
      </c>
      <c r="BP239">
        <v>687.58</v>
      </c>
      <c r="BQ239">
        <v>82.94</v>
      </c>
      <c r="BR239">
        <v>43.31</v>
      </c>
      <c r="BS239">
        <v>1728005</v>
      </c>
      <c r="BT239">
        <v>17847.34</v>
      </c>
      <c r="BU239" s="9" t="str">
        <f>WSP[[#This Row],[Tier]]&amp;" - "&amp;DOLLAR(WSP[[#This Row],[United States]],2)&amp;" USD"</f>
        <v>237 - $82.94 USD</v>
      </c>
    </row>
    <row r="240" spans="1:73" x14ac:dyDescent="0.25">
      <c r="A240">
        <v>238</v>
      </c>
      <c r="B240">
        <v>83.29</v>
      </c>
      <c r="C240">
        <v>6330.8</v>
      </c>
      <c r="D240">
        <v>590.79999999999995</v>
      </c>
      <c r="E240">
        <v>107.2</v>
      </c>
      <c r="F240">
        <v>69.41</v>
      </c>
      <c r="G240">
        <v>7217</v>
      </c>
      <c r="H240">
        <v>68.84</v>
      </c>
      <c r="I240">
        <v>149.12</v>
      </c>
      <c r="J240">
        <v>104.13</v>
      </c>
      <c r="K240">
        <v>83.29</v>
      </c>
      <c r="L240">
        <v>48580</v>
      </c>
      <c r="M240">
        <v>327.12</v>
      </c>
      <c r="N240">
        <v>153230</v>
      </c>
      <c r="O240">
        <v>41650</v>
      </c>
      <c r="P240">
        <v>399.84</v>
      </c>
      <c r="Q240">
        <v>70.59</v>
      </c>
      <c r="R240">
        <v>1376.28</v>
      </c>
      <c r="S240">
        <v>414.4</v>
      </c>
      <c r="T240">
        <v>523.95000000000005</v>
      </c>
      <c r="U240">
        <v>69.41</v>
      </c>
      <c r="V240">
        <v>67.17</v>
      </c>
      <c r="W240">
        <v>69.41</v>
      </c>
      <c r="X240">
        <v>69.989999999999995</v>
      </c>
      <c r="Y240">
        <v>67.72</v>
      </c>
      <c r="Z240">
        <v>837.2</v>
      </c>
      <c r="AA240">
        <v>13112.6</v>
      </c>
      <c r="AB240">
        <v>10828</v>
      </c>
      <c r="AC240">
        <v>2716</v>
      </c>
      <c r="AD240">
        <v>812000</v>
      </c>
      <c r="AE240">
        <v>67.72</v>
      </c>
      <c r="AF240">
        <v>395.5</v>
      </c>
      <c r="AG240">
        <v>68.27</v>
      </c>
      <c r="AH240">
        <v>8330</v>
      </c>
      <c r="AI240">
        <v>12424.3</v>
      </c>
      <c r="AJ240">
        <v>74391</v>
      </c>
      <c r="AK240">
        <v>68.84</v>
      </c>
      <c r="AL240">
        <v>102.41</v>
      </c>
      <c r="AM240">
        <v>68.84</v>
      </c>
      <c r="AN240">
        <v>71.19</v>
      </c>
      <c r="AO240">
        <v>257</v>
      </c>
      <c r="AP240">
        <v>70.59</v>
      </c>
      <c r="AQ240">
        <v>24814.3</v>
      </c>
      <c r="AR240">
        <v>1130.5</v>
      </c>
      <c r="AS240">
        <v>68.84</v>
      </c>
      <c r="AT240">
        <v>97.27</v>
      </c>
      <c r="AU240">
        <v>500.64</v>
      </c>
      <c r="AV240">
        <v>7842.8</v>
      </c>
      <c r="AW240">
        <v>224.91</v>
      </c>
      <c r="AX240">
        <v>3471.3</v>
      </c>
      <c r="AY240">
        <v>192.35</v>
      </c>
      <c r="AZ240">
        <v>67.72</v>
      </c>
      <c r="BA240">
        <v>301.27999999999997</v>
      </c>
      <c r="BB240">
        <v>240.71</v>
      </c>
      <c r="BC240">
        <v>3401.3</v>
      </c>
      <c r="BD240">
        <v>215.6</v>
      </c>
      <c r="BE240">
        <v>84.33</v>
      </c>
      <c r="BF240">
        <v>69.41</v>
      </c>
      <c r="BG240">
        <v>68.27</v>
      </c>
      <c r="BH240">
        <v>625.79999999999995</v>
      </c>
      <c r="BI240">
        <v>68.84</v>
      </c>
      <c r="BJ240">
        <v>721.84</v>
      </c>
      <c r="BK240">
        <v>102.41</v>
      </c>
      <c r="BL240">
        <v>3109</v>
      </c>
      <c r="BM240">
        <v>2568.3000000000002</v>
      </c>
      <c r="BN240">
        <v>533.12</v>
      </c>
      <c r="BO240">
        <v>246.05</v>
      </c>
      <c r="BP240">
        <v>690.55</v>
      </c>
      <c r="BQ240">
        <v>83.29</v>
      </c>
      <c r="BR240">
        <v>43.45</v>
      </c>
      <c r="BS240">
        <v>1735297</v>
      </c>
      <c r="BT240">
        <v>17922.66</v>
      </c>
      <c r="BU240" s="9" t="str">
        <f>WSP[[#This Row],[Tier]]&amp;" - "&amp;DOLLAR(WSP[[#This Row],[United States]],2)&amp;" USD"</f>
        <v>238 - $83.29 USD</v>
      </c>
    </row>
    <row r="241" spans="1:73" x14ac:dyDescent="0.25">
      <c r="A241">
        <v>239</v>
      </c>
      <c r="B241">
        <v>83.64</v>
      </c>
      <c r="C241">
        <v>6357.4</v>
      </c>
      <c r="D241">
        <v>592.54999999999995</v>
      </c>
      <c r="E241">
        <v>107.67</v>
      </c>
      <c r="F241">
        <v>69.7</v>
      </c>
      <c r="G241">
        <v>7248.5</v>
      </c>
      <c r="H241">
        <v>69.13</v>
      </c>
      <c r="I241">
        <v>149.75</v>
      </c>
      <c r="J241">
        <v>104.56</v>
      </c>
      <c r="K241">
        <v>83.64</v>
      </c>
      <c r="L241">
        <v>48755</v>
      </c>
      <c r="M241">
        <v>328.5</v>
      </c>
      <c r="N241">
        <v>153580</v>
      </c>
      <c r="O241">
        <v>41825</v>
      </c>
      <c r="P241">
        <v>401.52</v>
      </c>
      <c r="Q241">
        <v>70.88</v>
      </c>
      <c r="R241">
        <v>1382.07</v>
      </c>
      <c r="S241">
        <v>415.8</v>
      </c>
      <c r="T241">
        <v>526.23</v>
      </c>
      <c r="U241">
        <v>69.7</v>
      </c>
      <c r="V241">
        <v>67.45</v>
      </c>
      <c r="W241">
        <v>69.7</v>
      </c>
      <c r="X241">
        <v>70.290000000000006</v>
      </c>
      <c r="Y241">
        <v>68</v>
      </c>
      <c r="Z241">
        <v>841.75</v>
      </c>
      <c r="AA241">
        <v>13167.72</v>
      </c>
      <c r="AB241">
        <v>10874</v>
      </c>
      <c r="AC241">
        <v>2723</v>
      </c>
      <c r="AD241">
        <v>815500</v>
      </c>
      <c r="AE241">
        <v>68</v>
      </c>
      <c r="AF241">
        <v>397.25</v>
      </c>
      <c r="AG241">
        <v>68.56</v>
      </c>
      <c r="AH241">
        <v>8386</v>
      </c>
      <c r="AI241">
        <v>12476.8</v>
      </c>
      <c r="AJ241">
        <v>74709</v>
      </c>
      <c r="AK241">
        <v>69.13</v>
      </c>
      <c r="AL241">
        <v>102.73</v>
      </c>
      <c r="AM241">
        <v>69.13</v>
      </c>
      <c r="AN241">
        <v>71.489999999999995</v>
      </c>
      <c r="AO241">
        <v>258</v>
      </c>
      <c r="AP241">
        <v>70.88</v>
      </c>
      <c r="AQ241">
        <v>24919.3</v>
      </c>
      <c r="AR241">
        <v>1135.4000000000001</v>
      </c>
      <c r="AS241">
        <v>69.13</v>
      </c>
      <c r="AT241">
        <v>97.62</v>
      </c>
      <c r="AU241">
        <v>502.04</v>
      </c>
      <c r="AV241">
        <v>7876.05</v>
      </c>
      <c r="AW241">
        <v>225.86</v>
      </c>
      <c r="AX241">
        <v>3485.3</v>
      </c>
      <c r="AY241">
        <v>192.92</v>
      </c>
      <c r="AZ241">
        <v>68</v>
      </c>
      <c r="BA241">
        <v>302.54000000000002</v>
      </c>
      <c r="BB241">
        <v>241.73</v>
      </c>
      <c r="BC241">
        <v>3415.3</v>
      </c>
      <c r="BD241">
        <v>215.95</v>
      </c>
      <c r="BE241">
        <v>84.65</v>
      </c>
      <c r="BF241">
        <v>69.7</v>
      </c>
      <c r="BG241">
        <v>68.56</v>
      </c>
      <c r="BH241">
        <v>627.54999999999995</v>
      </c>
      <c r="BI241">
        <v>69.13</v>
      </c>
      <c r="BJ241">
        <v>724.64</v>
      </c>
      <c r="BK241">
        <v>102.73</v>
      </c>
      <c r="BL241">
        <v>3125</v>
      </c>
      <c r="BM241">
        <v>2578.8000000000002</v>
      </c>
      <c r="BN241">
        <v>535.36</v>
      </c>
      <c r="BO241">
        <v>247.28</v>
      </c>
      <c r="BP241">
        <v>693.53</v>
      </c>
      <c r="BQ241">
        <v>83.64</v>
      </c>
      <c r="BR241">
        <v>43.6</v>
      </c>
      <c r="BS241">
        <v>1742589</v>
      </c>
      <c r="BT241">
        <v>17997.98</v>
      </c>
      <c r="BU241" s="9" t="str">
        <f>WSP[[#This Row],[Tier]]&amp;" - "&amp;DOLLAR(WSP[[#This Row],[United States]],2)&amp;" USD"</f>
        <v>239 - $83.64 USD</v>
      </c>
    </row>
    <row r="242" spans="1:73" x14ac:dyDescent="0.25">
      <c r="A242">
        <v>240</v>
      </c>
      <c r="B242">
        <v>83.99</v>
      </c>
      <c r="C242">
        <v>6384</v>
      </c>
      <c r="D242">
        <v>594.29999999999995</v>
      </c>
      <c r="E242">
        <v>108.15</v>
      </c>
      <c r="F242">
        <v>69.989999999999995</v>
      </c>
      <c r="G242">
        <v>7280</v>
      </c>
      <c r="H242">
        <v>69.42</v>
      </c>
      <c r="I242">
        <v>150.38</v>
      </c>
      <c r="J242">
        <v>105</v>
      </c>
      <c r="K242">
        <v>83.99</v>
      </c>
      <c r="L242">
        <v>48930</v>
      </c>
      <c r="M242">
        <v>329.88</v>
      </c>
      <c r="N242">
        <v>153930</v>
      </c>
      <c r="O242">
        <v>42000</v>
      </c>
      <c r="P242">
        <v>403.2</v>
      </c>
      <c r="Q242">
        <v>71.180000000000007</v>
      </c>
      <c r="R242">
        <v>1387.85</v>
      </c>
      <c r="S242">
        <v>417.2</v>
      </c>
      <c r="T242">
        <v>528.5</v>
      </c>
      <c r="U242">
        <v>69.989999999999995</v>
      </c>
      <c r="V242">
        <v>67.739999999999995</v>
      </c>
      <c r="W242">
        <v>69.989999999999995</v>
      </c>
      <c r="X242">
        <v>70.58</v>
      </c>
      <c r="Y242">
        <v>68.290000000000006</v>
      </c>
      <c r="Z242">
        <v>846.3</v>
      </c>
      <c r="AA242">
        <v>13222.83</v>
      </c>
      <c r="AB242">
        <v>10919</v>
      </c>
      <c r="AC242">
        <v>2730</v>
      </c>
      <c r="AD242">
        <v>819000</v>
      </c>
      <c r="AE242">
        <v>68.290000000000006</v>
      </c>
      <c r="AF242">
        <v>399</v>
      </c>
      <c r="AG242">
        <v>68.849999999999994</v>
      </c>
      <c r="AH242">
        <v>8400</v>
      </c>
      <c r="AI242">
        <v>12529.3</v>
      </c>
      <c r="AJ242">
        <v>75027</v>
      </c>
      <c r="AK242">
        <v>69.42</v>
      </c>
      <c r="AL242">
        <v>103.06</v>
      </c>
      <c r="AM242">
        <v>69.42</v>
      </c>
      <c r="AN242">
        <v>71.790000000000006</v>
      </c>
      <c r="AO242">
        <v>259</v>
      </c>
      <c r="AP242">
        <v>71.180000000000007</v>
      </c>
      <c r="AQ242">
        <v>25024.3</v>
      </c>
      <c r="AR242">
        <v>1140.3</v>
      </c>
      <c r="AS242">
        <v>69.42</v>
      </c>
      <c r="AT242">
        <v>97.97</v>
      </c>
      <c r="AU242">
        <v>503.44</v>
      </c>
      <c r="AV242">
        <v>7909.3</v>
      </c>
      <c r="AW242">
        <v>226.8</v>
      </c>
      <c r="AX242">
        <v>3499.3</v>
      </c>
      <c r="AY242">
        <v>193.49</v>
      </c>
      <c r="AZ242">
        <v>68.290000000000006</v>
      </c>
      <c r="BA242">
        <v>303.8</v>
      </c>
      <c r="BB242">
        <v>242.74</v>
      </c>
      <c r="BC242">
        <v>3429.3</v>
      </c>
      <c r="BD242">
        <v>216.3</v>
      </c>
      <c r="BE242">
        <v>84.98</v>
      </c>
      <c r="BF242">
        <v>69.989999999999995</v>
      </c>
      <c r="BG242">
        <v>68.849999999999994</v>
      </c>
      <c r="BH242">
        <v>629.29999999999995</v>
      </c>
      <c r="BI242">
        <v>69.42</v>
      </c>
      <c r="BJ242">
        <v>727.44</v>
      </c>
      <c r="BK242">
        <v>103.06</v>
      </c>
      <c r="BL242">
        <v>3140</v>
      </c>
      <c r="BM242">
        <v>2589.3000000000002</v>
      </c>
      <c r="BN242">
        <v>537.6</v>
      </c>
      <c r="BO242">
        <v>248.5</v>
      </c>
      <c r="BP242">
        <v>696.5</v>
      </c>
      <c r="BQ242">
        <v>83.99</v>
      </c>
      <c r="BR242">
        <v>43.74</v>
      </c>
      <c r="BS242">
        <v>1749881</v>
      </c>
      <c r="BT242">
        <v>18073.3</v>
      </c>
      <c r="BU242" s="9" t="str">
        <f>WSP[[#This Row],[Tier]]&amp;" - "&amp;DOLLAR(WSP[[#This Row],[United States]],2)&amp;" USD"</f>
        <v>240 - $83.99 USD</v>
      </c>
    </row>
    <row r="243" spans="1:73" x14ac:dyDescent="0.25">
      <c r="A243">
        <v>241</v>
      </c>
      <c r="B243">
        <v>84.34</v>
      </c>
      <c r="C243">
        <v>6410.6</v>
      </c>
      <c r="D243">
        <v>596.04999999999995</v>
      </c>
      <c r="E243">
        <v>108.63</v>
      </c>
      <c r="F243">
        <v>70.290000000000006</v>
      </c>
      <c r="G243">
        <v>7311.5</v>
      </c>
      <c r="H243">
        <v>69.7</v>
      </c>
      <c r="I243">
        <v>151.01</v>
      </c>
      <c r="J243">
        <v>105.44</v>
      </c>
      <c r="K243">
        <v>84.34</v>
      </c>
      <c r="L243">
        <v>49105</v>
      </c>
      <c r="M243">
        <v>331.25</v>
      </c>
      <c r="N243">
        <v>154280</v>
      </c>
      <c r="O243">
        <v>42175</v>
      </c>
      <c r="P243">
        <v>404.88</v>
      </c>
      <c r="Q243">
        <v>71.48</v>
      </c>
      <c r="R243">
        <v>1393.64</v>
      </c>
      <c r="S243">
        <v>418.6</v>
      </c>
      <c r="T243">
        <v>530.78</v>
      </c>
      <c r="U243">
        <v>70.290000000000006</v>
      </c>
      <c r="V243">
        <v>68.02</v>
      </c>
      <c r="W243">
        <v>70.290000000000006</v>
      </c>
      <c r="X243">
        <v>70.88</v>
      </c>
      <c r="Y243">
        <v>68.569999999999993</v>
      </c>
      <c r="Z243">
        <v>850.85</v>
      </c>
      <c r="AA243">
        <v>13277.95</v>
      </c>
      <c r="AB243">
        <v>10965</v>
      </c>
      <c r="AC243">
        <v>2737</v>
      </c>
      <c r="AD243">
        <v>822500</v>
      </c>
      <c r="AE243">
        <v>68.569999999999993</v>
      </c>
      <c r="AF243">
        <v>400.75</v>
      </c>
      <c r="AG243">
        <v>69.13</v>
      </c>
      <c r="AH243">
        <v>8456</v>
      </c>
      <c r="AI243">
        <v>12581.8</v>
      </c>
      <c r="AJ243">
        <v>75345</v>
      </c>
      <c r="AK243">
        <v>69.7</v>
      </c>
      <c r="AL243">
        <v>103.38</v>
      </c>
      <c r="AM243">
        <v>69.7</v>
      </c>
      <c r="AN243">
        <v>72.09</v>
      </c>
      <c r="AO243">
        <v>260</v>
      </c>
      <c r="AP243">
        <v>71.48</v>
      </c>
      <c r="AQ243">
        <v>25129.3</v>
      </c>
      <c r="AR243">
        <v>1145.2</v>
      </c>
      <c r="AS243">
        <v>69.7</v>
      </c>
      <c r="AT243">
        <v>98.32</v>
      </c>
      <c r="AU243">
        <v>504.84</v>
      </c>
      <c r="AV243">
        <v>7942.55</v>
      </c>
      <c r="AW243">
        <v>227.75</v>
      </c>
      <c r="AX243">
        <v>3513.3</v>
      </c>
      <c r="AY243">
        <v>194.06</v>
      </c>
      <c r="AZ243">
        <v>68.569999999999993</v>
      </c>
      <c r="BA243">
        <v>305.06</v>
      </c>
      <c r="BB243">
        <v>243.76</v>
      </c>
      <c r="BC243">
        <v>3443.3</v>
      </c>
      <c r="BD243">
        <v>216.65</v>
      </c>
      <c r="BE243">
        <v>85.31</v>
      </c>
      <c r="BF243">
        <v>70.290000000000006</v>
      </c>
      <c r="BG243">
        <v>69.13</v>
      </c>
      <c r="BH243">
        <v>631.04999999999995</v>
      </c>
      <c r="BI243">
        <v>69.7</v>
      </c>
      <c r="BJ243">
        <v>730.24</v>
      </c>
      <c r="BK243">
        <v>103.38</v>
      </c>
      <c r="BL243">
        <v>3155</v>
      </c>
      <c r="BM243">
        <v>2599.8000000000002</v>
      </c>
      <c r="BN243">
        <v>539.84</v>
      </c>
      <c r="BO243">
        <v>249.73</v>
      </c>
      <c r="BP243">
        <v>699.48</v>
      </c>
      <c r="BQ243">
        <v>84.34</v>
      </c>
      <c r="BR243">
        <v>43.89</v>
      </c>
      <c r="BS243">
        <v>1757173</v>
      </c>
      <c r="BT243">
        <v>18148.62</v>
      </c>
      <c r="BU243" s="9" t="str">
        <f>WSP[[#This Row],[Tier]]&amp;" - "&amp;DOLLAR(WSP[[#This Row],[United States]],2)&amp;" USD"</f>
        <v>241 - $84.34 USD</v>
      </c>
    </row>
    <row r="244" spans="1:73" x14ac:dyDescent="0.25">
      <c r="A244">
        <v>242</v>
      </c>
      <c r="B244">
        <v>84.69</v>
      </c>
      <c r="C244">
        <v>6437.2</v>
      </c>
      <c r="D244">
        <v>597.79999999999995</v>
      </c>
      <c r="E244">
        <v>109.1</v>
      </c>
      <c r="F244">
        <v>70.58</v>
      </c>
      <c r="G244">
        <v>7343</v>
      </c>
      <c r="H244">
        <v>69.989999999999995</v>
      </c>
      <c r="I244">
        <v>151.63999999999999</v>
      </c>
      <c r="J244">
        <v>105.88</v>
      </c>
      <c r="K244">
        <v>84.69</v>
      </c>
      <c r="L244">
        <v>49280</v>
      </c>
      <c r="M244">
        <v>332.63</v>
      </c>
      <c r="N244">
        <v>154630</v>
      </c>
      <c r="O244">
        <v>42350</v>
      </c>
      <c r="P244">
        <v>406.56</v>
      </c>
      <c r="Q244">
        <v>71.77</v>
      </c>
      <c r="R244">
        <v>1399.42</v>
      </c>
      <c r="S244">
        <v>420</v>
      </c>
      <c r="T244">
        <v>533.04999999999995</v>
      </c>
      <c r="U244">
        <v>70.58</v>
      </c>
      <c r="V244">
        <v>68.3</v>
      </c>
      <c r="W244">
        <v>70.58</v>
      </c>
      <c r="X244">
        <v>71.17</v>
      </c>
      <c r="Y244">
        <v>68.86</v>
      </c>
      <c r="Z244">
        <v>855.4</v>
      </c>
      <c r="AA244">
        <v>13333.07</v>
      </c>
      <c r="AB244">
        <v>11010</v>
      </c>
      <c r="AC244">
        <v>2744</v>
      </c>
      <c r="AD244">
        <v>826000</v>
      </c>
      <c r="AE244">
        <v>68.86</v>
      </c>
      <c r="AF244">
        <v>402.5</v>
      </c>
      <c r="AG244">
        <v>69.42</v>
      </c>
      <c r="AH244">
        <v>8470</v>
      </c>
      <c r="AI244">
        <v>12634.3</v>
      </c>
      <c r="AJ244">
        <v>75664</v>
      </c>
      <c r="AK244">
        <v>69.989999999999995</v>
      </c>
      <c r="AL244">
        <v>103.7</v>
      </c>
      <c r="AM244">
        <v>69.989999999999995</v>
      </c>
      <c r="AN244">
        <v>72.39</v>
      </c>
      <c r="AO244">
        <v>261</v>
      </c>
      <c r="AP244">
        <v>71.77</v>
      </c>
      <c r="AQ244">
        <v>25234.3</v>
      </c>
      <c r="AR244">
        <v>1150.0999999999999</v>
      </c>
      <c r="AS244">
        <v>69.989999999999995</v>
      </c>
      <c r="AT244">
        <v>98.67</v>
      </c>
      <c r="AU244">
        <v>506.24</v>
      </c>
      <c r="AV244">
        <v>7975.8</v>
      </c>
      <c r="AW244">
        <v>228.69</v>
      </c>
      <c r="AX244">
        <v>3527.3</v>
      </c>
      <c r="AY244">
        <v>194.63</v>
      </c>
      <c r="AZ244">
        <v>68.86</v>
      </c>
      <c r="BA244">
        <v>306.32</v>
      </c>
      <c r="BB244">
        <v>244.77</v>
      </c>
      <c r="BC244">
        <v>3457.3</v>
      </c>
      <c r="BD244">
        <v>217</v>
      </c>
      <c r="BE244">
        <v>85.64</v>
      </c>
      <c r="BF244">
        <v>70.58</v>
      </c>
      <c r="BG244">
        <v>69.42</v>
      </c>
      <c r="BH244">
        <v>632.79999999999995</v>
      </c>
      <c r="BI244">
        <v>69.989999999999995</v>
      </c>
      <c r="BJ244">
        <v>733.04</v>
      </c>
      <c r="BK244">
        <v>103.7</v>
      </c>
      <c r="BL244">
        <v>3171</v>
      </c>
      <c r="BM244">
        <v>2610.3000000000002</v>
      </c>
      <c r="BN244">
        <v>542.08000000000004</v>
      </c>
      <c r="BO244">
        <v>250.95</v>
      </c>
      <c r="BP244">
        <v>702.45</v>
      </c>
      <c r="BQ244">
        <v>84.69</v>
      </c>
      <c r="BR244">
        <v>44.04</v>
      </c>
      <c r="BS244">
        <v>1764465</v>
      </c>
      <c r="BT244">
        <v>18223.939999999999</v>
      </c>
      <c r="BU244" s="9" t="str">
        <f>WSP[[#This Row],[Tier]]&amp;" - "&amp;DOLLAR(WSP[[#This Row],[United States]],2)&amp;" USD"</f>
        <v>242 - $84.69 USD</v>
      </c>
    </row>
    <row r="245" spans="1:73" x14ac:dyDescent="0.25">
      <c r="A245">
        <v>243</v>
      </c>
      <c r="B245">
        <v>85.04</v>
      </c>
      <c r="C245">
        <v>6463.8</v>
      </c>
      <c r="D245">
        <v>599.54999999999995</v>
      </c>
      <c r="E245">
        <v>109.58</v>
      </c>
      <c r="F245">
        <v>70.87</v>
      </c>
      <c r="G245">
        <v>7374.5</v>
      </c>
      <c r="H245">
        <v>70.28</v>
      </c>
      <c r="I245">
        <v>152.27000000000001</v>
      </c>
      <c r="J245">
        <v>106.31</v>
      </c>
      <c r="K245">
        <v>85.04</v>
      </c>
      <c r="L245">
        <v>49455</v>
      </c>
      <c r="M245">
        <v>334.01</v>
      </c>
      <c r="N245">
        <v>154980</v>
      </c>
      <c r="O245">
        <v>42525</v>
      </c>
      <c r="P245">
        <v>408.24</v>
      </c>
      <c r="Q245">
        <v>72.069999999999993</v>
      </c>
      <c r="R245">
        <v>1405.21</v>
      </c>
      <c r="S245">
        <v>421.4</v>
      </c>
      <c r="T245">
        <v>535.33000000000004</v>
      </c>
      <c r="U245">
        <v>70.87</v>
      </c>
      <c r="V245">
        <v>68.58</v>
      </c>
      <c r="W245">
        <v>70.87</v>
      </c>
      <c r="X245">
        <v>71.459999999999994</v>
      </c>
      <c r="Y245">
        <v>69.14</v>
      </c>
      <c r="Z245">
        <v>859.95</v>
      </c>
      <c r="AA245">
        <v>13388.19</v>
      </c>
      <c r="AB245">
        <v>11056</v>
      </c>
      <c r="AC245">
        <v>2751</v>
      </c>
      <c r="AD245">
        <v>829500</v>
      </c>
      <c r="AE245">
        <v>69.14</v>
      </c>
      <c r="AF245">
        <v>404.25</v>
      </c>
      <c r="AG245">
        <v>69.709999999999994</v>
      </c>
      <c r="AH245">
        <v>8526</v>
      </c>
      <c r="AI245">
        <v>12686.8</v>
      </c>
      <c r="AJ245">
        <v>75982</v>
      </c>
      <c r="AK245">
        <v>70.28</v>
      </c>
      <c r="AL245">
        <v>104.03</v>
      </c>
      <c r="AM245">
        <v>70.28</v>
      </c>
      <c r="AN245">
        <v>72.69</v>
      </c>
      <c r="AO245">
        <v>262</v>
      </c>
      <c r="AP245">
        <v>72.069999999999993</v>
      </c>
      <c r="AQ245">
        <v>25339.3</v>
      </c>
      <c r="AR245">
        <v>1155</v>
      </c>
      <c r="AS245">
        <v>70.28</v>
      </c>
      <c r="AT245">
        <v>99.02</v>
      </c>
      <c r="AU245">
        <v>507.64</v>
      </c>
      <c r="AV245">
        <v>8009.05</v>
      </c>
      <c r="AW245">
        <v>229.64</v>
      </c>
      <c r="AX245">
        <v>3541.3</v>
      </c>
      <c r="AY245">
        <v>195.2</v>
      </c>
      <c r="AZ245">
        <v>69.14</v>
      </c>
      <c r="BA245">
        <v>307.58</v>
      </c>
      <c r="BB245">
        <v>245.79</v>
      </c>
      <c r="BC245">
        <v>3471.3</v>
      </c>
      <c r="BD245">
        <v>217.35</v>
      </c>
      <c r="BE245">
        <v>85.96</v>
      </c>
      <c r="BF245">
        <v>70.87</v>
      </c>
      <c r="BG245">
        <v>69.709999999999994</v>
      </c>
      <c r="BH245">
        <v>634.54999999999995</v>
      </c>
      <c r="BI245">
        <v>70.28</v>
      </c>
      <c r="BJ245">
        <v>735.84</v>
      </c>
      <c r="BK245">
        <v>104.03</v>
      </c>
      <c r="BL245">
        <v>3186</v>
      </c>
      <c r="BM245">
        <v>2620.8000000000002</v>
      </c>
      <c r="BN245">
        <v>544.32000000000005</v>
      </c>
      <c r="BO245">
        <v>252.18</v>
      </c>
      <c r="BP245">
        <v>705.43</v>
      </c>
      <c r="BQ245">
        <v>85.04</v>
      </c>
      <c r="BR245">
        <v>44.18</v>
      </c>
      <c r="BS245">
        <v>1771757</v>
      </c>
      <c r="BT245">
        <v>18299.259999999998</v>
      </c>
      <c r="BU245" s="9" t="str">
        <f>WSP[[#This Row],[Tier]]&amp;" - "&amp;DOLLAR(WSP[[#This Row],[United States]],2)&amp;" USD"</f>
        <v>243 - $85.04 USD</v>
      </c>
    </row>
    <row r="246" spans="1:73" x14ac:dyDescent="0.25">
      <c r="A246">
        <v>244</v>
      </c>
      <c r="B246">
        <v>85.39</v>
      </c>
      <c r="C246">
        <v>6490.4</v>
      </c>
      <c r="D246">
        <v>601.29999999999995</v>
      </c>
      <c r="E246">
        <v>110.06</v>
      </c>
      <c r="F246">
        <v>71.16</v>
      </c>
      <c r="G246">
        <v>7406</v>
      </c>
      <c r="H246">
        <v>70.569999999999993</v>
      </c>
      <c r="I246">
        <v>152.9</v>
      </c>
      <c r="J246">
        <v>106.75</v>
      </c>
      <c r="K246">
        <v>85.39</v>
      </c>
      <c r="L246">
        <v>49630</v>
      </c>
      <c r="M246">
        <v>335.39</v>
      </c>
      <c r="N246">
        <v>155330</v>
      </c>
      <c r="O246">
        <v>42700</v>
      </c>
      <c r="P246">
        <v>409.92</v>
      </c>
      <c r="Q246">
        <v>72.37</v>
      </c>
      <c r="R246">
        <v>1410.99</v>
      </c>
      <c r="S246">
        <v>422.8</v>
      </c>
      <c r="T246">
        <v>537.6</v>
      </c>
      <c r="U246">
        <v>71.16</v>
      </c>
      <c r="V246">
        <v>68.87</v>
      </c>
      <c r="W246">
        <v>71.16</v>
      </c>
      <c r="X246">
        <v>71.760000000000005</v>
      </c>
      <c r="Y246">
        <v>69.430000000000007</v>
      </c>
      <c r="Z246">
        <v>864.5</v>
      </c>
      <c r="AA246">
        <v>13443.31</v>
      </c>
      <c r="AB246">
        <v>11101</v>
      </c>
      <c r="AC246">
        <v>2758</v>
      </c>
      <c r="AD246">
        <v>833000</v>
      </c>
      <c r="AE246">
        <v>69.430000000000007</v>
      </c>
      <c r="AF246">
        <v>406</v>
      </c>
      <c r="AG246">
        <v>69.989999999999995</v>
      </c>
      <c r="AH246">
        <v>8540</v>
      </c>
      <c r="AI246">
        <v>12739.3</v>
      </c>
      <c r="AJ246">
        <v>76300</v>
      </c>
      <c r="AK246">
        <v>70.569999999999993</v>
      </c>
      <c r="AL246">
        <v>104.35</v>
      </c>
      <c r="AM246">
        <v>70.569999999999993</v>
      </c>
      <c r="AN246">
        <v>72.989999999999995</v>
      </c>
      <c r="AO246">
        <v>263</v>
      </c>
      <c r="AP246">
        <v>72.37</v>
      </c>
      <c r="AQ246">
        <v>25444.3</v>
      </c>
      <c r="AR246">
        <v>1159.9000000000001</v>
      </c>
      <c r="AS246">
        <v>70.569999999999993</v>
      </c>
      <c r="AT246">
        <v>99.37</v>
      </c>
      <c r="AU246">
        <v>509.04</v>
      </c>
      <c r="AV246">
        <v>8042.3</v>
      </c>
      <c r="AW246">
        <v>230.58</v>
      </c>
      <c r="AX246">
        <v>3555.3</v>
      </c>
      <c r="AY246">
        <v>195.77</v>
      </c>
      <c r="AZ246">
        <v>69.430000000000007</v>
      </c>
      <c r="BA246">
        <v>308.83999999999997</v>
      </c>
      <c r="BB246">
        <v>246.81</v>
      </c>
      <c r="BC246">
        <v>3485.3</v>
      </c>
      <c r="BD246">
        <v>217.7</v>
      </c>
      <c r="BE246">
        <v>86.29</v>
      </c>
      <c r="BF246">
        <v>71.16</v>
      </c>
      <c r="BG246">
        <v>69.989999999999995</v>
      </c>
      <c r="BH246">
        <v>636.29999999999995</v>
      </c>
      <c r="BI246">
        <v>70.569999999999993</v>
      </c>
      <c r="BJ246">
        <v>738.64</v>
      </c>
      <c r="BK246">
        <v>104.35</v>
      </c>
      <c r="BL246">
        <v>3201</v>
      </c>
      <c r="BM246">
        <v>2631.3</v>
      </c>
      <c r="BN246">
        <v>546.55999999999995</v>
      </c>
      <c r="BO246">
        <v>253.4</v>
      </c>
      <c r="BP246">
        <v>708.4</v>
      </c>
      <c r="BQ246">
        <v>85.39</v>
      </c>
      <c r="BR246">
        <v>44.33</v>
      </c>
      <c r="BS246">
        <v>1779049</v>
      </c>
      <c r="BT246">
        <v>18374.580000000002</v>
      </c>
      <c r="BU246" s="9" t="str">
        <f>WSP[[#This Row],[Tier]]&amp;" - "&amp;DOLLAR(WSP[[#This Row],[United States]],2)&amp;" USD"</f>
        <v>244 - $85.39 USD</v>
      </c>
    </row>
    <row r="247" spans="1:73" x14ac:dyDescent="0.25">
      <c r="A247">
        <v>245</v>
      </c>
      <c r="B247">
        <v>85.74</v>
      </c>
      <c r="C247">
        <v>6517</v>
      </c>
      <c r="D247">
        <v>603.04999999999995</v>
      </c>
      <c r="E247">
        <v>110.54</v>
      </c>
      <c r="F247">
        <v>71.45</v>
      </c>
      <c r="G247">
        <v>7437.5</v>
      </c>
      <c r="H247">
        <v>70.86</v>
      </c>
      <c r="I247">
        <v>153.53</v>
      </c>
      <c r="J247">
        <v>107.19</v>
      </c>
      <c r="K247">
        <v>85.74</v>
      </c>
      <c r="L247">
        <v>49805</v>
      </c>
      <c r="M247">
        <v>336.76</v>
      </c>
      <c r="N247">
        <v>155680</v>
      </c>
      <c r="O247">
        <v>42875</v>
      </c>
      <c r="P247">
        <v>411.6</v>
      </c>
      <c r="Q247">
        <v>72.66</v>
      </c>
      <c r="R247">
        <v>1416.78</v>
      </c>
      <c r="S247">
        <v>424.2</v>
      </c>
      <c r="T247">
        <v>539.88</v>
      </c>
      <c r="U247">
        <v>71.45</v>
      </c>
      <c r="V247">
        <v>69.150000000000006</v>
      </c>
      <c r="W247">
        <v>71.45</v>
      </c>
      <c r="X247">
        <v>72.05</v>
      </c>
      <c r="Y247">
        <v>69.709999999999994</v>
      </c>
      <c r="Z247">
        <v>869.05</v>
      </c>
      <c r="AA247">
        <v>13498.43</v>
      </c>
      <c r="AB247">
        <v>11147</v>
      </c>
      <c r="AC247">
        <v>2765</v>
      </c>
      <c r="AD247">
        <v>836500</v>
      </c>
      <c r="AE247">
        <v>69.709999999999994</v>
      </c>
      <c r="AF247">
        <v>407.75</v>
      </c>
      <c r="AG247">
        <v>70.28</v>
      </c>
      <c r="AH247">
        <v>8596</v>
      </c>
      <c r="AI247">
        <v>12791.8</v>
      </c>
      <c r="AJ247">
        <v>76618</v>
      </c>
      <c r="AK247">
        <v>70.86</v>
      </c>
      <c r="AL247">
        <v>104.68</v>
      </c>
      <c r="AM247">
        <v>70.86</v>
      </c>
      <c r="AN247">
        <v>73.28</v>
      </c>
      <c r="AO247">
        <v>264</v>
      </c>
      <c r="AP247">
        <v>72.66</v>
      </c>
      <c r="AQ247">
        <v>25549.3</v>
      </c>
      <c r="AR247">
        <v>1164.8</v>
      </c>
      <c r="AS247">
        <v>70.86</v>
      </c>
      <c r="AT247">
        <v>99.72</v>
      </c>
      <c r="AU247">
        <v>510.44</v>
      </c>
      <c r="AV247">
        <v>8075.55</v>
      </c>
      <c r="AW247">
        <v>231.53</v>
      </c>
      <c r="AX247">
        <v>3569.3</v>
      </c>
      <c r="AY247">
        <v>196.34</v>
      </c>
      <c r="AZ247">
        <v>69.709999999999994</v>
      </c>
      <c r="BA247">
        <v>310.10000000000002</v>
      </c>
      <c r="BB247">
        <v>247.82</v>
      </c>
      <c r="BC247">
        <v>3499.3</v>
      </c>
      <c r="BD247">
        <v>218.05</v>
      </c>
      <c r="BE247">
        <v>86.62</v>
      </c>
      <c r="BF247">
        <v>71.45</v>
      </c>
      <c r="BG247">
        <v>70.28</v>
      </c>
      <c r="BH247">
        <v>638.04999999999995</v>
      </c>
      <c r="BI247">
        <v>70.86</v>
      </c>
      <c r="BJ247">
        <v>741.44</v>
      </c>
      <c r="BK247">
        <v>104.68</v>
      </c>
      <c r="BL247">
        <v>3217</v>
      </c>
      <c r="BM247">
        <v>2641.8</v>
      </c>
      <c r="BN247">
        <v>548.79999999999995</v>
      </c>
      <c r="BO247">
        <v>254.63</v>
      </c>
      <c r="BP247">
        <v>711.38</v>
      </c>
      <c r="BQ247">
        <v>85.74</v>
      </c>
      <c r="BR247">
        <v>44.47</v>
      </c>
      <c r="BS247">
        <v>1786341</v>
      </c>
      <c r="BT247">
        <v>18449.900000000001</v>
      </c>
      <c r="BU247" s="9" t="str">
        <f>WSP[[#This Row],[Tier]]&amp;" - "&amp;DOLLAR(WSP[[#This Row],[United States]],2)&amp;" USD"</f>
        <v>245 - $85.74 USD</v>
      </c>
    </row>
    <row r="248" spans="1:73" x14ac:dyDescent="0.25">
      <c r="A248">
        <v>246</v>
      </c>
      <c r="B248">
        <v>86.09</v>
      </c>
      <c r="C248">
        <v>6543.6</v>
      </c>
      <c r="D248">
        <v>604.79999999999995</v>
      </c>
      <c r="E248">
        <v>111.01</v>
      </c>
      <c r="F248">
        <v>71.739999999999995</v>
      </c>
      <c r="G248">
        <v>7469</v>
      </c>
      <c r="H248">
        <v>71.150000000000006</v>
      </c>
      <c r="I248">
        <v>154.16</v>
      </c>
      <c r="J248">
        <v>107.63</v>
      </c>
      <c r="K248">
        <v>86.09</v>
      </c>
      <c r="L248">
        <v>49980</v>
      </c>
      <c r="M248">
        <v>338.14</v>
      </c>
      <c r="N248">
        <v>156030</v>
      </c>
      <c r="O248">
        <v>43050</v>
      </c>
      <c r="P248">
        <v>413.28</v>
      </c>
      <c r="Q248">
        <v>72.959999999999994</v>
      </c>
      <c r="R248">
        <v>1422.56</v>
      </c>
      <c r="S248">
        <v>425.6</v>
      </c>
      <c r="T248">
        <v>542.15</v>
      </c>
      <c r="U248">
        <v>71.739999999999995</v>
      </c>
      <c r="V248">
        <v>69.430000000000007</v>
      </c>
      <c r="W248">
        <v>71.739999999999995</v>
      </c>
      <c r="X248">
        <v>72.349999999999994</v>
      </c>
      <c r="Y248">
        <v>69.989999999999995</v>
      </c>
      <c r="Z248">
        <v>873.6</v>
      </c>
      <c r="AA248">
        <v>13553.54</v>
      </c>
      <c r="AB248">
        <v>11192</v>
      </c>
      <c r="AC248">
        <v>2772</v>
      </c>
      <c r="AD248">
        <v>840000</v>
      </c>
      <c r="AE248">
        <v>69.989999999999995</v>
      </c>
      <c r="AF248">
        <v>409.5</v>
      </c>
      <c r="AG248">
        <v>70.569999999999993</v>
      </c>
      <c r="AH248">
        <v>8610</v>
      </c>
      <c r="AI248">
        <v>12844.3</v>
      </c>
      <c r="AJ248">
        <v>76936</v>
      </c>
      <c r="AK248">
        <v>71.150000000000006</v>
      </c>
      <c r="AL248">
        <v>105</v>
      </c>
      <c r="AM248">
        <v>71.150000000000006</v>
      </c>
      <c r="AN248">
        <v>73.58</v>
      </c>
      <c r="AO248">
        <v>265</v>
      </c>
      <c r="AP248">
        <v>72.959999999999994</v>
      </c>
      <c r="AQ248">
        <v>25654.3</v>
      </c>
      <c r="AR248">
        <v>1169.7</v>
      </c>
      <c r="AS248">
        <v>71.150000000000006</v>
      </c>
      <c r="AT248">
        <v>100.07</v>
      </c>
      <c r="AU248">
        <v>511.84</v>
      </c>
      <c r="AV248">
        <v>8108.8</v>
      </c>
      <c r="AW248">
        <v>232.47</v>
      </c>
      <c r="AX248">
        <v>3583.3</v>
      </c>
      <c r="AY248">
        <v>196.9</v>
      </c>
      <c r="AZ248">
        <v>69.989999999999995</v>
      </c>
      <c r="BA248">
        <v>311.36</v>
      </c>
      <c r="BB248">
        <v>248.84</v>
      </c>
      <c r="BC248">
        <v>3513.3</v>
      </c>
      <c r="BD248">
        <v>218.4</v>
      </c>
      <c r="BE248">
        <v>86.94</v>
      </c>
      <c r="BF248">
        <v>71.739999999999995</v>
      </c>
      <c r="BG248">
        <v>70.569999999999993</v>
      </c>
      <c r="BH248">
        <v>639.79999999999995</v>
      </c>
      <c r="BI248">
        <v>71.150000000000006</v>
      </c>
      <c r="BJ248">
        <v>744.24</v>
      </c>
      <c r="BK248">
        <v>105</v>
      </c>
      <c r="BL248">
        <v>3232</v>
      </c>
      <c r="BM248">
        <v>2652.3</v>
      </c>
      <c r="BN248">
        <v>551.04</v>
      </c>
      <c r="BO248">
        <v>255.85</v>
      </c>
      <c r="BP248">
        <v>714.35</v>
      </c>
      <c r="BQ248">
        <v>86.09</v>
      </c>
      <c r="BR248">
        <v>44.62</v>
      </c>
      <c r="BS248">
        <v>1793632</v>
      </c>
      <c r="BT248">
        <v>18525.22</v>
      </c>
      <c r="BU248" s="9" t="str">
        <f>WSP[[#This Row],[Tier]]&amp;" - "&amp;DOLLAR(WSP[[#This Row],[United States]],2)&amp;" USD"</f>
        <v>246 - $86.09 USD</v>
      </c>
    </row>
    <row r="249" spans="1:73" x14ac:dyDescent="0.25">
      <c r="A249">
        <v>247</v>
      </c>
      <c r="B249">
        <v>86.44</v>
      </c>
      <c r="C249">
        <v>6570.2</v>
      </c>
      <c r="D249">
        <v>606.54999999999995</v>
      </c>
      <c r="E249">
        <v>111.49</v>
      </c>
      <c r="F249">
        <v>72.040000000000006</v>
      </c>
      <c r="G249">
        <v>7500.5</v>
      </c>
      <c r="H249">
        <v>71.44</v>
      </c>
      <c r="I249">
        <v>154.79</v>
      </c>
      <c r="J249">
        <v>108.06</v>
      </c>
      <c r="K249">
        <v>86.44</v>
      </c>
      <c r="L249">
        <v>50155</v>
      </c>
      <c r="M249">
        <v>339.52</v>
      </c>
      <c r="N249">
        <v>156380</v>
      </c>
      <c r="O249">
        <v>43225</v>
      </c>
      <c r="P249">
        <v>414.96</v>
      </c>
      <c r="Q249">
        <v>73.260000000000005</v>
      </c>
      <c r="R249">
        <v>1428.35</v>
      </c>
      <c r="S249">
        <v>427</v>
      </c>
      <c r="T249">
        <v>544.42999999999995</v>
      </c>
      <c r="U249">
        <v>72.040000000000006</v>
      </c>
      <c r="V249">
        <v>69.709999999999994</v>
      </c>
      <c r="W249">
        <v>72.040000000000006</v>
      </c>
      <c r="X249">
        <v>72.64</v>
      </c>
      <c r="Y249">
        <v>70.28</v>
      </c>
      <c r="Z249">
        <v>878.15</v>
      </c>
      <c r="AA249">
        <v>13608.66</v>
      </c>
      <c r="AB249">
        <v>11238</v>
      </c>
      <c r="AC249">
        <v>2779</v>
      </c>
      <c r="AD249">
        <v>843500</v>
      </c>
      <c r="AE249">
        <v>70.28</v>
      </c>
      <c r="AF249">
        <v>411.25</v>
      </c>
      <c r="AG249">
        <v>70.849999999999994</v>
      </c>
      <c r="AH249">
        <v>8666</v>
      </c>
      <c r="AI249">
        <v>12896.8</v>
      </c>
      <c r="AJ249">
        <v>77255</v>
      </c>
      <c r="AK249">
        <v>71.44</v>
      </c>
      <c r="AL249">
        <v>105.32</v>
      </c>
      <c r="AM249">
        <v>71.44</v>
      </c>
      <c r="AN249">
        <v>73.88</v>
      </c>
      <c r="AO249">
        <v>266</v>
      </c>
      <c r="AP249">
        <v>73.260000000000005</v>
      </c>
      <c r="AQ249">
        <v>25759.3</v>
      </c>
      <c r="AR249">
        <v>1174.5999999999999</v>
      </c>
      <c r="AS249">
        <v>71.44</v>
      </c>
      <c r="AT249">
        <v>100.42</v>
      </c>
      <c r="AU249">
        <v>513.24</v>
      </c>
      <c r="AV249">
        <v>8142.05</v>
      </c>
      <c r="AW249">
        <v>233.42</v>
      </c>
      <c r="AX249">
        <v>3597.3</v>
      </c>
      <c r="AY249">
        <v>197.47</v>
      </c>
      <c r="AZ249">
        <v>70.28</v>
      </c>
      <c r="BA249">
        <v>312.62</v>
      </c>
      <c r="BB249">
        <v>249.85</v>
      </c>
      <c r="BC249">
        <v>3527.3</v>
      </c>
      <c r="BD249">
        <v>218.75</v>
      </c>
      <c r="BE249">
        <v>87.27</v>
      </c>
      <c r="BF249">
        <v>72.040000000000006</v>
      </c>
      <c r="BG249">
        <v>70.849999999999994</v>
      </c>
      <c r="BH249">
        <v>641.54999999999995</v>
      </c>
      <c r="BI249">
        <v>71.44</v>
      </c>
      <c r="BJ249">
        <v>747.04</v>
      </c>
      <c r="BK249">
        <v>105.32</v>
      </c>
      <c r="BL249">
        <v>3247</v>
      </c>
      <c r="BM249">
        <v>2662.8</v>
      </c>
      <c r="BN249">
        <v>553.28</v>
      </c>
      <c r="BO249">
        <v>257.08</v>
      </c>
      <c r="BP249">
        <v>717.33</v>
      </c>
      <c r="BQ249">
        <v>86.44</v>
      </c>
      <c r="BR249">
        <v>44.77</v>
      </c>
      <c r="BS249">
        <v>1800924</v>
      </c>
      <c r="BT249">
        <v>18600.54</v>
      </c>
      <c r="BU249" s="9" t="str">
        <f>WSP[[#This Row],[Tier]]&amp;" - "&amp;DOLLAR(WSP[[#This Row],[United States]],2)&amp;" USD"</f>
        <v>247 - $86.44 USD</v>
      </c>
    </row>
    <row r="250" spans="1:73" x14ac:dyDescent="0.25">
      <c r="A250">
        <v>248</v>
      </c>
      <c r="B250">
        <v>86.79</v>
      </c>
      <c r="C250">
        <v>6596.8</v>
      </c>
      <c r="D250">
        <v>608.29999999999995</v>
      </c>
      <c r="E250">
        <v>111.97</v>
      </c>
      <c r="F250">
        <v>72.33</v>
      </c>
      <c r="G250">
        <v>7532</v>
      </c>
      <c r="H250">
        <v>71.73</v>
      </c>
      <c r="I250">
        <v>155.41999999999999</v>
      </c>
      <c r="J250">
        <v>108.5</v>
      </c>
      <c r="K250">
        <v>86.79</v>
      </c>
      <c r="L250">
        <v>50330</v>
      </c>
      <c r="M250">
        <v>340.9</v>
      </c>
      <c r="N250">
        <v>156730</v>
      </c>
      <c r="O250">
        <v>43400</v>
      </c>
      <c r="P250">
        <v>416.64</v>
      </c>
      <c r="Q250">
        <v>73.55</v>
      </c>
      <c r="R250">
        <v>1434.13</v>
      </c>
      <c r="S250">
        <v>428.4</v>
      </c>
      <c r="T250">
        <v>546.70000000000005</v>
      </c>
      <c r="U250">
        <v>72.33</v>
      </c>
      <c r="V250">
        <v>69.989999999999995</v>
      </c>
      <c r="W250">
        <v>72.33</v>
      </c>
      <c r="X250">
        <v>72.94</v>
      </c>
      <c r="Y250">
        <v>70.56</v>
      </c>
      <c r="Z250">
        <v>882.7</v>
      </c>
      <c r="AA250">
        <v>13663.78</v>
      </c>
      <c r="AB250">
        <v>11283</v>
      </c>
      <c r="AC250">
        <v>2786</v>
      </c>
      <c r="AD250">
        <v>847000</v>
      </c>
      <c r="AE250">
        <v>70.56</v>
      </c>
      <c r="AF250">
        <v>413</v>
      </c>
      <c r="AG250">
        <v>71.14</v>
      </c>
      <c r="AH250">
        <v>8680</v>
      </c>
      <c r="AI250">
        <v>12949.3</v>
      </c>
      <c r="AJ250">
        <v>77573</v>
      </c>
      <c r="AK250">
        <v>71.73</v>
      </c>
      <c r="AL250">
        <v>105.65</v>
      </c>
      <c r="AM250">
        <v>71.73</v>
      </c>
      <c r="AN250">
        <v>74.180000000000007</v>
      </c>
      <c r="AO250">
        <v>267</v>
      </c>
      <c r="AP250">
        <v>73.55</v>
      </c>
      <c r="AQ250">
        <v>25864.3</v>
      </c>
      <c r="AR250">
        <v>1179.5</v>
      </c>
      <c r="AS250">
        <v>71.73</v>
      </c>
      <c r="AT250">
        <v>100.77</v>
      </c>
      <c r="AU250">
        <v>514.64</v>
      </c>
      <c r="AV250">
        <v>8175.3</v>
      </c>
      <c r="AW250">
        <v>234.36</v>
      </c>
      <c r="AX250">
        <v>3611.3</v>
      </c>
      <c r="AY250">
        <v>198.04</v>
      </c>
      <c r="AZ250">
        <v>70.56</v>
      </c>
      <c r="BA250">
        <v>313.88</v>
      </c>
      <c r="BB250">
        <v>250.87</v>
      </c>
      <c r="BC250">
        <v>3541.3</v>
      </c>
      <c r="BD250">
        <v>219.1</v>
      </c>
      <c r="BE250">
        <v>87.6</v>
      </c>
      <c r="BF250">
        <v>72.33</v>
      </c>
      <c r="BG250">
        <v>71.14</v>
      </c>
      <c r="BH250">
        <v>643.29999999999995</v>
      </c>
      <c r="BI250">
        <v>71.73</v>
      </c>
      <c r="BJ250">
        <v>749.84</v>
      </c>
      <c r="BK250">
        <v>105.65</v>
      </c>
      <c r="BL250">
        <v>3263</v>
      </c>
      <c r="BM250">
        <v>2673.3</v>
      </c>
      <c r="BN250">
        <v>555.52</v>
      </c>
      <c r="BO250">
        <v>258.3</v>
      </c>
      <c r="BP250">
        <v>720.3</v>
      </c>
      <c r="BQ250">
        <v>86.79</v>
      </c>
      <c r="BR250">
        <v>44.91</v>
      </c>
      <c r="BS250">
        <v>1808216</v>
      </c>
      <c r="BT250">
        <v>18675.86</v>
      </c>
      <c r="BU250" s="9" t="str">
        <f>WSP[[#This Row],[Tier]]&amp;" - "&amp;DOLLAR(WSP[[#This Row],[United States]],2)&amp;" USD"</f>
        <v>248 - $86.79 USD</v>
      </c>
    </row>
    <row r="251" spans="1:73" x14ac:dyDescent="0.25">
      <c r="A251">
        <v>249</v>
      </c>
      <c r="B251">
        <v>87.14</v>
      </c>
      <c r="C251">
        <v>6623.4</v>
      </c>
      <c r="D251">
        <v>610.04999999999995</v>
      </c>
      <c r="E251">
        <v>112.45</v>
      </c>
      <c r="F251">
        <v>72.62</v>
      </c>
      <c r="G251">
        <v>7563.5</v>
      </c>
      <c r="H251">
        <v>72.02</v>
      </c>
      <c r="I251">
        <v>156.04</v>
      </c>
      <c r="J251">
        <v>108.94</v>
      </c>
      <c r="K251">
        <v>87.14</v>
      </c>
      <c r="L251">
        <v>50505</v>
      </c>
      <c r="M251">
        <v>342.27</v>
      </c>
      <c r="N251">
        <v>157080</v>
      </c>
      <c r="O251">
        <v>43575</v>
      </c>
      <c r="P251">
        <v>418.32</v>
      </c>
      <c r="Q251">
        <v>73.849999999999994</v>
      </c>
      <c r="R251">
        <v>1439.92</v>
      </c>
      <c r="S251">
        <v>429.8</v>
      </c>
      <c r="T251">
        <v>548.98</v>
      </c>
      <c r="U251">
        <v>72.62</v>
      </c>
      <c r="V251">
        <v>70.28</v>
      </c>
      <c r="W251">
        <v>72.62</v>
      </c>
      <c r="X251">
        <v>73.23</v>
      </c>
      <c r="Y251">
        <v>70.849999999999994</v>
      </c>
      <c r="Z251">
        <v>887.25</v>
      </c>
      <c r="AA251">
        <v>13718.9</v>
      </c>
      <c r="AB251">
        <v>11329</v>
      </c>
      <c r="AC251">
        <v>2793</v>
      </c>
      <c r="AD251">
        <v>850500</v>
      </c>
      <c r="AE251">
        <v>70.849999999999994</v>
      </c>
      <c r="AF251">
        <v>414.75</v>
      </c>
      <c r="AG251">
        <v>71.430000000000007</v>
      </c>
      <c r="AH251">
        <v>8736</v>
      </c>
      <c r="AI251">
        <v>13001.8</v>
      </c>
      <c r="AJ251">
        <v>77891</v>
      </c>
      <c r="AK251">
        <v>72.02</v>
      </c>
      <c r="AL251">
        <v>105.97</v>
      </c>
      <c r="AM251">
        <v>72.02</v>
      </c>
      <c r="AN251">
        <v>74.48</v>
      </c>
      <c r="AO251">
        <v>268</v>
      </c>
      <c r="AP251">
        <v>73.849999999999994</v>
      </c>
      <c r="AQ251">
        <v>25969.3</v>
      </c>
      <c r="AR251">
        <v>1184.4000000000001</v>
      </c>
      <c r="AS251">
        <v>72.02</v>
      </c>
      <c r="AT251">
        <v>101.12</v>
      </c>
      <c r="AU251">
        <v>516.04</v>
      </c>
      <c r="AV251">
        <v>8208.5499999999993</v>
      </c>
      <c r="AW251">
        <v>235.31</v>
      </c>
      <c r="AX251">
        <v>3625.3</v>
      </c>
      <c r="AY251">
        <v>198.61</v>
      </c>
      <c r="AZ251">
        <v>70.849999999999994</v>
      </c>
      <c r="BA251">
        <v>315.14</v>
      </c>
      <c r="BB251">
        <v>251.89</v>
      </c>
      <c r="BC251">
        <v>3555.3</v>
      </c>
      <c r="BD251">
        <v>219.45</v>
      </c>
      <c r="BE251">
        <v>87.93</v>
      </c>
      <c r="BF251">
        <v>72.62</v>
      </c>
      <c r="BG251">
        <v>71.430000000000007</v>
      </c>
      <c r="BH251">
        <v>645.04999999999995</v>
      </c>
      <c r="BI251">
        <v>72.02</v>
      </c>
      <c r="BJ251">
        <v>752.64</v>
      </c>
      <c r="BK251">
        <v>105.97</v>
      </c>
      <c r="BL251">
        <v>3278</v>
      </c>
      <c r="BM251">
        <v>2683.8</v>
      </c>
      <c r="BN251">
        <v>557.76</v>
      </c>
      <c r="BO251">
        <v>259.52999999999997</v>
      </c>
      <c r="BP251">
        <v>723.28</v>
      </c>
      <c r="BQ251">
        <v>87.14</v>
      </c>
      <c r="BR251">
        <v>45.06</v>
      </c>
      <c r="BS251">
        <v>1815508</v>
      </c>
      <c r="BT251">
        <v>18751.18</v>
      </c>
      <c r="BU251" s="9" t="str">
        <f>WSP[[#This Row],[Tier]]&amp;" - "&amp;DOLLAR(WSP[[#This Row],[United States]],2)&amp;" USD"</f>
        <v>249 - $87.14 USD</v>
      </c>
    </row>
    <row r="252" spans="1:73" x14ac:dyDescent="0.25">
      <c r="A252">
        <v>250</v>
      </c>
      <c r="B252">
        <v>87.49</v>
      </c>
      <c r="C252">
        <v>6650</v>
      </c>
      <c r="D252">
        <v>611.79999999999995</v>
      </c>
      <c r="E252">
        <v>112.92</v>
      </c>
      <c r="F252">
        <v>72.91</v>
      </c>
      <c r="G252">
        <v>7595</v>
      </c>
      <c r="H252">
        <v>72.31</v>
      </c>
      <c r="I252">
        <v>156.66999999999999</v>
      </c>
      <c r="J252">
        <v>109.38</v>
      </c>
      <c r="K252">
        <v>87.49</v>
      </c>
      <c r="L252">
        <v>50680</v>
      </c>
      <c r="M252">
        <v>343.65</v>
      </c>
      <c r="N252">
        <v>157430</v>
      </c>
      <c r="O252">
        <v>43750</v>
      </c>
      <c r="P252">
        <v>420</v>
      </c>
      <c r="Q252">
        <v>74.150000000000006</v>
      </c>
      <c r="R252">
        <v>1445.7</v>
      </c>
      <c r="S252">
        <v>431.2</v>
      </c>
      <c r="T252">
        <v>551.25</v>
      </c>
      <c r="U252">
        <v>72.91</v>
      </c>
      <c r="V252">
        <v>70.56</v>
      </c>
      <c r="W252">
        <v>72.91</v>
      </c>
      <c r="X252">
        <v>73.52</v>
      </c>
      <c r="Y252">
        <v>71.13</v>
      </c>
      <c r="Z252">
        <v>891.8</v>
      </c>
      <c r="AA252">
        <v>13774.02</v>
      </c>
      <c r="AB252">
        <v>11374</v>
      </c>
      <c r="AC252">
        <v>2800</v>
      </c>
      <c r="AD252">
        <v>854000</v>
      </c>
      <c r="AE252">
        <v>71.13</v>
      </c>
      <c r="AF252">
        <v>416.5</v>
      </c>
      <c r="AG252">
        <v>71.72</v>
      </c>
      <c r="AH252">
        <v>8750</v>
      </c>
      <c r="AI252">
        <v>13054.3</v>
      </c>
      <c r="AJ252">
        <v>78209</v>
      </c>
      <c r="AK252">
        <v>72.31</v>
      </c>
      <c r="AL252">
        <v>106.3</v>
      </c>
      <c r="AM252">
        <v>72.31</v>
      </c>
      <c r="AN252">
        <v>74.78</v>
      </c>
      <c r="AO252">
        <v>270</v>
      </c>
      <c r="AP252">
        <v>74.150000000000006</v>
      </c>
      <c r="AQ252">
        <v>26074.3</v>
      </c>
      <c r="AR252">
        <v>1189.3</v>
      </c>
      <c r="AS252">
        <v>72.31</v>
      </c>
      <c r="AT252">
        <v>101.47</v>
      </c>
      <c r="AU252">
        <v>517.44000000000005</v>
      </c>
      <c r="AV252">
        <v>8241.7999999999993</v>
      </c>
      <c r="AW252">
        <v>236.25</v>
      </c>
      <c r="AX252">
        <v>3639.3</v>
      </c>
      <c r="AY252">
        <v>199.18</v>
      </c>
      <c r="AZ252">
        <v>71.13</v>
      </c>
      <c r="BA252">
        <v>316.39999999999998</v>
      </c>
      <c r="BB252">
        <v>252.9</v>
      </c>
      <c r="BC252">
        <v>3569.3</v>
      </c>
      <c r="BD252">
        <v>219.8</v>
      </c>
      <c r="BE252">
        <v>88.25</v>
      </c>
      <c r="BF252">
        <v>72.91</v>
      </c>
      <c r="BG252">
        <v>71.72</v>
      </c>
      <c r="BH252">
        <v>646.79999999999995</v>
      </c>
      <c r="BI252">
        <v>72.31</v>
      </c>
      <c r="BJ252">
        <v>755.44</v>
      </c>
      <c r="BK252">
        <v>106.3</v>
      </c>
      <c r="BL252">
        <v>3293</v>
      </c>
      <c r="BM252">
        <v>2694.3</v>
      </c>
      <c r="BN252">
        <v>560</v>
      </c>
      <c r="BO252">
        <v>260.75</v>
      </c>
      <c r="BP252">
        <v>726.25</v>
      </c>
      <c r="BQ252">
        <v>87.49</v>
      </c>
      <c r="BR252">
        <v>45.2</v>
      </c>
      <c r="BS252">
        <v>1822800</v>
      </c>
      <c r="BT252">
        <v>18826.5</v>
      </c>
      <c r="BU252" s="9" t="str">
        <f>WSP[[#This Row],[Tier]]&amp;" - "&amp;DOLLAR(WSP[[#This Row],[United States]],2)&amp;" USD"</f>
        <v>250 - $87.49 USD</v>
      </c>
    </row>
    <row r="253" spans="1:73" x14ac:dyDescent="0.25">
      <c r="A253">
        <v>251</v>
      </c>
      <c r="B253">
        <v>87.84</v>
      </c>
      <c r="C253">
        <v>6676.6</v>
      </c>
      <c r="D253">
        <v>613.54999999999995</v>
      </c>
      <c r="E253">
        <v>113.4</v>
      </c>
      <c r="F253">
        <v>73.2</v>
      </c>
      <c r="G253">
        <v>7626.5</v>
      </c>
      <c r="H253">
        <v>72.599999999999994</v>
      </c>
      <c r="I253">
        <v>157.30000000000001</v>
      </c>
      <c r="J253">
        <v>109.81</v>
      </c>
      <c r="K253">
        <v>87.84</v>
      </c>
      <c r="L253">
        <v>50855</v>
      </c>
      <c r="M253">
        <v>345.03</v>
      </c>
      <c r="N253">
        <v>157780</v>
      </c>
      <c r="O253">
        <v>43925</v>
      </c>
      <c r="P253">
        <v>421.68</v>
      </c>
      <c r="Q253">
        <v>74.44</v>
      </c>
      <c r="R253">
        <v>1451.49</v>
      </c>
      <c r="S253">
        <v>432.6</v>
      </c>
      <c r="T253">
        <v>553.53</v>
      </c>
      <c r="U253">
        <v>73.2</v>
      </c>
      <c r="V253">
        <v>70.84</v>
      </c>
      <c r="W253">
        <v>73.2</v>
      </c>
      <c r="X253">
        <v>73.819999999999993</v>
      </c>
      <c r="Y253">
        <v>71.42</v>
      </c>
      <c r="Z253">
        <v>896.35</v>
      </c>
      <c r="AA253">
        <v>13829.13</v>
      </c>
      <c r="AB253">
        <v>11420</v>
      </c>
      <c r="AC253">
        <v>2807</v>
      </c>
      <c r="AD253">
        <v>857500</v>
      </c>
      <c r="AE253">
        <v>71.42</v>
      </c>
      <c r="AF253">
        <v>418.25</v>
      </c>
      <c r="AG253">
        <v>72</v>
      </c>
      <c r="AH253">
        <v>8806</v>
      </c>
      <c r="AI253">
        <v>13106.8</v>
      </c>
      <c r="AJ253">
        <v>78527</v>
      </c>
      <c r="AK253">
        <v>72.599999999999994</v>
      </c>
      <c r="AL253">
        <v>106.62</v>
      </c>
      <c r="AM253">
        <v>72.599999999999994</v>
      </c>
      <c r="AN253">
        <v>75.08</v>
      </c>
      <c r="AO253">
        <v>271</v>
      </c>
      <c r="AP253">
        <v>74.44</v>
      </c>
      <c r="AQ253">
        <v>26179.3</v>
      </c>
      <c r="AR253">
        <v>1194.2</v>
      </c>
      <c r="AS253">
        <v>72.599999999999994</v>
      </c>
      <c r="AT253">
        <v>101.82</v>
      </c>
      <c r="AU253">
        <v>518.84</v>
      </c>
      <c r="AV253">
        <v>8275.0499999999993</v>
      </c>
      <c r="AW253">
        <v>237.2</v>
      </c>
      <c r="AX253">
        <v>3653.3</v>
      </c>
      <c r="AY253">
        <v>199.75</v>
      </c>
      <c r="AZ253">
        <v>71.42</v>
      </c>
      <c r="BA253">
        <v>317.66000000000003</v>
      </c>
      <c r="BB253">
        <v>253.92</v>
      </c>
      <c r="BC253">
        <v>3583.3</v>
      </c>
      <c r="BD253">
        <v>220.15</v>
      </c>
      <c r="BE253">
        <v>88.58</v>
      </c>
      <c r="BF253">
        <v>73.2</v>
      </c>
      <c r="BG253">
        <v>72</v>
      </c>
      <c r="BH253">
        <v>648.54999999999995</v>
      </c>
      <c r="BI253">
        <v>72.599999999999994</v>
      </c>
      <c r="BJ253">
        <v>758.24</v>
      </c>
      <c r="BK253">
        <v>106.62</v>
      </c>
      <c r="BL253">
        <v>3309</v>
      </c>
      <c r="BM253">
        <v>2704.8</v>
      </c>
      <c r="BN253">
        <v>562.24</v>
      </c>
      <c r="BO253">
        <v>261.98</v>
      </c>
      <c r="BP253">
        <v>729.23</v>
      </c>
      <c r="BQ253">
        <v>87.84</v>
      </c>
      <c r="BR253">
        <v>45.35</v>
      </c>
      <c r="BS253">
        <v>1830092</v>
      </c>
      <c r="BT253">
        <v>18901.82</v>
      </c>
      <c r="BU253" s="9" t="str">
        <f>WSP[[#This Row],[Tier]]&amp;" - "&amp;DOLLAR(WSP[[#This Row],[United States]],2)&amp;" USD"</f>
        <v>251 - $87.84 USD</v>
      </c>
    </row>
    <row r="254" spans="1:73" x14ac:dyDescent="0.25">
      <c r="A254">
        <v>252</v>
      </c>
      <c r="B254">
        <v>88.19</v>
      </c>
      <c r="C254">
        <v>6703.2</v>
      </c>
      <c r="D254">
        <v>615.29999999999995</v>
      </c>
      <c r="E254">
        <v>113.88</v>
      </c>
      <c r="F254">
        <v>73.489999999999995</v>
      </c>
      <c r="G254">
        <v>7658</v>
      </c>
      <c r="H254">
        <v>72.89</v>
      </c>
      <c r="I254">
        <v>157.93</v>
      </c>
      <c r="J254">
        <v>110.25</v>
      </c>
      <c r="K254">
        <v>88.19</v>
      </c>
      <c r="L254">
        <v>51030</v>
      </c>
      <c r="M254">
        <v>346.41</v>
      </c>
      <c r="N254">
        <v>158130</v>
      </c>
      <c r="O254">
        <v>44100</v>
      </c>
      <c r="P254">
        <v>423.36</v>
      </c>
      <c r="Q254">
        <v>74.739999999999995</v>
      </c>
      <c r="R254">
        <v>1457.27</v>
      </c>
      <c r="S254">
        <v>434</v>
      </c>
      <c r="T254">
        <v>555.79999999999995</v>
      </c>
      <c r="U254">
        <v>73.489999999999995</v>
      </c>
      <c r="V254">
        <v>71.12</v>
      </c>
      <c r="W254">
        <v>73.489999999999995</v>
      </c>
      <c r="X254">
        <v>74.11</v>
      </c>
      <c r="Y254">
        <v>71.7</v>
      </c>
      <c r="Z254">
        <v>900.9</v>
      </c>
      <c r="AA254">
        <v>13884.25</v>
      </c>
      <c r="AB254">
        <v>11465</v>
      </c>
      <c r="AC254">
        <v>2814</v>
      </c>
      <c r="AD254">
        <v>861000</v>
      </c>
      <c r="AE254">
        <v>71.7</v>
      </c>
      <c r="AF254">
        <v>420</v>
      </c>
      <c r="AG254">
        <v>72.290000000000006</v>
      </c>
      <c r="AH254">
        <v>8820</v>
      </c>
      <c r="AI254">
        <v>13159.3</v>
      </c>
      <c r="AJ254">
        <v>78845</v>
      </c>
      <c r="AK254">
        <v>72.89</v>
      </c>
      <c r="AL254">
        <v>106.94</v>
      </c>
      <c r="AM254">
        <v>72.89</v>
      </c>
      <c r="AN254">
        <v>75.38</v>
      </c>
      <c r="AO254">
        <v>272</v>
      </c>
      <c r="AP254">
        <v>74.739999999999995</v>
      </c>
      <c r="AQ254">
        <v>26284.3</v>
      </c>
      <c r="AR254">
        <v>1199.0999999999999</v>
      </c>
      <c r="AS254">
        <v>72.89</v>
      </c>
      <c r="AT254">
        <v>102.17</v>
      </c>
      <c r="AU254">
        <v>520.24</v>
      </c>
      <c r="AV254">
        <v>8308.2999999999993</v>
      </c>
      <c r="AW254">
        <v>238.14</v>
      </c>
      <c r="AX254">
        <v>3667.3</v>
      </c>
      <c r="AY254">
        <v>200.32</v>
      </c>
      <c r="AZ254">
        <v>71.7</v>
      </c>
      <c r="BA254">
        <v>318.92</v>
      </c>
      <c r="BB254">
        <v>254.94</v>
      </c>
      <c r="BC254">
        <v>3597.3</v>
      </c>
      <c r="BD254">
        <v>220.5</v>
      </c>
      <c r="BE254">
        <v>88.91</v>
      </c>
      <c r="BF254">
        <v>73.489999999999995</v>
      </c>
      <c r="BG254">
        <v>72.290000000000006</v>
      </c>
      <c r="BH254">
        <v>650.29999999999995</v>
      </c>
      <c r="BI254">
        <v>72.89</v>
      </c>
      <c r="BJ254">
        <v>761.04</v>
      </c>
      <c r="BK254">
        <v>106.94</v>
      </c>
      <c r="BL254">
        <v>3324</v>
      </c>
      <c r="BM254">
        <v>2715.3</v>
      </c>
      <c r="BN254">
        <v>564.48</v>
      </c>
      <c r="BO254">
        <v>263.2</v>
      </c>
      <c r="BP254">
        <v>732.2</v>
      </c>
      <c r="BQ254">
        <v>88.19</v>
      </c>
      <c r="BR254">
        <v>45.49</v>
      </c>
      <c r="BS254">
        <v>1837384</v>
      </c>
      <c r="BT254">
        <v>18977.14</v>
      </c>
      <c r="BU254" s="9" t="str">
        <f>WSP[[#This Row],[Tier]]&amp;" - "&amp;DOLLAR(WSP[[#This Row],[United States]],2)&amp;" USD"</f>
        <v>252 - $88.19 USD</v>
      </c>
    </row>
    <row r="255" spans="1:73" x14ac:dyDescent="0.25">
      <c r="A255">
        <v>253</v>
      </c>
      <c r="B255">
        <v>88.54</v>
      </c>
      <c r="C255">
        <v>6729.8</v>
      </c>
      <c r="D255">
        <v>617.04999999999995</v>
      </c>
      <c r="E255">
        <v>114.35</v>
      </c>
      <c r="F255">
        <v>73.790000000000006</v>
      </c>
      <c r="G255">
        <v>7689.5</v>
      </c>
      <c r="H255">
        <v>73.180000000000007</v>
      </c>
      <c r="I255">
        <v>158.56</v>
      </c>
      <c r="J255">
        <v>110.69</v>
      </c>
      <c r="K255">
        <v>88.54</v>
      </c>
      <c r="L255">
        <v>51205</v>
      </c>
      <c r="M255">
        <v>347.78</v>
      </c>
      <c r="N255">
        <v>158480</v>
      </c>
      <c r="O255">
        <v>44275</v>
      </c>
      <c r="P255">
        <v>425.04</v>
      </c>
      <c r="Q255">
        <v>75.040000000000006</v>
      </c>
      <c r="R255">
        <v>1463.06</v>
      </c>
      <c r="S255">
        <v>435.4</v>
      </c>
      <c r="T255">
        <v>558.08000000000004</v>
      </c>
      <c r="U255">
        <v>73.790000000000006</v>
      </c>
      <c r="V255">
        <v>71.41</v>
      </c>
      <c r="W255">
        <v>73.790000000000006</v>
      </c>
      <c r="X255">
        <v>74.41</v>
      </c>
      <c r="Y255">
        <v>71.989999999999995</v>
      </c>
      <c r="Z255">
        <v>905.45</v>
      </c>
      <c r="AA255">
        <v>13939.37</v>
      </c>
      <c r="AB255">
        <v>11511</v>
      </c>
      <c r="AC255">
        <v>2821</v>
      </c>
      <c r="AD255">
        <v>864500</v>
      </c>
      <c r="AE255">
        <v>71.989999999999995</v>
      </c>
      <c r="AF255">
        <v>421.75</v>
      </c>
      <c r="AG255">
        <v>72.58</v>
      </c>
      <c r="AH255">
        <v>8876</v>
      </c>
      <c r="AI255">
        <v>13211.8</v>
      </c>
      <c r="AJ255">
        <v>79164</v>
      </c>
      <c r="AK255">
        <v>73.180000000000007</v>
      </c>
      <c r="AL255">
        <v>107.27</v>
      </c>
      <c r="AM255">
        <v>73.180000000000007</v>
      </c>
      <c r="AN255">
        <v>75.680000000000007</v>
      </c>
      <c r="AO255">
        <v>273</v>
      </c>
      <c r="AP255">
        <v>75.040000000000006</v>
      </c>
      <c r="AQ255">
        <v>26389.3</v>
      </c>
      <c r="AR255">
        <v>1204</v>
      </c>
      <c r="AS255">
        <v>73.180000000000007</v>
      </c>
      <c r="AT255">
        <v>102.52</v>
      </c>
      <c r="AU255">
        <v>521.64</v>
      </c>
      <c r="AV255">
        <v>8341.5499999999993</v>
      </c>
      <c r="AW255">
        <v>239.09</v>
      </c>
      <c r="AX255">
        <v>3681.3</v>
      </c>
      <c r="AY255">
        <v>200.89</v>
      </c>
      <c r="AZ255">
        <v>71.989999999999995</v>
      </c>
      <c r="BA255">
        <v>320.18</v>
      </c>
      <c r="BB255">
        <v>255.95</v>
      </c>
      <c r="BC255">
        <v>3611.3</v>
      </c>
      <c r="BD255">
        <v>220.85</v>
      </c>
      <c r="BE255">
        <v>89.23</v>
      </c>
      <c r="BF255">
        <v>73.790000000000006</v>
      </c>
      <c r="BG255">
        <v>72.58</v>
      </c>
      <c r="BH255">
        <v>652.04999999999995</v>
      </c>
      <c r="BI255">
        <v>73.180000000000007</v>
      </c>
      <c r="BJ255">
        <v>763.84</v>
      </c>
      <c r="BK255">
        <v>107.27</v>
      </c>
      <c r="BL255">
        <v>3339</v>
      </c>
      <c r="BM255">
        <v>2725.8</v>
      </c>
      <c r="BN255">
        <v>566.72</v>
      </c>
      <c r="BO255">
        <v>264.43</v>
      </c>
      <c r="BP255">
        <v>735.18</v>
      </c>
      <c r="BQ255">
        <v>88.54</v>
      </c>
      <c r="BR255">
        <v>45.64</v>
      </c>
      <c r="BS255">
        <v>1844676</v>
      </c>
      <c r="BT255">
        <v>19052.46</v>
      </c>
      <c r="BU255" s="9" t="str">
        <f>WSP[[#This Row],[Tier]]&amp;" - "&amp;DOLLAR(WSP[[#This Row],[United States]],2)&amp;" USD"</f>
        <v>253 - $88.54 USD</v>
      </c>
    </row>
    <row r="256" spans="1:73" x14ac:dyDescent="0.25">
      <c r="A256">
        <v>254</v>
      </c>
      <c r="B256">
        <v>88.89</v>
      </c>
      <c r="C256">
        <v>6756.4</v>
      </c>
      <c r="D256">
        <v>618.79999999999995</v>
      </c>
      <c r="E256">
        <v>114.83</v>
      </c>
      <c r="F256">
        <v>74.08</v>
      </c>
      <c r="G256">
        <v>7721</v>
      </c>
      <c r="H256">
        <v>73.47</v>
      </c>
      <c r="I256">
        <v>159.19</v>
      </c>
      <c r="J256">
        <v>111.13</v>
      </c>
      <c r="K256">
        <v>88.89</v>
      </c>
      <c r="L256">
        <v>51380</v>
      </c>
      <c r="M256">
        <v>349.16</v>
      </c>
      <c r="N256">
        <v>158830</v>
      </c>
      <c r="O256">
        <v>44450</v>
      </c>
      <c r="P256">
        <v>426.72</v>
      </c>
      <c r="Q256">
        <v>75.33</v>
      </c>
      <c r="R256">
        <v>1468.84</v>
      </c>
      <c r="S256">
        <v>436.8</v>
      </c>
      <c r="T256">
        <v>560.35</v>
      </c>
      <c r="U256">
        <v>74.08</v>
      </c>
      <c r="V256">
        <v>71.69</v>
      </c>
      <c r="W256">
        <v>74.08</v>
      </c>
      <c r="X256">
        <v>74.7</v>
      </c>
      <c r="Y256">
        <v>72.27</v>
      </c>
      <c r="Z256">
        <v>910</v>
      </c>
      <c r="AA256">
        <v>13994.49</v>
      </c>
      <c r="AB256">
        <v>11556</v>
      </c>
      <c r="AC256">
        <v>2828</v>
      </c>
      <c r="AD256">
        <v>868000</v>
      </c>
      <c r="AE256">
        <v>72.27</v>
      </c>
      <c r="AF256">
        <v>423.5</v>
      </c>
      <c r="AG256">
        <v>72.86</v>
      </c>
      <c r="AH256">
        <v>8890</v>
      </c>
      <c r="AI256">
        <v>13264.3</v>
      </c>
      <c r="AJ256">
        <v>79482</v>
      </c>
      <c r="AK256">
        <v>73.47</v>
      </c>
      <c r="AL256">
        <v>107.59</v>
      </c>
      <c r="AM256">
        <v>73.47</v>
      </c>
      <c r="AN256">
        <v>75.98</v>
      </c>
      <c r="AO256">
        <v>274</v>
      </c>
      <c r="AP256">
        <v>75.33</v>
      </c>
      <c r="AQ256">
        <v>26494.3</v>
      </c>
      <c r="AR256">
        <v>1208.9000000000001</v>
      </c>
      <c r="AS256">
        <v>73.47</v>
      </c>
      <c r="AT256">
        <v>102.87</v>
      </c>
      <c r="AU256">
        <v>523.04</v>
      </c>
      <c r="AV256">
        <v>8374.7999999999993</v>
      </c>
      <c r="AW256">
        <v>240.03</v>
      </c>
      <c r="AX256">
        <v>3695.3</v>
      </c>
      <c r="AY256">
        <v>201.46</v>
      </c>
      <c r="AZ256">
        <v>72.27</v>
      </c>
      <c r="BA256">
        <v>321.44</v>
      </c>
      <c r="BB256">
        <v>256.97000000000003</v>
      </c>
      <c r="BC256">
        <v>3625.3</v>
      </c>
      <c r="BD256">
        <v>221.2</v>
      </c>
      <c r="BE256">
        <v>89.56</v>
      </c>
      <c r="BF256">
        <v>74.08</v>
      </c>
      <c r="BG256">
        <v>72.86</v>
      </c>
      <c r="BH256">
        <v>653.79999999999995</v>
      </c>
      <c r="BI256">
        <v>73.47</v>
      </c>
      <c r="BJ256">
        <v>766.64</v>
      </c>
      <c r="BK256">
        <v>107.59</v>
      </c>
      <c r="BL256">
        <v>3355</v>
      </c>
      <c r="BM256">
        <v>2736.3</v>
      </c>
      <c r="BN256">
        <v>568.96</v>
      </c>
      <c r="BO256">
        <v>265.64999999999998</v>
      </c>
      <c r="BP256">
        <v>738.15</v>
      </c>
      <c r="BQ256">
        <v>88.89</v>
      </c>
      <c r="BR256">
        <v>45.79</v>
      </c>
      <c r="BS256">
        <v>1851968</v>
      </c>
      <c r="BT256">
        <v>19127.78</v>
      </c>
      <c r="BU256" s="9" t="str">
        <f>WSP[[#This Row],[Tier]]&amp;" - "&amp;DOLLAR(WSP[[#This Row],[United States]],2)&amp;" USD"</f>
        <v>254 - $88.89 USD</v>
      </c>
    </row>
    <row r="257" spans="1:73" x14ac:dyDescent="0.25">
      <c r="A257">
        <v>255</v>
      </c>
      <c r="B257">
        <v>89.24</v>
      </c>
      <c r="C257">
        <v>6783</v>
      </c>
      <c r="D257">
        <v>620.54999999999995</v>
      </c>
      <c r="E257">
        <v>115.31</v>
      </c>
      <c r="F257">
        <v>74.37</v>
      </c>
      <c r="G257">
        <v>7752.5</v>
      </c>
      <c r="H257">
        <v>73.75</v>
      </c>
      <c r="I257">
        <v>159.82</v>
      </c>
      <c r="J257">
        <v>111.56</v>
      </c>
      <c r="K257">
        <v>89.24</v>
      </c>
      <c r="L257">
        <v>51555</v>
      </c>
      <c r="M257">
        <v>350.54</v>
      </c>
      <c r="N257">
        <v>159180</v>
      </c>
      <c r="O257">
        <v>44625</v>
      </c>
      <c r="P257">
        <v>428.4</v>
      </c>
      <c r="Q257">
        <v>75.63</v>
      </c>
      <c r="R257">
        <v>1474.63</v>
      </c>
      <c r="S257">
        <v>438.2</v>
      </c>
      <c r="T257">
        <v>562.63</v>
      </c>
      <c r="U257">
        <v>74.37</v>
      </c>
      <c r="V257">
        <v>71.97</v>
      </c>
      <c r="W257">
        <v>74.37</v>
      </c>
      <c r="X257">
        <v>74.989999999999995</v>
      </c>
      <c r="Y257">
        <v>72.56</v>
      </c>
      <c r="Z257">
        <v>914.55</v>
      </c>
      <c r="AA257">
        <v>14049.61</v>
      </c>
      <c r="AB257">
        <v>11602</v>
      </c>
      <c r="AC257">
        <v>2835</v>
      </c>
      <c r="AD257">
        <v>871500</v>
      </c>
      <c r="AE257">
        <v>72.56</v>
      </c>
      <c r="AF257">
        <v>425.25</v>
      </c>
      <c r="AG257">
        <v>73.150000000000006</v>
      </c>
      <c r="AH257">
        <v>8946</v>
      </c>
      <c r="AI257">
        <v>13316.8</v>
      </c>
      <c r="AJ257">
        <v>79800</v>
      </c>
      <c r="AK257">
        <v>73.75</v>
      </c>
      <c r="AL257">
        <v>107.92</v>
      </c>
      <c r="AM257">
        <v>73.75</v>
      </c>
      <c r="AN257">
        <v>76.28</v>
      </c>
      <c r="AO257">
        <v>275</v>
      </c>
      <c r="AP257">
        <v>75.63</v>
      </c>
      <c r="AQ257">
        <v>26599.3</v>
      </c>
      <c r="AR257">
        <v>1213.8</v>
      </c>
      <c r="AS257">
        <v>73.75</v>
      </c>
      <c r="AT257">
        <v>103.22</v>
      </c>
      <c r="AU257">
        <v>524.44000000000005</v>
      </c>
      <c r="AV257">
        <v>8408.0499999999993</v>
      </c>
      <c r="AW257">
        <v>240.98</v>
      </c>
      <c r="AX257">
        <v>3709.3</v>
      </c>
      <c r="AY257">
        <v>202.03</v>
      </c>
      <c r="AZ257">
        <v>72.56</v>
      </c>
      <c r="BA257">
        <v>322.7</v>
      </c>
      <c r="BB257">
        <v>257.98</v>
      </c>
      <c r="BC257">
        <v>3639.3</v>
      </c>
      <c r="BD257">
        <v>221.55</v>
      </c>
      <c r="BE257">
        <v>89.89</v>
      </c>
      <c r="BF257">
        <v>74.37</v>
      </c>
      <c r="BG257">
        <v>73.150000000000006</v>
      </c>
      <c r="BH257">
        <v>655.55</v>
      </c>
      <c r="BI257">
        <v>73.75</v>
      </c>
      <c r="BJ257">
        <v>769.44</v>
      </c>
      <c r="BK257">
        <v>107.92</v>
      </c>
      <c r="BL257">
        <v>3370</v>
      </c>
      <c r="BM257">
        <v>2746.8</v>
      </c>
      <c r="BN257">
        <v>571.20000000000005</v>
      </c>
      <c r="BO257">
        <v>266.88</v>
      </c>
      <c r="BP257">
        <v>741.13</v>
      </c>
      <c r="BQ257">
        <v>89.24</v>
      </c>
      <c r="BR257">
        <v>45.93</v>
      </c>
      <c r="BS257">
        <v>1859260</v>
      </c>
      <c r="BT257">
        <v>19203.099999999999</v>
      </c>
      <c r="BU257" s="9" t="str">
        <f>WSP[[#This Row],[Tier]]&amp;" - "&amp;DOLLAR(WSP[[#This Row],[United States]],2)&amp;" USD"</f>
        <v>255 - $89.24 USD</v>
      </c>
    </row>
    <row r="258" spans="1:73" x14ac:dyDescent="0.25">
      <c r="A258">
        <v>256</v>
      </c>
      <c r="B258">
        <v>89.59</v>
      </c>
      <c r="C258">
        <v>6809.6</v>
      </c>
      <c r="D258">
        <v>622.29999999999995</v>
      </c>
      <c r="E258">
        <v>115.79</v>
      </c>
      <c r="F258">
        <v>74.66</v>
      </c>
      <c r="G258">
        <v>7784</v>
      </c>
      <c r="H258">
        <v>74.040000000000006</v>
      </c>
      <c r="I258">
        <v>160.44999999999999</v>
      </c>
      <c r="J258">
        <v>112</v>
      </c>
      <c r="K258">
        <v>89.59</v>
      </c>
      <c r="L258">
        <v>51730</v>
      </c>
      <c r="M258">
        <v>351.92</v>
      </c>
      <c r="N258">
        <v>159530</v>
      </c>
      <c r="O258">
        <v>44800</v>
      </c>
      <c r="P258">
        <v>430.08</v>
      </c>
      <c r="Q258">
        <v>75.930000000000007</v>
      </c>
      <c r="R258">
        <v>1480.41</v>
      </c>
      <c r="S258">
        <v>439.6</v>
      </c>
      <c r="T258">
        <v>564.9</v>
      </c>
      <c r="U258">
        <v>74.66</v>
      </c>
      <c r="V258">
        <v>72.25</v>
      </c>
      <c r="W258">
        <v>74.66</v>
      </c>
      <c r="X258">
        <v>75.290000000000006</v>
      </c>
      <c r="Y258">
        <v>72.84</v>
      </c>
      <c r="Z258">
        <v>919.1</v>
      </c>
      <c r="AA258">
        <v>14104.72</v>
      </c>
      <c r="AB258">
        <v>11647</v>
      </c>
      <c r="AC258">
        <v>2842</v>
      </c>
      <c r="AD258">
        <v>875000</v>
      </c>
      <c r="AE258">
        <v>72.84</v>
      </c>
      <c r="AF258">
        <v>427</v>
      </c>
      <c r="AG258">
        <v>73.44</v>
      </c>
      <c r="AH258">
        <v>8960</v>
      </c>
      <c r="AI258">
        <v>13369.3</v>
      </c>
      <c r="AJ258">
        <v>80118</v>
      </c>
      <c r="AK258">
        <v>74.040000000000006</v>
      </c>
      <c r="AL258">
        <v>108.24</v>
      </c>
      <c r="AM258">
        <v>74.040000000000006</v>
      </c>
      <c r="AN258">
        <v>76.58</v>
      </c>
      <c r="AO258">
        <v>276</v>
      </c>
      <c r="AP258">
        <v>75.930000000000007</v>
      </c>
      <c r="AQ258">
        <v>26704.3</v>
      </c>
      <c r="AR258">
        <v>1218.7</v>
      </c>
      <c r="AS258">
        <v>74.040000000000006</v>
      </c>
      <c r="AT258">
        <v>103.57</v>
      </c>
      <c r="AU258">
        <v>525.84</v>
      </c>
      <c r="AV258">
        <v>8441.2999999999993</v>
      </c>
      <c r="AW258">
        <v>241.92</v>
      </c>
      <c r="AX258">
        <v>3723.3</v>
      </c>
      <c r="AY258">
        <v>202.6</v>
      </c>
      <c r="AZ258">
        <v>72.84</v>
      </c>
      <c r="BA258">
        <v>323.95999999999998</v>
      </c>
      <c r="BB258">
        <v>259</v>
      </c>
      <c r="BC258">
        <v>3653.3</v>
      </c>
      <c r="BD258">
        <v>221.9</v>
      </c>
      <c r="BE258">
        <v>90.21</v>
      </c>
      <c r="BF258">
        <v>74.66</v>
      </c>
      <c r="BG258">
        <v>73.44</v>
      </c>
      <c r="BH258">
        <v>657.3</v>
      </c>
      <c r="BI258">
        <v>74.040000000000006</v>
      </c>
      <c r="BJ258">
        <v>772.24</v>
      </c>
      <c r="BK258">
        <v>108.24</v>
      </c>
      <c r="BL258">
        <v>3385</v>
      </c>
      <c r="BM258">
        <v>2757.3</v>
      </c>
      <c r="BN258">
        <v>573.44000000000005</v>
      </c>
      <c r="BO258">
        <v>268.10000000000002</v>
      </c>
      <c r="BP258">
        <v>744.1</v>
      </c>
      <c r="BQ258">
        <v>89.59</v>
      </c>
      <c r="BR258">
        <v>46.08</v>
      </c>
      <c r="BS258">
        <v>1866551</v>
      </c>
      <c r="BT258">
        <v>19278.419999999998</v>
      </c>
      <c r="BU258" s="9" t="str">
        <f>WSP[[#This Row],[Tier]]&amp;" - "&amp;DOLLAR(WSP[[#This Row],[United States]],2)&amp;" USD"</f>
        <v>256 - $89.59 USD</v>
      </c>
    </row>
    <row r="259" spans="1:73" x14ac:dyDescent="0.25">
      <c r="A259">
        <v>257</v>
      </c>
      <c r="B259">
        <v>89.94</v>
      </c>
      <c r="C259">
        <v>6836.2</v>
      </c>
      <c r="D259">
        <v>624.04999999999995</v>
      </c>
      <c r="E259">
        <v>116.26</v>
      </c>
      <c r="F259">
        <v>74.95</v>
      </c>
      <c r="G259">
        <v>7815.5</v>
      </c>
      <c r="H259">
        <v>74.33</v>
      </c>
      <c r="I259">
        <v>161.08000000000001</v>
      </c>
      <c r="J259">
        <v>112.44</v>
      </c>
      <c r="K259">
        <v>89.94</v>
      </c>
      <c r="L259">
        <v>51905</v>
      </c>
      <c r="M259">
        <v>353.29</v>
      </c>
      <c r="N259">
        <v>159880</v>
      </c>
      <c r="O259">
        <v>44975</v>
      </c>
      <c r="P259">
        <v>431.76</v>
      </c>
      <c r="Q259">
        <v>76.22</v>
      </c>
      <c r="R259">
        <v>1486.2</v>
      </c>
      <c r="S259">
        <v>441</v>
      </c>
      <c r="T259">
        <v>567.17999999999995</v>
      </c>
      <c r="U259">
        <v>74.95</v>
      </c>
      <c r="V259">
        <v>72.53</v>
      </c>
      <c r="W259">
        <v>74.95</v>
      </c>
      <c r="X259">
        <v>75.58</v>
      </c>
      <c r="Y259">
        <v>73.12</v>
      </c>
      <c r="Z259">
        <v>923.65</v>
      </c>
      <c r="AA259">
        <v>14159.84</v>
      </c>
      <c r="AB259">
        <v>11693</v>
      </c>
      <c r="AC259">
        <v>2849</v>
      </c>
      <c r="AD259">
        <v>878500</v>
      </c>
      <c r="AE259">
        <v>73.12</v>
      </c>
      <c r="AF259">
        <v>428.75</v>
      </c>
      <c r="AG259">
        <v>73.72</v>
      </c>
      <c r="AH259">
        <v>9016</v>
      </c>
      <c r="AI259">
        <v>13421.8</v>
      </c>
      <c r="AJ259">
        <v>80436</v>
      </c>
      <c r="AK259">
        <v>74.33</v>
      </c>
      <c r="AL259">
        <v>108.56</v>
      </c>
      <c r="AM259">
        <v>74.33</v>
      </c>
      <c r="AN259">
        <v>76.87</v>
      </c>
      <c r="AO259">
        <v>277</v>
      </c>
      <c r="AP259">
        <v>76.22</v>
      </c>
      <c r="AQ259">
        <v>26809.3</v>
      </c>
      <c r="AR259">
        <v>1223.5999999999999</v>
      </c>
      <c r="AS259">
        <v>74.33</v>
      </c>
      <c r="AT259">
        <v>103.92</v>
      </c>
      <c r="AU259">
        <v>527.24</v>
      </c>
      <c r="AV259">
        <v>8474.5499999999993</v>
      </c>
      <c r="AW259">
        <v>242.87</v>
      </c>
      <c r="AX259">
        <v>3737.3</v>
      </c>
      <c r="AY259">
        <v>203.17</v>
      </c>
      <c r="AZ259">
        <v>73.12</v>
      </c>
      <c r="BA259">
        <v>325.22000000000003</v>
      </c>
      <c r="BB259">
        <v>260.02</v>
      </c>
      <c r="BC259">
        <v>3667.3</v>
      </c>
      <c r="BD259">
        <v>222.25</v>
      </c>
      <c r="BE259">
        <v>90.54</v>
      </c>
      <c r="BF259">
        <v>74.95</v>
      </c>
      <c r="BG259">
        <v>73.72</v>
      </c>
      <c r="BH259">
        <v>659.05</v>
      </c>
      <c r="BI259">
        <v>74.33</v>
      </c>
      <c r="BJ259">
        <v>775.04</v>
      </c>
      <c r="BK259">
        <v>108.56</v>
      </c>
      <c r="BL259">
        <v>3401</v>
      </c>
      <c r="BM259">
        <v>2767.8</v>
      </c>
      <c r="BN259">
        <v>575.67999999999995</v>
      </c>
      <c r="BO259">
        <v>269.33</v>
      </c>
      <c r="BP259">
        <v>747.08</v>
      </c>
      <c r="BQ259">
        <v>89.94</v>
      </c>
      <c r="BR259">
        <v>46.22</v>
      </c>
      <c r="BS259">
        <v>1873843</v>
      </c>
      <c r="BT259">
        <v>19353.740000000002</v>
      </c>
      <c r="BU259" s="9" t="str">
        <f>WSP[[#This Row],[Tier]]&amp;" - "&amp;DOLLAR(WSP[[#This Row],[United States]],2)&amp;" USD"</f>
        <v>257 - $89.94 USD</v>
      </c>
    </row>
    <row r="260" spans="1:73" x14ac:dyDescent="0.25">
      <c r="A260">
        <v>258</v>
      </c>
      <c r="B260">
        <v>90.29</v>
      </c>
      <c r="C260">
        <v>6862.8</v>
      </c>
      <c r="D260">
        <v>625.79999999999995</v>
      </c>
      <c r="E260">
        <v>116.74</v>
      </c>
      <c r="F260">
        <v>75.239999999999995</v>
      </c>
      <c r="G260">
        <v>7847</v>
      </c>
      <c r="H260">
        <v>74.62</v>
      </c>
      <c r="I260">
        <v>161.71</v>
      </c>
      <c r="J260">
        <v>112.88</v>
      </c>
      <c r="K260">
        <v>90.29</v>
      </c>
      <c r="L260">
        <v>52080</v>
      </c>
      <c r="M260">
        <v>354.67</v>
      </c>
      <c r="N260">
        <v>160230</v>
      </c>
      <c r="O260">
        <v>45150</v>
      </c>
      <c r="P260">
        <v>433.44</v>
      </c>
      <c r="Q260">
        <v>76.52</v>
      </c>
      <c r="R260">
        <v>1491.98</v>
      </c>
      <c r="S260">
        <v>442.4</v>
      </c>
      <c r="T260">
        <v>569.45000000000005</v>
      </c>
      <c r="U260">
        <v>75.239999999999995</v>
      </c>
      <c r="V260">
        <v>72.819999999999993</v>
      </c>
      <c r="W260">
        <v>75.239999999999995</v>
      </c>
      <c r="X260">
        <v>75.88</v>
      </c>
      <c r="Y260">
        <v>73.41</v>
      </c>
      <c r="Z260">
        <v>928.2</v>
      </c>
      <c r="AA260">
        <v>14214.96</v>
      </c>
      <c r="AB260">
        <v>11738</v>
      </c>
      <c r="AC260">
        <v>2856</v>
      </c>
      <c r="AD260">
        <v>882000</v>
      </c>
      <c r="AE260">
        <v>73.41</v>
      </c>
      <c r="AF260">
        <v>430.5</v>
      </c>
      <c r="AG260">
        <v>74.010000000000005</v>
      </c>
      <c r="AH260">
        <v>9030</v>
      </c>
      <c r="AI260">
        <v>13474.3</v>
      </c>
      <c r="AJ260">
        <v>80755</v>
      </c>
      <c r="AK260">
        <v>74.62</v>
      </c>
      <c r="AL260">
        <v>108.89</v>
      </c>
      <c r="AM260">
        <v>74.62</v>
      </c>
      <c r="AN260">
        <v>77.17</v>
      </c>
      <c r="AO260">
        <v>278</v>
      </c>
      <c r="AP260">
        <v>76.52</v>
      </c>
      <c r="AQ260">
        <v>26914.3</v>
      </c>
      <c r="AR260">
        <v>1228.5</v>
      </c>
      <c r="AS260">
        <v>74.62</v>
      </c>
      <c r="AT260">
        <v>104.27</v>
      </c>
      <c r="AU260">
        <v>528.64</v>
      </c>
      <c r="AV260">
        <v>8507.7999999999993</v>
      </c>
      <c r="AW260">
        <v>243.81</v>
      </c>
      <c r="AX260">
        <v>3751.3</v>
      </c>
      <c r="AY260">
        <v>203.73</v>
      </c>
      <c r="AZ260">
        <v>73.41</v>
      </c>
      <c r="BA260">
        <v>326.48</v>
      </c>
      <c r="BB260">
        <v>261.02999999999997</v>
      </c>
      <c r="BC260">
        <v>3681.3</v>
      </c>
      <c r="BD260">
        <v>222.6</v>
      </c>
      <c r="BE260">
        <v>90.87</v>
      </c>
      <c r="BF260">
        <v>75.239999999999995</v>
      </c>
      <c r="BG260">
        <v>74.010000000000005</v>
      </c>
      <c r="BH260">
        <v>660.8</v>
      </c>
      <c r="BI260">
        <v>74.62</v>
      </c>
      <c r="BJ260">
        <v>777.84</v>
      </c>
      <c r="BK260">
        <v>108.89</v>
      </c>
      <c r="BL260">
        <v>3416</v>
      </c>
      <c r="BM260">
        <v>2778.3</v>
      </c>
      <c r="BN260">
        <v>577.91999999999996</v>
      </c>
      <c r="BO260">
        <v>270.55</v>
      </c>
      <c r="BP260">
        <v>750.05</v>
      </c>
      <c r="BQ260">
        <v>90.29</v>
      </c>
      <c r="BR260">
        <v>46.37</v>
      </c>
      <c r="BS260">
        <v>1881135</v>
      </c>
      <c r="BT260">
        <v>19429.060000000001</v>
      </c>
      <c r="BU260" s="9" t="str">
        <f>WSP[[#This Row],[Tier]]&amp;" - "&amp;DOLLAR(WSP[[#This Row],[United States]],2)&amp;" USD"</f>
        <v>258 - $90.29 USD</v>
      </c>
    </row>
    <row r="261" spans="1:73" x14ac:dyDescent="0.25">
      <c r="A261">
        <v>259</v>
      </c>
      <c r="B261">
        <v>90.64</v>
      </c>
      <c r="C261">
        <v>6889.4</v>
      </c>
      <c r="D261">
        <v>627.54999999999995</v>
      </c>
      <c r="E261">
        <v>117.22</v>
      </c>
      <c r="F261">
        <v>75.540000000000006</v>
      </c>
      <c r="G261">
        <v>7878.5</v>
      </c>
      <c r="H261">
        <v>74.91</v>
      </c>
      <c r="I261">
        <v>162.34</v>
      </c>
      <c r="J261">
        <v>113.31</v>
      </c>
      <c r="K261">
        <v>90.64</v>
      </c>
      <c r="L261">
        <v>52255</v>
      </c>
      <c r="M261">
        <v>356.05</v>
      </c>
      <c r="N261">
        <v>160580</v>
      </c>
      <c r="O261">
        <v>45325</v>
      </c>
      <c r="P261">
        <v>435.12</v>
      </c>
      <c r="Q261">
        <v>76.819999999999993</v>
      </c>
      <c r="R261">
        <v>1497.77</v>
      </c>
      <c r="S261">
        <v>443.8</v>
      </c>
      <c r="T261">
        <v>571.73</v>
      </c>
      <c r="U261">
        <v>75.540000000000006</v>
      </c>
      <c r="V261">
        <v>73.099999999999994</v>
      </c>
      <c r="W261">
        <v>75.540000000000006</v>
      </c>
      <c r="X261">
        <v>76.17</v>
      </c>
      <c r="Y261">
        <v>73.69</v>
      </c>
      <c r="Z261">
        <v>932.75</v>
      </c>
      <c r="AA261">
        <v>14270.08</v>
      </c>
      <c r="AB261">
        <v>11784</v>
      </c>
      <c r="AC261">
        <v>2863</v>
      </c>
      <c r="AD261">
        <v>885500</v>
      </c>
      <c r="AE261">
        <v>73.69</v>
      </c>
      <c r="AF261">
        <v>432.25</v>
      </c>
      <c r="AG261">
        <v>74.3</v>
      </c>
      <c r="AH261">
        <v>9086</v>
      </c>
      <c r="AI261">
        <v>13526.8</v>
      </c>
      <c r="AJ261">
        <v>81073</v>
      </c>
      <c r="AK261">
        <v>74.91</v>
      </c>
      <c r="AL261">
        <v>109.21</v>
      </c>
      <c r="AM261">
        <v>74.91</v>
      </c>
      <c r="AN261">
        <v>77.47</v>
      </c>
      <c r="AO261">
        <v>279</v>
      </c>
      <c r="AP261">
        <v>76.819999999999993</v>
      </c>
      <c r="AQ261">
        <v>27019.3</v>
      </c>
      <c r="AR261">
        <v>1233.4000000000001</v>
      </c>
      <c r="AS261">
        <v>74.91</v>
      </c>
      <c r="AT261">
        <v>104.62</v>
      </c>
      <c r="AU261">
        <v>530.04</v>
      </c>
      <c r="AV261">
        <v>8541.0499999999993</v>
      </c>
      <c r="AW261">
        <v>244.76</v>
      </c>
      <c r="AX261">
        <v>3765.3</v>
      </c>
      <c r="AY261">
        <v>204.3</v>
      </c>
      <c r="AZ261">
        <v>73.69</v>
      </c>
      <c r="BA261">
        <v>327.74</v>
      </c>
      <c r="BB261">
        <v>262.05</v>
      </c>
      <c r="BC261">
        <v>3695.3</v>
      </c>
      <c r="BD261">
        <v>222.95</v>
      </c>
      <c r="BE261">
        <v>91.2</v>
      </c>
      <c r="BF261">
        <v>75.540000000000006</v>
      </c>
      <c r="BG261">
        <v>74.3</v>
      </c>
      <c r="BH261">
        <v>662.55</v>
      </c>
      <c r="BI261">
        <v>74.91</v>
      </c>
      <c r="BJ261">
        <v>780.64</v>
      </c>
      <c r="BK261">
        <v>109.21</v>
      </c>
      <c r="BL261">
        <v>3431</v>
      </c>
      <c r="BM261">
        <v>2788.8</v>
      </c>
      <c r="BN261">
        <v>580.16</v>
      </c>
      <c r="BO261">
        <v>271.77999999999997</v>
      </c>
      <c r="BP261">
        <v>753.03</v>
      </c>
      <c r="BQ261">
        <v>90.64</v>
      </c>
      <c r="BR261">
        <v>46.52</v>
      </c>
      <c r="BS261">
        <v>1888427</v>
      </c>
      <c r="BT261">
        <v>19504.38</v>
      </c>
      <c r="BU261" s="9" t="str">
        <f>WSP[[#This Row],[Tier]]&amp;" - "&amp;DOLLAR(WSP[[#This Row],[United States]],2)&amp;" USD"</f>
        <v>259 - $90.64 USD</v>
      </c>
    </row>
    <row r="262" spans="1:73" x14ac:dyDescent="0.25">
      <c r="A262">
        <v>260</v>
      </c>
      <c r="B262">
        <v>90.99</v>
      </c>
      <c r="C262">
        <v>6916</v>
      </c>
      <c r="D262">
        <v>629.29999999999995</v>
      </c>
      <c r="E262">
        <v>117.7</v>
      </c>
      <c r="F262">
        <v>75.83</v>
      </c>
      <c r="G262">
        <v>7910</v>
      </c>
      <c r="H262">
        <v>75.2</v>
      </c>
      <c r="I262">
        <v>162.97</v>
      </c>
      <c r="J262">
        <v>113.75</v>
      </c>
      <c r="K262">
        <v>90.99</v>
      </c>
      <c r="L262">
        <v>52430</v>
      </c>
      <c r="M262">
        <v>357.42</v>
      </c>
      <c r="N262">
        <v>160930</v>
      </c>
      <c r="O262">
        <v>45500</v>
      </c>
      <c r="P262">
        <v>436.8</v>
      </c>
      <c r="Q262">
        <v>77.11</v>
      </c>
      <c r="R262">
        <v>1503.55</v>
      </c>
      <c r="S262">
        <v>445.2</v>
      </c>
      <c r="T262">
        <v>574</v>
      </c>
      <c r="U262">
        <v>75.83</v>
      </c>
      <c r="V262">
        <v>73.38</v>
      </c>
      <c r="W262">
        <v>75.83</v>
      </c>
      <c r="X262">
        <v>76.459999999999994</v>
      </c>
      <c r="Y262">
        <v>73.98</v>
      </c>
      <c r="Z262">
        <v>937.3</v>
      </c>
      <c r="AA262">
        <v>14325.2</v>
      </c>
      <c r="AB262">
        <v>11829</v>
      </c>
      <c r="AC262">
        <v>2870</v>
      </c>
      <c r="AD262">
        <v>889000</v>
      </c>
      <c r="AE262">
        <v>73.98</v>
      </c>
      <c r="AF262">
        <v>434</v>
      </c>
      <c r="AG262">
        <v>74.58</v>
      </c>
      <c r="AH262">
        <v>9100</v>
      </c>
      <c r="AI262">
        <v>13579.3</v>
      </c>
      <c r="AJ262">
        <v>81391</v>
      </c>
      <c r="AK262">
        <v>75.2</v>
      </c>
      <c r="AL262">
        <v>109.54</v>
      </c>
      <c r="AM262">
        <v>75.2</v>
      </c>
      <c r="AN262">
        <v>77.77</v>
      </c>
      <c r="AO262">
        <v>280</v>
      </c>
      <c r="AP262">
        <v>77.11</v>
      </c>
      <c r="AQ262">
        <v>27124.3</v>
      </c>
      <c r="AR262">
        <v>1238.3</v>
      </c>
      <c r="AS262">
        <v>75.2</v>
      </c>
      <c r="AT262">
        <v>104.97</v>
      </c>
      <c r="AU262">
        <v>531.44000000000005</v>
      </c>
      <c r="AV262">
        <v>8574.2999999999993</v>
      </c>
      <c r="AW262">
        <v>245.7</v>
      </c>
      <c r="AX262">
        <v>3779.3</v>
      </c>
      <c r="AY262">
        <v>204.87</v>
      </c>
      <c r="AZ262">
        <v>73.98</v>
      </c>
      <c r="BA262">
        <v>329</v>
      </c>
      <c r="BB262">
        <v>263.06</v>
      </c>
      <c r="BC262">
        <v>3709.3</v>
      </c>
      <c r="BD262">
        <v>223.3</v>
      </c>
      <c r="BE262">
        <v>91.52</v>
      </c>
      <c r="BF262">
        <v>75.83</v>
      </c>
      <c r="BG262">
        <v>74.58</v>
      </c>
      <c r="BH262">
        <v>664.3</v>
      </c>
      <c r="BI262">
        <v>75.2</v>
      </c>
      <c r="BJ262">
        <v>783.44</v>
      </c>
      <c r="BK262">
        <v>109.54</v>
      </c>
      <c r="BL262">
        <v>3447</v>
      </c>
      <c r="BM262">
        <v>2799.3</v>
      </c>
      <c r="BN262">
        <v>582.4</v>
      </c>
      <c r="BO262">
        <v>273</v>
      </c>
      <c r="BP262">
        <v>756</v>
      </c>
      <c r="BQ262">
        <v>90.99</v>
      </c>
      <c r="BR262">
        <v>46.66</v>
      </c>
      <c r="BS262">
        <v>1895719</v>
      </c>
      <c r="BT262">
        <v>19579.7</v>
      </c>
      <c r="BU262" s="9" t="str">
        <f>WSP[[#This Row],[Tier]]&amp;" - "&amp;DOLLAR(WSP[[#This Row],[United States]],2)&amp;" USD"</f>
        <v>260 - $90.99 USD</v>
      </c>
    </row>
    <row r="263" spans="1:73" x14ac:dyDescent="0.25">
      <c r="A263">
        <v>261</v>
      </c>
      <c r="B263">
        <v>91.34</v>
      </c>
      <c r="C263">
        <v>6942.6</v>
      </c>
      <c r="D263">
        <v>631.04999999999995</v>
      </c>
      <c r="E263">
        <v>118.17</v>
      </c>
      <c r="F263">
        <v>76.12</v>
      </c>
      <c r="G263">
        <v>7941.5</v>
      </c>
      <c r="H263">
        <v>75.489999999999995</v>
      </c>
      <c r="I263">
        <v>163.6</v>
      </c>
      <c r="J263">
        <v>114.19</v>
      </c>
      <c r="K263">
        <v>91.34</v>
      </c>
      <c r="L263">
        <v>52605</v>
      </c>
      <c r="M263">
        <v>358.8</v>
      </c>
      <c r="N263">
        <v>161280</v>
      </c>
      <c r="O263">
        <v>45675</v>
      </c>
      <c r="P263">
        <v>438.48</v>
      </c>
      <c r="Q263">
        <v>77.41</v>
      </c>
      <c r="R263">
        <v>1509.34</v>
      </c>
      <c r="S263">
        <v>446.6</v>
      </c>
      <c r="T263">
        <v>576.28</v>
      </c>
      <c r="U263">
        <v>76.12</v>
      </c>
      <c r="V263">
        <v>73.66</v>
      </c>
      <c r="W263">
        <v>76.12</v>
      </c>
      <c r="X263">
        <v>76.760000000000005</v>
      </c>
      <c r="Y263">
        <v>74.260000000000005</v>
      </c>
      <c r="Z263">
        <v>941.85</v>
      </c>
      <c r="AA263">
        <v>14380.31</v>
      </c>
      <c r="AB263">
        <v>11875</v>
      </c>
      <c r="AC263">
        <v>2877</v>
      </c>
      <c r="AD263">
        <v>892500</v>
      </c>
      <c r="AE263">
        <v>74.260000000000005</v>
      </c>
      <c r="AF263">
        <v>435.75</v>
      </c>
      <c r="AG263">
        <v>74.87</v>
      </c>
      <c r="AH263">
        <v>9156</v>
      </c>
      <c r="AI263">
        <v>13631.8</v>
      </c>
      <c r="AJ263">
        <v>81709</v>
      </c>
      <c r="AK263">
        <v>75.489999999999995</v>
      </c>
      <c r="AL263">
        <v>109.86</v>
      </c>
      <c r="AM263">
        <v>75.489999999999995</v>
      </c>
      <c r="AN263">
        <v>78.069999999999993</v>
      </c>
      <c r="AO263">
        <v>281</v>
      </c>
      <c r="AP263">
        <v>77.41</v>
      </c>
      <c r="AQ263">
        <v>27229.3</v>
      </c>
      <c r="AR263">
        <v>1243.2</v>
      </c>
      <c r="AS263">
        <v>75.489999999999995</v>
      </c>
      <c r="AT263">
        <v>105.32</v>
      </c>
      <c r="AU263">
        <v>532.84</v>
      </c>
      <c r="AV263">
        <v>8607.5499999999993</v>
      </c>
      <c r="AW263">
        <v>246.65</v>
      </c>
      <c r="AX263">
        <v>3793.3</v>
      </c>
      <c r="AY263">
        <v>205.44</v>
      </c>
      <c r="AZ263">
        <v>74.260000000000005</v>
      </c>
      <c r="BA263">
        <v>330.26</v>
      </c>
      <c r="BB263">
        <v>264.08</v>
      </c>
      <c r="BC263">
        <v>3723.3</v>
      </c>
      <c r="BD263">
        <v>223.65</v>
      </c>
      <c r="BE263">
        <v>91.85</v>
      </c>
      <c r="BF263">
        <v>76.12</v>
      </c>
      <c r="BG263">
        <v>74.87</v>
      </c>
      <c r="BH263">
        <v>666.05</v>
      </c>
      <c r="BI263">
        <v>75.489999999999995</v>
      </c>
      <c r="BJ263">
        <v>786.24</v>
      </c>
      <c r="BK263">
        <v>109.86</v>
      </c>
      <c r="BL263">
        <v>3462</v>
      </c>
      <c r="BM263">
        <v>2809.8</v>
      </c>
      <c r="BN263">
        <v>584.64</v>
      </c>
      <c r="BO263">
        <v>274.23</v>
      </c>
      <c r="BP263">
        <v>758.98</v>
      </c>
      <c r="BQ263">
        <v>91.34</v>
      </c>
      <c r="BR263">
        <v>46.81</v>
      </c>
      <c r="BS263">
        <v>1903011</v>
      </c>
      <c r="BT263">
        <v>19655.02</v>
      </c>
      <c r="BU263" s="9" t="str">
        <f>WSP[[#This Row],[Tier]]&amp;" - "&amp;DOLLAR(WSP[[#This Row],[United States]],2)&amp;" USD"</f>
        <v>261 - $91.34 USD</v>
      </c>
    </row>
    <row r="264" spans="1:73" x14ac:dyDescent="0.25">
      <c r="A264">
        <v>262</v>
      </c>
      <c r="B264">
        <v>91.69</v>
      </c>
      <c r="C264">
        <v>6969.2</v>
      </c>
      <c r="D264">
        <v>632.79999999999995</v>
      </c>
      <c r="E264">
        <v>118.65</v>
      </c>
      <c r="F264">
        <v>76.41</v>
      </c>
      <c r="G264">
        <v>7973</v>
      </c>
      <c r="H264">
        <v>75.78</v>
      </c>
      <c r="I264">
        <v>164.22</v>
      </c>
      <c r="J264">
        <v>114.63</v>
      </c>
      <c r="K264">
        <v>91.69</v>
      </c>
      <c r="L264">
        <v>52780</v>
      </c>
      <c r="M264">
        <v>360.18</v>
      </c>
      <c r="N264">
        <v>161630</v>
      </c>
      <c r="O264">
        <v>45850</v>
      </c>
      <c r="P264">
        <v>440.16</v>
      </c>
      <c r="Q264">
        <v>77.709999999999994</v>
      </c>
      <c r="R264">
        <v>1515.12</v>
      </c>
      <c r="S264">
        <v>448</v>
      </c>
      <c r="T264">
        <v>578.54999999999995</v>
      </c>
      <c r="U264">
        <v>76.41</v>
      </c>
      <c r="V264">
        <v>73.95</v>
      </c>
      <c r="W264">
        <v>76.41</v>
      </c>
      <c r="X264">
        <v>77.05</v>
      </c>
      <c r="Y264">
        <v>74.55</v>
      </c>
      <c r="Z264">
        <v>946.4</v>
      </c>
      <c r="AA264">
        <v>14435.43</v>
      </c>
      <c r="AB264">
        <v>11920</v>
      </c>
      <c r="AC264">
        <v>2884</v>
      </c>
      <c r="AD264">
        <v>896000</v>
      </c>
      <c r="AE264">
        <v>74.55</v>
      </c>
      <c r="AF264">
        <v>437.5</v>
      </c>
      <c r="AG264">
        <v>75.16</v>
      </c>
      <c r="AH264">
        <v>9170</v>
      </c>
      <c r="AI264">
        <v>13684.3</v>
      </c>
      <c r="AJ264">
        <v>82027</v>
      </c>
      <c r="AK264">
        <v>75.78</v>
      </c>
      <c r="AL264">
        <v>110.19</v>
      </c>
      <c r="AM264">
        <v>75.78</v>
      </c>
      <c r="AN264">
        <v>78.37</v>
      </c>
      <c r="AO264">
        <v>282</v>
      </c>
      <c r="AP264">
        <v>77.709999999999994</v>
      </c>
      <c r="AQ264">
        <v>27334.3</v>
      </c>
      <c r="AR264">
        <v>1248.0999999999999</v>
      </c>
      <c r="AS264">
        <v>75.78</v>
      </c>
      <c r="AT264">
        <v>105.67</v>
      </c>
      <c r="AU264">
        <v>534.24</v>
      </c>
      <c r="AV264">
        <v>8640.7999999999993</v>
      </c>
      <c r="AW264">
        <v>247.59</v>
      </c>
      <c r="AX264">
        <v>3807.3</v>
      </c>
      <c r="AY264">
        <v>206.01</v>
      </c>
      <c r="AZ264">
        <v>74.55</v>
      </c>
      <c r="BA264">
        <v>331.52</v>
      </c>
      <c r="BB264">
        <v>265.10000000000002</v>
      </c>
      <c r="BC264">
        <v>3737.3</v>
      </c>
      <c r="BD264">
        <v>224</v>
      </c>
      <c r="BE264">
        <v>92.18</v>
      </c>
      <c r="BF264">
        <v>76.41</v>
      </c>
      <c r="BG264">
        <v>75.16</v>
      </c>
      <c r="BH264">
        <v>667.8</v>
      </c>
      <c r="BI264">
        <v>75.78</v>
      </c>
      <c r="BJ264">
        <v>789.04</v>
      </c>
      <c r="BK264">
        <v>110.19</v>
      </c>
      <c r="BL264">
        <v>3477</v>
      </c>
      <c r="BM264">
        <v>2820.3</v>
      </c>
      <c r="BN264">
        <v>586.88</v>
      </c>
      <c r="BO264">
        <v>275.45</v>
      </c>
      <c r="BP264">
        <v>761.95</v>
      </c>
      <c r="BQ264">
        <v>91.69</v>
      </c>
      <c r="BR264">
        <v>46.95</v>
      </c>
      <c r="BS264">
        <v>1910303</v>
      </c>
      <c r="BT264">
        <v>19730.34</v>
      </c>
      <c r="BU264" s="9" t="str">
        <f>WSP[[#This Row],[Tier]]&amp;" - "&amp;DOLLAR(WSP[[#This Row],[United States]],2)&amp;" USD"</f>
        <v>262 - $91.69 USD</v>
      </c>
    </row>
    <row r="265" spans="1:73" x14ac:dyDescent="0.25">
      <c r="A265">
        <v>263</v>
      </c>
      <c r="B265">
        <v>92.04</v>
      </c>
      <c r="C265">
        <v>6995.8</v>
      </c>
      <c r="D265">
        <v>634.54999999999995</v>
      </c>
      <c r="E265">
        <v>119.13</v>
      </c>
      <c r="F265">
        <v>76.7</v>
      </c>
      <c r="G265">
        <v>8004.5</v>
      </c>
      <c r="H265">
        <v>76.069999999999993</v>
      </c>
      <c r="I265">
        <v>164.85</v>
      </c>
      <c r="J265">
        <v>115.06</v>
      </c>
      <c r="K265">
        <v>92.04</v>
      </c>
      <c r="L265">
        <v>52955</v>
      </c>
      <c r="M265">
        <v>361.56</v>
      </c>
      <c r="N265">
        <v>161980</v>
      </c>
      <c r="O265">
        <v>46025</v>
      </c>
      <c r="P265">
        <v>441.84</v>
      </c>
      <c r="Q265">
        <v>78</v>
      </c>
      <c r="R265">
        <v>1520.91</v>
      </c>
      <c r="S265">
        <v>449.4</v>
      </c>
      <c r="T265">
        <v>580.83000000000004</v>
      </c>
      <c r="U265">
        <v>76.7</v>
      </c>
      <c r="V265">
        <v>74.23</v>
      </c>
      <c r="W265">
        <v>76.7</v>
      </c>
      <c r="X265">
        <v>77.349999999999994</v>
      </c>
      <c r="Y265">
        <v>74.83</v>
      </c>
      <c r="Z265">
        <v>950.95</v>
      </c>
      <c r="AA265">
        <v>14490.55</v>
      </c>
      <c r="AB265">
        <v>11966</v>
      </c>
      <c r="AC265">
        <v>2891</v>
      </c>
      <c r="AD265">
        <v>899500</v>
      </c>
      <c r="AE265">
        <v>74.83</v>
      </c>
      <c r="AF265">
        <v>439.25</v>
      </c>
      <c r="AG265">
        <v>75.45</v>
      </c>
      <c r="AH265">
        <v>9226</v>
      </c>
      <c r="AI265">
        <v>13736.8</v>
      </c>
      <c r="AJ265">
        <v>82345</v>
      </c>
      <c r="AK265">
        <v>76.069999999999993</v>
      </c>
      <c r="AL265">
        <v>110.51</v>
      </c>
      <c r="AM265">
        <v>76.069999999999993</v>
      </c>
      <c r="AN265">
        <v>78.67</v>
      </c>
      <c r="AO265">
        <v>283</v>
      </c>
      <c r="AP265">
        <v>78</v>
      </c>
      <c r="AQ265">
        <v>27439.3</v>
      </c>
      <c r="AR265">
        <v>1253</v>
      </c>
      <c r="AS265">
        <v>76.069999999999993</v>
      </c>
      <c r="AT265">
        <v>106.02</v>
      </c>
      <c r="AU265">
        <v>535.64</v>
      </c>
      <c r="AV265">
        <v>8674.0499999999993</v>
      </c>
      <c r="AW265">
        <v>248.54</v>
      </c>
      <c r="AX265">
        <v>3821.3</v>
      </c>
      <c r="AY265">
        <v>206.58</v>
      </c>
      <c r="AZ265">
        <v>74.83</v>
      </c>
      <c r="BA265">
        <v>332.78</v>
      </c>
      <c r="BB265">
        <v>266.11</v>
      </c>
      <c r="BC265">
        <v>3751.3</v>
      </c>
      <c r="BD265">
        <v>224.35</v>
      </c>
      <c r="BE265">
        <v>92.5</v>
      </c>
      <c r="BF265">
        <v>76.7</v>
      </c>
      <c r="BG265">
        <v>75.45</v>
      </c>
      <c r="BH265">
        <v>669.55</v>
      </c>
      <c r="BI265">
        <v>76.069999999999993</v>
      </c>
      <c r="BJ265">
        <v>791.84</v>
      </c>
      <c r="BK265">
        <v>110.51</v>
      </c>
      <c r="BL265">
        <v>3493</v>
      </c>
      <c r="BM265">
        <v>2830.8</v>
      </c>
      <c r="BN265">
        <v>589.12</v>
      </c>
      <c r="BO265">
        <v>276.68</v>
      </c>
      <c r="BP265">
        <v>764.93</v>
      </c>
      <c r="BQ265">
        <v>92.04</v>
      </c>
      <c r="BR265">
        <v>47.1</v>
      </c>
      <c r="BS265">
        <v>1917595</v>
      </c>
      <c r="BT265">
        <v>19805.66</v>
      </c>
      <c r="BU265" s="9" t="str">
        <f>WSP[[#This Row],[Tier]]&amp;" - "&amp;DOLLAR(WSP[[#This Row],[United States]],2)&amp;" USD"</f>
        <v>263 - $92.04 USD</v>
      </c>
    </row>
    <row r="266" spans="1:73" x14ac:dyDescent="0.25">
      <c r="A266">
        <v>264</v>
      </c>
      <c r="B266">
        <v>92.39</v>
      </c>
      <c r="C266">
        <v>7022.4</v>
      </c>
      <c r="D266">
        <v>636.29999999999995</v>
      </c>
      <c r="E266">
        <v>119.6</v>
      </c>
      <c r="F266">
        <v>76.989999999999995</v>
      </c>
      <c r="G266">
        <v>8036</v>
      </c>
      <c r="H266">
        <v>76.36</v>
      </c>
      <c r="I266">
        <v>165.48</v>
      </c>
      <c r="J266">
        <v>115.5</v>
      </c>
      <c r="K266">
        <v>92.39</v>
      </c>
      <c r="L266">
        <v>53130</v>
      </c>
      <c r="M266">
        <v>362.93</v>
      </c>
      <c r="N266">
        <v>162330</v>
      </c>
      <c r="O266">
        <v>46200</v>
      </c>
      <c r="P266">
        <v>443.52</v>
      </c>
      <c r="Q266">
        <v>78.3</v>
      </c>
      <c r="R266">
        <v>1526.69</v>
      </c>
      <c r="S266">
        <v>450.8</v>
      </c>
      <c r="T266">
        <v>583.1</v>
      </c>
      <c r="U266">
        <v>76.989999999999995</v>
      </c>
      <c r="V266">
        <v>74.510000000000005</v>
      </c>
      <c r="W266">
        <v>76.989999999999995</v>
      </c>
      <c r="X266">
        <v>77.64</v>
      </c>
      <c r="Y266">
        <v>75.12</v>
      </c>
      <c r="Z266">
        <v>955.5</v>
      </c>
      <c r="AA266">
        <v>14545.67</v>
      </c>
      <c r="AB266">
        <v>12011</v>
      </c>
      <c r="AC266">
        <v>2898</v>
      </c>
      <c r="AD266">
        <v>903000</v>
      </c>
      <c r="AE266">
        <v>75.12</v>
      </c>
      <c r="AF266">
        <v>441</v>
      </c>
      <c r="AG266">
        <v>75.73</v>
      </c>
      <c r="AH266">
        <v>9240</v>
      </c>
      <c r="AI266">
        <v>13789.3</v>
      </c>
      <c r="AJ266">
        <v>82664</v>
      </c>
      <c r="AK266">
        <v>76.36</v>
      </c>
      <c r="AL266">
        <v>110.83</v>
      </c>
      <c r="AM266">
        <v>76.36</v>
      </c>
      <c r="AN266">
        <v>78.97</v>
      </c>
      <c r="AO266">
        <v>284</v>
      </c>
      <c r="AP266">
        <v>78.3</v>
      </c>
      <c r="AQ266">
        <v>27544.3</v>
      </c>
      <c r="AR266">
        <v>1257.9000000000001</v>
      </c>
      <c r="AS266">
        <v>76.36</v>
      </c>
      <c r="AT266">
        <v>106.37</v>
      </c>
      <c r="AU266">
        <v>537.04</v>
      </c>
      <c r="AV266">
        <v>8707.2999999999993</v>
      </c>
      <c r="AW266">
        <v>249.48</v>
      </c>
      <c r="AX266">
        <v>3835.3</v>
      </c>
      <c r="AY266">
        <v>207.15</v>
      </c>
      <c r="AZ266">
        <v>75.12</v>
      </c>
      <c r="BA266">
        <v>334.04</v>
      </c>
      <c r="BB266">
        <v>267.13</v>
      </c>
      <c r="BC266">
        <v>3765.3</v>
      </c>
      <c r="BD266">
        <v>224.7</v>
      </c>
      <c r="BE266">
        <v>92.83</v>
      </c>
      <c r="BF266">
        <v>76.989999999999995</v>
      </c>
      <c r="BG266">
        <v>75.73</v>
      </c>
      <c r="BH266">
        <v>671.3</v>
      </c>
      <c r="BI266">
        <v>76.36</v>
      </c>
      <c r="BJ266">
        <v>794.64</v>
      </c>
      <c r="BK266">
        <v>110.83</v>
      </c>
      <c r="BL266">
        <v>3508</v>
      </c>
      <c r="BM266">
        <v>2841.3</v>
      </c>
      <c r="BN266">
        <v>591.36</v>
      </c>
      <c r="BO266">
        <v>277.89999999999998</v>
      </c>
      <c r="BP266">
        <v>767.9</v>
      </c>
      <c r="BQ266">
        <v>92.39</v>
      </c>
      <c r="BR266">
        <v>47.24</v>
      </c>
      <c r="BS266">
        <v>1924887</v>
      </c>
      <c r="BT266">
        <v>19880.98</v>
      </c>
      <c r="BU266" s="9" t="str">
        <f>WSP[[#This Row],[Tier]]&amp;" - "&amp;DOLLAR(WSP[[#This Row],[United States]],2)&amp;" USD"</f>
        <v>264 - $92.39 USD</v>
      </c>
    </row>
    <row r="267" spans="1:73" x14ac:dyDescent="0.25">
      <c r="A267">
        <v>265</v>
      </c>
      <c r="B267">
        <v>92.74</v>
      </c>
      <c r="C267">
        <v>7049</v>
      </c>
      <c r="D267">
        <v>638.04999999999995</v>
      </c>
      <c r="E267">
        <v>120.08</v>
      </c>
      <c r="F267">
        <v>77.290000000000006</v>
      </c>
      <c r="G267">
        <v>8067.5</v>
      </c>
      <c r="H267">
        <v>76.650000000000006</v>
      </c>
      <c r="I267">
        <v>166.11</v>
      </c>
      <c r="J267">
        <v>115.94</v>
      </c>
      <c r="K267">
        <v>92.74</v>
      </c>
      <c r="L267">
        <v>53305</v>
      </c>
      <c r="M267">
        <v>364.31</v>
      </c>
      <c r="N267">
        <v>162680</v>
      </c>
      <c r="O267">
        <v>46375</v>
      </c>
      <c r="P267">
        <v>445.2</v>
      </c>
      <c r="Q267">
        <v>78.599999999999994</v>
      </c>
      <c r="R267">
        <v>1532.48</v>
      </c>
      <c r="S267">
        <v>452.2</v>
      </c>
      <c r="T267">
        <v>585.38</v>
      </c>
      <c r="U267">
        <v>77.290000000000006</v>
      </c>
      <c r="V267">
        <v>74.790000000000006</v>
      </c>
      <c r="W267">
        <v>77.290000000000006</v>
      </c>
      <c r="X267">
        <v>77.94</v>
      </c>
      <c r="Y267">
        <v>75.400000000000006</v>
      </c>
      <c r="Z267">
        <v>960.05</v>
      </c>
      <c r="AA267">
        <v>14600.79</v>
      </c>
      <c r="AB267">
        <v>12057</v>
      </c>
      <c r="AC267">
        <v>2905</v>
      </c>
      <c r="AD267">
        <v>906500</v>
      </c>
      <c r="AE267">
        <v>75.400000000000006</v>
      </c>
      <c r="AF267">
        <v>442.75</v>
      </c>
      <c r="AG267">
        <v>76.02</v>
      </c>
      <c r="AH267">
        <v>9296</v>
      </c>
      <c r="AI267">
        <v>13841.8</v>
      </c>
      <c r="AJ267">
        <v>82982</v>
      </c>
      <c r="AK267">
        <v>76.650000000000006</v>
      </c>
      <c r="AL267">
        <v>111.16</v>
      </c>
      <c r="AM267">
        <v>76.650000000000006</v>
      </c>
      <c r="AN267">
        <v>79.27</v>
      </c>
      <c r="AO267">
        <v>285</v>
      </c>
      <c r="AP267">
        <v>78.599999999999994</v>
      </c>
      <c r="AQ267">
        <v>27649.3</v>
      </c>
      <c r="AR267">
        <v>1262.8</v>
      </c>
      <c r="AS267">
        <v>76.650000000000006</v>
      </c>
      <c r="AT267">
        <v>106.72</v>
      </c>
      <c r="AU267">
        <v>538.44000000000005</v>
      </c>
      <c r="AV267">
        <v>8740.5499999999993</v>
      </c>
      <c r="AW267">
        <v>250.43</v>
      </c>
      <c r="AX267">
        <v>3849.3</v>
      </c>
      <c r="AY267">
        <v>207.72</v>
      </c>
      <c r="AZ267">
        <v>75.400000000000006</v>
      </c>
      <c r="BA267">
        <v>335.3</v>
      </c>
      <c r="BB267">
        <v>268.14999999999998</v>
      </c>
      <c r="BC267">
        <v>3779.3</v>
      </c>
      <c r="BD267">
        <v>225.05</v>
      </c>
      <c r="BE267">
        <v>93.16</v>
      </c>
      <c r="BF267">
        <v>77.290000000000006</v>
      </c>
      <c r="BG267">
        <v>76.02</v>
      </c>
      <c r="BH267">
        <v>673.05</v>
      </c>
      <c r="BI267">
        <v>76.650000000000006</v>
      </c>
      <c r="BJ267">
        <v>797.44</v>
      </c>
      <c r="BK267">
        <v>111.16</v>
      </c>
      <c r="BL267">
        <v>3523</v>
      </c>
      <c r="BM267">
        <v>2851.8</v>
      </c>
      <c r="BN267">
        <v>593.6</v>
      </c>
      <c r="BO267">
        <v>279.13</v>
      </c>
      <c r="BP267">
        <v>770.88</v>
      </c>
      <c r="BQ267">
        <v>92.74</v>
      </c>
      <c r="BR267">
        <v>47.39</v>
      </c>
      <c r="BS267">
        <v>1932179</v>
      </c>
      <c r="BT267">
        <v>19956.3</v>
      </c>
      <c r="BU267" s="9" t="str">
        <f>WSP[[#This Row],[Tier]]&amp;" - "&amp;DOLLAR(WSP[[#This Row],[United States]],2)&amp;" USD"</f>
        <v>265 - $92.74 USD</v>
      </c>
    </row>
    <row r="268" spans="1:73" x14ac:dyDescent="0.25">
      <c r="A268">
        <v>266</v>
      </c>
      <c r="B268">
        <v>93.09</v>
      </c>
      <c r="C268">
        <v>7075.6</v>
      </c>
      <c r="D268">
        <v>639.79999999999995</v>
      </c>
      <c r="E268">
        <v>120.56</v>
      </c>
      <c r="F268">
        <v>77.58</v>
      </c>
      <c r="G268">
        <v>8099</v>
      </c>
      <c r="H268">
        <v>76.94</v>
      </c>
      <c r="I268">
        <v>166.74</v>
      </c>
      <c r="J268">
        <v>116.38</v>
      </c>
      <c r="K268">
        <v>93.09</v>
      </c>
      <c r="L268">
        <v>53480</v>
      </c>
      <c r="M268">
        <v>365.69</v>
      </c>
      <c r="N268">
        <v>163030</v>
      </c>
      <c r="O268">
        <v>46550</v>
      </c>
      <c r="P268">
        <v>446.88</v>
      </c>
      <c r="Q268">
        <v>78.89</v>
      </c>
      <c r="R268">
        <v>1538.26</v>
      </c>
      <c r="S268">
        <v>453.6</v>
      </c>
      <c r="T268">
        <v>587.65</v>
      </c>
      <c r="U268">
        <v>77.58</v>
      </c>
      <c r="V268">
        <v>75.08</v>
      </c>
      <c r="W268">
        <v>77.58</v>
      </c>
      <c r="X268">
        <v>78.23</v>
      </c>
      <c r="Y268">
        <v>75.69</v>
      </c>
      <c r="Z268">
        <v>964.6</v>
      </c>
      <c r="AA268">
        <v>14655.91</v>
      </c>
      <c r="AB268">
        <v>12102</v>
      </c>
      <c r="AC268">
        <v>2912</v>
      </c>
      <c r="AD268">
        <v>910000</v>
      </c>
      <c r="AE268">
        <v>75.69</v>
      </c>
      <c r="AF268">
        <v>444.5</v>
      </c>
      <c r="AG268">
        <v>76.31</v>
      </c>
      <c r="AH268">
        <v>9310</v>
      </c>
      <c r="AI268">
        <v>13894.3</v>
      </c>
      <c r="AJ268">
        <v>83300</v>
      </c>
      <c r="AK268">
        <v>76.94</v>
      </c>
      <c r="AL268">
        <v>111.48</v>
      </c>
      <c r="AM268">
        <v>76.94</v>
      </c>
      <c r="AN268">
        <v>79.569999999999993</v>
      </c>
      <c r="AO268">
        <v>286</v>
      </c>
      <c r="AP268">
        <v>78.89</v>
      </c>
      <c r="AQ268">
        <v>27754.3</v>
      </c>
      <c r="AR268">
        <v>1267.7</v>
      </c>
      <c r="AS268">
        <v>76.94</v>
      </c>
      <c r="AT268">
        <v>107.07</v>
      </c>
      <c r="AU268">
        <v>539.84</v>
      </c>
      <c r="AV268">
        <v>8773.7999999999993</v>
      </c>
      <c r="AW268">
        <v>251.37</v>
      </c>
      <c r="AX268">
        <v>3863.3</v>
      </c>
      <c r="AY268">
        <v>208.29</v>
      </c>
      <c r="AZ268">
        <v>75.69</v>
      </c>
      <c r="BA268">
        <v>336.56</v>
      </c>
      <c r="BB268">
        <v>269.16000000000003</v>
      </c>
      <c r="BC268">
        <v>3793.3</v>
      </c>
      <c r="BD268">
        <v>225.4</v>
      </c>
      <c r="BE268">
        <v>93.49</v>
      </c>
      <c r="BF268">
        <v>77.58</v>
      </c>
      <c r="BG268">
        <v>76.31</v>
      </c>
      <c r="BH268">
        <v>674.8</v>
      </c>
      <c r="BI268">
        <v>76.94</v>
      </c>
      <c r="BJ268">
        <v>800.24</v>
      </c>
      <c r="BK268">
        <v>111.48</v>
      </c>
      <c r="BL268">
        <v>3539</v>
      </c>
      <c r="BM268">
        <v>2862.3</v>
      </c>
      <c r="BN268">
        <v>595.84</v>
      </c>
      <c r="BO268">
        <v>280.35000000000002</v>
      </c>
      <c r="BP268">
        <v>773.85</v>
      </c>
      <c r="BQ268">
        <v>93.09</v>
      </c>
      <c r="BR268">
        <v>47.54</v>
      </c>
      <c r="BS268">
        <v>1939470</v>
      </c>
      <c r="BT268">
        <v>20031.62</v>
      </c>
      <c r="BU268" s="9" t="str">
        <f>WSP[[#This Row],[Tier]]&amp;" - "&amp;DOLLAR(WSP[[#This Row],[United States]],2)&amp;" USD"</f>
        <v>266 - $93.09 USD</v>
      </c>
    </row>
    <row r="269" spans="1:73" x14ac:dyDescent="0.25">
      <c r="A269">
        <v>267</v>
      </c>
      <c r="B269">
        <v>93.44</v>
      </c>
      <c r="C269">
        <v>7102.2</v>
      </c>
      <c r="D269">
        <v>641.54999999999995</v>
      </c>
      <c r="E269">
        <v>121.04</v>
      </c>
      <c r="F269">
        <v>77.87</v>
      </c>
      <c r="G269">
        <v>8130.5</v>
      </c>
      <c r="H269">
        <v>77.23</v>
      </c>
      <c r="I269">
        <v>167.37</v>
      </c>
      <c r="J269">
        <v>116.81</v>
      </c>
      <c r="K269">
        <v>93.44</v>
      </c>
      <c r="L269">
        <v>53655</v>
      </c>
      <c r="M269">
        <v>367.07</v>
      </c>
      <c r="N269">
        <v>163380</v>
      </c>
      <c r="O269">
        <v>46725</v>
      </c>
      <c r="P269">
        <v>448.56</v>
      </c>
      <c r="Q269">
        <v>79.19</v>
      </c>
      <c r="R269">
        <v>1544.05</v>
      </c>
      <c r="S269">
        <v>455</v>
      </c>
      <c r="T269">
        <v>589.92999999999995</v>
      </c>
      <c r="U269">
        <v>77.87</v>
      </c>
      <c r="V269">
        <v>75.36</v>
      </c>
      <c r="W269">
        <v>77.87</v>
      </c>
      <c r="X269">
        <v>78.52</v>
      </c>
      <c r="Y269">
        <v>75.97</v>
      </c>
      <c r="Z269">
        <v>969.15</v>
      </c>
      <c r="AA269">
        <v>14711.02</v>
      </c>
      <c r="AB269">
        <v>12148</v>
      </c>
      <c r="AC269">
        <v>2919</v>
      </c>
      <c r="AD269">
        <v>913500</v>
      </c>
      <c r="AE269">
        <v>75.97</v>
      </c>
      <c r="AF269">
        <v>446.25</v>
      </c>
      <c r="AG269">
        <v>76.59</v>
      </c>
      <c r="AH269">
        <v>9366</v>
      </c>
      <c r="AI269">
        <v>13946.8</v>
      </c>
      <c r="AJ269">
        <v>83618</v>
      </c>
      <c r="AK269">
        <v>77.23</v>
      </c>
      <c r="AL269">
        <v>111.81</v>
      </c>
      <c r="AM269">
        <v>77.23</v>
      </c>
      <c r="AN269">
        <v>79.87</v>
      </c>
      <c r="AO269">
        <v>287</v>
      </c>
      <c r="AP269">
        <v>79.19</v>
      </c>
      <c r="AQ269">
        <v>27859.3</v>
      </c>
      <c r="AR269">
        <v>1272.5999999999999</v>
      </c>
      <c r="AS269">
        <v>77.23</v>
      </c>
      <c r="AT269">
        <v>107.42</v>
      </c>
      <c r="AU269">
        <v>541.24</v>
      </c>
      <c r="AV269">
        <v>8807.0499999999993</v>
      </c>
      <c r="AW269">
        <v>252.32</v>
      </c>
      <c r="AX269">
        <v>3877.3</v>
      </c>
      <c r="AY269">
        <v>208.86</v>
      </c>
      <c r="AZ269">
        <v>75.97</v>
      </c>
      <c r="BA269">
        <v>337.82</v>
      </c>
      <c r="BB269">
        <v>270.18</v>
      </c>
      <c r="BC269">
        <v>3807.3</v>
      </c>
      <c r="BD269">
        <v>225.75</v>
      </c>
      <c r="BE269">
        <v>93.81</v>
      </c>
      <c r="BF269">
        <v>77.87</v>
      </c>
      <c r="BG269">
        <v>76.59</v>
      </c>
      <c r="BH269">
        <v>676.55</v>
      </c>
      <c r="BI269">
        <v>77.23</v>
      </c>
      <c r="BJ269">
        <v>803.04</v>
      </c>
      <c r="BK269">
        <v>111.81</v>
      </c>
      <c r="BL269">
        <v>3554</v>
      </c>
      <c r="BM269">
        <v>2872.8</v>
      </c>
      <c r="BN269">
        <v>598.08000000000004</v>
      </c>
      <c r="BO269">
        <v>281.58</v>
      </c>
      <c r="BP269">
        <v>776.83</v>
      </c>
      <c r="BQ269">
        <v>93.44</v>
      </c>
      <c r="BR269">
        <v>47.68</v>
      </c>
      <c r="BS269">
        <v>1946762</v>
      </c>
      <c r="BT269">
        <v>20106.939999999999</v>
      </c>
      <c r="BU269" s="9" t="str">
        <f>WSP[[#This Row],[Tier]]&amp;" - "&amp;DOLLAR(WSP[[#This Row],[United States]],2)&amp;" USD"</f>
        <v>267 - $93.44 USD</v>
      </c>
    </row>
    <row r="270" spans="1:73" x14ac:dyDescent="0.25">
      <c r="A270">
        <v>268</v>
      </c>
      <c r="B270">
        <v>93.79</v>
      </c>
      <c r="C270">
        <v>7128.8</v>
      </c>
      <c r="D270">
        <v>643.29999999999995</v>
      </c>
      <c r="E270">
        <v>121.51</v>
      </c>
      <c r="F270">
        <v>78.16</v>
      </c>
      <c r="G270">
        <v>8162</v>
      </c>
      <c r="H270">
        <v>77.510000000000005</v>
      </c>
      <c r="I270">
        <v>168</v>
      </c>
      <c r="J270">
        <v>117.25</v>
      </c>
      <c r="K270">
        <v>93.79</v>
      </c>
      <c r="L270">
        <v>53830</v>
      </c>
      <c r="M270">
        <v>368.44</v>
      </c>
      <c r="N270">
        <v>163730</v>
      </c>
      <c r="O270">
        <v>46900</v>
      </c>
      <c r="P270">
        <v>450.24</v>
      </c>
      <c r="Q270">
        <v>79.489999999999995</v>
      </c>
      <c r="R270">
        <v>1549.83</v>
      </c>
      <c r="S270">
        <v>456.4</v>
      </c>
      <c r="T270">
        <v>592.20000000000005</v>
      </c>
      <c r="U270">
        <v>78.16</v>
      </c>
      <c r="V270">
        <v>75.64</v>
      </c>
      <c r="W270">
        <v>78.16</v>
      </c>
      <c r="X270">
        <v>78.819999999999993</v>
      </c>
      <c r="Y270">
        <v>76.25</v>
      </c>
      <c r="Z270">
        <v>973.7</v>
      </c>
      <c r="AA270">
        <v>14766.14</v>
      </c>
      <c r="AB270">
        <v>12193</v>
      </c>
      <c r="AC270">
        <v>2926</v>
      </c>
      <c r="AD270">
        <v>917000</v>
      </c>
      <c r="AE270">
        <v>76.25</v>
      </c>
      <c r="AF270">
        <v>448</v>
      </c>
      <c r="AG270">
        <v>76.88</v>
      </c>
      <c r="AH270">
        <v>9380</v>
      </c>
      <c r="AI270">
        <v>13999.3</v>
      </c>
      <c r="AJ270">
        <v>83936</v>
      </c>
      <c r="AK270">
        <v>77.510000000000005</v>
      </c>
      <c r="AL270">
        <v>112.13</v>
      </c>
      <c r="AM270">
        <v>77.510000000000005</v>
      </c>
      <c r="AN270">
        <v>80.16</v>
      </c>
      <c r="AO270">
        <v>288</v>
      </c>
      <c r="AP270">
        <v>79.489999999999995</v>
      </c>
      <c r="AQ270">
        <v>27964.3</v>
      </c>
      <c r="AR270">
        <v>1277.5</v>
      </c>
      <c r="AS270">
        <v>77.510000000000005</v>
      </c>
      <c r="AT270">
        <v>107.77</v>
      </c>
      <c r="AU270">
        <v>542.64</v>
      </c>
      <c r="AV270">
        <v>8840.2999999999993</v>
      </c>
      <c r="AW270">
        <v>253.26</v>
      </c>
      <c r="AX270">
        <v>3891.3</v>
      </c>
      <c r="AY270">
        <v>209.43</v>
      </c>
      <c r="AZ270">
        <v>76.25</v>
      </c>
      <c r="BA270">
        <v>339.08</v>
      </c>
      <c r="BB270">
        <v>271.19</v>
      </c>
      <c r="BC270">
        <v>3821.3</v>
      </c>
      <c r="BD270">
        <v>226.1</v>
      </c>
      <c r="BE270">
        <v>94.14</v>
      </c>
      <c r="BF270">
        <v>78.16</v>
      </c>
      <c r="BG270">
        <v>76.88</v>
      </c>
      <c r="BH270">
        <v>678.3</v>
      </c>
      <c r="BI270">
        <v>77.510000000000005</v>
      </c>
      <c r="BJ270">
        <v>805.84</v>
      </c>
      <c r="BK270">
        <v>112.13</v>
      </c>
      <c r="BL270">
        <v>3569</v>
      </c>
      <c r="BM270">
        <v>2883.3</v>
      </c>
      <c r="BN270">
        <v>600.32000000000005</v>
      </c>
      <c r="BO270">
        <v>282.8</v>
      </c>
      <c r="BP270">
        <v>779.8</v>
      </c>
      <c r="BQ270">
        <v>93.79</v>
      </c>
      <c r="BR270">
        <v>47.83</v>
      </c>
      <c r="BS270">
        <v>1954054</v>
      </c>
      <c r="BT270">
        <v>20182.259999999998</v>
      </c>
      <c r="BU270" s="9" t="str">
        <f>WSP[[#This Row],[Tier]]&amp;" - "&amp;DOLLAR(WSP[[#This Row],[United States]],2)&amp;" USD"</f>
        <v>268 - $93.79 USD</v>
      </c>
    </row>
    <row r="271" spans="1:73" x14ac:dyDescent="0.25">
      <c r="A271">
        <v>269</v>
      </c>
      <c r="B271">
        <v>94.14</v>
      </c>
      <c r="C271">
        <v>7155.4</v>
      </c>
      <c r="D271">
        <v>645.04999999999995</v>
      </c>
      <c r="E271">
        <v>121.99</v>
      </c>
      <c r="F271">
        <v>78.45</v>
      </c>
      <c r="G271">
        <v>8193.5</v>
      </c>
      <c r="H271">
        <v>77.8</v>
      </c>
      <c r="I271">
        <v>168.63</v>
      </c>
      <c r="J271">
        <v>117.69</v>
      </c>
      <c r="K271">
        <v>94.14</v>
      </c>
      <c r="L271">
        <v>54005</v>
      </c>
      <c r="M271">
        <v>369.82</v>
      </c>
      <c r="N271">
        <v>164080</v>
      </c>
      <c r="O271">
        <v>47075</v>
      </c>
      <c r="P271">
        <v>451.92</v>
      </c>
      <c r="Q271">
        <v>79.78</v>
      </c>
      <c r="R271">
        <v>1555.62</v>
      </c>
      <c r="S271">
        <v>457.8</v>
      </c>
      <c r="T271">
        <v>594.48</v>
      </c>
      <c r="U271">
        <v>78.45</v>
      </c>
      <c r="V271">
        <v>75.92</v>
      </c>
      <c r="W271">
        <v>78.45</v>
      </c>
      <c r="X271">
        <v>79.11</v>
      </c>
      <c r="Y271">
        <v>76.540000000000006</v>
      </c>
      <c r="Z271">
        <v>978.25</v>
      </c>
      <c r="AA271">
        <v>14821.26</v>
      </c>
      <c r="AB271">
        <v>12239</v>
      </c>
      <c r="AC271">
        <v>2933</v>
      </c>
      <c r="AD271">
        <v>920500</v>
      </c>
      <c r="AE271">
        <v>76.540000000000006</v>
      </c>
      <c r="AF271">
        <v>449.75</v>
      </c>
      <c r="AG271">
        <v>77.17</v>
      </c>
      <c r="AH271">
        <v>9436</v>
      </c>
      <c r="AI271">
        <v>14051.8</v>
      </c>
      <c r="AJ271">
        <v>84255</v>
      </c>
      <c r="AK271">
        <v>77.8</v>
      </c>
      <c r="AL271">
        <v>112.45</v>
      </c>
      <c r="AM271">
        <v>77.8</v>
      </c>
      <c r="AN271">
        <v>80.459999999999994</v>
      </c>
      <c r="AO271">
        <v>289</v>
      </c>
      <c r="AP271">
        <v>79.78</v>
      </c>
      <c r="AQ271">
        <v>28069.3</v>
      </c>
      <c r="AR271">
        <v>1282.4000000000001</v>
      </c>
      <c r="AS271">
        <v>77.8</v>
      </c>
      <c r="AT271">
        <v>108.12</v>
      </c>
      <c r="AU271">
        <v>544.04</v>
      </c>
      <c r="AV271">
        <v>8873.5499999999993</v>
      </c>
      <c r="AW271">
        <v>254.21</v>
      </c>
      <c r="AX271">
        <v>3905.3</v>
      </c>
      <c r="AY271">
        <v>209.99</v>
      </c>
      <c r="AZ271">
        <v>76.540000000000006</v>
      </c>
      <c r="BA271">
        <v>340.34</v>
      </c>
      <c r="BB271">
        <v>272.20999999999998</v>
      </c>
      <c r="BC271">
        <v>3835.3</v>
      </c>
      <c r="BD271">
        <v>226.45</v>
      </c>
      <c r="BE271">
        <v>94.47</v>
      </c>
      <c r="BF271">
        <v>78.45</v>
      </c>
      <c r="BG271">
        <v>77.17</v>
      </c>
      <c r="BH271">
        <v>680.05</v>
      </c>
      <c r="BI271">
        <v>77.8</v>
      </c>
      <c r="BJ271">
        <v>808.64</v>
      </c>
      <c r="BK271">
        <v>112.45</v>
      </c>
      <c r="BL271">
        <v>3585</v>
      </c>
      <c r="BM271">
        <v>2893.8</v>
      </c>
      <c r="BN271">
        <v>602.55999999999995</v>
      </c>
      <c r="BO271">
        <v>284.02999999999997</v>
      </c>
      <c r="BP271">
        <v>782.78</v>
      </c>
      <c r="BQ271">
        <v>94.14</v>
      </c>
      <c r="BR271">
        <v>47.97</v>
      </c>
      <c r="BS271">
        <v>1961346</v>
      </c>
      <c r="BT271">
        <v>20257.580000000002</v>
      </c>
      <c r="BU271" s="9" t="str">
        <f>WSP[[#This Row],[Tier]]&amp;" - "&amp;DOLLAR(WSP[[#This Row],[United States]],2)&amp;" USD"</f>
        <v>269 - $94.14 USD</v>
      </c>
    </row>
    <row r="272" spans="1:73" x14ac:dyDescent="0.25">
      <c r="A272">
        <v>270</v>
      </c>
      <c r="B272">
        <v>94.49</v>
      </c>
      <c r="C272">
        <v>7182</v>
      </c>
      <c r="D272">
        <v>646.79999999999995</v>
      </c>
      <c r="E272">
        <v>122.47</v>
      </c>
      <c r="F272">
        <v>78.739999999999995</v>
      </c>
      <c r="G272">
        <v>8225</v>
      </c>
      <c r="H272">
        <v>78.09</v>
      </c>
      <c r="I272">
        <v>169.26</v>
      </c>
      <c r="J272">
        <v>118.13</v>
      </c>
      <c r="K272">
        <v>94.49</v>
      </c>
      <c r="L272">
        <v>54180</v>
      </c>
      <c r="M272">
        <v>371.2</v>
      </c>
      <c r="N272">
        <v>164430</v>
      </c>
      <c r="O272">
        <v>47250</v>
      </c>
      <c r="P272">
        <v>453.6</v>
      </c>
      <c r="Q272">
        <v>80.08</v>
      </c>
      <c r="R272">
        <v>1561.4</v>
      </c>
      <c r="S272">
        <v>459.2</v>
      </c>
      <c r="T272">
        <v>596.75</v>
      </c>
      <c r="U272">
        <v>78.739999999999995</v>
      </c>
      <c r="V272">
        <v>76.2</v>
      </c>
      <c r="W272">
        <v>78.739999999999995</v>
      </c>
      <c r="X272">
        <v>79.41</v>
      </c>
      <c r="Y272">
        <v>76.819999999999993</v>
      </c>
      <c r="Z272">
        <v>982.8</v>
      </c>
      <c r="AA272">
        <v>14876.38</v>
      </c>
      <c r="AB272">
        <v>12284</v>
      </c>
      <c r="AC272">
        <v>2940</v>
      </c>
      <c r="AD272">
        <v>924000</v>
      </c>
      <c r="AE272">
        <v>76.819999999999993</v>
      </c>
      <c r="AF272">
        <v>451.5</v>
      </c>
      <c r="AG272">
        <v>77.45</v>
      </c>
      <c r="AH272">
        <v>9450</v>
      </c>
      <c r="AI272">
        <v>14104.3</v>
      </c>
      <c r="AJ272">
        <v>84573</v>
      </c>
      <c r="AK272">
        <v>78.09</v>
      </c>
      <c r="AL272">
        <v>112.78</v>
      </c>
      <c r="AM272">
        <v>78.09</v>
      </c>
      <c r="AN272">
        <v>80.760000000000005</v>
      </c>
      <c r="AO272">
        <v>291</v>
      </c>
      <c r="AP272">
        <v>80.08</v>
      </c>
      <c r="AQ272">
        <v>28174.3</v>
      </c>
      <c r="AR272">
        <v>1287.3</v>
      </c>
      <c r="AS272">
        <v>78.09</v>
      </c>
      <c r="AT272">
        <v>108.47</v>
      </c>
      <c r="AU272">
        <v>545.44000000000005</v>
      </c>
      <c r="AV272">
        <v>8906.7999999999993</v>
      </c>
      <c r="AW272">
        <v>255.15</v>
      </c>
      <c r="AX272">
        <v>3919.3</v>
      </c>
      <c r="AY272">
        <v>210.56</v>
      </c>
      <c r="AZ272">
        <v>76.819999999999993</v>
      </c>
      <c r="BA272">
        <v>341.6</v>
      </c>
      <c r="BB272">
        <v>273.23</v>
      </c>
      <c r="BC272">
        <v>3849.3</v>
      </c>
      <c r="BD272">
        <v>226.8</v>
      </c>
      <c r="BE272">
        <v>94.79</v>
      </c>
      <c r="BF272">
        <v>78.739999999999995</v>
      </c>
      <c r="BG272">
        <v>77.45</v>
      </c>
      <c r="BH272">
        <v>681.8</v>
      </c>
      <c r="BI272">
        <v>78.09</v>
      </c>
      <c r="BJ272">
        <v>811.44</v>
      </c>
      <c r="BK272">
        <v>112.78</v>
      </c>
      <c r="BL272">
        <v>3600</v>
      </c>
      <c r="BM272">
        <v>2904.3</v>
      </c>
      <c r="BN272">
        <v>604.79999999999995</v>
      </c>
      <c r="BO272">
        <v>285.25</v>
      </c>
      <c r="BP272">
        <v>785.75</v>
      </c>
      <c r="BQ272">
        <v>94.49</v>
      </c>
      <c r="BR272">
        <v>48.12</v>
      </c>
      <c r="BS272">
        <v>1968638</v>
      </c>
      <c r="BT272">
        <v>20332.900000000001</v>
      </c>
      <c r="BU272" s="9" t="str">
        <f>WSP[[#This Row],[Tier]]&amp;" - "&amp;DOLLAR(WSP[[#This Row],[United States]],2)&amp;" USD"</f>
        <v>270 - $94.49 USD</v>
      </c>
    </row>
    <row r="273" spans="1:73" x14ac:dyDescent="0.25">
      <c r="A273">
        <v>271</v>
      </c>
      <c r="B273">
        <v>94.84</v>
      </c>
      <c r="C273">
        <v>7208.6</v>
      </c>
      <c r="D273">
        <v>648.54999999999995</v>
      </c>
      <c r="E273">
        <v>122.95</v>
      </c>
      <c r="F273">
        <v>79.040000000000006</v>
      </c>
      <c r="G273">
        <v>8256.5</v>
      </c>
      <c r="H273">
        <v>78.38</v>
      </c>
      <c r="I273">
        <v>169.89</v>
      </c>
      <c r="J273">
        <v>118.56</v>
      </c>
      <c r="K273">
        <v>94.84</v>
      </c>
      <c r="L273">
        <v>54355</v>
      </c>
      <c r="M273">
        <v>372.58</v>
      </c>
      <c r="N273">
        <v>164780</v>
      </c>
      <c r="O273">
        <v>47425</v>
      </c>
      <c r="P273">
        <v>455.28</v>
      </c>
      <c r="Q273">
        <v>80.38</v>
      </c>
      <c r="R273">
        <v>1567.19</v>
      </c>
      <c r="S273">
        <v>460.6</v>
      </c>
      <c r="T273">
        <v>599.03</v>
      </c>
      <c r="U273">
        <v>79.040000000000006</v>
      </c>
      <c r="V273">
        <v>76.489999999999995</v>
      </c>
      <c r="W273">
        <v>79.040000000000006</v>
      </c>
      <c r="X273">
        <v>79.7</v>
      </c>
      <c r="Y273">
        <v>77.11</v>
      </c>
      <c r="Z273">
        <v>987.35</v>
      </c>
      <c r="AA273">
        <v>14931.5</v>
      </c>
      <c r="AB273">
        <v>12330</v>
      </c>
      <c r="AC273">
        <v>2947</v>
      </c>
      <c r="AD273">
        <v>927500</v>
      </c>
      <c r="AE273">
        <v>77.11</v>
      </c>
      <c r="AF273">
        <v>453.25</v>
      </c>
      <c r="AG273">
        <v>77.739999999999995</v>
      </c>
      <c r="AH273">
        <v>9506</v>
      </c>
      <c r="AI273">
        <v>14156.8</v>
      </c>
      <c r="AJ273">
        <v>84891</v>
      </c>
      <c r="AK273">
        <v>78.38</v>
      </c>
      <c r="AL273">
        <v>113.1</v>
      </c>
      <c r="AM273">
        <v>78.38</v>
      </c>
      <c r="AN273">
        <v>81.06</v>
      </c>
      <c r="AO273">
        <v>292</v>
      </c>
      <c r="AP273">
        <v>80.38</v>
      </c>
      <c r="AQ273">
        <v>28279.3</v>
      </c>
      <c r="AR273">
        <v>1292.2</v>
      </c>
      <c r="AS273">
        <v>78.38</v>
      </c>
      <c r="AT273">
        <v>108.82</v>
      </c>
      <c r="AU273">
        <v>546.84</v>
      </c>
      <c r="AV273">
        <v>8940.0499999999993</v>
      </c>
      <c r="AW273">
        <v>256.10000000000002</v>
      </c>
      <c r="AX273">
        <v>3933.3</v>
      </c>
      <c r="AY273">
        <v>211.13</v>
      </c>
      <c r="AZ273">
        <v>77.11</v>
      </c>
      <c r="BA273">
        <v>342.86</v>
      </c>
      <c r="BB273">
        <v>274.24</v>
      </c>
      <c r="BC273">
        <v>3863.3</v>
      </c>
      <c r="BD273">
        <v>227.15</v>
      </c>
      <c r="BE273">
        <v>95.12</v>
      </c>
      <c r="BF273">
        <v>79.040000000000006</v>
      </c>
      <c r="BG273">
        <v>77.739999999999995</v>
      </c>
      <c r="BH273">
        <v>683.55</v>
      </c>
      <c r="BI273">
        <v>78.38</v>
      </c>
      <c r="BJ273">
        <v>814.24</v>
      </c>
      <c r="BK273">
        <v>113.1</v>
      </c>
      <c r="BL273">
        <v>3615</v>
      </c>
      <c r="BM273">
        <v>2914.8</v>
      </c>
      <c r="BN273">
        <v>607.04</v>
      </c>
      <c r="BO273">
        <v>286.48</v>
      </c>
      <c r="BP273">
        <v>788.73</v>
      </c>
      <c r="BQ273">
        <v>94.84</v>
      </c>
      <c r="BR273">
        <v>48.27</v>
      </c>
      <c r="BS273">
        <v>1975930</v>
      </c>
      <c r="BT273">
        <v>20408.22</v>
      </c>
      <c r="BU273" s="9" t="str">
        <f>WSP[[#This Row],[Tier]]&amp;" - "&amp;DOLLAR(WSP[[#This Row],[United States]],2)&amp;" USD"</f>
        <v>271 - $94.84 USD</v>
      </c>
    </row>
    <row r="274" spans="1:73" x14ac:dyDescent="0.25">
      <c r="A274">
        <v>272</v>
      </c>
      <c r="B274">
        <v>95.19</v>
      </c>
      <c r="C274">
        <v>7235.2</v>
      </c>
      <c r="D274">
        <v>650.29999999999995</v>
      </c>
      <c r="E274">
        <v>123.42</v>
      </c>
      <c r="F274">
        <v>79.33</v>
      </c>
      <c r="G274">
        <v>8288</v>
      </c>
      <c r="H274">
        <v>78.67</v>
      </c>
      <c r="I274">
        <v>170.52</v>
      </c>
      <c r="J274">
        <v>119</v>
      </c>
      <c r="K274">
        <v>95.19</v>
      </c>
      <c r="L274">
        <v>54530</v>
      </c>
      <c r="M274">
        <v>373.95</v>
      </c>
      <c r="N274">
        <v>165130</v>
      </c>
      <c r="O274">
        <v>47600</v>
      </c>
      <c r="P274">
        <v>456.96</v>
      </c>
      <c r="Q274">
        <v>80.67</v>
      </c>
      <c r="R274">
        <v>1572.98</v>
      </c>
      <c r="S274">
        <v>462</v>
      </c>
      <c r="T274">
        <v>601.29999999999995</v>
      </c>
      <c r="U274">
        <v>79.33</v>
      </c>
      <c r="V274">
        <v>76.77</v>
      </c>
      <c r="W274">
        <v>79.33</v>
      </c>
      <c r="X274">
        <v>79.989999999999995</v>
      </c>
      <c r="Y274">
        <v>77.39</v>
      </c>
      <c r="Z274">
        <v>991.9</v>
      </c>
      <c r="AA274">
        <v>14986.61</v>
      </c>
      <c r="AB274">
        <v>12375</v>
      </c>
      <c r="AC274">
        <v>2954</v>
      </c>
      <c r="AD274">
        <v>931000</v>
      </c>
      <c r="AE274">
        <v>77.39</v>
      </c>
      <c r="AF274">
        <v>455</v>
      </c>
      <c r="AG274">
        <v>78.03</v>
      </c>
      <c r="AH274">
        <v>9520</v>
      </c>
      <c r="AI274">
        <v>14209.3</v>
      </c>
      <c r="AJ274">
        <v>85209</v>
      </c>
      <c r="AK274">
        <v>78.67</v>
      </c>
      <c r="AL274">
        <v>113.43</v>
      </c>
      <c r="AM274">
        <v>78.67</v>
      </c>
      <c r="AN274">
        <v>81.36</v>
      </c>
      <c r="AO274">
        <v>293</v>
      </c>
      <c r="AP274">
        <v>80.67</v>
      </c>
      <c r="AQ274">
        <v>28384.3</v>
      </c>
      <c r="AR274">
        <v>1297.0999999999999</v>
      </c>
      <c r="AS274">
        <v>78.67</v>
      </c>
      <c r="AT274">
        <v>109.17</v>
      </c>
      <c r="AU274">
        <v>548.24</v>
      </c>
      <c r="AV274">
        <v>8973.2999999999993</v>
      </c>
      <c r="AW274">
        <v>257.04000000000002</v>
      </c>
      <c r="AX274">
        <v>3947.3</v>
      </c>
      <c r="AY274">
        <v>211.7</v>
      </c>
      <c r="AZ274">
        <v>77.39</v>
      </c>
      <c r="BA274">
        <v>344.12</v>
      </c>
      <c r="BB274">
        <v>275.26</v>
      </c>
      <c r="BC274">
        <v>3877.3</v>
      </c>
      <c r="BD274">
        <v>227.5</v>
      </c>
      <c r="BE274">
        <v>95.45</v>
      </c>
      <c r="BF274">
        <v>79.33</v>
      </c>
      <c r="BG274">
        <v>78.03</v>
      </c>
      <c r="BH274">
        <v>685.3</v>
      </c>
      <c r="BI274">
        <v>78.67</v>
      </c>
      <c r="BJ274">
        <v>817.04</v>
      </c>
      <c r="BK274">
        <v>113.43</v>
      </c>
      <c r="BL274">
        <v>3631</v>
      </c>
      <c r="BM274">
        <v>2925.3</v>
      </c>
      <c r="BN274">
        <v>609.28</v>
      </c>
      <c r="BO274">
        <v>287.7</v>
      </c>
      <c r="BP274">
        <v>791.7</v>
      </c>
      <c r="BQ274">
        <v>95.19</v>
      </c>
      <c r="BR274">
        <v>48.41</v>
      </c>
      <c r="BS274">
        <v>1983222</v>
      </c>
      <c r="BT274">
        <v>20483.54</v>
      </c>
      <c r="BU274" s="9" t="str">
        <f>WSP[[#This Row],[Tier]]&amp;" - "&amp;DOLLAR(WSP[[#This Row],[United States]],2)&amp;" USD"</f>
        <v>272 - $95.19 USD</v>
      </c>
    </row>
    <row r="275" spans="1:73" x14ac:dyDescent="0.25">
      <c r="A275">
        <v>273</v>
      </c>
      <c r="B275">
        <v>95.54</v>
      </c>
      <c r="C275">
        <v>7261.8</v>
      </c>
      <c r="D275">
        <v>652.04999999999995</v>
      </c>
      <c r="E275">
        <v>123.9</v>
      </c>
      <c r="F275">
        <v>79.62</v>
      </c>
      <c r="G275">
        <v>8319.5</v>
      </c>
      <c r="H275">
        <v>78.959999999999994</v>
      </c>
      <c r="I275">
        <v>171.15</v>
      </c>
      <c r="J275">
        <v>119.44</v>
      </c>
      <c r="K275">
        <v>95.54</v>
      </c>
      <c r="L275">
        <v>54705</v>
      </c>
      <c r="M275">
        <v>375.33</v>
      </c>
      <c r="N275">
        <v>165480</v>
      </c>
      <c r="O275">
        <v>47775</v>
      </c>
      <c r="P275">
        <v>458.64</v>
      </c>
      <c r="Q275">
        <v>80.97</v>
      </c>
      <c r="R275">
        <v>1578.76</v>
      </c>
      <c r="S275">
        <v>463.4</v>
      </c>
      <c r="T275">
        <v>603.58000000000004</v>
      </c>
      <c r="U275">
        <v>79.62</v>
      </c>
      <c r="V275">
        <v>77.05</v>
      </c>
      <c r="W275">
        <v>79.62</v>
      </c>
      <c r="X275">
        <v>80.290000000000006</v>
      </c>
      <c r="Y275">
        <v>77.680000000000007</v>
      </c>
      <c r="Z275">
        <v>996.45</v>
      </c>
      <c r="AA275">
        <v>15041.73</v>
      </c>
      <c r="AB275">
        <v>12421</v>
      </c>
      <c r="AC275">
        <v>2961</v>
      </c>
      <c r="AD275">
        <v>934500</v>
      </c>
      <c r="AE275">
        <v>77.680000000000007</v>
      </c>
      <c r="AF275">
        <v>456.75</v>
      </c>
      <c r="AG275">
        <v>78.31</v>
      </c>
      <c r="AH275">
        <v>9576</v>
      </c>
      <c r="AI275">
        <v>14261.8</v>
      </c>
      <c r="AJ275">
        <v>85527</v>
      </c>
      <c r="AK275">
        <v>78.959999999999994</v>
      </c>
      <c r="AL275">
        <v>113.75</v>
      </c>
      <c r="AM275">
        <v>78.959999999999994</v>
      </c>
      <c r="AN275">
        <v>81.66</v>
      </c>
      <c r="AO275">
        <v>294</v>
      </c>
      <c r="AP275">
        <v>80.97</v>
      </c>
      <c r="AQ275">
        <v>28489.3</v>
      </c>
      <c r="AR275">
        <v>1302</v>
      </c>
      <c r="AS275">
        <v>78.959999999999994</v>
      </c>
      <c r="AT275">
        <v>109.52</v>
      </c>
      <c r="AU275">
        <v>549.64</v>
      </c>
      <c r="AV275">
        <v>9006.5499999999993</v>
      </c>
      <c r="AW275">
        <v>257.99</v>
      </c>
      <c r="AX275">
        <v>3961.3</v>
      </c>
      <c r="AY275">
        <v>212.27</v>
      </c>
      <c r="AZ275">
        <v>77.680000000000007</v>
      </c>
      <c r="BA275">
        <v>345.38</v>
      </c>
      <c r="BB275">
        <v>276.27</v>
      </c>
      <c r="BC275">
        <v>3891.3</v>
      </c>
      <c r="BD275">
        <v>227.85</v>
      </c>
      <c r="BE275">
        <v>95.78</v>
      </c>
      <c r="BF275">
        <v>79.62</v>
      </c>
      <c r="BG275">
        <v>78.31</v>
      </c>
      <c r="BH275">
        <v>687.05</v>
      </c>
      <c r="BI275">
        <v>78.959999999999994</v>
      </c>
      <c r="BJ275">
        <v>819.84</v>
      </c>
      <c r="BK275">
        <v>113.75</v>
      </c>
      <c r="BL275">
        <v>3646</v>
      </c>
      <c r="BM275">
        <v>2935.8</v>
      </c>
      <c r="BN275">
        <v>611.52</v>
      </c>
      <c r="BO275">
        <v>288.93</v>
      </c>
      <c r="BP275">
        <v>794.68</v>
      </c>
      <c r="BQ275">
        <v>95.54</v>
      </c>
      <c r="BR275">
        <v>48.56</v>
      </c>
      <c r="BS275">
        <v>1990514</v>
      </c>
      <c r="BT275">
        <v>20558.86</v>
      </c>
      <c r="BU275" s="9" t="str">
        <f>WSP[[#This Row],[Tier]]&amp;" - "&amp;DOLLAR(WSP[[#This Row],[United States]],2)&amp;" USD"</f>
        <v>273 - $95.54 USD</v>
      </c>
    </row>
    <row r="276" spans="1:73" x14ac:dyDescent="0.25">
      <c r="A276">
        <v>274</v>
      </c>
      <c r="B276">
        <v>95.89</v>
      </c>
      <c r="C276">
        <v>7288.4</v>
      </c>
      <c r="D276">
        <v>653.79999999999995</v>
      </c>
      <c r="E276">
        <v>124.38</v>
      </c>
      <c r="F276">
        <v>79.91</v>
      </c>
      <c r="G276">
        <v>8351</v>
      </c>
      <c r="H276">
        <v>79.25</v>
      </c>
      <c r="I276">
        <v>171.78</v>
      </c>
      <c r="J276">
        <v>119.88</v>
      </c>
      <c r="K276">
        <v>95.89</v>
      </c>
      <c r="L276">
        <v>54880</v>
      </c>
      <c r="M276">
        <v>376.71</v>
      </c>
      <c r="N276">
        <v>165830</v>
      </c>
      <c r="O276">
        <v>47950</v>
      </c>
      <c r="P276">
        <v>460.32</v>
      </c>
      <c r="Q276">
        <v>81.27</v>
      </c>
      <c r="R276">
        <v>1584.55</v>
      </c>
      <c r="S276">
        <v>464.8</v>
      </c>
      <c r="T276">
        <v>605.85</v>
      </c>
      <c r="U276">
        <v>79.91</v>
      </c>
      <c r="V276">
        <v>77.33</v>
      </c>
      <c r="W276">
        <v>79.91</v>
      </c>
      <c r="X276">
        <v>80.58</v>
      </c>
      <c r="Y276">
        <v>77.959999999999994</v>
      </c>
      <c r="Z276">
        <v>1001</v>
      </c>
      <c r="AA276">
        <v>15096.85</v>
      </c>
      <c r="AB276">
        <v>12466</v>
      </c>
      <c r="AC276">
        <v>2968</v>
      </c>
      <c r="AD276">
        <v>938000</v>
      </c>
      <c r="AE276">
        <v>77.959999999999994</v>
      </c>
      <c r="AF276">
        <v>458.5</v>
      </c>
      <c r="AG276">
        <v>78.599999999999994</v>
      </c>
      <c r="AH276">
        <v>9590</v>
      </c>
      <c r="AI276">
        <v>14314.3</v>
      </c>
      <c r="AJ276">
        <v>85845</v>
      </c>
      <c r="AK276">
        <v>79.25</v>
      </c>
      <c r="AL276">
        <v>114.07</v>
      </c>
      <c r="AM276">
        <v>79.25</v>
      </c>
      <c r="AN276">
        <v>81.96</v>
      </c>
      <c r="AO276">
        <v>295</v>
      </c>
      <c r="AP276">
        <v>81.27</v>
      </c>
      <c r="AQ276">
        <v>28594.3</v>
      </c>
      <c r="AR276">
        <v>1306.9000000000001</v>
      </c>
      <c r="AS276">
        <v>79.25</v>
      </c>
      <c r="AT276">
        <v>109.87</v>
      </c>
      <c r="AU276">
        <v>551.04</v>
      </c>
      <c r="AV276">
        <v>9039.7999999999993</v>
      </c>
      <c r="AW276">
        <v>258.93</v>
      </c>
      <c r="AX276">
        <v>3975.3</v>
      </c>
      <c r="AY276">
        <v>212.84</v>
      </c>
      <c r="AZ276">
        <v>77.959999999999994</v>
      </c>
      <c r="BA276">
        <v>346.64</v>
      </c>
      <c r="BB276">
        <v>277.29000000000002</v>
      </c>
      <c r="BC276">
        <v>3905.3</v>
      </c>
      <c r="BD276">
        <v>228.2</v>
      </c>
      <c r="BE276">
        <v>96.1</v>
      </c>
      <c r="BF276">
        <v>79.91</v>
      </c>
      <c r="BG276">
        <v>78.599999999999994</v>
      </c>
      <c r="BH276">
        <v>688.8</v>
      </c>
      <c r="BI276">
        <v>79.25</v>
      </c>
      <c r="BJ276">
        <v>822.64</v>
      </c>
      <c r="BK276">
        <v>114.07</v>
      </c>
      <c r="BL276">
        <v>3661</v>
      </c>
      <c r="BM276">
        <v>2946.3</v>
      </c>
      <c r="BN276">
        <v>613.76</v>
      </c>
      <c r="BO276">
        <v>290.14999999999998</v>
      </c>
      <c r="BP276">
        <v>797.65</v>
      </c>
      <c r="BQ276">
        <v>95.89</v>
      </c>
      <c r="BR276">
        <v>48.7</v>
      </c>
      <c r="BS276">
        <v>1997806</v>
      </c>
      <c r="BT276">
        <v>20634.18</v>
      </c>
      <c r="BU276" s="9" t="str">
        <f>WSP[[#This Row],[Tier]]&amp;" - "&amp;DOLLAR(WSP[[#This Row],[United States]],2)&amp;" USD"</f>
        <v>274 - $95.89 USD</v>
      </c>
    </row>
    <row r="277" spans="1:73" x14ac:dyDescent="0.25">
      <c r="A277">
        <v>275</v>
      </c>
      <c r="B277">
        <v>96.24</v>
      </c>
      <c r="C277">
        <v>7315</v>
      </c>
      <c r="D277">
        <v>655.55</v>
      </c>
      <c r="E277">
        <v>124.85</v>
      </c>
      <c r="F277">
        <v>80.2</v>
      </c>
      <c r="G277">
        <v>8382.5</v>
      </c>
      <c r="H277">
        <v>79.540000000000006</v>
      </c>
      <c r="I277">
        <v>172.4</v>
      </c>
      <c r="J277">
        <v>120.31</v>
      </c>
      <c r="K277">
        <v>96.24</v>
      </c>
      <c r="L277">
        <v>55055</v>
      </c>
      <c r="M277">
        <v>378.08</v>
      </c>
      <c r="N277">
        <v>166180</v>
      </c>
      <c r="O277">
        <v>48125</v>
      </c>
      <c r="P277">
        <v>462</v>
      </c>
      <c r="Q277">
        <v>81.56</v>
      </c>
      <c r="R277">
        <v>1590.33</v>
      </c>
      <c r="S277">
        <v>466.2</v>
      </c>
      <c r="T277">
        <v>608.13</v>
      </c>
      <c r="U277">
        <v>80.2</v>
      </c>
      <c r="V277">
        <v>77.62</v>
      </c>
      <c r="W277">
        <v>80.2</v>
      </c>
      <c r="X277">
        <v>80.88</v>
      </c>
      <c r="Y277">
        <v>78.25</v>
      </c>
      <c r="Z277">
        <v>1005.55</v>
      </c>
      <c r="AA277">
        <v>15151.97</v>
      </c>
      <c r="AB277">
        <v>12512</v>
      </c>
      <c r="AC277">
        <v>2975</v>
      </c>
      <c r="AD277">
        <v>941500</v>
      </c>
      <c r="AE277">
        <v>78.25</v>
      </c>
      <c r="AF277">
        <v>460.25</v>
      </c>
      <c r="AG277">
        <v>78.89</v>
      </c>
      <c r="AH277">
        <v>9646</v>
      </c>
      <c r="AI277">
        <v>14366.8</v>
      </c>
      <c r="AJ277">
        <v>86164</v>
      </c>
      <c r="AK277">
        <v>79.540000000000006</v>
      </c>
      <c r="AL277">
        <v>114.4</v>
      </c>
      <c r="AM277">
        <v>79.540000000000006</v>
      </c>
      <c r="AN277">
        <v>82.26</v>
      </c>
      <c r="AO277">
        <v>296</v>
      </c>
      <c r="AP277">
        <v>81.56</v>
      </c>
      <c r="AQ277">
        <v>28699.3</v>
      </c>
      <c r="AR277">
        <v>1311.8</v>
      </c>
      <c r="AS277">
        <v>79.540000000000006</v>
      </c>
      <c r="AT277">
        <v>110.22</v>
      </c>
      <c r="AU277">
        <v>552.44000000000005</v>
      </c>
      <c r="AV277">
        <v>9073.0499999999993</v>
      </c>
      <c r="AW277">
        <v>259.88</v>
      </c>
      <c r="AX277">
        <v>3989.3</v>
      </c>
      <c r="AY277">
        <v>213.41</v>
      </c>
      <c r="AZ277">
        <v>78.25</v>
      </c>
      <c r="BA277">
        <v>347.9</v>
      </c>
      <c r="BB277">
        <v>278.31</v>
      </c>
      <c r="BC277">
        <v>3919.3</v>
      </c>
      <c r="BD277">
        <v>228.55</v>
      </c>
      <c r="BE277">
        <v>96.43</v>
      </c>
      <c r="BF277">
        <v>80.2</v>
      </c>
      <c r="BG277">
        <v>78.89</v>
      </c>
      <c r="BH277">
        <v>690.55</v>
      </c>
      <c r="BI277">
        <v>79.540000000000006</v>
      </c>
      <c r="BJ277">
        <v>825.44</v>
      </c>
      <c r="BK277">
        <v>114.4</v>
      </c>
      <c r="BL277">
        <v>3677</v>
      </c>
      <c r="BM277">
        <v>2956.8</v>
      </c>
      <c r="BN277">
        <v>616</v>
      </c>
      <c r="BO277">
        <v>291.38</v>
      </c>
      <c r="BP277">
        <v>800.63</v>
      </c>
      <c r="BQ277">
        <v>96.24</v>
      </c>
      <c r="BR277">
        <v>48.85</v>
      </c>
      <c r="BS277">
        <v>2005098</v>
      </c>
      <c r="BT277">
        <v>20709.5</v>
      </c>
      <c r="BU277" s="9" t="str">
        <f>WSP[[#This Row],[Tier]]&amp;" - "&amp;DOLLAR(WSP[[#This Row],[United States]],2)&amp;" USD"</f>
        <v>275 - $96.24 USD</v>
      </c>
    </row>
    <row r="278" spans="1:73" x14ac:dyDescent="0.25">
      <c r="A278">
        <v>276</v>
      </c>
      <c r="B278">
        <v>96.59</v>
      </c>
      <c r="C278">
        <v>7341.6</v>
      </c>
      <c r="D278">
        <v>657.3</v>
      </c>
      <c r="E278">
        <v>125.33</v>
      </c>
      <c r="F278">
        <v>80.489999999999995</v>
      </c>
      <c r="G278">
        <v>8414</v>
      </c>
      <c r="H278">
        <v>79.83</v>
      </c>
      <c r="I278">
        <v>173.03</v>
      </c>
      <c r="J278">
        <v>120.75</v>
      </c>
      <c r="K278">
        <v>96.59</v>
      </c>
      <c r="L278">
        <v>55230</v>
      </c>
      <c r="M278">
        <v>379.46</v>
      </c>
      <c r="N278">
        <v>166530</v>
      </c>
      <c r="O278">
        <v>48300</v>
      </c>
      <c r="P278">
        <v>463.68</v>
      </c>
      <c r="Q278">
        <v>81.86</v>
      </c>
      <c r="R278">
        <v>1596.12</v>
      </c>
      <c r="S278">
        <v>467.6</v>
      </c>
      <c r="T278">
        <v>610.4</v>
      </c>
      <c r="U278">
        <v>80.489999999999995</v>
      </c>
      <c r="V278">
        <v>77.900000000000006</v>
      </c>
      <c r="W278">
        <v>80.489999999999995</v>
      </c>
      <c r="X278">
        <v>81.17</v>
      </c>
      <c r="Y278">
        <v>78.53</v>
      </c>
      <c r="Z278">
        <v>1010.1</v>
      </c>
      <c r="AA278">
        <v>15207.09</v>
      </c>
      <c r="AB278">
        <v>12557</v>
      </c>
      <c r="AC278">
        <v>2982</v>
      </c>
      <c r="AD278">
        <v>945000</v>
      </c>
      <c r="AE278">
        <v>78.53</v>
      </c>
      <c r="AF278">
        <v>462</v>
      </c>
      <c r="AG278">
        <v>79.17</v>
      </c>
      <c r="AH278">
        <v>9660</v>
      </c>
      <c r="AI278">
        <v>14419.3</v>
      </c>
      <c r="AJ278">
        <v>86482</v>
      </c>
      <c r="AK278">
        <v>79.83</v>
      </c>
      <c r="AL278">
        <v>114.72</v>
      </c>
      <c r="AM278">
        <v>79.83</v>
      </c>
      <c r="AN278">
        <v>82.56</v>
      </c>
      <c r="AO278">
        <v>297</v>
      </c>
      <c r="AP278">
        <v>81.86</v>
      </c>
      <c r="AQ278">
        <v>28804.3</v>
      </c>
      <c r="AR278">
        <v>1316.7</v>
      </c>
      <c r="AS278">
        <v>79.83</v>
      </c>
      <c r="AT278">
        <v>110.57</v>
      </c>
      <c r="AU278">
        <v>553.84</v>
      </c>
      <c r="AV278">
        <v>9106.2999999999993</v>
      </c>
      <c r="AW278">
        <v>260.82</v>
      </c>
      <c r="AX278">
        <v>4003.3</v>
      </c>
      <c r="AY278">
        <v>213.98</v>
      </c>
      <c r="AZ278">
        <v>78.53</v>
      </c>
      <c r="BA278">
        <v>349.16</v>
      </c>
      <c r="BB278">
        <v>279.32</v>
      </c>
      <c r="BC278">
        <v>3933.3</v>
      </c>
      <c r="BD278">
        <v>228.9</v>
      </c>
      <c r="BE278">
        <v>96.76</v>
      </c>
      <c r="BF278">
        <v>80.489999999999995</v>
      </c>
      <c r="BG278">
        <v>79.17</v>
      </c>
      <c r="BH278">
        <v>692.3</v>
      </c>
      <c r="BI278">
        <v>79.83</v>
      </c>
      <c r="BJ278">
        <v>828.24</v>
      </c>
      <c r="BK278">
        <v>114.72</v>
      </c>
      <c r="BL278">
        <v>3692</v>
      </c>
      <c r="BM278">
        <v>2967.3</v>
      </c>
      <c r="BN278">
        <v>618.24</v>
      </c>
      <c r="BO278">
        <v>292.60000000000002</v>
      </c>
      <c r="BP278">
        <v>803.6</v>
      </c>
      <c r="BQ278">
        <v>96.59</v>
      </c>
      <c r="BR278">
        <v>48.99</v>
      </c>
      <c r="BS278">
        <v>2012389</v>
      </c>
      <c r="BT278">
        <v>20784.82</v>
      </c>
      <c r="BU278" s="9" t="str">
        <f>WSP[[#This Row],[Tier]]&amp;" - "&amp;DOLLAR(WSP[[#This Row],[United States]],2)&amp;" USD"</f>
        <v>276 - $96.59 USD</v>
      </c>
    </row>
    <row r="279" spans="1:73" x14ac:dyDescent="0.25">
      <c r="A279">
        <v>277</v>
      </c>
      <c r="B279">
        <v>96.94</v>
      </c>
      <c r="C279">
        <v>7368.2</v>
      </c>
      <c r="D279">
        <v>659.05</v>
      </c>
      <c r="E279">
        <v>125.81</v>
      </c>
      <c r="F279">
        <v>80.790000000000006</v>
      </c>
      <c r="G279">
        <v>8445.5</v>
      </c>
      <c r="H279">
        <v>80.12</v>
      </c>
      <c r="I279">
        <v>173.66</v>
      </c>
      <c r="J279">
        <v>121.19</v>
      </c>
      <c r="K279">
        <v>96.94</v>
      </c>
      <c r="L279">
        <v>55405</v>
      </c>
      <c r="M279">
        <v>380.84</v>
      </c>
      <c r="N279">
        <v>166880</v>
      </c>
      <c r="O279">
        <v>48475</v>
      </c>
      <c r="P279">
        <v>465.36</v>
      </c>
      <c r="Q279">
        <v>82.16</v>
      </c>
      <c r="R279">
        <v>1601.9</v>
      </c>
      <c r="S279">
        <v>469</v>
      </c>
      <c r="T279">
        <v>612.67999999999995</v>
      </c>
      <c r="U279">
        <v>80.790000000000006</v>
      </c>
      <c r="V279">
        <v>78.180000000000007</v>
      </c>
      <c r="W279">
        <v>80.790000000000006</v>
      </c>
      <c r="X279">
        <v>81.459999999999994</v>
      </c>
      <c r="Y279">
        <v>78.819999999999993</v>
      </c>
      <c r="Z279">
        <v>1014.65</v>
      </c>
      <c r="AA279">
        <v>15262.2</v>
      </c>
      <c r="AB279">
        <v>12603</v>
      </c>
      <c r="AC279">
        <v>2989</v>
      </c>
      <c r="AD279">
        <v>948500</v>
      </c>
      <c r="AE279">
        <v>78.819999999999993</v>
      </c>
      <c r="AF279">
        <v>463.75</v>
      </c>
      <c r="AG279">
        <v>79.459999999999994</v>
      </c>
      <c r="AH279">
        <v>9716</v>
      </c>
      <c r="AI279">
        <v>14471.8</v>
      </c>
      <c r="AJ279">
        <v>86800</v>
      </c>
      <c r="AK279">
        <v>80.12</v>
      </c>
      <c r="AL279">
        <v>115.05</v>
      </c>
      <c r="AM279">
        <v>80.12</v>
      </c>
      <c r="AN279">
        <v>82.86</v>
      </c>
      <c r="AO279">
        <v>298</v>
      </c>
      <c r="AP279">
        <v>82.16</v>
      </c>
      <c r="AQ279">
        <v>28909.3</v>
      </c>
      <c r="AR279">
        <v>1321.6</v>
      </c>
      <c r="AS279">
        <v>80.12</v>
      </c>
      <c r="AT279">
        <v>110.92</v>
      </c>
      <c r="AU279">
        <v>555.24</v>
      </c>
      <c r="AV279">
        <v>9139.5499999999993</v>
      </c>
      <c r="AW279">
        <v>261.77</v>
      </c>
      <c r="AX279">
        <v>4017.3</v>
      </c>
      <c r="AY279">
        <v>214.55</v>
      </c>
      <c r="AZ279">
        <v>78.819999999999993</v>
      </c>
      <c r="BA279">
        <v>350.42</v>
      </c>
      <c r="BB279">
        <v>280.33999999999997</v>
      </c>
      <c r="BC279">
        <v>3947.3</v>
      </c>
      <c r="BD279">
        <v>229.25</v>
      </c>
      <c r="BE279">
        <v>97.08</v>
      </c>
      <c r="BF279">
        <v>80.790000000000006</v>
      </c>
      <c r="BG279">
        <v>79.459999999999994</v>
      </c>
      <c r="BH279">
        <v>694.05</v>
      </c>
      <c r="BI279">
        <v>80.12</v>
      </c>
      <c r="BJ279">
        <v>831.04</v>
      </c>
      <c r="BK279">
        <v>115.05</v>
      </c>
      <c r="BL279">
        <v>3707</v>
      </c>
      <c r="BM279">
        <v>2977.8</v>
      </c>
      <c r="BN279">
        <v>620.48</v>
      </c>
      <c r="BO279">
        <v>293.83</v>
      </c>
      <c r="BP279">
        <v>806.58</v>
      </c>
      <c r="BQ279">
        <v>96.94</v>
      </c>
      <c r="BR279">
        <v>49.14</v>
      </c>
      <c r="BS279">
        <v>2019681</v>
      </c>
      <c r="BT279">
        <v>20860.14</v>
      </c>
      <c r="BU279" s="9" t="str">
        <f>WSP[[#This Row],[Tier]]&amp;" - "&amp;DOLLAR(WSP[[#This Row],[United States]],2)&amp;" USD"</f>
        <v>277 - $96.94 USD</v>
      </c>
    </row>
    <row r="280" spans="1:73" x14ac:dyDescent="0.25">
      <c r="A280">
        <v>278</v>
      </c>
      <c r="B280">
        <v>97.29</v>
      </c>
      <c r="C280">
        <v>7394.8</v>
      </c>
      <c r="D280">
        <v>660.8</v>
      </c>
      <c r="E280">
        <v>126.29</v>
      </c>
      <c r="F280">
        <v>81.08</v>
      </c>
      <c r="G280">
        <v>8477</v>
      </c>
      <c r="H280">
        <v>80.41</v>
      </c>
      <c r="I280">
        <v>174.29</v>
      </c>
      <c r="J280">
        <v>121.63</v>
      </c>
      <c r="K280">
        <v>97.29</v>
      </c>
      <c r="L280">
        <v>55580</v>
      </c>
      <c r="M280">
        <v>382.22</v>
      </c>
      <c r="N280">
        <v>167230</v>
      </c>
      <c r="O280">
        <v>48650</v>
      </c>
      <c r="P280">
        <v>467.04</v>
      </c>
      <c r="Q280">
        <v>82.45</v>
      </c>
      <c r="R280">
        <v>1607.69</v>
      </c>
      <c r="S280">
        <v>470.4</v>
      </c>
      <c r="T280">
        <v>614.95000000000005</v>
      </c>
      <c r="U280">
        <v>81.08</v>
      </c>
      <c r="V280">
        <v>78.459999999999994</v>
      </c>
      <c r="W280">
        <v>81.08</v>
      </c>
      <c r="X280">
        <v>81.760000000000005</v>
      </c>
      <c r="Y280">
        <v>79.099999999999994</v>
      </c>
      <c r="Z280">
        <v>1019.2</v>
      </c>
      <c r="AA280">
        <v>15317.32</v>
      </c>
      <c r="AB280">
        <v>12648</v>
      </c>
      <c r="AC280">
        <v>2996</v>
      </c>
      <c r="AD280">
        <v>952000</v>
      </c>
      <c r="AE280">
        <v>79.099999999999994</v>
      </c>
      <c r="AF280">
        <v>465.5</v>
      </c>
      <c r="AG280">
        <v>79.75</v>
      </c>
      <c r="AH280">
        <v>9730</v>
      </c>
      <c r="AI280">
        <v>14524.3</v>
      </c>
      <c r="AJ280">
        <v>87118</v>
      </c>
      <c r="AK280">
        <v>80.41</v>
      </c>
      <c r="AL280">
        <v>115.37</v>
      </c>
      <c r="AM280">
        <v>80.41</v>
      </c>
      <c r="AN280">
        <v>83.16</v>
      </c>
      <c r="AO280">
        <v>299</v>
      </c>
      <c r="AP280">
        <v>82.45</v>
      </c>
      <c r="AQ280">
        <v>29014.3</v>
      </c>
      <c r="AR280">
        <v>1326.5</v>
      </c>
      <c r="AS280">
        <v>80.41</v>
      </c>
      <c r="AT280">
        <v>111.27</v>
      </c>
      <c r="AU280">
        <v>556.64</v>
      </c>
      <c r="AV280">
        <v>9172.7999999999993</v>
      </c>
      <c r="AW280">
        <v>262.70999999999998</v>
      </c>
      <c r="AX280">
        <v>4031.3</v>
      </c>
      <c r="AY280">
        <v>215.12</v>
      </c>
      <c r="AZ280">
        <v>79.099999999999994</v>
      </c>
      <c r="BA280">
        <v>351.68</v>
      </c>
      <c r="BB280">
        <v>281.35000000000002</v>
      </c>
      <c r="BC280">
        <v>3961.3</v>
      </c>
      <c r="BD280">
        <v>229.6</v>
      </c>
      <c r="BE280">
        <v>97.41</v>
      </c>
      <c r="BF280">
        <v>81.08</v>
      </c>
      <c r="BG280">
        <v>79.75</v>
      </c>
      <c r="BH280">
        <v>695.8</v>
      </c>
      <c r="BI280">
        <v>80.41</v>
      </c>
      <c r="BJ280">
        <v>833.84</v>
      </c>
      <c r="BK280">
        <v>115.37</v>
      </c>
      <c r="BL280">
        <v>3723</v>
      </c>
      <c r="BM280">
        <v>2988.3</v>
      </c>
      <c r="BN280">
        <v>622.72</v>
      </c>
      <c r="BO280">
        <v>295.05</v>
      </c>
      <c r="BP280">
        <v>809.55</v>
      </c>
      <c r="BQ280">
        <v>97.29</v>
      </c>
      <c r="BR280">
        <v>49.29</v>
      </c>
      <c r="BS280">
        <v>2026973</v>
      </c>
      <c r="BT280">
        <v>20935.46</v>
      </c>
      <c r="BU280" s="9" t="str">
        <f>WSP[[#This Row],[Tier]]&amp;" - "&amp;DOLLAR(WSP[[#This Row],[United States]],2)&amp;" USD"</f>
        <v>278 - $97.29 USD</v>
      </c>
    </row>
    <row r="281" spans="1:73" x14ac:dyDescent="0.25">
      <c r="A281">
        <v>279</v>
      </c>
      <c r="B281">
        <v>97.64</v>
      </c>
      <c r="C281">
        <v>7421.4</v>
      </c>
      <c r="D281">
        <v>662.55</v>
      </c>
      <c r="E281">
        <v>126.76</v>
      </c>
      <c r="F281">
        <v>81.37</v>
      </c>
      <c r="G281">
        <v>8508.5</v>
      </c>
      <c r="H281">
        <v>80.7</v>
      </c>
      <c r="I281">
        <v>174.92</v>
      </c>
      <c r="J281">
        <v>122.06</v>
      </c>
      <c r="K281">
        <v>97.64</v>
      </c>
      <c r="L281">
        <v>55755</v>
      </c>
      <c r="M281">
        <v>383.59</v>
      </c>
      <c r="N281">
        <v>167580</v>
      </c>
      <c r="O281">
        <v>48825</v>
      </c>
      <c r="P281">
        <v>468.72</v>
      </c>
      <c r="Q281">
        <v>82.75</v>
      </c>
      <c r="R281">
        <v>1613.47</v>
      </c>
      <c r="S281">
        <v>471.8</v>
      </c>
      <c r="T281">
        <v>617.23</v>
      </c>
      <c r="U281">
        <v>81.37</v>
      </c>
      <c r="V281">
        <v>78.739999999999995</v>
      </c>
      <c r="W281">
        <v>81.37</v>
      </c>
      <c r="X281">
        <v>82.05</v>
      </c>
      <c r="Y281">
        <v>79.38</v>
      </c>
      <c r="Z281">
        <v>1023.75</v>
      </c>
      <c r="AA281">
        <v>15372.44</v>
      </c>
      <c r="AB281">
        <v>12694</v>
      </c>
      <c r="AC281">
        <v>3003</v>
      </c>
      <c r="AD281">
        <v>955500</v>
      </c>
      <c r="AE281">
        <v>79.38</v>
      </c>
      <c r="AF281">
        <v>467.25</v>
      </c>
      <c r="AG281">
        <v>80.040000000000006</v>
      </c>
      <c r="AH281">
        <v>9786</v>
      </c>
      <c r="AI281">
        <v>14576.8</v>
      </c>
      <c r="AJ281">
        <v>87436</v>
      </c>
      <c r="AK281">
        <v>80.7</v>
      </c>
      <c r="AL281">
        <v>115.69</v>
      </c>
      <c r="AM281">
        <v>80.7</v>
      </c>
      <c r="AN281">
        <v>83.46</v>
      </c>
      <c r="AO281">
        <v>300</v>
      </c>
      <c r="AP281">
        <v>82.75</v>
      </c>
      <c r="AQ281">
        <v>29119.3</v>
      </c>
      <c r="AR281">
        <v>1331.4</v>
      </c>
      <c r="AS281">
        <v>80.7</v>
      </c>
      <c r="AT281">
        <v>111.62</v>
      </c>
      <c r="AU281">
        <v>558.04</v>
      </c>
      <c r="AV281">
        <v>9206.0499999999993</v>
      </c>
      <c r="AW281">
        <v>263.66000000000003</v>
      </c>
      <c r="AX281">
        <v>4045.3</v>
      </c>
      <c r="AY281">
        <v>215.69</v>
      </c>
      <c r="AZ281">
        <v>79.38</v>
      </c>
      <c r="BA281">
        <v>352.94</v>
      </c>
      <c r="BB281">
        <v>282.37</v>
      </c>
      <c r="BC281">
        <v>3975.3</v>
      </c>
      <c r="BD281">
        <v>229.95</v>
      </c>
      <c r="BE281">
        <v>97.74</v>
      </c>
      <c r="BF281">
        <v>81.37</v>
      </c>
      <c r="BG281">
        <v>80.040000000000006</v>
      </c>
      <c r="BH281">
        <v>697.55</v>
      </c>
      <c r="BI281">
        <v>80.7</v>
      </c>
      <c r="BJ281">
        <v>836.64</v>
      </c>
      <c r="BK281">
        <v>115.69</v>
      </c>
      <c r="BL281">
        <v>3738</v>
      </c>
      <c r="BM281">
        <v>2998.8</v>
      </c>
      <c r="BN281">
        <v>624.96</v>
      </c>
      <c r="BO281">
        <v>296.27999999999997</v>
      </c>
      <c r="BP281">
        <v>812.53</v>
      </c>
      <c r="BQ281">
        <v>97.64</v>
      </c>
      <c r="BR281">
        <v>49.43</v>
      </c>
      <c r="BS281">
        <v>2034265</v>
      </c>
      <c r="BT281">
        <v>21010.78</v>
      </c>
      <c r="BU281" s="9" t="str">
        <f>WSP[[#This Row],[Tier]]&amp;" - "&amp;DOLLAR(WSP[[#This Row],[United States]],2)&amp;" USD"</f>
        <v>279 - $97.64 USD</v>
      </c>
    </row>
    <row r="282" spans="1:73" x14ac:dyDescent="0.25">
      <c r="A282">
        <v>280</v>
      </c>
      <c r="B282">
        <v>97.99</v>
      </c>
      <c r="C282">
        <v>7448</v>
      </c>
      <c r="D282">
        <v>664.3</v>
      </c>
      <c r="E282">
        <v>127.24</v>
      </c>
      <c r="F282">
        <v>81.66</v>
      </c>
      <c r="G282">
        <v>8540</v>
      </c>
      <c r="H282">
        <v>80.989999999999995</v>
      </c>
      <c r="I282">
        <v>175.55</v>
      </c>
      <c r="J282">
        <v>122.5</v>
      </c>
      <c r="K282">
        <v>97.99</v>
      </c>
      <c r="L282">
        <v>55930</v>
      </c>
      <c r="M282">
        <v>384.97</v>
      </c>
      <c r="N282">
        <v>167930</v>
      </c>
      <c r="O282">
        <v>49000</v>
      </c>
      <c r="P282">
        <v>470.4</v>
      </c>
      <c r="Q282">
        <v>83.04</v>
      </c>
      <c r="R282">
        <v>1619.26</v>
      </c>
      <c r="S282">
        <v>473.2</v>
      </c>
      <c r="T282">
        <v>619.5</v>
      </c>
      <c r="U282">
        <v>81.66</v>
      </c>
      <c r="V282">
        <v>79.03</v>
      </c>
      <c r="W282">
        <v>81.66</v>
      </c>
      <c r="X282">
        <v>82.35</v>
      </c>
      <c r="Y282">
        <v>79.67</v>
      </c>
      <c r="Z282">
        <v>1028.3</v>
      </c>
      <c r="AA282">
        <v>15427.56</v>
      </c>
      <c r="AB282">
        <v>12739</v>
      </c>
      <c r="AC282">
        <v>3010</v>
      </c>
      <c r="AD282">
        <v>959000</v>
      </c>
      <c r="AE282">
        <v>79.67</v>
      </c>
      <c r="AF282">
        <v>469</v>
      </c>
      <c r="AG282">
        <v>80.319999999999993</v>
      </c>
      <c r="AH282">
        <v>9800</v>
      </c>
      <c r="AI282">
        <v>14629.3</v>
      </c>
      <c r="AJ282">
        <v>87755</v>
      </c>
      <c r="AK282">
        <v>80.989999999999995</v>
      </c>
      <c r="AL282">
        <v>116.02</v>
      </c>
      <c r="AM282">
        <v>80.989999999999995</v>
      </c>
      <c r="AN282">
        <v>83.75</v>
      </c>
      <c r="AO282">
        <v>301</v>
      </c>
      <c r="AP282">
        <v>83.04</v>
      </c>
      <c r="AQ282">
        <v>29224.3</v>
      </c>
      <c r="AR282">
        <v>1336.3</v>
      </c>
      <c r="AS282">
        <v>80.989999999999995</v>
      </c>
      <c r="AT282">
        <v>111.97</v>
      </c>
      <c r="AU282">
        <v>559.44000000000005</v>
      </c>
      <c r="AV282">
        <v>9239.2999999999993</v>
      </c>
      <c r="AW282">
        <v>264.60000000000002</v>
      </c>
      <c r="AX282">
        <v>4059.3</v>
      </c>
      <c r="AY282">
        <v>216.25</v>
      </c>
      <c r="AZ282">
        <v>79.67</v>
      </c>
      <c r="BA282">
        <v>354.2</v>
      </c>
      <c r="BB282">
        <v>283.39</v>
      </c>
      <c r="BC282">
        <v>3989.3</v>
      </c>
      <c r="BD282">
        <v>230.3</v>
      </c>
      <c r="BE282">
        <v>98.07</v>
      </c>
      <c r="BF282">
        <v>81.66</v>
      </c>
      <c r="BG282">
        <v>80.319999999999993</v>
      </c>
      <c r="BH282">
        <v>699.3</v>
      </c>
      <c r="BI282">
        <v>80.989999999999995</v>
      </c>
      <c r="BJ282">
        <v>839.44</v>
      </c>
      <c r="BK282">
        <v>116.02</v>
      </c>
      <c r="BL282">
        <v>3753</v>
      </c>
      <c r="BM282">
        <v>3009.3</v>
      </c>
      <c r="BN282">
        <v>627.20000000000005</v>
      </c>
      <c r="BO282">
        <v>297.5</v>
      </c>
      <c r="BP282">
        <v>815.5</v>
      </c>
      <c r="BQ282">
        <v>97.99</v>
      </c>
      <c r="BR282">
        <v>49.58</v>
      </c>
      <c r="BS282">
        <v>2041557</v>
      </c>
      <c r="BT282">
        <v>21086.1</v>
      </c>
      <c r="BU282" s="9" t="str">
        <f>WSP[[#This Row],[Tier]]&amp;" - "&amp;DOLLAR(WSP[[#This Row],[United States]],2)&amp;" USD"</f>
        <v>280 - $97.99 USD</v>
      </c>
    </row>
    <row r="283" spans="1:73" x14ac:dyDescent="0.25">
      <c r="A283">
        <v>281</v>
      </c>
      <c r="B283">
        <v>98.34</v>
      </c>
      <c r="C283">
        <v>7474.6</v>
      </c>
      <c r="D283">
        <v>666.05</v>
      </c>
      <c r="E283">
        <v>127.72</v>
      </c>
      <c r="F283">
        <v>81.95</v>
      </c>
      <c r="G283">
        <v>8571.5</v>
      </c>
      <c r="H283">
        <v>81.28</v>
      </c>
      <c r="I283">
        <v>176.18</v>
      </c>
      <c r="J283">
        <v>122.94</v>
      </c>
      <c r="K283">
        <v>98.34</v>
      </c>
      <c r="L283">
        <v>56105</v>
      </c>
      <c r="M283">
        <v>386.35</v>
      </c>
      <c r="N283">
        <v>168280</v>
      </c>
      <c r="O283">
        <v>49175</v>
      </c>
      <c r="P283">
        <v>472.08</v>
      </c>
      <c r="Q283">
        <v>83.34</v>
      </c>
      <c r="R283">
        <v>1625.04</v>
      </c>
      <c r="S283">
        <v>474.6</v>
      </c>
      <c r="T283">
        <v>621.78</v>
      </c>
      <c r="U283">
        <v>81.95</v>
      </c>
      <c r="V283">
        <v>79.31</v>
      </c>
      <c r="W283">
        <v>81.95</v>
      </c>
      <c r="X283">
        <v>82.64</v>
      </c>
      <c r="Y283">
        <v>79.95</v>
      </c>
      <c r="Z283">
        <v>1032.8499999999999</v>
      </c>
      <c r="AA283">
        <v>15482.68</v>
      </c>
      <c r="AB283">
        <v>12785</v>
      </c>
      <c r="AC283">
        <v>3017</v>
      </c>
      <c r="AD283">
        <v>962500</v>
      </c>
      <c r="AE283">
        <v>79.95</v>
      </c>
      <c r="AF283">
        <v>470.75</v>
      </c>
      <c r="AG283">
        <v>80.61</v>
      </c>
      <c r="AH283">
        <v>9856</v>
      </c>
      <c r="AI283">
        <v>14681.8</v>
      </c>
      <c r="AJ283">
        <v>88073</v>
      </c>
      <c r="AK283">
        <v>81.28</v>
      </c>
      <c r="AL283">
        <v>116.34</v>
      </c>
      <c r="AM283">
        <v>81.28</v>
      </c>
      <c r="AN283">
        <v>84.05</v>
      </c>
      <c r="AO283">
        <v>302</v>
      </c>
      <c r="AP283">
        <v>83.34</v>
      </c>
      <c r="AQ283">
        <v>29329.3</v>
      </c>
      <c r="AR283">
        <v>1341.2</v>
      </c>
      <c r="AS283">
        <v>81.28</v>
      </c>
      <c r="AT283">
        <v>112.32</v>
      </c>
      <c r="AU283">
        <v>560.84</v>
      </c>
      <c r="AV283">
        <v>9272.5499999999993</v>
      </c>
      <c r="AW283">
        <v>265.55</v>
      </c>
      <c r="AX283">
        <v>4073.3</v>
      </c>
      <c r="AY283">
        <v>216.82</v>
      </c>
      <c r="AZ283">
        <v>79.95</v>
      </c>
      <c r="BA283">
        <v>355.46</v>
      </c>
      <c r="BB283">
        <v>284.39999999999998</v>
      </c>
      <c r="BC283">
        <v>4003.3</v>
      </c>
      <c r="BD283">
        <v>230.65</v>
      </c>
      <c r="BE283">
        <v>98.39</v>
      </c>
      <c r="BF283">
        <v>81.95</v>
      </c>
      <c r="BG283">
        <v>80.61</v>
      </c>
      <c r="BH283">
        <v>701.05</v>
      </c>
      <c r="BI283">
        <v>81.28</v>
      </c>
      <c r="BJ283">
        <v>842.24</v>
      </c>
      <c r="BK283">
        <v>116.34</v>
      </c>
      <c r="BL283">
        <v>3769</v>
      </c>
      <c r="BM283">
        <v>3019.8</v>
      </c>
      <c r="BN283">
        <v>629.44000000000005</v>
      </c>
      <c r="BO283">
        <v>298.73</v>
      </c>
      <c r="BP283">
        <v>818.48</v>
      </c>
      <c r="BQ283">
        <v>98.34</v>
      </c>
      <c r="BR283">
        <v>49.72</v>
      </c>
      <c r="BS283">
        <v>2048849</v>
      </c>
      <c r="BT283">
        <v>21161.42</v>
      </c>
      <c r="BU283" s="9" t="str">
        <f>WSP[[#This Row],[Tier]]&amp;" - "&amp;DOLLAR(WSP[[#This Row],[United States]],2)&amp;" USD"</f>
        <v>281 - $98.34 USD</v>
      </c>
    </row>
    <row r="284" spans="1:73" x14ac:dyDescent="0.25">
      <c r="A284">
        <v>282</v>
      </c>
      <c r="B284">
        <v>98.69</v>
      </c>
      <c r="C284">
        <v>7501.2</v>
      </c>
      <c r="D284">
        <v>667.8</v>
      </c>
      <c r="E284">
        <v>128.19999999999999</v>
      </c>
      <c r="F284">
        <v>82.24</v>
      </c>
      <c r="G284">
        <v>8603</v>
      </c>
      <c r="H284">
        <v>81.56</v>
      </c>
      <c r="I284">
        <v>176.81</v>
      </c>
      <c r="J284">
        <v>123.38</v>
      </c>
      <c r="K284">
        <v>98.69</v>
      </c>
      <c r="L284">
        <v>56280</v>
      </c>
      <c r="M284">
        <v>387.73</v>
      </c>
      <c r="N284">
        <v>168630</v>
      </c>
      <c r="O284">
        <v>49350</v>
      </c>
      <c r="P284">
        <v>473.76</v>
      </c>
      <c r="Q284">
        <v>83.64</v>
      </c>
      <c r="R284">
        <v>1630.83</v>
      </c>
      <c r="S284">
        <v>476</v>
      </c>
      <c r="T284">
        <v>624.04999999999995</v>
      </c>
      <c r="U284">
        <v>82.24</v>
      </c>
      <c r="V284">
        <v>79.59</v>
      </c>
      <c r="W284">
        <v>82.24</v>
      </c>
      <c r="X284">
        <v>82.94</v>
      </c>
      <c r="Y284">
        <v>80.239999999999995</v>
      </c>
      <c r="Z284">
        <v>1037.4000000000001</v>
      </c>
      <c r="AA284">
        <v>15537.8</v>
      </c>
      <c r="AB284">
        <v>12830</v>
      </c>
      <c r="AC284">
        <v>3024</v>
      </c>
      <c r="AD284">
        <v>966000</v>
      </c>
      <c r="AE284">
        <v>80.239999999999995</v>
      </c>
      <c r="AF284">
        <v>472.5</v>
      </c>
      <c r="AG284">
        <v>80.900000000000006</v>
      </c>
      <c r="AH284">
        <v>9870</v>
      </c>
      <c r="AI284">
        <v>14734.3</v>
      </c>
      <c r="AJ284">
        <v>88391</v>
      </c>
      <c r="AK284">
        <v>81.56</v>
      </c>
      <c r="AL284">
        <v>116.67</v>
      </c>
      <c r="AM284">
        <v>81.56</v>
      </c>
      <c r="AN284">
        <v>84.35</v>
      </c>
      <c r="AO284">
        <v>303</v>
      </c>
      <c r="AP284">
        <v>83.64</v>
      </c>
      <c r="AQ284">
        <v>29434.3</v>
      </c>
      <c r="AR284">
        <v>1346.1</v>
      </c>
      <c r="AS284">
        <v>81.56</v>
      </c>
      <c r="AT284">
        <v>112.67</v>
      </c>
      <c r="AU284">
        <v>562.24</v>
      </c>
      <c r="AV284">
        <v>9305.7999999999993</v>
      </c>
      <c r="AW284">
        <v>266.49</v>
      </c>
      <c r="AX284">
        <v>4087.3</v>
      </c>
      <c r="AY284">
        <v>217.39</v>
      </c>
      <c r="AZ284">
        <v>80.239999999999995</v>
      </c>
      <c r="BA284">
        <v>356.72</v>
      </c>
      <c r="BB284">
        <v>285.42</v>
      </c>
      <c r="BC284">
        <v>4017.3</v>
      </c>
      <c r="BD284">
        <v>231</v>
      </c>
      <c r="BE284">
        <v>98.72</v>
      </c>
      <c r="BF284">
        <v>82.24</v>
      </c>
      <c r="BG284">
        <v>80.900000000000006</v>
      </c>
      <c r="BH284">
        <v>702.8</v>
      </c>
      <c r="BI284">
        <v>81.56</v>
      </c>
      <c r="BJ284">
        <v>845.04</v>
      </c>
      <c r="BK284">
        <v>116.67</v>
      </c>
      <c r="BL284">
        <v>3784</v>
      </c>
      <c r="BM284">
        <v>3030.3</v>
      </c>
      <c r="BN284">
        <v>631.67999999999995</v>
      </c>
      <c r="BO284">
        <v>299.95</v>
      </c>
      <c r="BP284">
        <v>821.45</v>
      </c>
      <c r="BQ284">
        <v>98.69</v>
      </c>
      <c r="BR284">
        <v>49.87</v>
      </c>
      <c r="BS284">
        <v>2056141</v>
      </c>
      <c r="BT284">
        <v>21236.74</v>
      </c>
      <c r="BU284" s="9" t="str">
        <f>WSP[[#This Row],[Tier]]&amp;" - "&amp;DOLLAR(WSP[[#This Row],[United States]],2)&amp;" USD"</f>
        <v>282 - $98.69 USD</v>
      </c>
    </row>
    <row r="285" spans="1:73" x14ac:dyDescent="0.25">
      <c r="A285">
        <v>283</v>
      </c>
      <c r="B285">
        <v>99.04</v>
      </c>
      <c r="C285">
        <v>7527.8</v>
      </c>
      <c r="D285">
        <v>669.55</v>
      </c>
      <c r="E285">
        <v>128.66999999999999</v>
      </c>
      <c r="F285">
        <v>82.54</v>
      </c>
      <c r="G285">
        <v>8634.5</v>
      </c>
      <c r="H285">
        <v>81.849999999999994</v>
      </c>
      <c r="I285">
        <v>177.44</v>
      </c>
      <c r="J285">
        <v>123.81</v>
      </c>
      <c r="K285">
        <v>99.04</v>
      </c>
      <c r="L285">
        <v>56455</v>
      </c>
      <c r="M285">
        <v>389.1</v>
      </c>
      <c r="N285">
        <v>168980</v>
      </c>
      <c r="O285">
        <v>49525</v>
      </c>
      <c r="P285">
        <v>475.44</v>
      </c>
      <c r="Q285">
        <v>83.93</v>
      </c>
      <c r="R285">
        <v>1636.61</v>
      </c>
      <c r="S285">
        <v>477.4</v>
      </c>
      <c r="T285">
        <v>626.33000000000004</v>
      </c>
      <c r="U285">
        <v>82.54</v>
      </c>
      <c r="V285">
        <v>79.87</v>
      </c>
      <c r="W285">
        <v>82.54</v>
      </c>
      <c r="X285">
        <v>83.23</v>
      </c>
      <c r="Y285">
        <v>80.52</v>
      </c>
      <c r="Z285">
        <v>1041.95</v>
      </c>
      <c r="AA285">
        <v>15592.91</v>
      </c>
      <c r="AB285">
        <v>12876</v>
      </c>
      <c r="AC285">
        <v>3031</v>
      </c>
      <c r="AD285">
        <v>969500</v>
      </c>
      <c r="AE285">
        <v>80.52</v>
      </c>
      <c r="AF285">
        <v>474.25</v>
      </c>
      <c r="AG285">
        <v>81.180000000000007</v>
      </c>
      <c r="AH285">
        <v>9926</v>
      </c>
      <c r="AI285">
        <v>14786.8</v>
      </c>
      <c r="AJ285">
        <v>88709</v>
      </c>
      <c r="AK285">
        <v>81.849999999999994</v>
      </c>
      <c r="AL285">
        <v>116.99</v>
      </c>
      <c r="AM285">
        <v>81.849999999999994</v>
      </c>
      <c r="AN285">
        <v>84.65</v>
      </c>
      <c r="AO285">
        <v>304</v>
      </c>
      <c r="AP285">
        <v>83.93</v>
      </c>
      <c r="AQ285">
        <v>29539.3</v>
      </c>
      <c r="AR285">
        <v>1351</v>
      </c>
      <c r="AS285">
        <v>81.849999999999994</v>
      </c>
      <c r="AT285">
        <v>113.02</v>
      </c>
      <c r="AU285">
        <v>563.64</v>
      </c>
      <c r="AV285">
        <v>9339.0499999999993</v>
      </c>
      <c r="AW285">
        <v>267.44</v>
      </c>
      <c r="AX285">
        <v>4101.3</v>
      </c>
      <c r="AY285">
        <v>217.96</v>
      </c>
      <c r="AZ285">
        <v>80.52</v>
      </c>
      <c r="BA285">
        <v>357.98</v>
      </c>
      <c r="BB285">
        <v>286.44</v>
      </c>
      <c r="BC285">
        <v>4031.3</v>
      </c>
      <c r="BD285">
        <v>231.35</v>
      </c>
      <c r="BE285">
        <v>99.05</v>
      </c>
      <c r="BF285">
        <v>82.54</v>
      </c>
      <c r="BG285">
        <v>81.180000000000007</v>
      </c>
      <c r="BH285">
        <v>704.55</v>
      </c>
      <c r="BI285">
        <v>81.849999999999994</v>
      </c>
      <c r="BJ285">
        <v>847.84</v>
      </c>
      <c r="BK285">
        <v>116.99</v>
      </c>
      <c r="BL285">
        <v>3799</v>
      </c>
      <c r="BM285">
        <v>3040.8</v>
      </c>
      <c r="BN285">
        <v>633.91999999999996</v>
      </c>
      <c r="BO285">
        <v>301.18</v>
      </c>
      <c r="BP285">
        <v>824.43</v>
      </c>
      <c r="BQ285">
        <v>99.04</v>
      </c>
      <c r="BR285">
        <v>50.02</v>
      </c>
      <c r="BS285">
        <v>2063433</v>
      </c>
      <c r="BT285">
        <v>21312.06</v>
      </c>
      <c r="BU285" s="9" t="str">
        <f>WSP[[#This Row],[Tier]]&amp;" - "&amp;DOLLAR(WSP[[#This Row],[United States]],2)&amp;" USD"</f>
        <v>283 - $99.04 USD</v>
      </c>
    </row>
    <row r="286" spans="1:73" x14ac:dyDescent="0.25">
      <c r="A286">
        <v>284</v>
      </c>
      <c r="B286">
        <v>99.39</v>
      </c>
      <c r="C286">
        <v>7554.4</v>
      </c>
      <c r="D286">
        <v>671.3</v>
      </c>
      <c r="E286">
        <v>129.15</v>
      </c>
      <c r="F286">
        <v>82.83</v>
      </c>
      <c r="G286">
        <v>8666</v>
      </c>
      <c r="H286">
        <v>82.14</v>
      </c>
      <c r="I286">
        <v>178.07</v>
      </c>
      <c r="J286">
        <v>124.25</v>
      </c>
      <c r="K286">
        <v>99.39</v>
      </c>
      <c r="L286">
        <v>56630</v>
      </c>
      <c r="M286">
        <v>390.48</v>
      </c>
      <c r="N286">
        <v>169330</v>
      </c>
      <c r="O286">
        <v>49700</v>
      </c>
      <c r="P286">
        <v>477.12</v>
      </c>
      <c r="Q286">
        <v>84.23</v>
      </c>
      <c r="R286">
        <v>1642.4</v>
      </c>
      <c r="S286">
        <v>478.8</v>
      </c>
      <c r="T286">
        <v>628.6</v>
      </c>
      <c r="U286">
        <v>82.83</v>
      </c>
      <c r="V286">
        <v>80.16</v>
      </c>
      <c r="W286">
        <v>82.83</v>
      </c>
      <c r="X286">
        <v>83.52</v>
      </c>
      <c r="Y286">
        <v>80.81</v>
      </c>
      <c r="Z286">
        <v>1046.5</v>
      </c>
      <c r="AA286">
        <v>15648.03</v>
      </c>
      <c r="AB286">
        <v>12921</v>
      </c>
      <c r="AC286">
        <v>3038</v>
      </c>
      <c r="AD286">
        <v>973000</v>
      </c>
      <c r="AE286">
        <v>80.81</v>
      </c>
      <c r="AF286">
        <v>476</v>
      </c>
      <c r="AG286">
        <v>81.47</v>
      </c>
      <c r="AH286">
        <v>9940</v>
      </c>
      <c r="AI286">
        <v>14839.3</v>
      </c>
      <c r="AJ286">
        <v>89027</v>
      </c>
      <c r="AK286">
        <v>82.14</v>
      </c>
      <c r="AL286">
        <v>117.31</v>
      </c>
      <c r="AM286">
        <v>82.14</v>
      </c>
      <c r="AN286">
        <v>84.95</v>
      </c>
      <c r="AO286">
        <v>305</v>
      </c>
      <c r="AP286">
        <v>84.23</v>
      </c>
      <c r="AQ286">
        <v>29644.3</v>
      </c>
      <c r="AR286">
        <v>1355.9</v>
      </c>
      <c r="AS286">
        <v>82.14</v>
      </c>
      <c r="AT286">
        <v>113.37</v>
      </c>
      <c r="AU286">
        <v>565.04</v>
      </c>
      <c r="AV286">
        <v>9372.2999999999993</v>
      </c>
      <c r="AW286">
        <v>268.38</v>
      </c>
      <c r="AX286">
        <v>4115.3</v>
      </c>
      <c r="AY286">
        <v>218.53</v>
      </c>
      <c r="AZ286">
        <v>80.81</v>
      </c>
      <c r="BA286">
        <v>359.24</v>
      </c>
      <c r="BB286">
        <v>287.45</v>
      </c>
      <c r="BC286">
        <v>4045.3</v>
      </c>
      <c r="BD286">
        <v>231.7</v>
      </c>
      <c r="BE286">
        <v>99.37</v>
      </c>
      <c r="BF286">
        <v>82.83</v>
      </c>
      <c r="BG286">
        <v>81.47</v>
      </c>
      <c r="BH286">
        <v>706.3</v>
      </c>
      <c r="BI286">
        <v>82.14</v>
      </c>
      <c r="BJ286">
        <v>850.64</v>
      </c>
      <c r="BK286">
        <v>117.31</v>
      </c>
      <c r="BL286">
        <v>3815</v>
      </c>
      <c r="BM286">
        <v>3051.3</v>
      </c>
      <c r="BN286">
        <v>636.16</v>
      </c>
      <c r="BO286">
        <v>302.39999999999998</v>
      </c>
      <c r="BP286">
        <v>827.4</v>
      </c>
      <c r="BQ286">
        <v>99.39</v>
      </c>
      <c r="BR286">
        <v>50.16</v>
      </c>
      <c r="BS286">
        <v>2070725</v>
      </c>
      <c r="BT286">
        <v>21387.38</v>
      </c>
      <c r="BU286" s="9" t="str">
        <f>WSP[[#This Row],[Tier]]&amp;" - "&amp;DOLLAR(WSP[[#This Row],[United States]],2)&amp;" USD"</f>
        <v>284 - $99.39 USD</v>
      </c>
    </row>
    <row r="287" spans="1:73" x14ac:dyDescent="0.25">
      <c r="A287">
        <v>285</v>
      </c>
      <c r="B287">
        <v>99.74</v>
      </c>
      <c r="C287">
        <v>7581</v>
      </c>
      <c r="D287">
        <v>673.05</v>
      </c>
      <c r="E287">
        <v>129.63</v>
      </c>
      <c r="F287">
        <v>83.12</v>
      </c>
      <c r="G287">
        <v>8697.5</v>
      </c>
      <c r="H287">
        <v>82.43</v>
      </c>
      <c r="I287">
        <v>178.7</v>
      </c>
      <c r="J287">
        <v>124.69</v>
      </c>
      <c r="K287">
        <v>99.74</v>
      </c>
      <c r="L287">
        <v>56805</v>
      </c>
      <c r="M287">
        <v>391.86</v>
      </c>
      <c r="N287">
        <v>169680</v>
      </c>
      <c r="O287">
        <v>49875</v>
      </c>
      <c r="P287">
        <v>478.8</v>
      </c>
      <c r="Q287">
        <v>84.53</v>
      </c>
      <c r="R287">
        <v>1648.18</v>
      </c>
      <c r="S287">
        <v>480.2</v>
      </c>
      <c r="T287">
        <v>630.88</v>
      </c>
      <c r="U287">
        <v>83.12</v>
      </c>
      <c r="V287">
        <v>80.44</v>
      </c>
      <c r="W287">
        <v>83.12</v>
      </c>
      <c r="X287">
        <v>83.82</v>
      </c>
      <c r="Y287">
        <v>81.09</v>
      </c>
      <c r="Z287">
        <v>1051.05</v>
      </c>
      <c r="AA287">
        <v>15703.15</v>
      </c>
      <c r="AB287">
        <v>12967</v>
      </c>
      <c r="AC287">
        <v>3045</v>
      </c>
      <c r="AD287">
        <v>976500</v>
      </c>
      <c r="AE287">
        <v>81.09</v>
      </c>
      <c r="AF287">
        <v>477.75</v>
      </c>
      <c r="AG287">
        <v>81.760000000000005</v>
      </c>
      <c r="AH287">
        <v>9996</v>
      </c>
      <c r="AI287">
        <v>14891.8</v>
      </c>
      <c r="AJ287">
        <v>89345</v>
      </c>
      <c r="AK287">
        <v>82.43</v>
      </c>
      <c r="AL287">
        <v>117.64</v>
      </c>
      <c r="AM287">
        <v>82.43</v>
      </c>
      <c r="AN287">
        <v>85.25</v>
      </c>
      <c r="AO287">
        <v>306</v>
      </c>
      <c r="AP287">
        <v>84.53</v>
      </c>
      <c r="AQ287">
        <v>29749.3</v>
      </c>
      <c r="AR287">
        <v>1360.8</v>
      </c>
      <c r="AS287">
        <v>82.43</v>
      </c>
      <c r="AT287">
        <v>113.72</v>
      </c>
      <c r="AU287">
        <v>566.44000000000005</v>
      </c>
      <c r="AV287">
        <v>9405.5499999999993</v>
      </c>
      <c r="AW287">
        <v>269.33</v>
      </c>
      <c r="AX287">
        <v>4129.3</v>
      </c>
      <c r="AY287">
        <v>219.1</v>
      </c>
      <c r="AZ287">
        <v>81.09</v>
      </c>
      <c r="BA287">
        <v>360.5</v>
      </c>
      <c r="BB287">
        <v>288.47000000000003</v>
      </c>
      <c r="BC287">
        <v>4059.3</v>
      </c>
      <c r="BD287">
        <v>232.05</v>
      </c>
      <c r="BE287">
        <v>99.7</v>
      </c>
      <c r="BF287">
        <v>83.12</v>
      </c>
      <c r="BG287">
        <v>81.760000000000005</v>
      </c>
      <c r="BH287">
        <v>708.05</v>
      </c>
      <c r="BI287">
        <v>82.43</v>
      </c>
      <c r="BJ287">
        <v>853.44</v>
      </c>
      <c r="BK287">
        <v>117.64</v>
      </c>
      <c r="BL287">
        <v>3830</v>
      </c>
      <c r="BM287">
        <v>3061.8</v>
      </c>
      <c r="BN287">
        <v>638.4</v>
      </c>
      <c r="BO287">
        <v>303.63</v>
      </c>
      <c r="BP287">
        <v>830.38</v>
      </c>
      <c r="BQ287">
        <v>99.74</v>
      </c>
      <c r="BR287">
        <v>50.31</v>
      </c>
      <c r="BS287">
        <v>2078017</v>
      </c>
      <c r="BT287">
        <v>21462.7</v>
      </c>
      <c r="BU287" s="9" t="str">
        <f>WSP[[#This Row],[Tier]]&amp;" - "&amp;DOLLAR(WSP[[#This Row],[United States]],2)&amp;" USD"</f>
        <v>285 - $99.74 USD</v>
      </c>
    </row>
    <row r="288" spans="1:73" x14ac:dyDescent="0.25">
      <c r="A288">
        <v>286</v>
      </c>
      <c r="B288">
        <v>100.09</v>
      </c>
      <c r="C288">
        <v>7607.6</v>
      </c>
      <c r="D288">
        <v>674.8</v>
      </c>
      <c r="E288">
        <v>130.1</v>
      </c>
      <c r="F288">
        <v>83.41</v>
      </c>
      <c r="G288">
        <v>8729</v>
      </c>
      <c r="H288">
        <v>82.72</v>
      </c>
      <c r="I288">
        <v>179.33</v>
      </c>
      <c r="J288">
        <v>125.13</v>
      </c>
      <c r="K288">
        <v>100.09</v>
      </c>
      <c r="L288">
        <v>56980</v>
      </c>
      <c r="M288">
        <v>393.24</v>
      </c>
      <c r="N288">
        <v>170030</v>
      </c>
      <c r="O288">
        <v>50050</v>
      </c>
      <c r="P288">
        <v>480.48</v>
      </c>
      <c r="Q288">
        <v>84.82</v>
      </c>
      <c r="R288">
        <v>1653.97</v>
      </c>
      <c r="S288">
        <v>481.6</v>
      </c>
      <c r="T288">
        <v>633.15</v>
      </c>
      <c r="U288">
        <v>83.41</v>
      </c>
      <c r="V288">
        <v>80.72</v>
      </c>
      <c r="W288">
        <v>83.41</v>
      </c>
      <c r="X288">
        <v>84.11</v>
      </c>
      <c r="Y288">
        <v>81.38</v>
      </c>
      <c r="Z288">
        <v>1055.5999999999999</v>
      </c>
      <c r="AA288">
        <v>15758.27</v>
      </c>
      <c r="AB288">
        <v>13012</v>
      </c>
      <c r="AC288">
        <v>3052</v>
      </c>
      <c r="AD288">
        <v>980000</v>
      </c>
      <c r="AE288">
        <v>81.38</v>
      </c>
      <c r="AF288">
        <v>479.5</v>
      </c>
      <c r="AG288">
        <v>82.04</v>
      </c>
      <c r="AH288">
        <v>10010</v>
      </c>
      <c r="AI288">
        <v>14944.3</v>
      </c>
      <c r="AJ288">
        <v>89664</v>
      </c>
      <c r="AK288">
        <v>82.72</v>
      </c>
      <c r="AL288">
        <v>117.96</v>
      </c>
      <c r="AM288">
        <v>82.72</v>
      </c>
      <c r="AN288">
        <v>85.55</v>
      </c>
      <c r="AO288">
        <v>307</v>
      </c>
      <c r="AP288">
        <v>84.82</v>
      </c>
      <c r="AQ288">
        <v>29854.3</v>
      </c>
      <c r="AR288">
        <v>1365.7</v>
      </c>
      <c r="AS288">
        <v>82.72</v>
      </c>
      <c r="AT288">
        <v>114.07</v>
      </c>
      <c r="AU288">
        <v>567.84</v>
      </c>
      <c r="AV288">
        <v>9438.7999999999993</v>
      </c>
      <c r="AW288">
        <v>270.27</v>
      </c>
      <c r="AX288">
        <v>4143.3</v>
      </c>
      <c r="AY288">
        <v>219.67</v>
      </c>
      <c r="AZ288">
        <v>81.38</v>
      </c>
      <c r="BA288">
        <v>361.76</v>
      </c>
      <c r="BB288">
        <v>289.48</v>
      </c>
      <c r="BC288">
        <v>4073.3</v>
      </c>
      <c r="BD288">
        <v>232.4</v>
      </c>
      <c r="BE288">
        <v>100.03</v>
      </c>
      <c r="BF288">
        <v>83.41</v>
      </c>
      <c r="BG288">
        <v>82.04</v>
      </c>
      <c r="BH288">
        <v>709.8</v>
      </c>
      <c r="BI288">
        <v>82.72</v>
      </c>
      <c r="BJ288">
        <v>856.24</v>
      </c>
      <c r="BK288">
        <v>117.96</v>
      </c>
      <c r="BL288">
        <v>3845</v>
      </c>
      <c r="BM288">
        <v>3072.3</v>
      </c>
      <c r="BN288">
        <v>640.64</v>
      </c>
      <c r="BO288">
        <v>304.85000000000002</v>
      </c>
      <c r="BP288">
        <v>833.35</v>
      </c>
      <c r="BQ288">
        <v>100.09</v>
      </c>
      <c r="BR288">
        <v>50.45</v>
      </c>
      <c r="BS288">
        <v>2085308</v>
      </c>
      <c r="BT288">
        <v>21538.02</v>
      </c>
      <c r="BU288" s="9" t="str">
        <f>WSP[[#This Row],[Tier]]&amp;" - "&amp;DOLLAR(WSP[[#This Row],[United States]],2)&amp;" USD"</f>
        <v>286 - $100.09 USD</v>
      </c>
    </row>
    <row r="289" spans="1:73" x14ac:dyDescent="0.25">
      <c r="A289">
        <v>287</v>
      </c>
      <c r="B289">
        <v>100.44</v>
      </c>
      <c r="C289">
        <v>7634.2</v>
      </c>
      <c r="D289">
        <v>676.55</v>
      </c>
      <c r="E289">
        <v>130.58000000000001</v>
      </c>
      <c r="F289">
        <v>83.7</v>
      </c>
      <c r="G289">
        <v>8760.5</v>
      </c>
      <c r="H289">
        <v>83.01</v>
      </c>
      <c r="I289">
        <v>179.96</v>
      </c>
      <c r="J289">
        <v>125.56</v>
      </c>
      <c r="K289">
        <v>100.44</v>
      </c>
      <c r="L289">
        <v>57155</v>
      </c>
      <c r="M289">
        <v>394.61</v>
      </c>
      <c r="N289">
        <v>170380</v>
      </c>
      <c r="O289">
        <v>50225</v>
      </c>
      <c r="P289">
        <v>482.16</v>
      </c>
      <c r="Q289">
        <v>85.12</v>
      </c>
      <c r="R289">
        <v>1659.75</v>
      </c>
      <c r="S289">
        <v>483</v>
      </c>
      <c r="T289">
        <v>635.42999999999995</v>
      </c>
      <c r="U289">
        <v>83.7</v>
      </c>
      <c r="V289">
        <v>81</v>
      </c>
      <c r="W289">
        <v>83.7</v>
      </c>
      <c r="X289">
        <v>84.41</v>
      </c>
      <c r="Y289">
        <v>81.66</v>
      </c>
      <c r="Z289">
        <v>1060.1500000000001</v>
      </c>
      <c r="AA289">
        <v>15813.39</v>
      </c>
      <c r="AB289">
        <v>13058</v>
      </c>
      <c r="AC289">
        <v>3059</v>
      </c>
      <c r="AD289">
        <v>983500</v>
      </c>
      <c r="AE289">
        <v>81.66</v>
      </c>
      <c r="AF289">
        <v>481.25</v>
      </c>
      <c r="AG289">
        <v>82.33</v>
      </c>
      <c r="AH289">
        <v>10066</v>
      </c>
      <c r="AI289">
        <v>14996.8</v>
      </c>
      <c r="AJ289">
        <v>89982</v>
      </c>
      <c r="AK289">
        <v>83.01</v>
      </c>
      <c r="AL289">
        <v>118.29</v>
      </c>
      <c r="AM289">
        <v>83.01</v>
      </c>
      <c r="AN289">
        <v>85.85</v>
      </c>
      <c r="AO289">
        <v>308</v>
      </c>
      <c r="AP289">
        <v>85.12</v>
      </c>
      <c r="AQ289">
        <v>29959.3</v>
      </c>
      <c r="AR289">
        <v>1370.6</v>
      </c>
      <c r="AS289">
        <v>83.01</v>
      </c>
      <c r="AT289">
        <v>114.42</v>
      </c>
      <c r="AU289">
        <v>569.24</v>
      </c>
      <c r="AV289">
        <v>9472.0499999999993</v>
      </c>
      <c r="AW289">
        <v>271.22000000000003</v>
      </c>
      <c r="AX289">
        <v>4157.3</v>
      </c>
      <c r="AY289">
        <v>220.24</v>
      </c>
      <c r="AZ289">
        <v>81.66</v>
      </c>
      <c r="BA289">
        <v>363.02</v>
      </c>
      <c r="BB289">
        <v>290.5</v>
      </c>
      <c r="BC289">
        <v>4087.3</v>
      </c>
      <c r="BD289">
        <v>232.75</v>
      </c>
      <c r="BE289">
        <v>100.36</v>
      </c>
      <c r="BF289">
        <v>83.7</v>
      </c>
      <c r="BG289">
        <v>82.33</v>
      </c>
      <c r="BH289">
        <v>711.55</v>
      </c>
      <c r="BI289">
        <v>83.01</v>
      </c>
      <c r="BJ289">
        <v>859.04</v>
      </c>
      <c r="BK289">
        <v>118.29</v>
      </c>
      <c r="BL289">
        <v>3861</v>
      </c>
      <c r="BM289">
        <v>3082.8</v>
      </c>
      <c r="BN289">
        <v>642.88</v>
      </c>
      <c r="BO289">
        <v>306.08</v>
      </c>
      <c r="BP289">
        <v>836.33</v>
      </c>
      <c r="BQ289">
        <v>100.44</v>
      </c>
      <c r="BR289">
        <v>50.6</v>
      </c>
      <c r="BS289">
        <v>2092600</v>
      </c>
      <c r="BT289">
        <v>21613.34</v>
      </c>
      <c r="BU289" s="9" t="str">
        <f>WSP[[#This Row],[Tier]]&amp;" - "&amp;DOLLAR(WSP[[#This Row],[United States]],2)&amp;" USD"</f>
        <v>287 - $100.44 USD</v>
      </c>
    </row>
    <row r="290" spans="1:73" x14ac:dyDescent="0.25">
      <c r="A290">
        <v>288</v>
      </c>
      <c r="B290">
        <v>100.79</v>
      </c>
      <c r="C290">
        <v>7660.8</v>
      </c>
      <c r="D290">
        <v>678.3</v>
      </c>
      <c r="E290">
        <v>131.06</v>
      </c>
      <c r="F290">
        <v>83.99</v>
      </c>
      <c r="G290">
        <v>8792</v>
      </c>
      <c r="H290">
        <v>83.3</v>
      </c>
      <c r="I290">
        <v>180.58</v>
      </c>
      <c r="J290">
        <v>126</v>
      </c>
      <c r="K290">
        <v>100.79</v>
      </c>
      <c r="L290">
        <v>57330</v>
      </c>
      <c r="M290">
        <v>395.99</v>
      </c>
      <c r="N290">
        <v>170730</v>
      </c>
      <c r="O290">
        <v>50400</v>
      </c>
      <c r="P290">
        <v>483.84</v>
      </c>
      <c r="Q290">
        <v>85.42</v>
      </c>
      <c r="R290">
        <v>1665.54</v>
      </c>
      <c r="S290">
        <v>484.4</v>
      </c>
      <c r="T290">
        <v>637.70000000000005</v>
      </c>
      <c r="U290">
        <v>83.99</v>
      </c>
      <c r="V290">
        <v>81.28</v>
      </c>
      <c r="W290">
        <v>83.99</v>
      </c>
      <c r="X290">
        <v>84.7</v>
      </c>
      <c r="Y290">
        <v>81.95</v>
      </c>
      <c r="Z290">
        <v>1064.7</v>
      </c>
      <c r="AA290">
        <v>15868.5</v>
      </c>
      <c r="AB290">
        <v>13103</v>
      </c>
      <c r="AC290">
        <v>3066</v>
      </c>
      <c r="AD290">
        <v>987000</v>
      </c>
      <c r="AE290">
        <v>81.95</v>
      </c>
      <c r="AF290">
        <v>483</v>
      </c>
      <c r="AG290">
        <v>82.62</v>
      </c>
      <c r="AH290">
        <v>10080</v>
      </c>
      <c r="AI290">
        <v>15049.3</v>
      </c>
      <c r="AJ290">
        <v>90300</v>
      </c>
      <c r="AK290">
        <v>83.3</v>
      </c>
      <c r="AL290">
        <v>118.61</v>
      </c>
      <c r="AM290">
        <v>83.3</v>
      </c>
      <c r="AN290">
        <v>86.15</v>
      </c>
      <c r="AO290">
        <v>309</v>
      </c>
      <c r="AP290">
        <v>85.42</v>
      </c>
      <c r="AQ290">
        <v>30064.3</v>
      </c>
      <c r="AR290">
        <v>1375.5</v>
      </c>
      <c r="AS290">
        <v>83.3</v>
      </c>
      <c r="AT290">
        <v>114.77</v>
      </c>
      <c r="AU290">
        <v>570.64</v>
      </c>
      <c r="AV290">
        <v>9505.2999999999993</v>
      </c>
      <c r="AW290">
        <v>272.16000000000003</v>
      </c>
      <c r="AX290">
        <v>4171.3</v>
      </c>
      <c r="AY290">
        <v>220.81</v>
      </c>
      <c r="AZ290">
        <v>81.95</v>
      </c>
      <c r="BA290">
        <v>364.28</v>
      </c>
      <c r="BB290">
        <v>291.52</v>
      </c>
      <c r="BC290">
        <v>4101.3</v>
      </c>
      <c r="BD290">
        <v>233.1</v>
      </c>
      <c r="BE290">
        <v>100.68</v>
      </c>
      <c r="BF290">
        <v>83.99</v>
      </c>
      <c r="BG290">
        <v>82.62</v>
      </c>
      <c r="BH290">
        <v>713.3</v>
      </c>
      <c r="BI290">
        <v>83.3</v>
      </c>
      <c r="BJ290">
        <v>861.84</v>
      </c>
      <c r="BK290">
        <v>118.61</v>
      </c>
      <c r="BL290">
        <v>3876</v>
      </c>
      <c r="BM290">
        <v>3093.3</v>
      </c>
      <c r="BN290">
        <v>645.12</v>
      </c>
      <c r="BO290">
        <v>307.3</v>
      </c>
      <c r="BP290">
        <v>839.3</v>
      </c>
      <c r="BQ290">
        <v>100.79</v>
      </c>
      <c r="BR290">
        <v>50.74</v>
      </c>
      <c r="BS290">
        <v>2099892</v>
      </c>
      <c r="BT290">
        <v>21688.66</v>
      </c>
      <c r="BU290" s="9" t="str">
        <f>WSP[[#This Row],[Tier]]&amp;" - "&amp;DOLLAR(WSP[[#This Row],[United States]],2)&amp;" USD"</f>
        <v>288 - $100.79 USD</v>
      </c>
    </row>
    <row r="291" spans="1:73" x14ac:dyDescent="0.25">
      <c r="A291">
        <v>289</v>
      </c>
      <c r="B291">
        <v>101.14</v>
      </c>
      <c r="C291">
        <v>7687.4</v>
      </c>
      <c r="D291">
        <v>680.05</v>
      </c>
      <c r="E291">
        <v>131.54</v>
      </c>
      <c r="F291">
        <v>84.29</v>
      </c>
      <c r="G291">
        <v>8823.5</v>
      </c>
      <c r="H291">
        <v>83.59</v>
      </c>
      <c r="I291">
        <v>181.21</v>
      </c>
      <c r="J291">
        <v>126.44</v>
      </c>
      <c r="K291">
        <v>101.14</v>
      </c>
      <c r="L291">
        <v>57505</v>
      </c>
      <c r="M291">
        <v>397.37</v>
      </c>
      <c r="N291">
        <v>171080</v>
      </c>
      <c r="O291">
        <v>50575</v>
      </c>
      <c r="P291">
        <v>485.52</v>
      </c>
      <c r="Q291">
        <v>85.71</v>
      </c>
      <c r="R291">
        <v>1671.32</v>
      </c>
      <c r="S291">
        <v>485.8</v>
      </c>
      <c r="T291">
        <v>639.98</v>
      </c>
      <c r="U291">
        <v>84.29</v>
      </c>
      <c r="V291">
        <v>81.569999999999993</v>
      </c>
      <c r="W291">
        <v>84.29</v>
      </c>
      <c r="X291">
        <v>84.99</v>
      </c>
      <c r="Y291">
        <v>82.23</v>
      </c>
      <c r="Z291">
        <v>1069.25</v>
      </c>
      <c r="AA291">
        <v>15923.62</v>
      </c>
      <c r="AB291">
        <v>13149</v>
      </c>
      <c r="AC291">
        <v>3073</v>
      </c>
      <c r="AD291">
        <v>990500</v>
      </c>
      <c r="AE291">
        <v>82.23</v>
      </c>
      <c r="AF291">
        <v>484.75</v>
      </c>
      <c r="AG291">
        <v>82.9</v>
      </c>
      <c r="AH291">
        <v>10136</v>
      </c>
      <c r="AI291">
        <v>15101.8</v>
      </c>
      <c r="AJ291">
        <v>90618</v>
      </c>
      <c r="AK291">
        <v>83.59</v>
      </c>
      <c r="AL291">
        <v>118.94</v>
      </c>
      <c r="AM291">
        <v>83.59</v>
      </c>
      <c r="AN291">
        <v>86.45</v>
      </c>
      <c r="AO291">
        <v>310</v>
      </c>
      <c r="AP291">
        <v>85.71</v>
      </c>
      <c r="AQ291">
        <v>30169.3</v>
      </c>
      <c r="AR291">
        <v>1380.4</v>
      </c>
      <c r="AS291">
        <v>83.59</v>
      </c>
      <c r="AT291">
        <v>115.12</v>
      </c>
      <c r="AU291">
        <v>572.04</v>
      </c>
      <c r="AV291">
        <v>9538.5499999999993</v>
      </c>
      <c r="AW291">
        <v>273.11</v>
      </c>
      <c r="AX291">
        <v>4185.3</v>
      </c>
      <c r="AY291">
        <v>221.38</v>
      </c>
      <c r="AZ291">
        <v>82.23</v>
      </c>
      <c r="BA291">
        <v>365.54</v>
      </c>
      <c r="BB291">
        <v>292.52999999999997</v>
      </c>
      <c r="BC291">
        <v>4115.3</v>
      </c>
      <c r="BD291">
        <v>233.45</v>
      </c>
      <c r="BE291">
        <v>101.01</v>
      </c>
      <c r="BF291">
        <v>84.29</v>
      </c>
      <c r="BG291">
        <v>82.9</v>
      </c>
      <c r="BH291">
        <v>715.05</v>
      </c>
      <c r="BI291">
        <v>83.59</v>
      </c>
      <c r="BJ291">
        <v>864.64</v>
      </c>
      <c r="BK291">
        <v>118.94</v>
      </c>
      <c r="BL291">
        <v>3891</v>
      </c>
      <c r="BM291">
        <v>3103.8</v>
      </c>
      <c r="BN291">
        <v>647.36</v>
      </c>
      <c r="BO291">
        <v>308.52999999999997</v>
      </c>
      <c r="BP291">
        <v>842.28</v>
      </c>
      <c r="BQ291">
        <v>101.14</v>
      </c>
      <c r="BR291">
        <v>50.89</v>
      </c>
      <c r="BS291">
        <v>2107184</v>
      </c>
      <c r="BT291">
        <v>21763.98</v>
      </c>
      <c r="BU291" s="9" t="str">
        <f>WSP[[#This Row],[Tier]]&amp;" - "&amp;DOLLAR(WSP[[#This Row],[United States]],2)&amp;" USD"</f>
        <v>289 - $101.14 USD</v>
      </c>
    </row>
    <row r="292" spans="1:73" x14ac:dyDescent="0.25">
      <c r="A292">
        <v>290</v>
      </c>
      <c r="B292">
        <v>101.49</v>
      </c>
      <c r="C292">
        <v>7714</v>
      </c>
      <c r="D292">
        <v>681.8</v>
      </c>
      <c r="E292">
        <v>132.01</v>
      </c>
      <c r="F292">
        <v>84.58</v>
      </c>
      <c r="G292">
        <v>8855</v>
      </c>
      <c r="H292">
        <v>83.88</v>
      </c>
      <c r="I292">
        <v>181.84</v>
      </c>
      <c r="J292">
        <v>126.88</v>
      </c>
      <c r="K292">
        <v>101.49</v>
      </c>
      <c r="L292">
        <v>57680</v>
      </c>
      <c r="M292">
        <v>398.75</v>
      </c>
      <c r="N292">
        <v>171430</v>
      </c>
      <c r="O292">
        <v>50750</v>
      </c>
      <c r="P292">
        <v>487.2</v>
      </c>
      <c r="Q292">
        <v>86.01</v>
      </c>
      <c r="R292">
        <v>1677.11</v>
      </c>
      <c r="S292">
        <v>487.2</v>
      </c>
      <c r="T292">
        <v>642.25</v>
      </c>
      <c r="U292">
        <v>84.58</v>
      </c>
      <c r="V292">
        <v>81.849999999999994</v>
      </c>
      <c r="W292">
        <v>84.58</v>
      </c>
      <c r="X292">
        <v>85.29</v>
      </c>
      <c r="Y292">
        <v>82.51</v>
      </c>
      <c r="Z292">
        <v>1073.8</v>
      </c>
      <c r="AA292">
        <v>15978.74</v>
      </c>
      <c r="AB292">
        <v>13194</v>
      </c>
      <c r="AC292">
        <v>3080</v>
      </c>
      <c r="AD292">
        <v>994000</v>
      </c>
      <c r="AE292">
        <v>82.51</v>
      </c>
      <c r="AF292">
        <v>486.5</v>
      </c>
      <c r="AG292">
        <v>83.19</v>
      </c>
      <c r="AH292">
        <v>10150</v>
      </c>
      <c r="AI292">
        <v>15154.3</v>
      </c>
      <c r="AJ292">
        <v>90936</v>
      </c>
      <c r="AK292">
        <v>83.88</v>
      </c>
      <c r="AL292">
        <v>119.26</v>
      </c>
      <c r="AM292">
        <v>83.88</v>
      </c>
      <c r="AN292">
        <v>86.75</v>
      </c>
      <c r="AO292">
        <v>312</v>
      </c>
      <c r="AP292">
        <v>86.01</v>
      </c>
      <c r="AQ292">
        <v>30274.3</v>
      </c>
      <c r="AR292">
        <v>1385.3</v>
      </c>
      <c r="AS292">
        <v>83.88</v>
      </c>
      <c r="AT292">
        <v>115.47</v>
      </c>
      <c r="AU292">
        <v>573.44000000000005</v>
      </c>
      <c r="AV292">
        <v>9571.7999999999993</v>
      </c>
      <c r="AW292">
        <v>274.05</v>
      </c>
      <c r="AX292">
        <v>4199.3</v>
      </c>
      <c r="AY292">
        <v>221.95</v>
      </c>
      <c r="AZ292">
        <v>82.51</v>
      </c>
      <c r="BA292">
        <v>366.8</v>
      </c>
      <c r="BB292">
        <v>293.55</v>
      </c>
      <c r="BC292">
        <v>4129.3</v>
      </c>
      <c r="BD292">
        <v>233.8</v>
      </c>
      <c r="BE292">
        <v>101.34</v>
      </c>
      <c r="BF292">
        <v>84.58</v>
      </c>
      <c r="BG292">
        <v>83.19</v>
      </c>
      <c r="BH292">
        <v>716.8</v>
      </c>
      <c r="BI292">
        <v>83.88</v>
      </c>
      <c r="BJ292">
        <v>867.44</v>
      </c>
      <c r="BK292">
        <v>119.26</v>
      </c>
      <c r="BL292">
        <v>3907</v>
      </c>
      <c r="BM292">
        <v>3114.3</v>
      </c>
      <c r="BN292">
        <v>649.6</v>
      </c>
      <c r="BO292">
        <v>309.75</v>
      </c>
      <c r="BP292">
        <v>845.25</v>
      </c>
      <c r="BQ292">
        <v>101.49</v>
      </c>
      <c r="BR292">
        <v>51.04</v>
      </c>
      <c r="BS292">
        <v>2114476</v>
      </c>
      <c r="BT292">
        <v>21839.3</v>
      </c>
      <c r="BU292" s="9" t="str">
        <f>WSP[[#This Row],[Tier]]&amp;" - "&amp;DOLLAR(WSP[[#This Row],[United States]],2)&amp;" USD"</f>
        <v>290 - $101.49 USD</v>
      </c>
    </row>
    <row r="293" spans="1:73" x14ac:dyDescent="0.25">
      <c r="A293">
        <v>291</v>
      </c>
      <c r="B293">
        <v>101.84</v>
      </c>
      <c r="C293">
        <v>7740.6</v>
      </c>
      <c r="D293">
        <v>683.55</v>
      </c>
      <c r="E293">
        <v>132.49</v>
      </c>
      <c r="F293">
        <v>84.87</v>
      </c>
      <c r="G293">
        <v>8886.5</v>
      </c>
      <c r="H293">
        <v>84.17</v>
      </c>
      <c r="I293">
        <v>182.47</v>
      </c>
      <c r="J293">
        <v>127.31</v>
      </c>
      <c r="K293">
        <v>101.84</v>
      </c>
      <c r="L293">
        <v>57855</v>
      </c>
      <c r="M293">
        <v>400.12</v>
      </c>
      <c r="N293">
        <v>171780</v>
      </c>
      <c r="O293">
        <v>50925</v>
      </c>
      <c r="P293">
        <v>488.88</v>
      </c>
      <c r="Q293">
        <v>86.31</v>
      </c>
      <c r="R293">
        <v>1682.89</v>
      </c>
      <c r="S293">
        <v>488.6</v>
      </c>
      <c r="T293">
        <v>644.53</v>
      </c>
      <c r="U293">
        <v>84.87</v>
      </c>
      <c r="V293">
        <v>82.13</v>
      </c>
      <c r="W293">
        <v>84.87</v>
      </c>
      <c r="X293">
        <v>85.58</v>
      </c>
      <c r="Y293">
        <v>82.8</v>
      </c>
      <c r="Z293">
        <v>1078.3499999999999</v>
      </c>
      <c r="AA293">
        <v>16033.86</v>
      </c>
      <c r="AB293">
        <v>13240</v>
      </c>
      <c r="AC293">
        <v>3087</v>
      </c>
      <c r="AD293">
        <v>997500</v>
      </c>
      <c r="AE293">
        <v>82.8</v>
      </c>
      <c r="AF293">
        <v>488.25</v>
      </c>
      <c r="AG293">
        <v>83.48</v>
      </c>
      <c r="AH293">
        <v>10206</v>
      </c>
      <c r="AI293">
        <v>15206.8</v>
      </c>
      <c r="AJ293">
        <v>91255</v>
      </c>
      <c r="AK293">
        <v>84.17</v>
      </c>
      <c r="AL293">
        <v>119.58</v>
      </c>
      <c r="AM293">
        <v>84.17</v>
      </c>
      <c r="AN293">
        <v>87.05</v>
      </c>
      <c r="AO293">
        <v>313</v>
      </c>
      <c r="AP293">
        <v>86.31</v>
      </c>
      <c r="AQ293">
        <v>30379.3</v>
      </c>
      <c r="AR293">
        <v>1390.2</v>
      </c>
      <c r="AS293">
        <v>84.17</v>
      </c>
      <c r="AT293">
        <v>115.82</v>
      </c>
      <c r="AU293">
        <v>574.84</v>
      </c>
      <c r="AV293">
        <v>9605.0499999999993</v>
      </c>
      <c r="AW293">
        <v>275</v>
      </c>
      <c r="AX293">
        <v>4213.3</v>
      </c>
      <c r="AY293">
        <v>222.51</v>
      </c>
      <c r="AZ293">
        <v>82.8</v>
      </c>
      <c r="BA293">
        <v>368.06</v>
      </c>
      <c r="BB293">
        <v>294.56</v>
      </c>
      <c r="BC293">
        <v>4143.3</v>
      </c>
      <c r="BD293">
        <v>234.15</v>
      </c>
      <c r="BE293">
        <v>101.66</v>
      </c>
      <c r="BF293">
        <v>84.87</v>
      </c>
      <c r="BG293">
        <v>83.48</v>
      </c>
      <c r="BH293">
        <v>718.55</v>
      </c>
      <c r="BI293">
        <v>84.17</v>
      </c>
      <c r="BJ293">
        <v>870.24</v>
      </c>
      <c r="BK293">
        <v>119.58</v>
      </c>
      <c r="BL293">
        <v>3922</v>
      </c>
      <c r="BM293">
        <v>3124.8</v>
      </c>
      <c r="BN293">
        <v>651.84</v>
      </c>
      <c r="BO293">
        <v>310.98</v>
      </c>
      <c r="BP293">
        <v>848.23</v>
      </c>
      <c r="BQ293">
        <v>101.84</v>
      </c>
      <c r="BR293">
        <v>51.18</v>
      </c>
      <c r="BS293">
        <v>2121768</v>
      </c>
      <c r="BT293">
        <v>21914.62</v>
      </c>
      <c r="BU293" s="9" t="str">
        <f>WSP[[#This Row],[Tier]]&amp;" - "&amp;DOLLAR(WSP[[#This Row],[United States]],2)&amp;" USD"</f>
        <v>291 - $101.84 USD</v>
      </c>
    </row>
    <row r="294" spans="1:73" x14ac:dyDescent="0.25">
      <c r="A294">
        <v>292</v>
      </c>
      <c r="B294">
        <v>102.19</v>
      </c>
      <c r="C294">
        <v>7767.2</v>
      </c>
      <c r="D294">
        <v>685.3</v>
      </c>
      <c r="E294">
        <v>132.97</v>
      </c>
      <c r="F294">
        <v>85.16</v>
      </c>
      <c r="G294">
        <v>8918</v>
      </c>
      <c r="H294">
        <v>84.46</v>
      </c>
      <c r="I294">
        <v>183.1</v>
      </c>
      <c r="J294">
        <v>127.75</v>
      </c>
      <c r="K294">
        <v>102.19</v>
      </c>
      <c r="L294">
        <v>58030</v>
      </c>
      <c r="M294">
        <v>401.5</v>
      </c>
      <c r="N294">
        <v>172130</v>
      </c>
      <c r="O294">
        <v>51100</v>
      </c>
      <c r="P294">
        <v>490.56</v>
      </c>
      <c r="Q294">
        <v>86.6</v>
      </c>
      <c r="R294">
        <v>1688.68</v>
      </c>
      <c r="S294">
        <v>490</v>
      </c>
      <c r="T294">
        <v>646.79999999999995</v>
      </c>
      <c r="U294">
        <v>85.16</v>
      </c>
      <c r="V294">
        <v>82.41</v>
      </c>
      <c r="W294">
        <v>85.16</v>
      </c>
      <c r="X294">
        <v>85.88</v>
      </c>
      <c r="Y294">
        <v>83.08</v>
      </c>
      <c r="Z294">
        <v>1082.9000000000001</v>
      </c>
      <c r="AA294">
        <v>16088.98</v>
      </c>
      <c r="AB294">
        <v>13285</v>
      </c>
      <c r="AC294">
        <v>3094</v>
      </c>
      <c r="AD294">
        <v>1001000</v>
      </c>
      <c r="AE294">
        <v>83.08</v>
      </c>
      <c r="AF294">
        <v>490</v>
      </c>
      <c r="AG294">
        <v>83.76</v>
      </c>
      <c r="AH294">
        <v>10220</v>
      </c>
      <c r="AI294">
        <v>15259.3</v>
      </c>
      <c r="AJ294">
        <v>91573</v>
      </c>
      <c r="AK294">
        <v>84.46</v>
      </c>
      <c r="AL294">
        <v>119.91</v>
      </c>
      <c r="AM294">
        <v>84.46</v>
      </c>
      <c r="AN294">
        <v>87.34</v>
      </c>
      <c r="AO294">
        <v>314</v>
      </c>
      <c r="AP294">
        <v>86.6</v>
      </c>
      <c r="AQ294">
        <v>30484.3</v>
      </c>
      <c r="AR294">
        <v>1395.1</v>
      </c>
      <c r="AS294">
        <v>84.46</v>
      </c>
      <c r="AT294">
        <v>116.17</v>
      </c>
      <c r="AU294">
        <v>576.24</v>
      </c>
      <c r="AV294">
        <v>9638.2999999999993</v>
      </c>
      <c r="AW294">
        <v>275.94</v>
      </c>
      <c r="AX294">
        <v>4227.3</v>
      </c>
      <c r="AY294">
        <v>223.08</v>
      </c>
      <c r="AZ294">
        <v>83.08</v>
      </c>
      <c r="BA294">
        <v>369.32</v>
      </c>
      <c r="BB294">
        <v>295.58</v>
      </c>
      <c r="BC294">
        <v>4157.3</v>
      </c>
      <c r="BD294">
        <v>234.5</v>
      </c>
      <c r="BE294">
        <v>101.99</v>
      </c>
      <c r="BF294">
        <v>85.16</v>
      </c>
      <c r="BG294">
        <v>83.76</v>
      </c>
      <c r="BH294">
        <v>720.3</v>
      </c>
      <c r="BI294">
        <v>84.46</v>
      </c>
      <c r="BJ294">
        <v>873.04</v>
      </c>
      <c r="BK294">
        <v>119.91</v>
      </c>
      <c r="BL294">
        <v>3937</v>
      </c>
      <c r="BM294">
        <v>3135.3</v>
      </c>
      <c r="BN294">
        <v>654.08000000000004</v>
      </c>
      <c r="BO294">
        <v>312.2</v>
      </c>
      <c r="BP294">
        <v>851.2</v>
      </c>
      <c r="BQ294">
        <v>102.19</v>
      </c>
      <c r="BR294">
        <v>51.33</v>
      </c>
      <c r="BS294">
        <v>2129060</v>
      </c>
      <c r="BT294">
        <v>21989.94</v>
      </c>
      <c r="BU294" s="9" t="str">
        <f>WSP[[#This Row],[Tier]]&amp;" - "&amp;DOLLAR(WSP[[#This Row],[United States]],2)&amp;" USD"</f>
        <v>292 - $102.19 USD</v>
      </c>
    </row>
    <row r="295" spans="1:73" x14ac:dyDescent="0.25">
      <c r="A295">
        <v>293</v>
      </c>
      <c r="B295">
        <v>102.54</v>
      </c>
      <c r="C295">
        <v>7793.8</v>
      </c>
      <c r="D295">
        <v>687.05</v>
      </c>
      <c r="E295">
        <v>133.44999999999999</v>
      </c>
      <c r="F295">
        <v>85.45</v>
      </c>
      <c r="G295">
        <v>8949.5</v>
      </c>
      <c r="H295">
        <v>84.75</v>
      </c>
      <c r="I295">
        <v>183.73</v>
      </c>
      <c r="J295">
        <v>128.19</v>
      </c>
      <c r="K295">
        <v>102.54</v>
      </c>
      <c r="L295">
        <v>58205</v>
      </c>
      <c r="M295">
        <v>402.88</v>
      </c>
      <c r="N295">
        <v>172480</v>
      </c>
      <c r="O295">
        <v>51275</v>
      </c>
      <c r="P295">
        <v>492.24</v>
      </c>
      <c r="Q295">
        <v>86.9</v>
      </c>
      <c r="R295">
        <v>1694.46</v>
      </c>
      <c r="S295">
        <v>491.4</v>
      </c>
      <c r="T295">
        <v>649.08000000000004</v>
      </c>
      <c r="U295">
        <v>85.45</v>
      </c>
      <c r="V295">
        <v>82.7</v>
      </c>
      <c r="W295">
        <v>85.45</v>
      </c>
      <c r="X295">
        <v>86.17</v>
      </c>
      <c r="Y295">
        <v>83.37</v>
      </c>
      <c r="Z295">
        <v>1087.45</v>
      </c>
      <c r="AA295">
        <v>16144.09</v>
      </c>
      <c r="AB295">
        <v>13331</v>
      </c>
      <c r="AC295">
        <v>3101</v>
      </c>
      <c r="AD295">
        <v>1004500</v>
      </c>
      <c r="AE295">
        <v>83.37</v>
      </c>
      <c r="AF295">
        <v>491.75</v>
      </c>
      <c r="AG295">
        <v>84.05</v>
      </c>
      <c r="AH295">
        <v>10276</v>
      </c>
      <c r="AI295">
        <v>15311.8</v>
      </c>
      <c r="AJ295">
        <v>91891</v>
      </c>
      <c r="AK295">
        <v>84.75</v>
      </c>
      <c r="AL295">
        <v>120.23</v>
      </c>
      <c r="AM295">
        <v>84.75</v>
      </c>
      <c r="AN295">
        <v>87.64</v>
      </c>
      <c r="AO295">
        <v>315</v>
      </c>
      <c r="AP295">
        <v>86.9</v>
      </c>
      <c r="AQ295">
        <v>30589.3</v>
      </c>
      <c r="AR295">
        <v>1400</v>
      </c>
      <c r="AS295">
        <v>84.75</v>
      </c>
      <c r="AT295">
        <v>116.52</v>
      </c>
      <c r="AU295">
        <v>577.64</v>
      </c>
      <c r="AV295">
        <v>9671.5499999999993</v>
      </c>
      <c r="AW295">
        <v>276.89</v>
      </c>
      <c r="AX295">
        <v>4241.3</v>
      </c>
      <c r="AY295">
        <v>223.65</v>
      </c>
      <c r="AZ295">
        <v>83.37</v>
      </c>
      <c r="BA295">
        <v>370.58</v>
      </c>
      <c r="BB295">
        <v>296.60000000000002</v>
      </c>
      <c r="BC295">
        <v>4171.3</v>
      </c>
      <c r="BD295">
        <v>234.85</v>
      </c>
      <c r="BE295">
        <v>102.32</v>
      </c>
      <c r="BF295">
        <v>85.45</v>
      </c>
      <c r="BG295">
        <v>84.05</v>
      </c>
      <c r="BH295">
        <v>722.05</v>
      </c>
      <c r="BI295">
        <v>84.75</v>
      </c>
      <c r="BJ295">
        <v>875.84</v>
      </c>
      <c r="BK295">
        <v>120.23</v>
      </c>
      <c r="BL295">
        <v>3953</v>
      </c>
      <c r="BM295">
        <v>3145.8</v>
      </c>
      <c r="BN295">
        <v>656.32</v>
      </c>
      <c r="BO295">
        <v>313.43</v>
      </c>
      <c r="BP295">
        <v>854.18</v>
      </c>
      <c r="BQ295">
        <v>102.54</v>
      </c>
      <c r="BR295">
        <v>51.47</v>
      </c>
      <c r="BS295">
        <v>2136352</v>
      </c>
      <c r="BT295">
        <v>22065.26</v>
      </c>
      <c r="BU295" s="9" t="str">
        <f>WSP[[#This Row],[Tier]]&amp;" - "&amp;DOLLAR(WSP[[#This Row],[United States]],2)&amp;" USD"</f>
        <v>293 - $102.54 USD</v>
      </c>
    </row>
    <row r="296" spans="1:73" x14ac:dyDescent="0.25">
      <c r="A296">
        <v>294</v>
      </c>
      <c r="B296">
        <v>102.89</v>
      </c>
      <c r="C296">
        <v>7820.4</v>
      </c>
      <c r="D296">
        <v>688.8</v>
      </c>
      <c r="E296">
        <v>133.91999999999999</v>
      </c>
      <c r="F296">
        <v>85.74</v>
      </c>
      <c r="G296">
        <v>8981</v>
      </c>
      <c r="H296">
        <v>85.04</v>
      </c>
      <c r="I296">
        <v>184.36</v>
      </c>
      <c r="J296">
        <v>128.63</v>
      </c>
      <c r="K296">
        <v>102.89</v>
      </c>
      <c r="L296">
        <v>58380</v>
      </c>
      <c r="M296">
        <v>404.25</v>
      </c>
      <c r="N296">
        <v>172830</v>
      </c>
      <c r="O296">
        <v>51450</v>
      </c>
      <c r="P296">
        <v>493.92</v>
      </c>
      <c r="Q296">
        <v>87.2</v>
      </c>
      <c r="R296">
        <v>1700.25</v>
      </c>
      <c r="S296">
        <v>492.8</v>
      </c>
      <c r="T296">
        <v>651.35</v>
      </c>
      <c r="U296">
        <v>85.74</v>
      </c>
      <c r="V296">
        <v>82.98</v>
      </c>
      <c r="W296">
        <v>85.74</v>
      </c>
      <c r="X296">
        <v>86.46</v>
      </c>
      <c r="Y296">
        <v>83.65</v>
      </c>
      <c r="Z296">
        <v>1092</v>
      </c>
      <c r="AA296">
        <v>16199.21</v>
      </c>
      <c r="AB296">
        <v>13376</v>
      </c>
      <c r="AC296">
        <v>3108</v>
      </c>
      <c r="AD296">
        <v>1008000</v>
      </c>
      <c r="AE296">
        <v>83.65</v>
      </c>
      <c r="AF296">
        <v>493.5</v>
      </c>
      <c r="AG296">
        <v>84.34</v>
      </c>
      <c r="AH296">
        <v>10290</v>
      </c>
      <c r="AI296">
        <v>15364.3</v>
      </c>
      <c r="AJ296">
        <v>92209</v>
      </c>
      <c r="AK296">
        <v>85.04</v>
      </c>
      <c r="AL296">
        <v>120.56</v>
      </c>
      <c r="AM296">
        <v>85.04</v>
      </c>
      <c r="AN296">
        <v>87.94</v>
      </c>
      <c r="AO296">
        <v>316</v>
      </c>
      <c r="AP296">
        <v>87.2</v>
      </c>
      <c r="AQ296">
        <v>30694.3</v>
      </c>
      <c r="AR296">
        <v>1404.9</v>
      </c>
      <c r="AS296">
        <v>85.04</v>
      </c>
      <c r="AT296">
        <v>116.87</v>
      </c>
      <c r="AU296">
        <v>579.04</v>
      </c>
      <c r="AV296">
        <v>9704.7999999999993</v>
      </c>
      <c r="AW296">
        <v>277.83</v>
      </c>
      <c r="AX296">
        <v>4255.3</v>
      </c>
      <c r="AY296">
        <v>224.22</v>
      </c>
      <c r="AZ296">
        <v>83.65</v>
      </c>
      <c r="BA296">
        <v>371.84</v>
      </c>
      <c r="BB296">
        <v>297.61</v>
      </c>
      <c r="BC296">
        <v>4185.3</v>
      </c>
      <c r="BD296">
        <v>235.2</v>
      </c>
      <c r="BE296">
        <v>102.64</v>
      </c>
      <c r="BF296">
        <v>85.74</v>
      </c>
      <c r="BG296">
        <v>84.34</v>
      </c>
      <c r="BH296">
        <v>723.8</v>
      </c>
      <c r="BI296">
        <v>85.04</v>
      </c>
      <c r="BJ296">
        <v>878.64</v>
      </c>
      <c r="BK296">
        <v>120.56</v>
      </c>
      <c r="BL296">
        <v>3968</v>
      </c>
      <c r="BM296">
        <v>3156.3</v>
      </c>
      <c r="BN296">
        <v>658.56</v>
      </c>
      <c r="BO296">
        <v>314.64999999999998</v>
      </c>
      <c r="BP296">
        <v>857.15</v>
      </c>
      <c r="BQ296">
        <v>102.89</v>
      </c>
      <c r="BR296">
        <v>51.62</v>
      </c>
      <c r="BS296">
        <v>2143644</v>
      </c>
      <c r="BT296">
        <v>22140.58</v>
      </c>
      <c r="BU296" s="9" t="str">
        <f>WSP[[#This Row],[Tier]]&amp;" - "&amp;DOLLAR(WSP[[#This Row],[United States]],2)&amp;" USD"</f>
        <v>294 - $102.89 USD</v>
      </c>
    </row>
    <row r="297" spans="1:73" x14ac:dyDescent="0.25">
      <c r="A297">
        <v>295</v>
      </c>
      <c r="B297">
        <v>103.24</v>
      </c>
      <c r="C297">
        <v>7847</v>
      </c>
      <c r="D297">
        <v>690.55</v>
      </c>
      <c r="E297">
        <v>134.4</v>
      </c>
      <c r="F297">
        <v>86.04</v>
      </c>
      <c r="G297">
        <v>9012.5</v>
      </c>
      <c r="H297">
        <v>85.32</v>
      </c>
      <c r="I297">
        <v>184.99</v>
      </c>
      <c r="J297">
        <v>129.06</v>
      </c>
      <c r="K297">
        <v>103.24</v>
      </c>
      <c r="L297">
        <v>58555</v>
      </c>
      <c r="M297">
        <v>405.63</v>
      </c>
      <c r="N297">
        <v>173180</v>
      </c>
      <c r="O297">
        <v>51625</v>
      </c>
      <c r="P297">
        <v>495.6</v>
      </c>
      <c r="Q297">
        <v>87.49</v>
      </c>
      <c r="R297">
        <v>1706.03</v>
      </c>
      <c r="S297">
        <v>494.2</v>
      </c>
      <c r="T297">
        <v>653.63</v>
      </c>
      <c r="U297">
        <v>86.04</v>
      </c>
      <c r="V297">
        <v>83.26</v>
      </c>
      <c r="W297">
        <v>86.04</v>
      </c>
      <c r="X297">
        <v>86.76</v>
      </c>
      <c r="Y297">
        <v>83.94</v>
      </c>
      <c r="Z297">
        <v>1096.55</v>
      </c>
      <c r="AA297">
        <v>16254.33</v>
      </c>
      <c r="AB297">
        <v>13422</v>
      </c>
      <c r="AC297">
        <v>3115</v>
      </c>
      <c r="AD297">
        <v>1011500</v>
      </c>
      <c r="AE297">
        <v>83.94</v>
      </c>
      <c r="AF297">
        <v>495.25</v>
      </c>
      <c r="AG297">
        <v>84.63</v>
      </c>
      <c r="AH297">
        <v>10346</v>
      </c>
      <c r="AI297">
        <v>15416.8</v>
      </c>
      <c r="AJ297">
        <v>92527</v>
      </c>
      <c r="AK297">
        <v>85.32</v>
      </c>
      <c r="AL297">
        <v>120.88</v>
      </c>
      <c r="AM297">
        <v>85.32</v>
      </c>
      <c r="AN297">
        <v>88.24</v>
      </c>
      <c r="AO297">
        <v>317</v>
      </c>
      <c r="AP297">
        <v>87.49</v>
      </c>
      <c r="AQ297">
        <v>30799.3</v>
      </c>
      <c r="AR297">
        <v>1409.8</v>
      </c>
      <c r="AS297">
        <v>85.32</v>
      </c>
      <c r="AT297">
        <v>117.22</v>
      </c>
      <c r="AU297">
        <v>580.44000000000005</v>
      </c>
      <c r="AV297">
        <v>9738.0499999999993</v>
      </c>
      <c r="AW297">
        <v>278.77999999999997</v>
      </c>
      <c r="AX297">
        <v>4269.3</v>
      </c>
      <c r="AY297">
        <v>224.79</v>
      </c>
      <c r="AZ297">
        <v>83.94</v>
      </c>
      <c r="BA297">
        <v>373.1</v>
      </c>
      <c r="BB297">
        <v>298.63</v>
      </c>
      <c r="BC297">
        <v>4199.3</v>
      </c>
      <c r="BD297">
        <v>235.55</v>
      </c>
      <c r="BE297">
        <v>102.97</v>
      </c>
      <c r="BF297">
        <v>86.04</v>
      </c>
      <c r="BG297">
        <v>84.63</v>
      </c>
      <c r="BH297">
        <v>725.55</v>
      </c>
      <c r="BI297">
        <v>85.32</v>
      </c>
      <c r="BJ297">
        <v>881.44</v>
      </c>
      <c r="BK297">
        <v>120.88</v>
      </c>
      <c r="BL297">
        <v>3983</v>
      </c>
      <c r="BM297">
        <v>3166.8</v>
      </c>
      <c r="BN297">
        <v>660.8</v>
      </c>
      <c r="BO297">
        <v>315.88</v>
      </c>
      <c r="BP297">
        <v>860.13</v>
      </c>
      <c r="BQ297">
        <v>103.24</v>
      </c>
      <c r="BR297">
        <v>51.77</v>
      </c>
      <c r="BS297">
        <v>2150936</v>
      </c>
      <c r="BT297">
        <v>22215.9</v>
      </c>
      <c r="BU297" s="9" t="str">
        <f>WSP[[#This Row],[Tier]]&amp;" - "&amp;DOLLAR(WSP[[#This Row],[United States]],2)&amp;" USD"</f>
        <v>295 - $103.24 USD</v>
      </c>
    </row>
    <row r="298" spans="1:73" x14ac:dyDescent="0.25">
      <c r="A298">
        <v>296</v>
      </c>
      <c r="B298">
        <v>103.59</v>
      </c>
      <c r="C298">
        <v>7873.6</v>
      </c>
      <c r="D298">
        <v>692.3</v>
      </c>
      <c r="E298">
        <v>134.88</v>
      </c>
      <c r="F298">
        <v>86.33</v>
      </c>
      <c r="G298">
        <v>9044</v>
      </c>
      <c r="H298">
        <v>85.61</v>
      </c>
      <c r="I298">
        <v>185.62</v>
      </c>
      <c r="J298">
        <v>129.5</v>
      </c>
      <c r="K298">
        <v>103.59</v>
      </c>
      <c r="L298">
        <v>58730</v>
      </c>
      <c r="M298">
        <v>407.01</v>
      </c>
      <c r="N298">
        <v>173530</v>
      </c>
      <c r="O298">
        <v>51800</v>
      </c>
      <c r="P298">
        <v>497.28</v>
      </c>
      <c r="Q298">
        <v>87.79</v>
      </c>
      <c r="R298">
        <v>1711.82</v>
      </c>
      <c r="S298">
        <v>495.6</v>
      </c>
      <c r="T298">
        <v>655.9</v>
      </c>
      <c r="U298">
        <v>86.33</v>
      </c>
      <c r="V298">
        <v>83.54</v>
      </c>
      <c r="W298">
        <v>86.33</v>
      </c>
      <c r="X298">
        <v>87.05</v>
      </c>
      <c r="Y298">
        <v>84.22</v>
      </c>
      <c r="Z298">
        <v>1101.0999999999999</v>
      </c>
      <c r="AA298">
        <v>16309.45</v>
      </c>
      <c r="AB298">
        <v>13467</v>
      </c>
      <c r="AC298">
        <v>3122</v>
      </c>
      <c r="AD298">
        <v>1015000</v>
      </c>
      <c r="AE298">
        <v>84.22</v>
      </c>
      <c r="AF298">
        <v>497</v>
      </c>
      <c r="AG298">
        <v>84.91</v>
      </c>
      <c r="AH298">
        <v>10360</v>
      </c>
      <c r="AI298">
        <v>15469.3</v>
      </c>
      <c r="AJ298">
        <v>92845</v>
      </c>
      <c r="AK298">
        <v>85.61</v>
      </c>
      <c r="AL298">
        <v>121.2</v>
      </c>
      <c r="AM298">
        <v>85.61</v>
      </c>
      <c r="AN298">
        <v>88.54</v>
      </c>
      <c r="AO298">
        <v>318</v>
      </c>
      <c r="AP298">
        <v>87.79</v>
      </c>
      <c r="AQ298">
        <v>30904.3</v>
      </c>
      <c r="AR298">
        <v>1414.7</v>
      </c>
      <c r="AS298">
        <v>85.61</v>
      </c>
      <c r="AT298">
        <v>117.57</v>
      </c>
      <c r="AU298">
        <v>581.84</v>
      </c>
      <c r="AV298">
        <v>9771.2999999999993</v>
      </c>
      <c r="AW298">
        <v>279.72000000000003</v>
      </c>
      <c r="AX298">
        <v>4283.3</v>
      </c>
      <c r="AY298">
        <v>225.36</v>
      </c>
      <c r="AZ298">
        <v>84.22</v>
      </c>
      <c r="BA298">
        <v>374.36</v>
      </c>
      <c r="BB298">
        <v>299.64999999999998</v>
      </c>
      <c r="BC298">
        <v>4213.3</v>
      </c>
      <c r="BD298">
        <v>235.9</v>
      </c>
      <c r="BE298">
        <v>103.3</v>
      </c>
      <c r="BF298">
        <v>86.33</v>
      </c>
      <c r="BG298">
        <v>84.91</v>
      </c>
      <c r="BH298">
        <v>727.3</v>
      </c>
      <c r="BI298">
        <v>85.61</v>
      </c>
      <c r="BJ298">
        <v>884.24</v>
      </c>
      <c r="BK298">
        <v>121.2</v>
      </c>
      <c r="BL298">
        <v>3999</v>
      </c>
      <c r="BM298">
        <v>3177.3</v>
      </c>
      <c r="BN298">
        <v>663.04</v>
      </c>
      <c r="BO298">
        <v>317.10000000000002</v>
      </c>
      <c r="BP298">
        <v>863.1</v>
      </c>
      <c r="BQ298">
        <v>103.59</v>
      </c>
      <c r="BR298">
        <v>51.91</v>
      </c>
      <c r="BS298">
        <v>2158227</v>
      </c>
      <c r="BT298">
        <v>22291.22</v>
      </c>
      <c r="BU298" s="9" t="str">
        <f>WSP[[#This Row],[Tier]]&amp;" - "&amp;DOLLAR(WSP[[#This Row],[United States]],2)&amp;" USD"</f>
        <v>296 - $103.59 USD</v>
      </c>
    </row>
    <row r="299" spans="1:73" x14ac:dyDescent="0.25">
      <c r="A299">
        <v>297</v>
      </c>
      <c r="B299">
        <v>103.94</v>
      </c>
      <c r="C299">
        <v>7900.2</v>
      </c>
      <c r="D299">
        <v>694.05</v>
      </c>
      <c r="E299">
        <v>135.35</v>
      </c>
      <c r="F299">
        <v>86.62</v>
      </c>
      <c r="G299">
        <v>9075.5</v>
      </c>
      <c r="H299">
        <v>85.9</v>
      </c>
      <c r="I299">
        <v>186.25</v>
      </c>
      <c r="J299">
        <v>129.94</v>
      </c>
      <c r="K299">
        <v>103.94</v>
      </c>
      <c r="L299">
        <v>58905</v>
      </c>
      <c r="M299">
        <v>408.39</v>
      </c>
      <c r="N299">
        <v>173880</v>
      </c>
      <c r="O299">
        <v>51975</v>
      </c>
      <c r="P299">
        <v>498.96</v>
      </c>
      <c r="Q299">
        <v>88.09</v>
      </c>
      <c r="R299">
        <v>1717.6</v>
      </c>
      <c r="S299">
        <v>497</v>
      </c>
      <c r="T299">
        <v>658.18</v>
      </c>
      <c r="U299">
        <v>86.62</v>
      </c>
      <c r="V299">
        <v>83.83</v>
      </c>
      <c r="W299">
        <v>86.62</v>
      </c>
      <c r="X299">
        <v>87.35</v>
      </c>
      <c r="Y299">
        <v>84.51</v>
      </c>
      <c r="Z299">
        <v>1105.6500000000001</v>
      </c>
      <c r="AA299">
        <v>16364.57</v>
      </c>
      <c r="AB299">
        <v>13513</v>
      </c>
      <c r="AC299">
        <v>3129</v>
      </c>
      <c r="AD299">
        <v>1018500</v>
      </c>
      <c r="AE299">
        <v>84.51</v>
      </c>
      <c r="AF299">
        <v>498.75</v>
      </c>
      <c r="AG299">
        <v>85.2</v>
      </c>
      <c r="AH299">
        <v>10416</v>
      </c>
      <c r="AI299">
        <v>15521.8</v>
      </c>
      <c r="AJ299">
        <v>93164</v>
      </c>
      <c r="AK299">
        <v>85.9</v>
      </c>
      <c r="AL299">
        <v>121.53</v>
      </c>
      <c r="AM299">
        <v>85.9</v>
      </c>
      <c r="AN299">
        <v>88.84</v>
      </c>
      <c r="AO299">
        <v>319</v>
      </c>
      <c r="AP299">
        <v>88.09</v>
      </c>
      <c r="AQ299">
        <v>31009.3</v>
      </c>
      <c r="AR299">
        <v>1419.6</v>
      </c>
      <c r="AS299">
        <v>85.9</v>
      </c>
      <c r="AT299">
        <v>117.92</v>
      </c>
      <c r="AU299">
        <v>583.24</v>
      </c>
      <c r="AV299">
        <v>9804.5499999999993</v>
      </c>
      <c r="AW299">
        <v>280.67</v>
      </c>
      <c r="AX299">
        <v>4297.3</v>
      </c>
      <c r="AY299">
        <v>225.93</v>
      </c>
      <c r="AZ299">
        <v>84.51</v>
      </c>
      <c r="BA299">
        <v>375.62</v>
      </c>
      <c r="BB299">
        <v>300.66000000000003</v>
      </c>
      <c r="BC299">
        <v>4227.3</v>
      </c>
      <c r="BD299">
        <v>236.25</v>
      </c>
      <c r="BE299">
        <v>103.63</v>
      </c>
      <c r="BF299">
        <v>86.62</v>
      </c>
      <c r="BG299">
        <v>85.2</v>
      </c>
      <c r="BH299">
        <v>729.05</v>
      </c>
      <c r="BI299">
        <v>85.9</v>
      </c>
      <c r="BJ299">
        <v>887.04</v>
      </c>
      <c r="BK299">
        <v>121.53</v>
      </c>
      <c r="BL299">
        <v>4014</v>
      </c>
      <c r="BM299">
        <v>3187.8</v>
      </c>
      <c r="BN299">
        <v>665.28</v>
      </c>
      <c r="BO299">
        <v>318.33</v>
      </c>
      <c r="BP299">
        <v>866.08</v>
      </c>
      <c r="BQ299">
        <v>103.94</v>
      </c>
      <c r="BR299">
        <v>52.06</v>
      </c>
      <c r="BS299">
        <v>2165519</v>
      </c>
      <c r="BT299">
        <v>22366.54</v>
      </c>
      <c r="BU299" s="9" t="str">
        <f>WSP[[#This Row],[Tier]]&amp;" - "&amp;DOLLAR(WSP[[#This Row],[United States]],2)&amp;" USD"</f>
        <v>297 - $103.94 USD</v>
      </c>
    </row>
    <row r="300" spans="1:73" x14ac:dyDescent="0.25">
      <c r="A300">
        <v>298</v>
      </c>
      <c r="B300">
        <v>104.29</v>
      </c>
      <c r="C300">
        <v>7926.8</v>
      </c>
      <c r="D300">
        <v>695.8</v>
      </c>
      <c r="E300">
        <v>135.83000000000001</v>
      </c>
      <c r="F300">
        <v>86.91</v>
      </c>
      <c r="G300">
        <v>9107</v>
      </c>
      <c r="H300">
        <v>86.19</v>
      </c>
      <c r="I300">
        <v>186.88</v>
      </c>
      <c r="J300">
        <v>130.38</v>
      </c>
      <c r="K300">
        <v>104.29</v>
      </c>
      <c r="L300">
        <v>59080</v>
      </c>
      <c r="M300">
        <v>409.76</v>
      </c>
      <c r="N300">
        <v>174230</v>
      </c>
      <c r="O300">
        <v>52150</v>
      </c>
      <c r="P300">
        <v>500.64</v>
      </c>
      <c r="Q300">
        <v>88.38</v>
      </c>
      <c r="R300">
        <v>1723.39</v>
      </c>
      <c r="S300">
        <v>498.4</v>
      </c>
      <c r="T300">
        <v>660.45</v>
      </c>
      <c r="U300">
        <v>86.91</v>
      </c>
      <c r="V300">
        <v>84.11</v>
      </c>
      <c r="W300">
        <v>86.91</v>
      </c>
      <c r="X300">
        <v>87.64</v>
      </c>
      <c r="Y300">
        <v>84.79</v>
      </c>
      <c r="Z300">
        <v>1110.2</v>
      </c>
      <c r="AA300">
        <v>16419.689999999999</v>
      </c>
      <c r="AB300">
        <v>13558</v>
      </c>
      <c r="AC300">
        <v>3136</v>
      </c>
      <c r="AD300">
        <v>1022000</v>
      </c>
      <c r="AE300">
        <v>84.79</v>
      </c>
      <c r="AF300">
        <v>500.5</v>
      </c>
      <c r="AG300">
        <v>85.49</v>
      </c>
      <c r="AH300">
        <v>10430</v>
      </c>
      <c r="AI300">
        <v>15574.3</v>
      </c>
      <c r="AJ300">
        <v>93482</v>
      </c>
      <c r="AK300">
        <v>86.19</v>
      </c>
      <c r="AL300">
        <v>121.85</v>
      </c>
      <c r="AM300">
        <v>86.19</v>
      </c>
      <c r="AN300">
        <v>89.14</v>
      </c>
      <c r="AO300">
        <v>320</v>
      </c>
      <c r="AP300">
        <v>88.38</v>
      </c>
      <c r="AQ300">
        <v>31114.3</v>
      </c>
      <c r="AR300">
        <v>1424.5</v>
      </c>
      <c r="AS300">
        <v>86.19</v>
      </c>
      <c r="AT300">
        <v>118.27</v>
      </c>
      <c r="AU300">
        <v>584.64</v>
      </c>
      <c r="AV300">
        <v>9837.7999999999993</v>
      </c>
      <c r="AW300">
        <v>281.61</v>
      </c>
      <c r="AX300">
        <v>4311.3</v>
      </c>
      <c r="AY300">
        <v>226.5</v>
      </c>
      <c r="AZ300">
        <v>84.79</v>
      </c>
      <c r="BA300">
        <v>376.88</v>
      </c>
      <c r="BB300">
        <v>301.68</v>
      </c>
      <c r="BC300">
        <v>4241.3</v>
      </c>
      <c r="BD300">
        <v>236.6</v>
      </c>
      <c r="BE300">
        <v>103.95</v>
      </c>
      <c r="BF300">
        <v>86.91</v>
      </c>
      <c r="BG300">
        <v>85.49</v>
      </c>
      <c r="BH300">
        <v>730.8</v>
      </c>
      <c r="BI300">
        <v>86.19</v>
      </c>
      <c r="BJ300">
        <v>889.84</v>
      </c>
      <c r="BK300">
        <v>121.85</v>
      </c>
      <c r="BL300">
        <v>4029</v>
      </c>
      <c r="BM300">
        <v>3198.3</v>
      </c>
      <c r="BN300">
        <v>667.52</v>
      </c>
      <c r="BO300">
        <v>319.55</v>
      </c>
      <c r="BP300">
        <v>869.05</v>
      </c>
      <c r="BQ300">
        <v>104.29</v>
      </c>
      <c r="BR300">
        <v>52.2</v>
      </c>
      <c r="BS300">
        <v>2172811</v>
      </c>
      <c r="BT300">
        <v>22441.86</v>
      </c>
      <c r="BU300" s="9" t="str">
        <f>WSP[[#This Row],[Tier]]&amp;" - "&amp;DOLLAR(WSP[[#This Row],[United States]],2)&amp;" USD"</f>
        <v>298 - $104.29 USD</v>
      </c>
    </row>
    <row r="301" spans="1:73" x14ac:dyDescent="0.25">
      <c r="A301">
        <v>299</v>
      </c>
      <c r="B301">
        <v>104.64</v>
      </c>
      <c r="C301">
        <v>7953.4</v>
      </c>
      <c r="D301">
        <v>697.55</v>
      </c>
      <c r="E301">
        <v>136.31</v>
      </c>
      <c r="F301">
        <v>87.2</v>
      </c>
      <c r="G301">
        <v>9138.5</v>
      </c>
      <c r="H301">
        <v>86.48</v>
      </c>
      <c r="I301">
        <v>187.51</v>
      </c>
      <c r="J301">
        <v>130.81</v>
      </c>
      <c r="K301">
        <v>104.64</v>
      </c>
      <c r="L301">
        <v>59255</v>
      </c>
      <c r="M301">
        <v>411.14</v>
      </c>
      <c r="N301">
        <v>174580</v>
      </c>
      <c r="O301">
        <v>52325</v>
      </c>
      <c r="P301">
        <v>502.32</v>
      </c>
      <c r="Q301">
        <v>88.68</v>
      </c>
      <c r="R301">
        <v>1729.17</v>
      </c>
      <c r="S301">
        <v>499.8</v>
      </c>
      <c r="T301">
        <v>662.73</v>
      </c>
      <c r="U301">
        <v>87.2</v>
      </c>
      <c r="V301">
        <v>84.39</v>
      </c>
      <c r="W301">
        <v>87.2</v>
      </c>
      <c r="X301">
        <v>87.94</v>
      </c>
      <c r="Y301">
        <v>85.08</v>
      </c>
      <c r="Z301">
        <v>1114.75</v>
      </c>
      <c r="AA301">
        <v>16474.8</v>
      </c>
      <c r="AB301">
        <v>13604</v>
      </c>
      <c r="AC301">
        <v>3143</v>
      </c>
      <c r="AD301">
        <v>1025500</v>
      </c>
      <c r="AE301">
        <v>85.08</v>
      </c>
      <c r="AF301">
        <v>502.25</v>
      </c>
      <c r="AG301">
        <v>85.77</v>
      </c>
      <c r="AH301">
        <v>10486</v>
      </c>
      <c r="AI301">
        <v>15626.8</v>
      </c>
      <c r="AJ301">
        <v>93800</v>
      </c>
      <c r="AK301">
        <v>86.48</v>
      </c>
      <c r="AL301">
        <v>122.18</v>
      </c>
      <c r="AM301">
        <v>86.48</v>
      </c>
      <c r="AN301">
        <v>89.44</v>
      </c>
      <c r="AO301">
        <v>321</v>
      </c>
      <c r="AP301">
        <v>88.68</v>
      </c>
      <c r="AQ301">
        <v>31219.3</v>
      </c>
      <c r="AR301">
        <v>1429.4</v>
      </c>
      <c r="AS301">
        <v>86.48</v>
      </c>
      <c r="AT301">
        <v>118.62</v>
      </c>
      <c r="AU301">
        <v>586.04</v>
      </c>
      <c r="AV301">
        <v>9871.0499999999993</v>
      </c>
      <c r="AW301">
        <v>282.56</v>
      </c>
      <c r="AX301">
        <v>4325.3</v>
      </c>
      <c r="AY301">
        <v>227.07</v>
      </c>
      <c r="AZ301">
        <v>85.08</v>
      </c>
      <c r="BA301">
        <v>378.14</v>
      </c>
      <c r="BB301">
        <v>302.69</v>
      </c>
      <c r="BC301">
        <v>4255.3</v>
      </c>
      <c r="BD301">
        <v>236.95</v>
      </c>
      <c r="BE301">
        <v>104.28</v>
      </c>
      <c r="BF301">
        <v>87.2</v>
      </c>
      <c r="BG301">
        <v>85.77</v>
      </c>
      <c r="BH301">
        <v>732.55</v>
      </c>
      <c r="BI301">
        <v>86.48</v>
      </c>
      <c r="BJ301">
        <v>892.64</v>
      </c>
      <c r="BK301">
        <v>122.18</v>
      </c>
      <c r="BL301">
        <v>4045</v>
      </c>
      <c r="BM301">
        <v>3208.8</v>
      </c>
      <c r="BN301">
        <v>669.76</v>
      </c>
      <c r="BO301">
        <v>320.77999999999997</v>
      </c>
      <c r="BP301">
        <v>872.03</v>
      </c>
      <c r="BQ301">
        <v>104.64</v>
      </c>
      <c r="BR301">
        <v>52.35</v>
      </c>
      <c r="BS301">
        <v>2180103</v>
      </c>
      <c r="BT301">
        <v>22517.18</v>
      </c>
      <c r="BU301" s="9" t="str">
        <f>WSP[[#This Row],[Tier]]&amp;" - "&amp;DOLLAR(WSP[[#This Row],[United States]],2)&amp;" USD"</f>
        <v>299 - $104.64 USD</v>
      </c>
    </row>
    <row r="302" spans="1:73" x14ac:dyDescent="0.25">
      <c r="A302">
        <v>300</v>
      </c>
      <c r="B302">
        <v>104.99</v>
      </c>
      <c r="C302">
        <v>7980</v>
      </c>
      <c r="D302">
        <v>699.3</v>
      </c>
      <c r="E302">
        <v>136.79</v>
      </c>
      <c r="F302">
        <v>87.49</v>
      </c>
      <c r="G302">
        <v>9170</v>
      </c>
      <c r="H302">
        <v>86.77</v>
      </c>
      <c r="I302">
        <v>188.13</v>
      </c>
      <c r="J302">
        <v>131.25</v>
      </c>
      <c r="K302">
        <v>104.99</v>
      </c>
      <c r="L302">
        <v>59430</v>
      </c>
      <c r="M302">
        <v>412.52</v>
      </c>
      <c r="N302">
        <v>174930</v>
      </c>
      <c r="O302">
        <v>52500</v>
      </c>
      <c r="P302">
        <v>504</v>
      </c>
      <c r="Q302">
        <v>88.98</v>
      </c>
      <c r="R302">
        <v>1734.96</v>
      </c>
      <c r="S302">
        <v>501.2</v>
      </c>
      <c r="T302">
        <v>665</v>
      </c>
      <c r="U302">
        <v>87.49</v>
      </c>
      <c r="V302">
        <v>84.67</v>
      </c>
      <c r="W302">
        <v>87.49</v>
      </c>
      <c r="X302">
        <v>88.23</v>
      </c>
      <c r="Y302">
        <v>85.36</v>
      </c>
      <c r="Z302">
        <v>1119.3</v>
      </c>
      <c r="AA302">
        <v>16529.919999999998</v>
      </c>
      <c r="AB302">
        <v>13649</v>
      </c>
      <c r="AC302">
        <v>3150</v>
      </c>
      <c r="AD302">
        <v>1029000</v>
      </c>
      <c r="AE302">
        <v>85.36</v>
      </c>
      <c r="AF302">
        <v>504</v>
      </c>
      <c r="AG302">
        <v>86.06</v>
      </c>
      <c r="AH302">
        <v>10500</v>
      </c>
      <c r="AI302">
        <v>15679.3</v>
      </c>
      <c r="AJ302">
        <v>94118</v>
      </c>
      <c r="AK302">
        <v>86.77</v>
      </c>
      <c r="AL302">
        <v>122.5</v>
      </c>
      <c r="AM302">
        <v>86.77</v>
      </c>
      <c r="AN302">
        <v>89.74</v>
      </c>
      <c r="AO302">
        <v>322</v>
      </c>
      <c r="AP302">
        <v>88.98</v>
      </c>
      <c r="AQ302">
        <v>31324.3</v>
      </c>
      <c r="AR302">
        <v>1434.3</v>
      </c>
      <c r="AS302">
        <v>86.77</v>
      </c>
      <c r="AT302">
        <v>118.97</v>
      </c>
      <c r="AU302">
        <v>587.44000000000005</v>
      </c>
      <c r="AV302">
        <v>9904.2999999999993</v>
      </c>
      <c r="AW302">
        <v>283.5</v>
      </c>
      <c r="AX302">
        <v>4339.3</v>
      </c>
      <c r="AY302">
        <v>227.64</v>
      </c>
      <c r="AZ302">
        <v>85.36</v>
      </c>
      <c r="BA302">
        <v>379.4</v>
      </c>
      <c r="BB302">
        <v>303.70999999999998</v>
      </c>
      <c r="BC302">
        <v>4269.3</v>
      </c>
      <c r="BD302">
        <v>237.3</v>
      </c>
      <c r="BE302">
        <v>104.61</v>
      </c>
      <c r="BF302">
        <v>87.49</v>
      </c>
      <c r="BG302">
        <v>86.06</v>
      </c>
      <c r="BH302">
        <v>734.3</v>
      </c>
      <c r="BI302">
        <v>86.77</v>
      </c>
      <c r="BJ302">
        <v>895.44</v>
      </c>
      <c r="BK302">
        <v>122.5</v>
      </c>
      <c r="BL302">
        <v>4060</v>
      </c>
      <c r="BM302">
        <v>3219.3</v>
      </c>
      <c r="BN302">
        <v>672</v>
      </c>
      <c r="BO302">
        <v>322</v>
      </c>
      <c r="BP302">
        <v>875</v>
      </c>
      <c r="BQ302">
        <v>104.99</v>
      </c>
      <c r="BR302">
        <v>52.49</v>
      </c>
      <c r="BS302">
        <v>2187395</v>
      </c>
      <c r="BT302">
        <v>22592.5</v>
      </c>
      <c r="BU302" s="9" t="str">
        <f>WSP[[#This Row],[Tier]]&amp;" - "&amp;DOLLAR(WSP[[#This Row],[United States]],2)&amp;" USD"</f>
        <v>300 - $104.99 USD</v>
      </c>
    </row>
    <row r="303" spans="1:73" x14ac:dyDescent="0.25">
      <c r="A303">
        <v>301</v>
      </c>
      <c r="B303">
        <v>105.34</v>
      </c>
      <c r="C303">
        <v>8006.6</v>
      </c>
      <c r="D303">
        <v>701.05</v>
      </c>
      <c r="E303">
        <v>137.26</v>
      </c>
      <c r="F303">
        <v>87.79</v>
      </c>
      <c r="G303">
        <v>9201.5</v>
      </c>
      <c r="H303">
        <v>87.06</v>
      </c>
      <c r="I303">
        <v>188.76</v>
      </c>
      <c r="J303">
        <v>131.69</v>
      </c>
      <c r="K303">
        <v>105.34</v>
      </c>
      <c r="L303">
        <v>59605</v>
      </c>
      <c r="M303">
        <v>413.9</v>
      </c>
      <c r="N303">
        <v>175280</v>
      </c>
      <c r="O303">
        <v>52675</v>
      </c>
      <c r="P303">
        <v>505.68</v>
      </c>
      <c r="Q303">
        <v>89.27</v>
      </c>
      <c r="R303">
        <v>1740.74</v>
      </c>
      <c r="S303">
        <v>502.6</v>
      </c>
      <c r="T303">
        <v>667.28</v>
      </c>
      <c r="U303">
        <v>87.79</v>
      </c>
      <c r="V303">
        <v>84.95</v>
      </c>
      <c r="W303">
        <v>87.79</v>
      </c>
      <c r="X303">
        <v>88.52</v>
      </c>
      <c r="Y303">
        <v>85.64</v>
      </c>
      <c r="Z303">
        <v>1123.8499999999999</v>
      </c>
      <c r="AA303">
        <v>16585.04</v>
      </c>
      <c r="AB303">
        <v>13695</v>
      </c>
      <c r="AC303">
        <v>3157</v>
      </c>
      <c r="AD303">
        <v>1032500</v>
      </c>
      <c r="AE303">
        <v>85.64</v>
      </c>
      <c r="AF303">
        <v>505.75</v>
      </c>
      <c r="AG303">
        <v>86.35</v>
      </c>
      <c r="AH303">
        <v>10556</v>
      </c>
      <c r="AI303">
        <v>15731.8</v>
      </c>
      <c r="AJ303">
        <v>94436</v>
      </c>
      <c r="AK303">
        <v>87.06</v>
      </c>
      <c r="AL303">
        <v>122.82</v>
      </c>
      <c r="AM303">
        <v>87.06</v>
      </c>
      <c r="AN303">
        <v>90.04</v>
      </c>
      <c r="AO303">
        <v>323</v>
      </c>
      <c r="AP303">
        <v>89.27</v>
      </c>
      <c r="AQ303">
        <v>31429.3</v>
      </c>
      <c r="AR303">
        <v>1439.2</v>
      </c>
      <c r="AS303">
        <v>87.06</v>
      </c>
      <c r="AT303">
        <v>119.32</v>
      </c>
      <c r="AU303">
        <v>588.84</v>
      </c>
      <c r="AV303">
        <v>9937.5499999999993</v>
      </c>
      <c r="AW303">
        <v>284.45</v>
      </c>
      <c r="AX303">
        <v>4353.3</v>
      </c>
      <c r="AY303">
        <v>228.21</v>
      </c>
      <c r="AZ303">
        <v>85.64</v>
      </c>
      <c r="BA303">
        <v>380.66</v>
      </c>
      <c r="BB303">
        <v>304.73</v>
      </c>
      <c r="BC303">
        <v>4283.3</v>
      </c>
      <c r="BD303">
        <v>237.65</v>
      </c>
      <c r="BE303">
        <v>104.93</v>
      </c>
      <c r="BF303">
        <v>87.79</v>
      </c>
      <c r="BG303">
        <v>86.35</v>
      </c>
      <c r="BH303">
        <v>736.05</v>
      </c>
      <c r="BI303">
        <v>87.06</v>
      </c>
      <c r="BJ303">
        <v>898.24</v>
      </c>
      <c r="BK303">
        <v>122.82</v>
      </c>
      <c r="BL303">
        <v>4075</v>
      </c>
      <c r="BM303">
        <v>3229.8</v>
      </c>
      <c r="BN303">
        <v>674.24</v>
      </c>
      <c r="BO303">
        <v>323.23</v>
      </c>
      <c r="BP303">
        <v>877.98</v>
      </c>
      <c r="BQ303">
        <v>105.34</v>
      </c>
      <c r="BR303">
        <v>52.64</v>
      </c>
      <c r="BS303">
        <v>2194687</v>
      </c>
      <c r="BT303">
        <v>22667.82</v>
      </c>
      <c r="BU303" s="9" t="str">
        <f>WSP[[#This Row],[Tier]]&amp;" - "&amp;DOLLAR(WSP[[#This Row],[United States]],2)&amp;" USD"</f>
        <v>301 - $105.34 USD</v>
      </c>
    </row>
    <row r="304" spans="1:73" x14ac:dyDescent="0.25">
      <c r="A304">
        <v>302</v>
      </c>
      <c r="B304">
        <v>105.69</v>
      </c>
      <c r="C304">
        <v>8033.2</v>
      </c>
      <c r="D304">
        <v>702.8</v>
      </c>
      <c r="E304">
        <v>137.74</v>
      </c>
      <c r="F304">
        <v>88.08</v>
      </c>
      <c r="G304">
        <v>9233</v>
      </c>
      <c r="H304">
        <v>87.35</v>
      </c>
      <c r="I304">
        <v>189.39</v>
      </c>
      <c r="J304">
        <v>132.13</v>
      </c>
      <c r="K304">
        <v>105.69</v>
      </c>
      <c r="L304">
        <v>59780</v>
      </c>
      <c r="M304">
        <v>415.27</v>
      </c>
      <c r="N304">
        <v>175630</v>
      </c>
      <c r="O304">
        <v>52850</v>
      </c>
      <c r="P304">
        <v>507.36</v>
      </c>
      <c r="Q304">
        <v>89.57</v>
      </c>
      <c r="R304">
        <v>1746.53</v>
      </c>
      <c r="S304">
        <v>504</v>
      </c>
      <c r="T304">
        <v>669.55</v>
      </c>
      <c r="U304">
        <v>88.08</v>
      </c>
      <c r="V304">
        <v>85.24</v>
      </c>
      <c r="W304">
        <v>88.08</v>
      </c>
      <c r="X304">
        <v>88.82</v>
      </c>
      <c r="Y304">
        <v>85.93</v>
      </c>
      <c r="Z304">
        <v>1128.4000000000001</v>
      </c>
      <c r="AA304">
        <v>16640.16</v>
      </c>
      <c r="AB304">
        <v>13740</v>
      </c>
      <c r="AC304">
        <v>3164</v>
      </c>
      <c r="AD304">
        <v>1036000</v>
      </c>
      <c r="AE304">
        <v>85.93</v>
      </c>
      <c r="AF304">
        <v>507.5</v>
      </c>
      <c r="AG304">
        <v>86.63</v>
      </c>
      <c r="AH304">
        <v>10570</v>
      </c>
      <c r="AI304">
        <v>15784.3</v>
      </c>
      <c r="AJ304">
        <v>94755</v>
      </c>
      <c r="AK304">
        <v>87.35</v>
      </c>
      <c r="AL304">
        <v>123.15</v>
      </c>
      <c r="AM304">
        <v>87.35</v>
      </c>
      <c r="AN304">
        <v>90.34</v>
      </c>
      <c r="AO304">
        <v>324</v>
      </c>
      <c r="AP304">
        <v>89.57</v>
      </c>
      <c r="AQ304">
        <v>31534.3</v>
      </c>
      <c r="AR304">
        <v>1444.1</v>
      </c>
      <c r="AS304">
        <v>87.35</v>
      </c>
      <c r="AT304">
        <v>119.67</v>
      </c>
      <c r="AU304">
        <v>590.24</v>
      </c>
      <c r="AV304">
        <v>9970.7999999999993</v>
      </c>
      <c r="AW304">
        <v>285.39</v>
      </c>
      <c r="AX304">
        <v>4367.3</v>
      </c>
      <c r="AY304">
        <v>228.77</v>
      </c>
      <c r="AZ304">
        <v>85.93</v>
      </c>
      <c r="BA304">
        <v>381.92</v>
      </c>
      <c r="BB304">
        <v>305.74</v>
      </c>
      <c r="BC304">
        <v>4297.3</v>
      </c>
      <c r="BD304">
        <v>238</v>
      </c>
      <c r="BE304">
        <v>105.26</v>
      </c>
      <c r="BF304">
        <v>88.08</v>
      </c>
      <c r="BG304">
        <v>86.63</v>
      </c>
      <c r="BH304">
        <v>737.8</v>
      </c>
      <c r="BI304">
        <v>87.35</v>
      </c>
      <c r="BJ304">
        <v>901.04</v>
      </c>
      <c r="BK304">
        <v>123.15</v>
      </c>
      <c r="BL304">
        <v>4091</v>
      </c>
      <c r="BM304">
        <v>3240.3</v>
      </c>
      <c r="BN304">
        <v>676.48</v>
      </c>
      <c r="BO304">
        <v>324.45</v>
      </c>
      <c r="BP304">
        <v>880.95</v>
      </c>
      <c r="BQ304">
        <v>105.69</v>
      </c>
      <c r="BR304">
        <v>52.79</v>
      </c>
      <c r="BS304">
        <v>2201979</v>
      </c>
      <c r="BT304">
        <v>22743.14</v>
      </c>
      <c r="BU304" s="9" t="str">
        <f>WSP[[#This Row],[Tier]]&amp;" - "&amp;DOLLAR(WSP[[#This Row],[United States]],2)&amp;" USD"</f>
        <v>302 - $105.69 USD</v>
      </c>
    </row>
    <row r="305" spans="1:73" x14ac:dyDescent="0.25">
      <c r="A305">
        <v>303</v>
      </c>
      <c r="B305">
        <v>106.04</v>
      </c>
      <c r="C305">
        <v>8059.8</v>
      </c>
      <c r="D305">
        <v>704.55</v>
      </c>
      <c r="E305">
        <v>138.22</v>
      </c>
      <c r="F305">
        <v>88.37</v>
      </c>
      <c r="G305">
        <v>9264.5</v>
      </c>
      <c r="H305">
        <v>87.64</v>
      </c>
      <c r="I305">
        <v>190.02</v>
      </c>
      <c r="J305">
        <v>132.56</v>
      </c>
      <c r="K305">
        <v>106.04</v>
      </c>
      <c r="L305">
        <v>59955</v>
      </c>
      <c r="M305">
        <v>416.65</v>
      </c>
      <c r="N305">
        <v>175980</v>
      </c>
      <c r="O305">
        <v>53025</v>
      </c>
      <c r="P305">
        <v>509.04</v>
      </c>
      <c r="Q305">
        <v>89.87</v>
      </c>
      <c r="R305">
        <v>1752.31</v>
      </c>
      <c r="S305">
        <v>505.4</v>
      </c>
      <c r="T305">
        <v>671.83</v>
      </c>
      <c r="U305">
        <v>88.37</v>
      </c>
      <c r="V305">
        <v>85.52</v>
      </c>
      <c r="W305">
        <v>88.37</v>
      </c>
      <c r="X305">
        <v>89.11</v>
      </c>
      <c r="Y305">
        <v>86.21</v>
      </c>
      <c r="Z305">
        <v>1132.95</v>
      </c>
      <c r="AA305">
        <v>16695.28</v>
      </c>
      <c r="AB305">
        <v>13786</v>
      </c>
      <c r="AC305">
        <v>3171</v>
      </c>
      <c r="AD305">
        <v>1039500</v>
      </c>
      <c r="AE305">
        <v>86.21</v>
      </c>
      <c r="AF305">
        <v>509.25</v>
      </c>
      <c r="AG305">
        <v>86.92</v>
      </c>
      <c r="AH305">
        <v>10626</v>
      </c>
      <c r="AI305">
        <v>15836.8</v>
      </c>
      <c r="AJ305">
        <v>95073</v>
      </c>
      <c r="AK305">
        <v>87.64</v>
      </c>
      <c r="AL305">
        <v>123.47</v>
      </c>
      <c r="AM305">
        <v>87.64</v>
      </c>
      <c r="AN305">
        <v>90.64</v>
      </c>
      <c r="AO305">
        <v>325</v>
      </c>
      <c r="AP305">
        <v>89.87</v>
      </c>
      <c r="AQ305">
        <v>31639.3</v>
      </c>
      <c r="AR305">
        <v>1449</v>
      </c>
      <c r="AS305">
        <v>87.64</v>
      </c>
      <c r="AT305">
        <v>120.02</v>
      </c>
      <c r="AU305">
        <v>591.64</v>
      </c>
      <c r="AV305">
        <v>10004.049999999999</v>
      </c>
      <c r="AW305">
        <v>286.33999999999997</v>
      </c>
      <c r="AX305">
        <v>4381.3</v>
      </c>
      <c r="AY305">
        <v>229.34</v>
      </c>
      <c r="AZ305">
        <v>86.21</v>
      </c>
      <c r="BA305">
        <v>383.18</v>
      </c>
      <c r="BB305">
        <v>306.76</v>
      </c>
      <c r="BC305">
        <v>4311.3</v>
      </c>
      <c r="BD305">
        <v>238.35</v>
      </c>
      <c r="BE305">
        <v>105.59</v>
      </c>
      <c r="BF305">
        <v>88.37</v>
      </c>
      <c r="BG305">
        <v>86.92</v>
      </c>
      <c r="BH305">
        <v>739.55</v>
      </c>
      <c r="BI305">
        <v>87.64</v>
      </c>
      <c r="BJ305">
        <v>903.84</v>
      </c>
      <c r="BK305">
        <v>123.47</v>
      </c>
      <c r="BL305">
        <v>4106</v>
      </c>
      <c r="BM305">
        <v>3250.8</v>
      </c>
      <c r="BN305">
        <v>678.72</v>
      </c>
      <c r="BO305">
        <v>325.68</v>
      </c>
      <c r="BP305">
        <v>883.93</v>
      </c>
      <c r="BQ305">
        <v>106.04</v>
      </c>
      <c r="BR305">
        <v>52.93</v>
      </c>
      <c r="BS305">
        <v>2209271</v>
      </c>
      <c r="BT305">
        <v>22818.46</v>
      </c>
      <c r="BU305" s="9" t="str">
        <f>WSP[[#This Row],[Tier]]&amp;" - "&amp;DOLLAR(WSP[[#This Row],[United States]],2)&amp;" USD"</f>
        <v>303 - $106.04 USD</v>
      </c>
    </row>
    <row r="306" spans="1:73" x14ac:dyDescent="0.25">
      <c r="A306">
        <v>304</v>
      </c>
      <c r="B306">
        <v>106.39</v>
      </c>
      <c r="C306">
        <v>8086.4</v>
      </c>
      <c r="D306">
        <v>706.3</v>
      </c>
      <c r="E306">
        <v>138.69999999999999</v>
      </c>
      <c r="F306">
        <v>88.66</v>
      </c>
      <c r="G306">
        <v>9296</v>
      </c>
      <c r="H306">
        <v>87.93</v>
      </c>
      <c r="I306">
        <v>190.65</v>
      </c>
      <c r="J306">
        <v>133</v>
      </c>
      <c r="K306">
        <v>106.39</v>
      </c>
      <c r="L306">
        <v>60130</v>
      </c>
      <c r="M306">
        <v>418.03</v>
      </c>
      <c r="N306">
        <v>176330</v>
      </c>
      <c r="O306">
        <v>53200</v>
      </c>
      <c r="P306">
        <v>510.72</v>
      </c>
      <c r="Q306">
        <v>90.16</v>
      </c>
      <c r="R306">
        <v>1758.1</v>
      </c>
      <c r="S306">
        <v>506.8</v>
      </c>
      <c r="T306">
        <v>674.1</v>
      </c>
      <c r="U306">
        <v>88.66</v>
      </c>
      <c r="V306">
        <v>85.8</v>
      </c>
      <c r="W306">
        <v>88.66</v>
      </c>
      <c r="X306">
        <v>89.41</v>
      </c>
      <c r="Y306">
        <v>86.5</v>
      </c>
      <c r="Z306">
        <v>1137.5</v>
      </c>
      <c r="AA306">
        <v>16750.39</v>
      </c>
      <c r="AB306">
        <v>13831</v>
      </c>
      <c r="AC306">
        <v>3178</v>
      </c>
      <c r="AD306">
        <v>1043000</v>
      </c>
      <c r="AE306">
        <v>86.5</v>
      </c>
      <c r="AF306">
        <v>511</v>
      </c>
      <c r="AG306">
        <v>87.21</v>
      </c>
      <c r="AH306">
        <v>10640</v>
      </c>
      <c r="AI306">
        <v>15889.3</v>
      </c>
      <c r="AJ306">
        <v>95391</v>
      </c>
      <c r="AK306">
        <v>87.93</v>
      </c>
      <c r="AL306">
        <v>123.8</v>
      </c>
      <c r="AM306">
        <v>87.93</v>
      </c>
      <c r="AN306">
        <v>90.93</v>
      </c>
      <c r="AO306">
        <v>326</v>
      </c>
      <c r="AP306">
        <v>90.16</v>
      </c>
      <c r="AQ306">
        <v>31744.3</v>
      </c>
      <c r="AR306">
        <v>1453.9</v>
      </c>
      <c r="AS306">
        <v>87.93</v>
      </c>
      <c r="AT306">
        <v>120.37</v>
      </c>
      <c r="AU306">
        <v>593.04</v>
      </c>
      <c r="AV306">
        <v>10037.299999999999</v>
      </c>
      <c r="AW306">
        <v>287.27999999999997</v>
      </c>
      <c r="AX306">
        <v>4395.3</v>
      </c>
      <c r="AY306">
        <v>229.91</v>
      </c>
      <c r="AZ306">
        <v>86.5</v>
      </c>
      <c r="BA306">
        <v>384.44</v>
      </c>
      <c r="BB306">
        <v>307.77</v>
      </c>
      <c r="BC306">
        <v>4325.3</v>
      </c>
      <c r="BD306">
        <v>238.7</v>
      </c>
      <c r="BE306">
        <v>105.92</v>
      </c>
      <c r="BF306">
        <v>88.66</v>
      </c>
      <c r="BG306">
        <v>87.21</v>
      </c>
      <c r="BH306">
        <v>741.3</v>
      </c>
      <c r="BI306">
        <v>87.93</v>
      </c>
      <c r="BJ306">
        <v>906.64</v>
      </c>
      <c r="BK306">
        <v>123.8</v>
      </c>
      <c r="BL306">
        <v>4121</v>
      </c>
      <c r="BM306">
        <v>3261.3</v>
      </c>
      <c r="BN306">
        <v>680.96</v>
      </c>
      <c r="BO306">
        <v>326.89999999999998</v>
      </c>
      <c r="BP306">
        <v>886.9</v>
      </c>
      <c r="BQ306">
        <v>106.39</v>
      </c>
      <c r="BR306">
        <v>53.08</v>
      </c>
      <c r="BS306">
        <v>2216563</v>
      </c>
      <c r="BT306">
        <v>22893.78</v>
      </c>
      <c r="BU306" s="9" t="str">
        <f>WSP[[#This Row],[Tier]]&amp;" - "&amp;DOLLAR(WSP[[#This Row],[United States]],2)&amp;" USD"</f>
        <v>304 - $106.39 USD</v>
      </c>
    </row>
    <row r="307" spans="1:73" x14ac:dyDescent="0.25">
      <c r="A307">
        <v>305</v>
      </c>
      <c r="B307">
        <v>106.74</v>
      </c>
      <c r="C307">
        <v>8113</v>
      </c>
      <c r="D307">
        <v>708.05</v>
      </c>
      <c r="E307">
        <v>139.16999999999999</v>
      </c>
      <c r="F307">
        <v>88.95</v>
      </c>
      <c r="G307">
        <v>9327.5</v>
      </c>
      <c r="H307">
        <v>88.22</v>
      </c>
      <c r="I307">
        <v>191.28</v>
      </c>
      <c r="J307">
        <v>133.44</v>
      </c>
      <c r="K307">
        <v>106.74</v>
      </c>
      <c r="L307">
        <v>60305</v>
      </c>
      <c r="M307">
        <v>419.41</v>
      </c>
      <c r="N307">
        <v>176680</v>
      </c>
      <c r="O307">
        <v>53375</v>
      </c>
      <c r="P307">
        <v>512.4</v>
      </c>
      <c r="Q307">
        <v>90.46</v>
      </c>
      <c r="R307">
        <v>1763.88</v>
      </c>
      <c r="S307">
        <v>508.2</v>
      </c>
      <c r="T307">
        <v>676.38</v>
      </c>
      <c r="U307">
        <v>88.95</v>
      </c>
      <c r="V307">
        <v>86.08</v>
      </c>
      <c r="W307">
        <v>88.95</v>
      </c>
      <c r="X307">
        <v>89.7</v>
      </c>
      <c r="Y307">
        <v>86.78</v>
      </c>
      <c r="Z307">
        <v>1142.05</v>
      </c>
      <c r="AA307">
        <v>16805.509999999998</v>
      </c>
      <c r="AB307">
        <v>13877</v>
      </c>
      <c r="AC307">
        <v>3185</v>
      </c>
      <c r="AD307">
        <v>1046500</v>
      </c>
      <c r="AE307">
        <v>86.78</v>
      </c>
      <c r="AF307">
        <v>512.75</v>
      </c>
      <c r="AG307">
        <v>87.49</v>
      </c>
      <c r="AH307">
        <v>10696</v>
      </c>
      <c r="AI307">
        <v>15941.8</v>
      </c>
      <c r="AJ307">
        <v>95709</v>
      </c>
      <c r="AK307">
        <v>88.22</v>
      </c>
      <c r="AL307">
        <v>124.12</v>
      </c>
      <c r="AM307">
        <v>88.22</v>
      </c>
      <c r="AN307">
        <v>91.23</v>
      </c>
      <c r="AO307">
        <v>327</v>
      </c>
      <c r="AP307">
        <v>90.46</v>
      </c>
      <c r="AQ307">
        <v>31849.3</v>
      </c>
      <c r="AR307">
        <v>1458.8</v>
      </c>
      <c r="AS307">
        <v>88.22</v>
      </c>
      <c r="AT307">
        <v>120.72</v>
      </c>
      <c r="AU307">
        <v>594.44000000000005</v>
      </c>
      <c r="AV307">
        <v>10070.549999999999</v>
      </c>
      <c r="AW307">
        <v>288.23</v>
      </c>
      <c r="AX307">
        <v>4409.3</v>
      </c>
      <c r="AY307">
        <v>230.48</v>
      </c>
      <c r="AZ307">
        <v>86.78</v>
      </c>
      <c r="BA307">
        <v>385.7</v>
      </c>
      <c r="BB307">
        <v>308.79000000000002</v>
      </c>
      <c r="BC307">
        <v>4339.3</v>
      </c>
      <c r="BD307">
        <v>239.05</v>
      </c>
      <c r="BE307">
        <v>106.24</v>
      </c>
      <c r="BF307">
        <v>88.95</v>
      </c>
      <c r="BG307">
        <v>87.49</v>
      </c>
      <c r="BH307">
        <v>743.05</v>
      </c>
      <c r="BI307">
        <v>88.22</v>
      </c>
      <c r="BJ307">
        <v>909.44</v>
      </c>
      <c r="BK307">
        <v>124.12</v>
      </c>
      <c r="BL307">
        <v>4137</v>
      </c>
      <c r="BM307">
        <v>3271.8</v>
      </c>
      <c r="BN307">
        <v>683.2</v>
      </c>
      <c r="BO307">
        <v>328.13</v>
      </c>
      <c r="BP307">
        <v>889.88</v>
      </c>
      <c r="BQ307">
        <v>106.74</v>
      </c>
      <c r="BR307">
        <v>53.22</v>
      </c>
      <c r="BS307">
        <v>2223855</v>
      </c>
      <c r="BT307">
        <v>22969.1</v>
      </c>
      <c r="BU307" s="9" t="str">
        <f>WSP[[#This Row],[Tier]]&amp;" - "&amp;DOLLAR(WSP[[#This Row],[United States]],2)&amp;" USD"</f>
        <v>305 - $106.74 USD</v>
      </c>
    </row>
    <row r="308" spans="1:73" x14ac:dyDescent="0.25">
      <c r="A308">
        <v>306</v>
      </c>
      <c r="B308">
        <v>107.09</v>
      </c>
      <c r="C308">
        <v>8139.6</v>
      </c>
      <c r="D308">
        <v>709.8</v>
      </c>
      <c r="E308">
        <v>139.65</v>
      </c>
      <c r="F308">
        <v>89.24</v>
      </c>
      <c r="G308">
        <v>9359</v>
      </c>
      <c r="H308">
        <v>88.51</v>
      </c>
      <c r="I308">
        <v>191.91</v>
      </c>
      <c r="J308">
        <v>133.88</v>
      </c>
      <c r="K308">
        <v>107.09</v>
      </c>
      <c r="L308">
        <v>60480</v>
      </c>
      <c r="M308">
        <v>420.78</v>
      </c>
      <c r="N308">
        <v>177030</v>
      </c>
      <c r="O308">
        <v>53550</v>
      </c>
      <c r="P308">
        <v>514.08000000000004</v>
      </c>
      <c r="Q308">
        <v>90.76</v>
      </c>
      <c r="R308">
        <v>1769.67</v>
      </c>
      <c r="S308">
        <v>509.6</v>
      </c>
      <c r="T308">
        <v>678.65</v>
      </c>
      <c r="U308">
        <v>89.24</v>
      </c>
      <c r="V308">
        <v>86.37</v>
      </c>
      <c r="W308">
        <v>89.24</v>
      </c>
      <c r="X308">
        <v>89.99</v>
      </c>
      <c r="Y308">
        <v>87.07</v>
      </c>
      <c r="Z308">
        <v>1146.5999999999999</v>
      </c>
      <c r="AA308">
        <v>16860.63</v>
      </c>
      <c r="AB308">
        <v>13922</v>
      </c>
      <c r="AC308">
        <v>3192</v>
      </c>
      <c r="AD308">
        <v>1050000</v>
      </c>
      <c r="AE308">
        <v>87.07</v>
      </c>
      <c r="AF308">
        <v>514.5</v>
      </c>
      <c r="AG308">
        <v>87.78</v>
      </c>
      <c r="AH308">
        <v>10710</v>
      </c>
      <c r="AI308">
        <v>15994.3</v>
      </c>
      <c r="AJ308">
        <v>96027</v>
      </c>
      <c r="AK308">
        <v>88.51</v>
      </c>
      <c r="AL308">
        <v>124.44</v>
      </c>
      <c r="AM308">
        <v>88.51</v>
      </c>
      <c r="AN308">
        <v>91.53</v>
      </c>
      <c r="AO308">
        <v>328</v>
      </c>
      <c r="AP308">
        <v>90.76</v>
      </c>
      <c r="AQ308">
        <v>31954.3</v>
      </c>
      <c r="AR308">
        <v>1463.7</v>
      </c>
      <c r="AS308">
        <v>88.51</v>
      </c>
      <c r="AT308">
        <v>121.07</v>
      </c>
      <c r="AU308">
        <v>595.84</v>
      </c>
      <c r="AV308">
        <v>10103.799999999999</v>
      </c>
      <c r="AW308">
        <v>289.17</v>
      </c>
      <c r="AX308">
        <v>4423.3</v>
      </c>
      <c r="AY308">
        <v>231.05</v>
      </c>
      <c r="AZ308">
        <v>87.07</v>
      </c>
      <c r="BA308">
        <v>386.96</v>
      </c>
      <c r="BB308">
        <v>309.81</v>
      </c>
      <c r="BC308">
        <v>4353.3</v>
      </c>
      <c r="BD308">
        <v>239.4</v>
      </c>
      <c r="BE308">
        <v>106.57</v>
      </c>
      <c r="BF308">
        <v>89.24</v>
      </c>
      <c r="BG308">
        <v>87.78</v>
      </c>
      <c r="BH308">
        <v>744.8</v>
      </c>
      <c r="BI308">
        <v>88.51</v>
      </c>
      <c r="BJ308">
        <v>912.24</v>
      </c>
      <c r="BK308">
        <v>124.44</v>
      </c>
      <c r="BL308">
        <v>4152</v>
      </c>
      <c r="BM308">
        <v>3282.3</v>
      </c>
      <c r="BN308">
        <v>685.44</v>
      </c>
      <c r="BO308">
        <v>329.35</v>
      </c>
      <c r="BP308">
        <v>892.85</v>
      </c>
      <c r="BQ308">
        <v>107.09</v>
      </c>
      <c r="BR308">
        <v>53.37</v>
      </c>
      <c r="BS308">
        <v>2231146</v>
      </c>
      <c r="BT308">
        <v>23044.42</v>
      </c>
      <c r="BU308" s="9" t="str">
        <f>WSP[[#This Row],[Tier]]&amp;" - "&amp;DOLLAR(WSP[[#This Row],[United States]],2)&amp;" USD"</f>
        <v>306 - $107.09 USD</v>
      </c>
    </row>
    <row r="309" spans="1:73" x14ac:dyDescent="0.25">
      <c r="A309">
        <v>307</v>
      </c>
      <c r="B309">
        <v>107.44</v>
      </c>
      <c r="C309">
        <v>8166.2</v>
      </c>
      <c r="D309">
        <v>711.55</v>
      </c>
      <c r="E309">
        <v>140.13</v>
      </c>
      <c r="F309">
        <v>89.54</v>
      </c>
      <c r="G309">
        <v>9390.5</v>
      </c>
      <c r="H309">
        <v>88.8</v>
      </c>
      <c r="I309">
        <v>192.54</v>
      </c>
      <c r="J309">
        <v>134.31</v>
      </c>
      <c r="K309">
        <v>107.44</v>
      </c>
      <c r="L309">
        <v>60655</v>
      </c>
      <c r="M309">
        <v>422.16</v>
      </c>
      <c r="N309">
        <v>177380</v>
      </c>
      <c r="O309">
        <v>53725</v>
      </c>
      <c r="P309">
        <v>515.76</v>
      </c>
      <c r="Q309">
        <v>91.05</v>
      </c>
      <c r="R309">
        <v>1775.45</v>
      </c>
      <c r="S309">
        <v>511</v>
      </c>
      <c r="T309">
        <v>680.93</v>
      </c>
      <c r="U309">
        <v>89.54</v>
      </c>
      <c r="V309">
        <v>86.65</v>
      </c>
      <c r="W309">
        <v>89.54</v>
      </c>
      <c r="X309">
        <v>90.29</v>
      </c>
      <c r="Y309">
        <v>87.35</v>
      </c>
      <c r="Z309">
        <v>1151.1500000000001</v>
      </c>
      <c r="AA309">
        <v>16915.75</v>
      </c>
      <c r="AB309">
        <v>13968</v>
      </c>
      <c r="AC309">
        <v>3199</v>
      </c>
      <c r="AD309">
        <v>1053500</v>
      </c>
      <c r="AE309">
        <v>87.35</v>
      </c>
      <c r="AF309">
        <v>516.25</v>
      </c>
      <c r="AG309">
        <v>88.07</v>
      </c>
      <c r="AH309">
        <v>10766</v>
      </c>
      <c r="AI309">
        <v>16046.8</v>
      </c>
      <c r="AJ309">
        <v>96345</v>
      </c>
      <c r="AK309">
        <v>88.8</v>
      </c>
      <c r="AL309">
        <v>124.77</v>
      </c>
      <c r="AM309">
        <v>88.8</v>
      </c>
      <c r="AN309">
        <v>91.83</v>
      </c>
      <c r="AO309">
        <v>329</v>
      </c>
      <c r="AP309">
        <v>91.05</v>
      </c>
      <c r="AQ309">
        <v>32059.3</v>
      </c>
      <c r="AR309">
        <v>1468.6</v>
      </c>
      <c r="AS309">
        <v>88.8</v>
      </c>
      <c r="AT309">
        <v>121.42</v>
      </c>
      <c r="AU309">
        <v>597.24</v>
      </c>
      <c r="AV309">
        <v>10137.049999999999</v>
      </c>
      <c r="AW309">
        <v>290.12</v>
      </c>
      <c r="AX309">
        <v>4437.3</v>
      </c>
      <c r="AY309">
        <v>231.62</v>
      </c>
      <c r="AZ309">
        <v>87.35</v>
      </c>
      <c r="BA309">
        <v>388.22</v>
      </c>
      <c r="BB309">
        <v>310.82</v>
      </c>
      <c r="BC309">
        <v>4367.3</v>
      </c>
      <c r="BD309">
        <v>239.75</v>
      </c>
      <c r="BE309">
        <v>106.9</v>
      </c>
      <c r="BF309">
        <v>89.54</v>
      </c>
      <c r="BG309">
        <v>88.07</v>
      </c>
      <c r="BH309">
        <v>746.55</v>
      </c>
      <c r="BI309">
        <v>88.8</v>
      </c>
      <c r="BJ309">
        <v>915.04</v>
      </c>
      <c r="BK309">
        <v>124.77</v>
      </c>
      <c r="BL309">
        <v>4167</v>
      </c>
      <c r="BM309">
        <v>3292.8</v>
      </c>
      <c r="BN309">
        <v>687.68</v>
      </c>
      <c r="BO309">
        <v>330.58</v>
      </c>
      <c r="BP309">
        <v>895.83</v>
      </c>
      <c r="BQ309">
        <v>107.44</v>
      </c>
      <c r="BR309">
        <v>53.52</v>
      </c>
      <c r="BS309">
        <v>2238438</v>
      </c>
      <c r="BT309">
        <v>23119.74</v>
      </c>
      <c r="BU309" s="9" t="str">
        <f>WSP[[#This Row],[Tier]]&amp;" - "&amp;DOLLAR(WSP[[#This Row],[United States]],2)&amp;" USD"</f>
        <v>307 - $107.44 USD</v>
      </c>
    </row>
    <row r="310" spans="1:73" x14ac:dyDescent="0.25">
      <c r="A310">
        <v>308</v>
      </c>
      <c r="B310">
        <v>107.79</v>
      </c>
      <c r="C310">
        <v>8192.7999999999993</v>
      </c>
      <c r="D310">
        <v>713.3</v>
      </c>
      <c r="E310">
        <v>140.6</v>
      </c>
      <c r="F310">
        <v>89.83</v>
      </c>
      <c r="G310">
        <v>9422</v>
      </c>
      <c r="H310">
        <v>89.09</v>
      </c>
      <c r="I310">
        <v>193.17</v>
      </c>
      <c r="J310">
        <v>134.75</v>
      </c>
      <c r="K310">
        <v>107.79</v>
      </c>
      <c r="L310">
        <v>60830</v>
      </c>
      <c r="M310">
        <v>423.54</v>
      </c>
      <c r="N310">
        <v>177730</v>
      </c>
      <c r="O310">
        <v>53900</v>
      </c>
      <c r="P310">
        <v>517.44000000000005</v>
      </c>
      <c r="Q310">
        <v>91.35</v>
      </c>
      <c r="R310">
        <v>1781.24</v>
      </c>
      <c r="S310">
        <v>512.4</v>
      </c>
      <c r="T310">
        <v>683.2</v>
      </c>
      <c r="U310">
        <v>89.83</v>
      </c>
      <c r="V310">
        <v>86.93</v>
      </c>
      <c r="W310">
        <v>89.83</v>
      </c>
      <c r="X310">
        <v>90.58</v>
      </c>
      <c r="Y310">
        <v>87.64</v>
      </c>
      <c r="Z310">
        <v>1155.7</v>
      </c>
      <c r="AA310">
        <v>16970.87</v>
      </c>
      <c r="AB310">
        <v>14013</v>
      </c>
      <c r="AC310">
        <v>3206</v>
      </c>
      <c r="AD310">
        <v>1057000</v>
      </c>
      <c r="AE310">
        <v>87.64</v>
      </c>
      <c r="AF310">
        <v>518</v>
      </c>
      <c r="AG310">
        <v>88.35</v>
      </c>
      <c r="AH310">
        <v>10780</v>
      </c>
      <c r="AI310">
        <v>16099.3</v>
      </c>
      <c r="AJ310">
        <v>96664</v>
      </c>
      <c r="AK310">
        <v>89.09</v>
      </c>
      <c r="AL310">
        <v>125.09</v>
      </c>
      <c r="AM310">
        <v>89.09</v>
      </c>
      <c r="AN310">
        <v>92.13</v>
      </c>
      <c r="AO310">
        <v>330</v>
      </c>
      <c r="AP310">
        <v>91.35</v>
      </c>
      <c r="AQ310">
        <v>32164.3</v>
      </c>
      <c r="AR310">
        <v>1473.5</v>
      </c>
      <c r="AS310">
        <v>89.09</v>
      </c>
      <c r="AT310">
        <v>121.77</v>
      </c>
      <c r="AU310">
        <v>598.64</v>
      </c>
      <c r="AV310">
        <v>10170.299999999999</v>
      </c>
      <c r="AW310">
        <v>291.06</v>
      </c>
      <c r="AX310">
        <v>4451.3</v>
      </c>
      <c r="AY310">
        <v>232.19</v>
      </c>
      <c r="AZ310">
        <v>87.64</v>
      </c>
      <c r="BA310">
        <v>389.48</v>
      </c>
      <c r="BB310">
        <v>311.83999999999997</v>
      </c>
      <c r="BC310">
        <v>4381.3</v>
      </c>
      <c r="BD310">
        <v>240.1</v>
      </c>
      <c r="BE310">
        <v>107.22</v>
      </c>
      <c r="BF310">
        <v>89.83</v>
      </c>
      <c r="BG310">
        <v>88.35</v>
      </c>
      <c r="BH310">
        <v>748.3</v>
      </c>
      <c r="BI310">
        <v>89.09</v>
      </c>
      <c r="BJ310">
        <v>917.84</v>
      </c>
      <c r="BK310">
        <v>125.09</v>
      </c>
      <c r="BL310">
        <v>4183</v>
      </c>
      <c r="BM310">
        <v>3303.3</v>
      </c>
      <c r="BN310">
        <v>689.92</v>
      </c>
      <c r="BO310">
        <v>331.8</v>
      </c>
      <c r="BP310">
        <v>898.8</v>
      </c>
      <c r="BQ310">
        <v>107.79</v>
      </c>
      <c r="BR310">
        <v>53.66</v>
      </c>
      <c r="BS310">
        <v>2245730</v>
      </c>
      <c r="BT310">
        <v>23195.06</v>
      </c>
      <c r="BU310" s="9" t="str">
        <f>WSP[[#This Row],[Tier]]&amp;" - "&amp;DOLLAR(WSP[[#This Row],[United States]],2)&amp;" USD"</f>
        <v>308 - $107.79 USD</v>
      </c>
    </row>
    <row r="311" spans="1:73" x14ac:dyDescent="0.25">
      <c r="A311">
        <v>309</v>
      </c>
      <c r="B311">
        <v>108.14</v>
      </c>
      <c r="C311">
        <v>8219.4</v>
      </c>
      <c r="D311">
        <v>715.05</v>
      </c>
      <c r="E311">
        <v>141.08000000000001</v>
      </c>
      <c r="F311">
        <v>90.12</v>
      </c>
      <c r="G311">
        <v>9453.5</v>
      </c>
      <c r="H311">
        <v>89.37</v>
      </c>
      <c r="I311">
        <v>193.8</v>
      </c>
      <c r="J311">
        <v>135.19</v>
      </c>
      <c r="K311">
        <v>108.14</v>
      </c>
      <c r="L311">
        <v>61005</v>
      </c>
      <c r="M311">
        <v>424.92</v>
      </c>
      <c r="N311">
        <v>178080</v>
      </c>
      <c r="O311">
        <v>54075</v>
      </c>
      <c r="P311">
        <v>519.12</v>
      </c>
      <c r="Q311">
        <v>91.65</v>
      </c>
      <c r="R311">
        <v>1787.02</v>
      </c>
      <c r="S311">
        <v>513.79999999999995</v>
      </c>
      <c r="T311">
        <v>685.48</v>
      </c>
      <c r="U311">
        <v>90.12</v>
      </c>
      <c r="V311">
        <v>87.21</v>
      </c>
      <c r="W311">
        <v>90.12</v>
      </c>
      <c r="X311">
        <v>90.88</v>
      </c>
      <c r="Y311">
        <v>87.92</v>
      </c>
      <c r="Z311">
        <v>1160.25</v>
      </c>
      <c r="AA311">
        <v>17025.98</v>
      </c>
      <c r="AB311">
        <v>14059</v>
      </c>
      <c r="AC311">
        <v>3213</v>
      </c>
      <c r="AD311">
        <v>1060500</v>
      </c>
      <c r="AE311">
        <v>87.92</v>
      </c>
      <c r="AF311">
        <v>519.75</v>
      </c>
      <c r="AG311">
        <v>88.64</v>
      </c>
      <c r="AH311">
        <v>10836</v>
      </c>
      <c r="AI311">
        <v>16151.8</v>
      </c>
      <c r="AJ311">
        <v>96982</v>
      </c>
      <c r="AK311">
        <v>89.37</v>
      </c>
      <c r="AL311">
        <v>125.42</v>
      </c>
      <c r="AM311">
        <v>89.37</v>
      </c>
      <c r="AN311">
        <v>92.43</v>
      </c>
      <c r="AO311">
        <v>331</v>
      </c>
      <c r="AP311">
        <v>91.65</v>
      </c>
      <c r="AQ311">
        <v>32269.3</v>
      </c>
      <c r="AR311">
        <v>1478.4</v>
      </c>
      <c r="AS311">
        <v>89.37</v>
      </c>
      <c r="AT311">
        <v>122.12</v>
      </c>
      <c r="AU311">
        <v>600.04</v>
      </c>
      <c r="AV311">
        <v>10203.549999999999</v>
      </c>
      <c r="AW311">
        <v>292.01</v>
      </c>
      <c r="AX311">
        <v>4465.3</v>
      </c>
      <c r="AY311">
        <v>232.76</v>
      </c>
      <c r="AZ311">
        <v>87.92</v>
      </c>
      <c r="BA311">
        <v>390.74</v>
      </c>
      <c r="BB311">
        <v>312.85000000000002</v>
      </c>
      <c r="BC311">
        <v>4395.3</v>
      </c>
      <c r="BD311">
        <v>240.45</v>
      </c>
      <c r="BE311">
        <v>107.55</v>
      </c>
      <c r="BF311">
        <v>90.12</v>
      </c>
      <c r="BG311">
        <v>88.64</v>
      </c>
      <c r="BH311">
        <v>750.05</v>
      </c>
      <c r="BI311">
        <v>89.37</v>
      </c>
      <c r="BJ311">
        <v>920.64</v>
      </c>
      <c r="BK311">
        <v>125.42</v>
      </c>
      <c r="BL311">
        <v>4198</v>
      </c>
      <c r="BM311">
        <v>3313.8</v>
      </c>
      <c r="BN311">
        <v>692.16</v>
      </c>
      <c r="BO311">
        <v>333.03</v>
      </c>
      <c r="BP311">
        <v>901.78</v>
      </c>
      <c r="BQ311">
        <v>108.14</v>
      </c>
      <c r="BR311">
        <v>53.81</v>
      </c>
      <c r="BS311">
        <v>2253022</v>
      </c>
      <c r="BT311">
        <v>23270.38</v>
      </c>
      <c r="BU311" s="9" t="str">
        <f>WSP[[#This Row],[Tier]]&amp;" - "&amp;DOLLAR(WSP[[#This Row],[United States]],2)&amp;" USD"</f>
        <v>309 - $108.14 USD</v>
      </c>
    </row>
    <row r="312" spans="1:73" x14ac:dyDescent="0.25">
      <c r="A312">
        <v>310</v>
      </c>
      <c r="B312">
        <v>108.49</v>
      </c>
      <c r="C312">
        <v>8246</v>
      </c>
      <c r="D312">
        <v>716.8</v>
      </c>
      <c r="E312">
        <v>141.56</v>
      </c>
      <c r="F312">
        <v>90.41</v>
      </c>
      <c r="G312">
        <v>9485</v>
      </c>
      <c r="H312">
        <v>89.66</v>
      </c>
      <c r="I312">
        <v>194.43</v>
      </c>
      <c r="J312">
        <v>135.63</v>
      </c>
      <c r="K312">
        <v>108.49</v>
      </c>
      <c r="L312">
        <v>61180</v>
      </c>
      <c r="M312">
        <v>426.29</v>
      </c>
      <c r="N312">
        <v>178430</v>
      </c>
      <c r="O312">
        <v>54250</v>
      </c>
      <c r="P312">
        <v>520.79999999999995</v>
      </c>
      <c r="Q312">
        <v>91.94</v>
      </c>
      <c r="R312">
        <v>1792.81</v>
      </c>
      <c r="S312">
        <v>515.20000000000005</v>
      </c>
      <c r="T312">
        <v>687.75</v>
      </c>
      <c r="U312">
        <v>90.41</v>
      </c>
      <c r="V312">
        <v>87.49</v>
      </c>
      <c r="W312">
        <v>90.41</v>
      </c>
      <c r="X312">
        <v>91.17</v>
      </c>
      <c r="Y312">
        <v>88.21</v>
      </c>
      <c r="Z312">
        <v>1164.8</v>
      </c>
      <c r="AA312">
        <v>17081.099999999999</v>
      </c>
      <c r="AB312">
        <v>14104</v>
      </c>
      <c r="AC312">
        <v>3220</v>
      </c>
      <c r="AD312">
        <v>1064000</v>
      </c>
      <c r="AE312">
        <v>88.21</v>
      </c>
      <c r="AF312">
        <v>521.5</v>
      </c>
      <c r="AG312">
        <v>88.93</v>
      </c>
      <c r="AH312">
        <v>10850</v>
      </c>
      <c r="AI312">
        <v>16204.3</v>
      </c>
      <c r="AJ312">
        <v>97300</v>
      </c>
      <c r="AK312">
        <v>89.66</v>
      </c>
      <c r="AL312">
        <v>125.74</v>
      </c>
      <c r="AM312">
        <v>89.66</v>
      </c>
      <c r="AN312">
        <v>92.73</v>
      </c>
      <c r="AO312">
        <v>333</v>
      </c>
      <c r="AP312">
        <v>91.94</v>
      </c>
      <c r="AQ312">
        <v>32374.3</v>
      </c>
      <c r="AR312">
        <v>1483.3</v>
      </c>
      <c r="AS312">
        <v>89.66</v>
      </c>
      <c r="AT312">
        <v>122.47</v>
      </c>
      <c r="AU312">
        <v>601.44000000000005</v>
      </c>
      <c r="AV312">
        <v>10236.799999999999</v>
      </c>
      <c r="AW312">
        <v>292.95</v>
      </c>
      <c r="AX312">
        <v>4479.3</v>
      </c>
      <c r="AY312">
        <v>233.33</v>
      </c>
      <c r="AZ312">
        <v>88.21</v>
      </c>
      <c r="BA312">
        <v>392</v>
      </c>
      <c r="BB312">
        <v>313.87</v>
      </c>
      <c r="BC312">
        <v>4409.3</v>
      </c>
      <c r="BD312">
        <v>240.8</v>
      </c>
      <c r="BE312">
        <v>107.88</v>
      </c>
      <c r="BF312">
        <v>90.41</v>
      </c>
      <c r="BG312">
        <v>88.93</v>
      </c>
      <c r="BH312">
        <v>751.8</v>
      </c>
      <c r="BI312">
        <v>89.66</v>
      </c>
      <c r="BJ312">
        <v>923.44</v>
      </c>
      <c r="BK312">
        <v>125.74</v>
      </c>
      <c r="BL312">
        <v>4213</v>
      </c>
      <c r="BM312">
        <v>3324.3</v>
      </c>
      <c r="BN312">
        <v>694.4</v>
      </c>
      <c r="BO312">
        <v>334.25</v>
      </c>
      <c r="BP312">
        <v>904.75</v>
      </c>
      <c r="BQ312">
        <v>108.49</v>
      </c>
      <c r="BR312">
        <v>53.95</v>
      </c>
      <c r="BS312">
        <v>2260314</v>
      </c>
      <c r="BT312">
        <v>23345.7</v>
      </c>
      <c r="BU312" s="9" t="str">
        <f>WSP[[#This Row],[Tier]]&amp;" - "&amp;DOLLAR(WSP[[#This Row],[United States]],2)&amp;" USD"</f>
        <v>310 - $108.49 USD</v>
      </c>
    </row>
    <row r="313" spans="1:73" x14ac:dyDescent="0.25">
      <c r="A313">
        <v>311</v>
      </c>
      <c r="B313">
        <v>108.84</v>
      </c>
      <c r="C313">
        <v>8272.6</v>
      </c>
      <c r="D313">
        <v>718.55</v>
      </c>
      <c r="E313">
        <v>142.04</v>
      </c>
      <c r="F313">
        <v>90.7</v>
      </c>
      <c r="G313">
        <v>9516.5</v>
      </c>
      <c r="H313">
        <v>89.95</v>
      </c>
      <c r="I313">
        <v>195.06</v>
      </c>
      <c r="J313">
        <v>136.06</v>
      </c>
      <c r="K313">
        <v>108.84</v>
      </c>
      <c r="L313">
        <v>61355</v>
      </c>
      <c r="M313">
        <v>427.67</v>
      </c>
      <c r="N313">
        <v>178780</v>
      </c>
      <c r="O313">
        <v>54425</v>
      </c>
      <c r="P313">
        <v>522.48</v>
      </c>
      <c r="Q313">
        <v>92.24</v>
      </c>
      <c r="R313">
        <v>1798.6</v>
      </c>
      <c r="S313">
        <v>516.6</v>
      </c>
      <c r="T313">
        <v>690.03</v>
      </c>
      <c r="U313">
        <v>90.7</v>
      </c>
      <c r="V313">
        <v>87.78</v>
      </c>
      <c r="W313">
        <v>90.7</v>
      </c>
      <c r="X313">
        <v>91.46</v>
      </c>
      <c r="Y313">
        <v>88.49</v>
      </c>
      <c r="Z313">
        <v>1169.3499999999999</v>
      </c>
      <c r="AA313">
        <v>17136.22</v>
      </c>
      <c r="AB313">
        <v>14150</v>
      </c>
      <c r="AC313">
        <v>3227</v>
      </c>
      <c r="AD313">
        <v>1067500</v>
      </c>
      <c r="AE313">
        <v>88.49</v>
      </c>
      <c r="AF313">
        <v>523.25</v>
      </c>
      <c r="AG313">
        <v>89.22</v>
      </c>
      <c r="AH313">
        <v>10906</v>
      </c>
      <c r="AI313">
        <v>16256.8</v>
      </c>
      <c r="AJ313">
        <v>97618</v>
      </c>
      <c r="AK313">
        <v>89.95</v>
      </c>
      <c r="AL313">
        <v>126.06</v>
      </c>
      <c r="AM313">
        <v>89.95</v>
      </c>
      <c r="AN313">
        <v>93.03</v>
      </c>
      <c r="AO313">
        <v>334</v>
      </c>
      <c r="AP313">
        <v>92.24</v>
      </c>
      <c r="AQ313">
        <v>32479.3</v>
      </c>
      <c r="AR313">
        <v>1488.2</v>
      </c>
      <c r="AS313">
        <v>89.95</v>
      </c>
      <c r="AT313">
        <v>122.82</v>
      </c>
      <c r="AU313">
        <v>602.84</v>
      </c>
      <c r="AV313">
        <v>10270.049999999999</v>
      </c>
      <c r="AW313">
        <v>293.89999999999998</v>
      </c>
      <c r="AX313">
        <v>4493.3</v>
      </c>
      <c r="AY313">
        <v>233.9</v>
      </c>
      <c r="AZ313">
        <v>88.49</v>
      </c>
      <c r="BA313">
        <v>393.26</v>
      </c>
      <c r="BB313">
        <v>314.89</v>
      </c>
      <c r="BC313">
        <v>4423.3</v>
      </c>
      <c r="BD313">
        <v>241.15</v>
      </c>
      <c r="BE313">
        <v>108.21</v>
      </c>
      <c r="BF313">
        <v>90.7</v>
      </c>
      <c r="BG313">
        <v>89.22</v>
      </c>
      <c r="BH313">
        <v>753.55</v>
      </c>
      <c r="BI313">
        <v>89.95</v>
      </c>
      <c r="BJ313">
        <v>926.24</v>
      </c>
      <c r="BK313">
        <v>126.06</v>
      </c>
      <c r="BL313">
        <v>4229</v>
      </c>
      <c r="BM313">
        <v>3334.8</v>
      </c>
      <c r="BN313">
        <v>696.64</v>
      </c>
      <c r="BO313">
        <v>335.48</v>
      </c>
      <c r="BP313">
        <v>907.73</v>
      </c>
      <c r="BQ313">
        <v>108.84</v>
      </c>
      <c r="BR313">
        <v>54.1</v>
      </c>
      <c r="BS313">
        <v>2267606</v>
      </c>
      <c r="BT313">
        <v>23421.02</v>
      </c>
      <c r="BU313" s="9" t="str">
        <f>WSP[[#This Row],[Tier]]&amp;" - "&amp;DOLLAR(WSP[[#This Row],[United States]],2)&amp;" USD"</f>
        <v>311 - $108.84 USD</v>
      </c>
    </row>
    <row r="314" spans="1:73" x14ac:dyDescent="0.25">
      <c r="A314">
        <v>312</v>
      </c>
      <c r="B314">
        <v>109.19</v>
      </c>
      <c r="C314">
        <v>8299.2000000000007</v>
      </c>
      <c r="D314">
        <v>720.3</v>
      </c>
      <c r="E314">
        <v>142.51</v>
      </c>
      <c r="F314">
        <v>90.99</v>
      </c>
      <c r="G314">
        <v>9548</v>
      </c>
      <c r="H314">
        <v>90.24</v>
      </c>
      <c r="I314">
        <v>195.69</v>
      </c>
      <c r="J314">
        <v>136.5</v>
      </c>
      <c r="K314">
        <v>109.19</v>
      </c>
      <c r="L314">
        <v>61530</v>
      </c>
      <c r="M314">
        <v>429.05</v>
      </c>
      <c r="N314">
        <v>179130</v>
      </c>
      <c r="O314">
        <v>54600</v>
      </c>
      <c r="P314">
        <v>524.16</v>
      </c>
      <c r="Q314">
        <v>92.54</v>
      </c>
      <c r="R314">
        <v>1804.38</v>
      </c>
      <c r="S314">
        <v>518</v>
      </c>
      <c r="T314">
        <v>692.3</v>
      </c>
      <c r="U314">
        <v>90.99</v>
      </c>
      <c r="V314">
        <v>88.06</v>
      </c>
      <c r="W314">
        <v>90.99</v>
      </c>
      <c r="X314">
        <v>91.76</v>
      </c>
      <c r="Y314">
        <v>88.77</v>
      </c>
      <c r="Z314">
        <v>1173.9000000000001</v>
      </c>
      <c r="AA314">
        <v>17191.34</v>
      </c>
      <c r="AB314">
        <v>14195</v>
      </c>
      <c r="AC314">
        <v>3234</v>
      </c>
      <c r="AD314">
        <v>1071000</v>
      </c>
      <c r="AE314">
        <v>88.77</v>
      </c>
      <c r="AF314">
        <v>525</v>
      </c>
      <c r="AG314">
        <v>89.5</v>
      </c>
      <c r="AH314">
        <v>10920</v>
      </c>
      <c r="AI314">
        <v>16309.3</v>
      </c>
      <c r="AJ314">
        <v>97936</v>
      </c>
      <c r="AK314">
        <v>90.24</v>
      </c>
      <c r="AL314">
        <v>126.39</v>
      </c>
      <c r="AM314">
        <v>90.24</v>
      </c>
      <c r="AN314">
        <v>93.33</v>
      </c>
      <c r="AO314">
        <v>335</v>
      </c>
      <c r="AP314">
        <v>92.54</v>
      </c>
      <c r="AQ314">
        <v>32584.3</v>
      </c>
      <c r="AR314">
        <v>1493.1</v>
      </c>
      <c r="AS314">
        <v>90.24</v>
      </c>
      <c r="AT314">
        <v>123.17</v>
      </c>
      <c r="AU314">
        <v>604.24</v>
      </c>
      <c r="AV314">
        <v>10303.299999999999</v>
      </c>
      <c r="AW314">
        <v>294.83999999999997</v>
      </c>
      <c r="AX314">
        <v>4507.3</v>
      </c>
      <c r="AY314">
        <v>234.47</v>
      </c>
      <c r="AZ314">
        <v>88.77</v>
      </c>
      <c r="BA314">
        <v>394.52</v>
      </c>
      <c r="BB314">
        <v>315.89999999999998</v>
      </c>
      <c r="BC314">
        <v>4437.3</v>
      </c>
      <c r="BD314">
        <v>241.5</v>
      </c>
      <c r="BE314">
        <v>108.53</v>
      </c>
      <c r="BF314">
        <v>90.99</v>
      </c>
      <c r="BG314">
        <v>89.5</v>
      </c>
      <c r="BH314">
        <v>755.3</v>
      </c>
      <c r="BI314">
        <v>90.24</v>
      </c>
      <c r="BJ314">
        <v>929.04</v>
      </c>
      <c r="BK314">
        <v>126.39</v>
      </c>
      <c r="BL314">
        <v>4244</v>
      </c>
      <c r="BM314">
        <v>3345.3</v>
      </c>
      <c r="BN314">
        <v>698.88</v>
      </c>
      <c r="BO314">
        <v>336.7</v>
      </c>
      <c r="BP314">
        <v>910.7</v>
      </c>
      <c r="BQ314">
        <v>109.19</v>
      </c>
      <c r="BR314">
        <v>54.24</v>
      </c>
      <c r="BS314">
        <v>2274898</v>
      </c>
      <c r="BT314">
        <v>23496.34</v>
      </c>
      <c r="BU314" s="9" t="str">
        <f>WSP[[#This Row],[Tier]]&amp;" - "&amp;DOLLAR(WSP[[#This Row],[United States]],2)&amp;" USD"</f>
        <v>312 - $109.19 USD</v>
      </c>
    </row>
    <row r="315" spans="1:73" x14ac:dyDescent="0.25">
      <c r="A315">
        <v>313</v>
      </c>
      <c r="B315">
        <v>109.54</v>
      </c>
      <c r="C315">
        <v>8325.7999999999993</v>
      </c>
      <c r="D315">
        <v>722.05</v>
      </c>
      <c r="E315">
        <v>142.99</v>
      </c>
      <c r="F315">
        <v>91.29</v>
      </c>
      <c r="G315">
        <v>9579.5</v>
      </c>
      <c r="H315">
        <v>90.53</v>
      </c>
      <c r="I315">
        <v>196.31</v>
      </c>
      <c r="J315">
        <v>136.94</v>
      </c>
      <c r="K315">
        <v>109.54</v>
      </c>
      <c r="L315">
        <v>61705</v>
      </c>
      <c r="M315">
        <v>430.42</v>
      </c>
      <c r="N315">
        <v>179480</v>
      </c>
      <c r="O315">
        <v>54775</v>
      </c>
      <c r="P315">
        <v>525.84</v>
      </c>
      <c r="Q315">
        <v>92.83</v>
      </c>
      <c r="R315">
        <v>1810.17</v>
      </c>
      <c r="S315">
        <v>519.4</v>
      </c>
      <c r="T315">
        <v>694.58</v>
      </c>
      <c r="U315">
        <v>91.29</v>
      </c>
      <c r="V315">
        <v>88.34</v>
      </c>
      <c r="W315">
        <v>91.29</v>
      </c>
      <c r="X315">
        <v>92.05</v>
      </c>
      <c r="Y315">
        <v>89.06</v>
      </c>
      <c r="Z315">
        <v>1178.45</v>
      </c>
      <c r="AA315">
        <v>17246.46</v>
      </c>
      <c r="AB315">
        <v>14241</v>
      </c>
      <c r="AC315">
        <v>3241</v>
      </c>
      <c r="AD315">
        <v>1074500</v>
      </c>
      <c r="AE315">
        <v>89.06</v>
      </c>
      <c r="AF315">
        <v>526.75</v>
      </c>
      <c r="AG315">
        <v>89.79</v>
      </c>
      <c r="AH315">
        <v>10976</v>
      </c>
      <c r="AI315">
        <v>16361.8</v>
      </c>
      <c r="AJ315">
        <v>98255</v>
      </c>
      <c r="AK315">
        <v>90.53</v>
      </c>
      <c r="AL315">
        <v>126.71</v>
      </c>
      <c r="AM315">
        <v>90.53</v>
      </c>
      <c r="AN315">
        <v>93.63</v>
      </c>
      <c r="AO315">
        <v>336</v>
      </c>
      <c r="AP315">
        <v>92.83</v>
      </c>
      <c r="AQ315">
        <v>32689.3</v>
      </c>
      <c r="AR315">
        <v>1498</v>
      </c>
      <c r="AS315">
        <v>90.53</v>
      </c>
      <c r="AT315">
        <v>123.52</v>
      </c>
      <c r="AU315">
        <v>605.64</v>
      </c>
      <c r="AV315">
        <v>10336.549999999999</v>
      </c>
      <c r="AW315">
        <v>295.79000000000002</v>
      </c>
      <c r="AX315">
        <v>4521.3</v>
      </c>
      <c r="AY315">
        <v>235.03</v>
      </c>
      <c r="AZ315">
        <v>89.06</v>
      </c>
      <c r="BA315">
        <v>395.78</v>
      </c>
      <c r="BB315">
        <v>316.92</v>
      </c>
      <c r="BC315">
        <v>4451.3</v>
      </c>
      <c r="BD315">
        <v>241.85</v>
      </c>
      <c r="BE315">
        <v>108.86</v>
      </c>
      <c r="BF315">
        <v>91.29</v>
      </c>
      <c r="BG315">
        <v>89.79</v>
      </c>
      <c r="BH315">
        <v>757.05</v>
      </c>
      <c r="BI315">
        <v>90.53</v>
      </c>
      <c r="BJ315">
        <v>931.84</v>
      </c>
      <c r="BK315">
        <v>126.71</v>
      </c>
      <c r="BL315">
        <v>4259</v>
      </c>
      <c r="BM315">
        <v>3355.8</v>
      </c>
      <c r="BN315">
        <v>701.12</v>
      </c>
      <c r="BO315">
        <v>337.93</v>
      </c>
      <c r="BP315">
        <v>913.68</v>
      </c>
      <c r="BQ315">
        <v>109.54</v>
      </c>
      <c r="BR315">
        <v>54.39</v>
      </c>
      <c r="BS315">
        <v>2282190</v>
      </c>
      <c r="BT315">
        <v>23571.66</v>
      </c>
      <c r="BU315" s="9" t="str">
        <f>WSP[[#This Row],[Tier]]&amp;" - "&amp;DOLLAR(WSP[[#This Row],[United States]],2)&amp;" USD"</f>
        <v>313 - $109.54 USD</v>
      </c>
    </row>
    <row r="316" spans="1:73" x14ac:dyDescent="0.25">
      <c r="A316">
        <v>314</v>
      </c>
      <c r="B316">
        <v>109.89</v>
      </c>
      <c r="C316">
        <v>8352.4</v>
      </c>
      <c r="D316">
        <v>723.8</v>
      </c>
      <c r="E316">
        <v>143.47</v>
      </c>
      <c r="F316">
        <v>91.58</v>
      </c>
      <c r="G316">
        <v>9611</v>
      </c>
      <c r="H316">
        <v>90.82</v>
      </c>
      <c r="I316">
        <v>196.94</v>
      </c>
      <c r="J316">
        <v>137.38</v>
      </c>
      <c r="K316">
        <v>109.89</v>
      </c>
      <c r="L316">
        <v>61880</v>
      </c>
      <c r="M316">
        <v>431.8</v>
      </c>
      <c r="N316">
        <v>179830</v>
      </c>
      <c r="O316">
        <v>54950</v>
      </c>
      <c r="P316">
        <v>527.52</v>
      </c>
      <c r="Q316">
        <v>93.13</v>
      </c>
      <c r="R316">
        <v>1815.95</v>
      </c>
      <c r="S316">
        <v>520.79999999999995</v>
      </c>
      <c r="T316">
        <v>696.85</v>
      </c>
      <c r="U316">
        <v>91.58</v>
      </c>
      <c r="V316">
        <v>88.62</v>
      </c>
      <c r="W316">
        <v>91.58</v>
      </c>
      <c r="X316">
        <v>92.35</v>
      </c>
      <c r="Y316">
        <v>89.34</v>
      </c>
      <c r="Z316">
        <v>1183</v>
      </c>
      <c r="AA316">
        <v>17301.57</v>
      </c>
      <c r="AB316">
        <v>14286</v>
      </c>
      <c r="AC316">
        <v>3248</v>
      </c>
      <c r="AD316">
        <v>1078000</v>
      </c>
      <c r="AE316">
        <v>89.34</v>
      </c>
      <c r="AF316">
        <v>528.5</v>
      </c>
      <c r="AG316">
        <v>90.08</v>
      </c>
      <c r="AH316">
        <v>10990</v>
      </c>
      <c r="AI316">
        <v>16414.3</v>
      </c>
      <c r="AJ316">
        <v>98573</v>
      </c>
      <c r="AK316">
        <v>90.82</v>
      </c>
      <c r="AL316">
        <v>127.04</v>
      </c>
      <c r="AM316">
        <v>90.82</v>
      </c>
      <c r="AN316">
        <v>93.93</v>
      </c>
      <c r="AO316">
        <v>337</v>
      </c>
      <c r="AP316">
        <v>93.13</v>
      </c>
      <c r="AQ316">
        <v>32794.300000000003</v>
      </c>
      <c r="AR316">
        <v>1502.9</v>
      </c>
      <c r="AS316">
        <v>90.82</v>
      </c>
      <c r="AT316">
        <v>123.87</v>
      </c>
      <c r="AU316">
        <v>607.04</v>
      </c>
      <c r="AV316">
        <v>10369.799999999999</v>
      </c>
      <c r="AW316">
        <v>296.73</v>
      </c>
      <c r="AX316">
        <v>4535.3</v>
      </c>
      <c r="AY316">
        <v>235.6</v>
      </c>
      <c r="AZ316">
        <v>89.34</v>
      </c>
      <c r="BA316">
        <v>397.04</v>
      </c>
      <c r="BB316">
        <v>317.94</v>
      </c>
      <c r="BC316">
        <v>4465.3</v>
      </c>
      <c r="BD316">
        <v>242.2</v>
      </c>
      <c r="BE316">
        <v>109.19</v>
      </c>
      <c r="BF316">
        <v>91.58</v>
      </c>
      <c r="BG316">
        <v>90.08</v>
      </c>
      <c r="BH316">
        <v>758.8</v>
      </c>
      <c r="BI316">
        <v>90.82</v>
      </c>
      <c r="BJ316">
        <v>934.64</v>
      </c>
      <c r="BK316">
        <v>127.04</v>
      </c>
      <c r="BL316">
        <v>4275</v>
      </c>
      <c r="BM316">
        <v>3366.3</v>
      </c>
      <c r="BN316">
        <v>703.36</v>
      </c>
      <c r="BO316">
        <v>339.15</v>
      </c>
      <c r="BP316">
        <v>916.65</v>
      </c>
      <c r="BQ316">
        <v>109.89</v>
      </c>
      <c r="BR316">
        <v>54.54</v>
      </c>
      <c r="BS316">
        <v>2289482</v>
      </c>
      <c r="BT316">
        <v>23646.98</v>
      </c>
      <c r="BU316" s="9" t="str">
        <f>WSP[[#This Row],[Tier]]&amp;" - "&amp;DOLLAR(WSP[[#This Row],[United States]],2)&amp;" USD"</f>
        <v>314 - $109.89 USD</v>
      </c>
    </row>
    <row r="317" spans="1:73" x14ac:dyDescent="0.25">
      <c r="A317">
        <v>315</v>
      </c>
      <c r="B317">
        <v>110.24</v>
      </c>
      <c r="C317">
        <v>8379</v>
      </c>
      <c r="D317">
        <v>725.55</v>
      </c>
      <c r="E317">
        <v>143.94999999999999</v>
      </c>
      <c r="F317">
        <v>91.87</v>
      </c>
      <c r="G317">
        <v>9642.5</v>
      </c>
      <c r="H317">
        <v>91.11</v>
      </c>
      <c r="I317">
        <v>197.57</v>
      </c>
      <c r="J317">
        <v>137.81</v>
      </c>
      <c r="K317">
        <v>110.24</v>
      </c>
      <c r="L317">
        <v>62055</v>
      </c>
      <c r="M317">
        <v>433.18</v>
      </c>
      <c r="N317">
        <v>180180</v>
      </c>
      <c r="O317">
        <v>55125</v>
      </c>
      <c r="P317">
        <v>529.20000000000005</v>
      </c>
      <c r="Q317">
        <v>93.43</v>
      </c>
      <c r="R317">
        <v>1821.74</v>
      </c>
      <c r="S317">
        <v>522.20000000000005</v>
      </c>
      <c r="T317">
        <v>699.13</v>
      </c>
      <c r="U317">
        <v>91.87</v>
      </c>
      <c r="V317">
        <v>88.91</v>
      </c>
      <c r="W317">
        <v>91.87</v>
      </c>
      <c r="X317">
        <v>92.64</v>
      </c>
      <c r="Y317">
        <v>89.63</v>
      </c>
      <c r="Z317">
        <v>1187.55</v>
      </c>
      <c r="AA317">
        <v>17356.689999999999</v>
      </c>
      <c r="AB317">
        <v>14332</v>
      </c>
      <c r="AC317">
        <v>3255</v>
      </c>
      <c r="AD317">
        <v>1081500</v>
      </c>
      <c r="AE317">
        <v>89.63</v>
      </c>
      <c r="AF317">
        <v>530.25</v>
      </c>
      <c r="AG317">
        <v>90.36</v>
      </c>
      <c r="AH317">
        <v>11046</v>
      </c>
      <c r="AI317">
        <v>16466.8</v>
      </c>
      <c r="AJ317">
        <v>98891</v>
      </c>
      <c r="AK317">
        <v>91.11</v>
      </c>
      <c r="AL317">
        <v>127.36</v>
      </c>
      <c r="AM317">
        <v>91.11</v>
      </c>
      <c r="AN317">
        <v>94.22</v>
      </c>
      <c r="AO317">
        <v>338</v>
      </c>
      <c r="AP317">
        <v>93.43</v>
      </c>
      <c r="AQ317">
        <v>32899.300000000003</v>
      </c>
      <c r="AR317">
        <v>1507.8</v>
      </c>
      <c r="AS317">
        <v>91.11</v>
      </c>
      <c r="AT317">
        <v>124.22</v>
      </c>
      <c r="AU317">
        <v>608.44000000000005</v>
      </c>
      <c r="AV317">
        <v>10403.049999999999</v>
      </c>
      <c r="AW317">
        <v>297.68</v>
      </c>
      <c r="AX317">
        <v>4549.3</v>
      </c>
      <c r="AY317">
        <v>236.17</v>
      </c>
      <c r="AZ317">
        <v>89.63</v>
      </c>
      <c r="BA317">
        <v>398.3</v>
      </c>
      <c r="BB317">
        <v>318.95</v>
      </c>
      <c r="BC317">
        <v>4479.3</v>
      </c>
      <c r="BD317">
        <v>242.55</v>
      </c>
      <c r="BE317">
        <v>109.51</v>
      </c>
      <c r="BF317">
        <v>91.87</v>
      </c>
      <c r="BG317">
        <v>90.36</v>
      </c>
      <c r="BH317">
        <v>760.55</v>
      </c>
      <c r="BI317">
        <v>91.11</v>
      </c>
      <c r="BJ317">
        <v>937.44</v>
      </c>
      <c r="BK317">
        <v>127.36</v>
      </c>
      <c r="BL317">
        <v>4290</v>
      </c>
      <c r="BM317">
        <v>3376.8</v>
      </c>
      <c r="BN317">
        <v>705.6</v>
      </c>
      <c r="BO317">
        <v>340.38</v>
      </c>
      <c r="BP317">
        <v>919.63</v>
      </c>
      <c r="BQ317">
        <v>110.24</v>
      </c>
      <c r="BR317">
        <v>54.68</v>
      </c>
      <c r="BS317">
        <v>2296774</v>
      </c>
      <c r="BT317">
        <v>23722.3</v>
      </c>
      <c r="BU317" s="9" t="str">
        <f>WSP[[#This Row],[Tier]]&amp;" - "&amp;DOLLAR(WSP[[#This Row],[United States]],2)&amp;" USD"</f>
        <v>315 - $110.24 USD</v>
      </c>
    </row>
    <row r="318" spans="1:73" x14ac:dyDescent="0.25">
      <c r="A318">
        <v>316</v>
      </c>
      <c r="B318">
        <v>110.59</v>
      </c>
      <c r="C318">
        <v>8405.6</v>
      </c>
      <c r="D318">
        <v>727.3</v>
      </c>
      <c r="E318">
        <v>144.41999999999999</v>
      </c>
      <c r="F318">
        <v>92.16</v>
      </c>
      <c r="G318">
        <v>9674</v>
      </c>
      <c r="H318">
        <v>91.4</v>
      </c>
      <c r="I318">
        <v>198.2</v>
      </c>
      <c r="J318">
        <v>138.25</v>
      </c>
      <c r="K318">
        <v>110.59</v>
      </c>
      <c r="L318">
        <v>62230</v>
      </c>
      <c r="M318">
        <v>434.56</v>
      </c>
      <c r="N318">
        <v>180530</v>
      </c>
      <c r="O318">
        <v>55300</v>
      </c>
      <c r="P318">
        <v>530.88</v>
      </c>
      <c r="Q318">
        <v>93.72</v>
      </c>
      <c r="R318">
        <v>1827.52</v>
      </c>
      <c r="S318">
        <v>523.6</v>
      </c>
      <c r="T318">
        <v>701.4</v>
      </c>
      <c r="U318">
        <v>92.16</v>
      </c>
      <c r="V318">
        <v>89.19</v>
      </c>
      <c r="W318">
        <v>92.16</v>
      </c>
      <c r="X318">
        <v>92.94</v>
      </c>
      <c r="Y318">
        <v>89.91</v>
      </c>
      <c r="Z318">
        <v>1192.0999999999999</v>
      </c>
      <c r="AA318">
        <v>17411.810000000001</v>
      </c>
      <c r="AB318">
        <v>14377</v>
      </c>
      <c r="AC318">
        <v>3262</v>
      </c>
      <c r="AD318">
        <v>1085000</v>
      </c>
      <c r="AE318">
        <v>89.91</v>
      </c>
      <c r="AF318">
        <v>532</v>
      </c>
      <c r="AG318">
        <v>90.65</v>
      </c>
      <c r="AH318">
        <v>11060</v>
      </c>
      <c r="AI318">
        <v>16519.3</v>
      </c>
      <c r="AJ318">
        <v>99209</v>
      </c>
      <c r="AK318">
        <v>91.4</v>
      </c>
      <c r="AL318">
        <v>127.69</v>
      </c>
      <c r="AM318">
        <v>91.4</v>
      </c>
      <c r="AN318">
        <v>94.52</v>
      </c>
      <c r="AO318">
        <v>339</v>
      </c>
      <c r="AP318">
        <v>93.72</v>
      </c>
      <c r="AQ318">
        <v>33004.300000000003</v>
      </c>
      <c r="AR318">
        <v>1512.7</v>
      </c>
      <c r="AS318">
        <v>91.4</v>
      </c>
      <c r="AT318">
        <v>124.57</v>
      </c>
      <c r="AU318">
        <v>609.84</v>
      </c>
      <c r="AV318">
        <v>10436.299999999999</v>
      </c>
      <c r="AW318">
        <v>298.62</v>
      </c>
      <c r="AX318">
        <v>4563.3</v>
      </c>
      <c r="AY318">
        <v>236.74</v>
      </c>
      <c r="AZ318">
        <v>89.91</v>
      </c>
      <c r="BA318">
        <v>399.56</v>
      </c>
      <c r="BB318">
        <v>319.97000000000003</v>
      </c>
      <c r="BC318">
        <v>4493.3</v>
      </c>
      <c r="BD318">
        <v>242.9</v>
      </c>
      <c r="BE318">
        <v>109.84</v>
      </c>
      <c r="BF318">
        <v>92.16</v>
      </c>
      <c r="BG318">
        <v>90.65</v>
      </c>
      <c r="BH318">
        <v>762.3</v>
      </c>
      <c r="BI318">
        <v>91.4</v>
      </c>
      <c r="BJ318">
        <v>940.24</v>
      </c>
      <c r="BK318">
        <v>127.69</v>
      </c>
      <c r="BL318">
        <v>4305</v>
      </c>
      <c r="BM318">
        <v>3387.3</v>
      </c>
      <c r="BN318">
        <v>707.84</v>
      </c>
      <c r="BO318">
        <v>341.6</v>
      </c>
      <c r="BP318">
        <v>922.6</v>
      </c>
      <c r="BQ318">
        <v>110.59</v>
      </c>
      <c r="BR318">
        <v>54.83</v>
      </c>
      <c r="BS318">
        <v>2304065</v>
      </c>
      <c r="BT318">
        <v>23797.62</v>
      </c>
      <c r="BU318" s="9" t="str">
        <f>WSP[[#This Row],[Tier]]&amp;" - "&amp;DOLLAR(WSP[[#This Row],[United States]],2)&amp;" USD"</f>
        <v>316 - $110.59 USD</v>
      </c>
    </row>
    <row r="319" spans="1:73" x14ac:dyDescent="0.25">
      <c r="A319">
        <v>317</v>
      </c>
      <c r="B319">
        <v>110.94</v>
      </c>
      <c r="C319">
        <v>8432.2000000000007</v>
      </c>
      <c r="D319">
        <v>729.05</v>
      </c>
      <c r="E319">
        <v>144.9</v>
      </c>
      <c r="F319">
        <v>92.45</v>
      </c>
      <c r="G319">
        <v>9705.5</v>
      </c>
      <c r="H319">
        <v>91.69</v>
      </c>
      <c r="I319">
        <v>198.83</v>
      </c>
      <c r="J319">
        <v>138.69</v>
      </c>
      <c r="K319">
        <v>110.94</v>
      </c>
      <c r="L319">
        <v>62405</v>
      </c>
      <c r="M319">
        <v>435.93</v>
      </c>
      <c r="N319">
        <v>180880</v>
      </c>
      <c r="O319">
        <v>55475</v>
      </c>
      <c r="P319">
        <v>532.55999999999995</v>
      </c>
      <c r="Q319">
        <v>94.02</v>
      </c>
      <c r="R319">
        <v>1833.31</v>
      </c>
      <c r="S319">
        <v>525</v>
      </c>
      <c r="T319">
        <v>703.68</v>
      </c>
      <c r="U319">
        <v>92.45</v>
      </c>
      <c r="V319">
        <v>89.47</v>
      </c>
      <c r="W319">
        <v>92.45</v>
      </c>
      <c r="X319">
        <v>93.23</v>
      </c>
      <c r="Y319">
        <v>90.2</v>
      </c>
      <c r="Z319">
        <v>1196.6500000000001</v>
      </c>
      <c r="AA319">
        <v>17466.93</v>
      </c>
      <c r="AB319">
        <v>14423</v>
      </c>
      <c r="AC319">
        <v>3269</v>
      </c>
      <c r="AD319">
        <v>1088500</v>
      </c>
      <c r="AE319">
        <v>90.2</v>
      </c>
      <c r="AF319">
        <v>533.75</v>
      </c>
      <c r="AG319">
        <v>90.94</v>
      </c>
      <c r="AH319">
        <v>11116</v>
      </c>
      <c r="AI319">
        <v>16571.8</v>
      </c>
      <c r="AJ319">
        <v>99527</v>
      </c>
      <c r="AK319">
        <v>91.69</v>
      </c>
      <c r="AL319">
        <v>128.01</v>
      </c>
      <c r="AM319">
        <v>91.69</v>
      </c>
      <c r="AN319">
        <v>94.82</v>
      </c>
      <c r="AO319">
        <v>340</v>
      </c>
      <c r="AP319">
        <v>94.02</v>
      </c>
      <c r="AQ319">
        <v>33109.300000000003</v>
      </c>
      <c r="AR319">
        <v>1517.6</v>
      </c>
      <c r="AS319">
        <v>91.69</v>
      </c>
      <c r="AT319">
        <v>124.92</v>
      </c>
      <c r="AU319">
        <v>611.24</v>
      </c>
      <c r="AV319">
        <v>10469.549999999999</v>
      </c>
      <c r="AW319">
        <v>299.57</v>
      </c>
      <c r="AX319">
        <v>4577.3</v>
      </c>
      <c r="AY319">
        <v>237.31</v>
      </c>
      <c r="AZ319">
        <v>90.2</v>
      </c>
      <c r="BA319">
        <v>400.82</v>
      </c>
      <c r="BB319">
        <v>320.98</v>
      </c>
      <c r="BC319">
        <v>4507.3</v>
      </c>
      <c r="BD319">
        <v>243.25</v>
      </c>
      <c r="BE319">
        <v>110.17</v>
      </c>
      <c r="BF319">
        <v>92.45</v>
      </c>
      <c r="BG319">
        <v>90.94</v>
      </c>
      <c r="BH319">
        <v>764.05</v>
      </c>
      <c r="BI319">
        <v>91.69</v>
      </c>
      <c r="BJ319">
        <v>943.04</v>
      </c>
      <c r="BK319">
        <v>128.01</v>
      </c>
      <c r="BL319">
        <v>4321</v>
      </c>
      <c r="BM319">
        <v>3397.8</v>
      </c>
      <c r="BN319">
        <v>710.08</v>
      </c>
      <c r="BO319">
        <v>342.83</v>
      </c>
      <c r="BP319">
        <v>925.58</v>
      </c>
      <c r="BQ319">
        <v>110.94</v>
      </c>
      <c r="BR319">
        <v>54.97</v>
      </c>
      <c r="BS319">
        <v>2311357</v>
      </c>
      <c r="BT319">
        <v>23872.94</v>
      </c>
      <c r="BU319" s="9" t="str">
        <f>WSP[[#This Row],[Tier]]&amp;" - "&amp;DOLLAR(WSP[[#This Row],[United States]],2)&amp;" USD"</f>
        <v>317 - $110.94 USD</v>
      </c>
    </row>
    <row r="320" spans="1:73" x14ac:dyDescent="0.25">
      <c r="A320">
        <v>318</v>
      </c>
      <c r="B320">
        <v>111.29</v>
      </c>
      <c r="C320">
        <v>8458.7999999999993</v>
      </c>
      <c r="D320">
        <v>730.8</v>
      </c>
      <c r="E320">
        <v>145.38</v>
      </c>
      <c r="F320">
        <v>92.74</v>
      </c>
      <c r="G320">
        <v>9737</v>
      </c>
      <c r="H320">
        <v>91.98</v>
      </c>
      <c r="I320">
        <v>199.46</v>
      </c>
      <c r="J320">
        <v>139.13</v>
      </c>
      <c r="K320">
        <v>111.29</v>
      </c>
      <c r="L320">
        <v>62580</v>
      </c>
      <c r="M320">
        <v>437.31</v>
      </c>
      <c r="N320">
        <v>181230</v>
      </c>
      <c r="O320">
        <v>55650</v>
      </c>
      <c r="P320">
        <v>534.24</v>
      </c>
      <c r="Q320">
        <v>94.32</v>
      </c>
      <c r="R320">
        <v>1839.09</v>
      </c>
      <c r="S320">
        <v>526.4</v>
      </c>
      <c r="T320">
        <v>705.95</v>
      </c>
      <c r="U320">
        <v>92.74</v>
      </c>
      <c r="V320">
        <v>89.75</v>
      </c>
      <c r="W320">
        <v>92.74</v>
      </c>
      <c r="X320">
        <v>93.52</v>
      </c>
      <c r="Y320">
        <v>90.48</v>
      </c>
      <c r="Z320">
        <v>1201.2</v>
      </c>
      <c r="AA320">
        <v>17522.05</v>
      </c>
      <c r="AB320">
        <v>14468</v>
      </c>
      <c r="AC320">
        <v>3276</v>
      </c>
      <c r="AD320">
        <v>1092000</v>
      </c>
      <c r="AE320">
        <v>90.48</v>
      </c>
      <c r="AF320">
        <v>535.5</v>
      </c>
      <c r="AG320">
        <v>91.22</v>
      </c>
      <c r="AH320">
        <v>11130</v>
      </c>
      <c r="AI320">
        <v>16624.3</v>
      </c>
      <c r="AJ320">
        <v>99845</v>
      </c>
      <c r="AK320">
        <v>91.98</v>
      </c>
      <c r="AL320">
        <v>128.33000000000001</v>
      </c>
      <c r="AM320">
        <v>91.98</v>
      </c>
      <c r="AN320">
        <v>95.12</v>
      </c>
      <c r="AO320">
        <v>341</v>
      </c>
      <c r="AP320">
        <v>94.32</v>
      </c>
      <c r="AQ320">
        <v>33214.300000000003</v>
      </c>
      <c r="AR320">
        <v>1522.5</v>
      </c>
      <c r="AS320">
        <v>91.98</v>
      </c>
      <c r="AT320">
        <v>125.27</v>
      </c>
      <c r="AU320">
        <v>612.64</v>
      </c>
      <c r="AV320">
        <v>10502.8</v>
      </c>
      <c r="AW320">
        <v>300.51</v>
      </c>
      <c r="AX320">
        <v>4591.3</v>
      </c>
      <c r="AY320">
        <v>237.88</v>
      </c>
      <c r="AZ320">
        <v>90.48</v>
      </c>
      <c r="BA320">
        <v>402.08</v>
      </c>
      <c r="BB320">
        <v>322</v>
      </c>
      <c r="BC320">
        <v>4521.3</v>
      </c>
      <c r="BD320">
        <v>243.6</v>
      </c>
      <c r="BE320">
        <v>110.5</v>
      </c>
      <c r="BF320">
        <v>92.74</v>
      </c>
      <c r="BG320">
        <v>91.22</v>
      </c>
      <c r="BH320">
        <v>765.8</v>
      </c>
      <c r="BI320">
        <v>91.98</v>
      </c>
      <c r="BJ320">
        <v>945.84</v>
      </c>
      <c r="BK320">
        <v>128.33000000000001</v>
      </c>
      <c r="BL320">
        <v>4336</v>
      </c>
      <c r="BM320">
        <v>3408.3</v>
      </c>
      <c r="BN320">
        <v>712.32</v>
      </c>
      <c r="BO320">
        <v>344.05</v>
      </c>
      <c r="BP320">
        <v>928.55</v>
      </c>
      <c r="BQ320">
        <v>111.29</v>
      </c>
      <c r="BR320">
        <v>55.12</v>
      </c>
      <c r="BS320">
        <v>2318649</v>
      </c>
      <c r="BT320">
        <v>23948.26</v>
      </c>
      <c r="BU320" s="9" t="str">
        <f>WSP[[#This Row],[Tier]]&amp;" - "&amp;DOLLAR(WSP[[#This Row],[United States]],2)&amp;" USD"</f>
        <v>318 - $111.29 USD</v>
      </c>
    </row>
    <row r="321" spans="1:73" x14ac:dyDescent="0.25">
      <c r="A321">
        <v>319</v>
      </c>
      <c r="B321">
        <v>111.64</v>
      </c>
      <c r="C321">
        <v>8485.4</v>
      </c>
      <c r="D321">
        <v>732.55</v>
      </c>
      <c r="E321">
        <v>145.85</v>
      </c>
      <c r="F321">
        <v>93.04</v>
      </c>
      <c r="G321">
        <v>9768.5</v>
      </c>
      <c r="H321">
        <v>92.27</v>
      </c>
      <c r="I321">
        <v>200.09</v>
      </c>
      <c r="J321">
        <v>139.56</v>
      </c>
      <c r="K321">
        <v>111.64</v>
      </c>
      <c r="L321">
        <v>62755</v>
      </c>
      <c r="M321">
        <v>438.69</v>
      </c>
      <c r="N321">
        <v>181580</v>
      </c>
      <c r="O321">
        <v>55825</v>
      </c>
      <c r="P321">
        <v>535.91999999999996</v>
      </c>
      <c r="Q321">
        <v>94.61</v>
      </c>
      <c r="R321">
        <v>1844.88</v>
      </c>
      <c r="S321">
        <v>527.79999999999995</v>
      </c>
      <c r="T321">
        <v>708.23</v>
      </c>
      <c r="U321">
        <v>93.04</v>
      </c>
      <c r="V321">
        <v>90.03</v>
      </c>
      <c r="W321">
        <v>93.04</v>
      </c>
      <c r="X321">
        <v>93.82</v>
      </c>
      <c r="Y321">
        <v>90.77</v>
      </c>
      <c r="Z321">
        <v>1205.75</v>
      </c>
      <c r="AA321">
        <v>17577.169999999998</v>
      </c>
      <c r="AB321">
        <v>14514</v>
      </c>
      <c r="AC321">
        <v>3283</v>
      </c>
      <c r="AD321">
        <v>1095500</v>
      </c>
      <c r="AE321">
        <v>90.77</v>
      </c>
      <c r="AF321">
        <v>537.25</v>
      </c>
      <c r="AG321">
        <v>91.51</v>
      </c>
      <c r="AH321">
        <v>11186</v>
      </c>
      <c r="AI321">
        <v>16676.8</v>
      </c>
      <c r="AJ321">
        <v>100164</v>
      </c>
      <c r="AK321">
        <v>92.27</v>
      </c>
      <c r="AL321">
        <v>128.66</v>
      </c>
      <c r="AM321">
        <v>92.27</v>
      </c>
      <c r="AN321">
        <v>95.42</v>
      </c>
      <c r="AO321">
        <v>342</v>
      </c>
      <c r="AP321">
        <v>94.61</v>
      </c>
      <c r="AQ321">
        <v>33319.300000000003</v>
      </c>
      <c r="AR321">
        <v>1527.4</v>
      </c>
      <c r="AS321">
        <v>92.27</v>
      </c>
      <c r="AT321">
        <v>125.62</v>
      </c>
      <c r="AU321">
        <v>614.04</v>
      </c>
      <c r="AV321">
        <v>10536.05</v>
      </c>
      <c r="AW321">
        <v>301.45999999999998</v>
      </c>
      <c r="AX321">
        <v>4605.3</v>
      </c>
      <c r="AY321">
        <v>238.45</v>
      </c>
      <c r="AZ321">
        <v>90.77</v>
      </c>
      <c r="BA321">
        <v>403.34</v>
      </c>
      <c r="BB321">
        <v>323.02</v>
      </c>
      <c r="BC321">
        <v>4535.3</v>
      </c>
      <c r="BD321">
        <v>243.95</v>
      </c>
      <c r="BE321">
        <v>110.82</v>
      </c>
      <c r="BF321">
        <v>93.04</v>
      </c>
      <c r="BG321">
        <v>91.51</v>
      </c>
      <c r="BH321">
        <v>767.55</v>
      </c>
      <c r="BI321">
        <v>92.27</v>
      </c>
      <c r="BJ321">
        <v>948.64</v>
      </c>
      <c r="BK321">
        <v>128.66</v>
      </c>
      <c r="BL321">
        <v>4351</v>
      </c>
      <c r="BM321">
        <v>3418.8</v>
      </c>
      <c r="BN321">
        <v>714.56</v>
      </c>
      <c r="BO321">
        <v>345.28</v>
      </c>
      <c r="BP321">
        <v>931.53</v>
      </c>
      <c r="BQ321">
        <v>111.64</v>
      </c>
      <c r="BR321">
        <v>55.27</v>
      </c>
      <c r="BS321">
        <v>2325941</v>
      </c>
      <c r="BT321">
        <v>24023.58</v>
      </c>
      <c r="BU321" s="9" t="str">
        <f>WSP[[#This Row],[Tier]]&amp;" - "&amp;DOLLAR(WSP[[#This Row],[United States]],2)&amp;" USD"</f>
        <v>319 - $111.64 USD</v>
      </c>
    </row>
    <row r="322" spans="1:73" x14ac:dyDescent="0.25">
      <c r="A322">
        <v>320</v>
      </c>
      <c r="B322">
        <v>111.99</v>
      </c>
      <c r="C322">
        <v>8512</v>
      </c>
      <c r="D322">
        <v>734.3</v>
      </c>
      <c r="E322">
        <v>146.33000000000001</v>
      </c>
      <c r="F322">
        <v>93.33</v>
      </c>
      <c r="G322">
        <v>9800</v>
      </c>
      <c r="H322">
        <v>92.56</v>
      </c>
      <c r="I322">
        <v>200.72</v>
      </c>
      <c r="J322">
        <v>140</v>
      </c>
      <c r="K322">
        <v>111.99</v>
      </c>
      <c r="L322">
        <v>62930</v>
      </c>
      <c r="M322">
        <v>440.07</v>
      </c>
      <c r="N322">
        <v>181930</v>
      </c>
      <c r="O322">
        <v>56000</v>
      </c>
      <c r="P322">
        <v>537.6</v>
      </c>
      <c r="Q322">
        <v>94.91</v>
      </c>
      <c r="R322">
        <v>1850.66</v>
      </c>
      <c r="S322">
        <v>529.20000000000005</v>
      </c>
      <c r="T322">
        <v>710.5</v>
      </c>
      <c r="U322">
        <v>93.33</v>
      </c>
      <c r="V322">
        <v>90.32</v>
      </c>
      <c r="W322">
        <v>93.33</v>
      </c>
      <c r="X322">
        <v>94.11</v>
      </c>
      <c r="Y322">
        <v>91.05</v>
      </c>
      <c r="Z322">
        <v>1210.3</v>
      </c>
      <c r="AA322">
        <v>17632.28</v>
      </c>
      <c r="AB322">
        <v>14559</v>
      </c>
      <c r="AC322">
        <v>3290</v>
      </c>
      <c r="AD322">
        <v>1099000</v>
      </c>
      <c r="AE322">
        <v>91.05</v>
      </c>
      <c r="AF322">
        <v>539</v>
      </c>
      <c r="AG322">
        <v>91.8</v>
      </c>
      <c r="AH322">
        <v>11200</v>
      </c>
      <c r="AI322">
        <v>16729.3</v>
      </c>
      <c r="AJ322">
        <v>100482</v>
      </c>
      <c r="AK322">
        <v>92.56</v>
      </c>
      <c r="AL322">
        <v>128.97999999999999</v>
      </c>
      <c r="AM322">
        <v>92.56</v>
      </c>
      <c r="AN322">
        <v>95.72</v>
      </c>
      <c r="AO322">
        <v>343</v>
      </c>
      <c r="AP322">
        <v>94.91</v>
      </c>
      <c r="AQ322">
        <v>33424.300000000003</v>
      </c>
      <c r="AR322">
        <v>1532.3</v>
      </c>
      <c r="AS322">
        <v>92.56</v>
      </c>
      <c r="AT322">
        <v>125.97</v>
      </c>
      <c r="AU322">
        <v>615.44000000000005</v>
      </c>
      <c r="AV322">
        <v>10569.3</v>
      </c>
      <c r="AW322">
        <v>302.39999999999998</v>
      </c>
      <c r="AX322">
        <v>4619.3</v>
      </c>
      <c r="AY322">
        <v>239.02</v>
      </c>
      <c r="AZ322">
        <v>91.05</v>
      </c>
      <c r="BA322">
        <v>404.6</v>
      </c>
      <c r="BB322">
        <v>324.02999999999997</v>
      </c>
      <c r="BC322">
        <v>4549.3</v>
      </c>
      <c r="BD322">
        <v>244.3</v>
      </c>
      <c r="BE322">
        <v>111.15</v>
      </c>
      <c r="BF322">
        <v>93.33</v>
      </c>
      <c r="BG322">
        <v>91.8</v>
      </c>
      <c r="BH322">
        <v>769.3</v>
      </c>
      <c r="BI322">
        <v>92.56</v>
      </c>
      <c r="BJ322">
        <v>951.44</v>
      </c>
      <c r="BK322">
        <v>128.97999999999999</v>
      </c>
      <c r="BL322">
        <v>4367</v>
      </c>
      <c r="BM322">
        <v>3429.3</v>
      </c>
      <c r="BN322">
        <v>716.8</v>
      </c>
      <c r="BO322">
        <v>346.5</v>
      </c>
      <c r="BP322">
        <v>934.5</v>
      </c>
      <c r="BQ322">
        <v>111.99</v>
      </c>
      <c r="BR322">
        <v>55.41</v>
      </c>
      <c r="BS322">
        <v>2333233</v>
      </c>
      <c r="BT322">
        <v>24098.9</v>
      </c>
      <c r="BU322" s="9" t="str">
        <f>WSP[[#This Row],[Tier]]&amp;" - "&amp;DOLLAR(WSP[[#This Row],[United States]],2)&amp;" USD"</f>
        <v>320 - $111.99 USD</v>
      </c>
    </row>
    <row r="323" spans="1:73" x14ac:dyDescent="0.25">
      <c r="A323">
        <v>321</v>
      </c>
      <c r="B323">
        <v>112.34</v>
      </c>
      <c r="C323">
        <v>8538.6</v>
      </c>
      <c r="D323">
        <v>736.05</v>
      </c>
      <c r="E323">
        <v>146.81</v>
      </c>
      <c r="F323">
        <v>93.62</v>
      </c>
      <c r="G323">
        <v>9831.5</v>
      </c>
      <c r="H323">
        <v>92.85</v>
      </c>
      <c r="I323">
        <v>201.35</v>
      </c>
      <c r="J323">
        <v>140.44</v>
      </c>
      <c r="K323">
        <v>112.34</v>
      </c>
      <c r="L323">
        <v>63105</v>
      </c>
      <c r="M323">
        <v>441.44</v>
      </c>
      <c r="N323">
        <v>182280</v>
      </c>
      <c r="O323">
        <v>56175</v>
      </c>
      <c r="P323">
        <v>539.28</v>
      </c>
      <c r="Q323">
        <v>95.21</v>
      </c>
      <c r="R323">
        <v>1856.45</v>
      </c>
      <c r="S323">
        <v>530.6</v>
      </c>
      <c r="T323">
        <v>712.78</v>
      </c>
      <c r="U323">
        <v>93.62</v>
      </c>
      <c r="V323">
        <v>90.6</v>
      </c>
      <c r="W323">
        <v>93.62</v>
      </c>
      <c r="X323">
        <v>94.41</v>
      </c>
      <c r="Y323">
        <v>91.34</v>
      </c>
      <c r="Z323">
        <v>1214.8499999999999</v>
      </c>
      <c r="AA323">
        <v>17687.400000000001</v>
      </c>
      <c r="AB323">
        <v>14605</v>
      </c>
      <c r="AC323">
        <v>3297</v>
      </c>
      <c r="AD323">
        <v>1102500</v>
      </c>
      <c r="AE323">
        <v>91.34</v>
      </c>
      <c r="AF323">
        <v>540.75</v>
      </c>
      <c r="AG323">
        <v>92.08</v>
      </c>
      <c r="AH323">
        <v>11256</v>
      </c>
      <c r="AI323">
        <v>16781.8</v>
      </c>
      <c r="AJ323">
        <v>100800</v>
      </c>
      <c r="AK323">
        <v>92.85</v>
      </c>
      <c r="AL323">
        <v>129.31</v>
      </c>
      <c r="AM323">
        <v>92.85</v>
      </c>
      <c r="AN323">
        <v>96.02</v>
      </c>
      <c r="AO323">
        <v>344</v>
      </c>
      <c r="AP323">
        <v>95.21</v>
      </c>
      <c r="AQ323">
        <v>33529.300000000003</v>
      </c>
      <c r="AR323">
        <v>1537.2</v>
      </c>
      <c r="AS323">
        <v>92.85</v>
      </c>
      <c r="AT323">
        <v>126.32</v>
      </c>
      <c r="AU323">
        <v>616.84</v>
      </c>
      <c r="AV323">
        <v>10602.55</v>
      </c>
      <c r="AW323">
        <v>303.35000000000002</v>
      </c>
      <c r="AX323">
        <v>4633.3</v>
      </c>
      <c r="AY323">
        <v>239.59</v>
      </c>
      <c r="AZ323">
        <v>91.34</v>
      </c>
      <c r="BA323">
        <v>405.86</v>
      </c>
      <c r="BB323">
        <v>325.05</v>
      </c>
      <c r="BC323">
        <v>4563.3</v>
      </c>
      <c r="BD323">
        <v>244.65</v>
      </c>
      <c r="BE323">
        <v>111.48</v>
      </c>
      <c r="BF323">
        <v>93.62</v>
      </c>
      <c r="BG323">
        <v>92.08</v>
      </c>
      <c r="BH323">
        <v>771.05</v>
      </c>
      <c r="BI323">
        <v>92.85</v>
      </c>
      <c r="BJ323">
        <v>954.24</v>
      </c>
      <c r="BK323">
        <v>129.31</v>
      </c>
      <c r="BL323">
        <v>4382</v>
      </c>
      <c r="BM323">
        <v>3439.8</v>
      </c>
      <c r="BN323">
        <v>719.04</v>
      </c>
      <c r="BO323">
        <v>347.73</v>
      </c>
      <c r="BP323">
        <v>937.48</v>
      </c>
      <c r="BQ323">
        <v>112.34</v>
      </c>
      <c r="BR323">
        <v>55.56</v>
      </c>
      <c r="BS323">
        <v>2340525</v>
      </c>
      <c r="BT323">
        <v>24174.22</v>
      </c>
      <c r="BU323" s="9" t="str">
        <f>WSP[[#This Row],[Tier]]&amp;" - "&amp;DOLLAR(WSP[[#This Row],[United States]],2)&amp;" USD"</f>
        <v>321 - $112.34 USD</v>
      </c>
    </row>
    <row r="324" spans="1:73" x14ac:dyDescent="0.25">
      <c r="A324">
        <v>322</v>
      </c>
      <c r="B324">
        <v>112.69</v>
      </c>
      <c r="C324">
        <v>8565.2000000000007</v>
      </c>
      <c r="D324">
        <v>737.8</v>
      </c>
      <c r="E324">
        <v>147.29</v>
      </c>
      <c r="F324">
        <v>93.91</v>
      </c>
      <c r="G324">
        <v>9863</v>
      </c>
      <c r="H324">
        <v>93.13</v>
      </c>
      <c r="I324">
        <v>201.98</v>
      </c>
      <c r="J324">
        <v>140.88</v>
      </c>
      <c r="K324">
        <v>112.69</v>
      </c>
      <c r="L324">
        <v>63280</v>
      </c>
      <c r="M324">
        <v>442.82</v>
      </c>
      <c r="N324">
        <v>182630</v>
      </c>
      <c r="O324">
        <v>56350</v>
      </c>
      <c r="P324">
        <v>540.96</v>
      </c>
      <c r="Q324">
        <v>95.5</v>
      </c>
      <c r="R324">
        <v>1862.23</v>
      </c>
      <c r="S324">
        <v>532</v>
      </c>
      <c r="T324">
        <v>715.05</v>
      </c>
      <c r="U324">
        <v>93.91</v>
      </c>
      <c r="V324">
        <v>90.88</v>
      </c>
      <c r="W324">
        <v>93.91</v>
      </c>
      <c r="X324">
        <v>94.7</v>
      </c>
      <c r="Y324">
        <v>91.62</v>
      </c>
      <c r="Z324">
        <v>1219.4000000000001</v>
      </c>
      <c r="AA324">
        <v>17742.52</v>
      </c>
      <c r="AB324">
        <v>14650</v>
      </c>
      <c r="AC324">
        <v>3304</v>
      </c>
      <c r="AD324">
        <v>1106000</v>
      </c>
      <c r="AE324">
        <v>91.62</v>
      </c>
      <c r="AF324">
        <v>542.5</v>
      </c>
      <c r="AG324">
        <v>92.37</v>
      </c>
      <c r="AH324">
        <v>11270</v>
      </c>
      <c r="AI324">
        <v>16834.3</v>
      </c>
      <c r="AJ324">
        <v>101118</v>
      </c>
      <c r="AK324">
        <v>93.13</v>
      </c>
      <c r="AL324">
        <v>129.63</v>
      </c>
      <c r="AM324">
        <v>93.13</v>
      </c>
      <c r="AN324">
        <v>96.32</v>
      </c>
      <c r="AO324">
        <v>345</v>
      </c>
      <c r="AP324">
        <v>95.5</v>
      </c>
      <c r="AQ324">
        <v>33634.300000000003</v>
      </c>
      <c r="AR324">
        <v>1542.1</v>
      </c>
      <c r="AS324">
        <v>93.13</v>
      </c>
      <c r="AT324">
        <v>126.67</v>
      </c>
      <c r="AU324">
        <v>618.24</v>
      </c>
      <c r="AV324">
        <v>10635.8</v>
      </c>
      <c r="AW324">
        <v>304.29000000000002</v>
      </c>
      <c r="AX324">
        <v>4647.3</v>
      </c>
      <c r="AY324">
        <v>240.16</v>
      </c>
      <c r="AZ324">
        <v>91.62</v>
      </c>
      <c r="BA324">
        <v>407.12</v>
      </c>
      <c r="BB324">
        <v>326.06</v>
      </c>
      <c r="BC324">
        <v>4577.3</v>
      </c>
      <c r="BD324">
        <v>245</v>
      </c>
      <c r="BE324">
        <v>111.8</v>
      </c>
      <c r="BF324">
        <v>93.91</v>
      </c>
      <c r="BG324">
        <v>92.37</v>
      </c>
      <c r="BH324">
        <v>772.8</v>
      </c>
      <c r="BI324">
        <v>93.13</v>
      </c>
      <c r="BJ324">
        <v>957.04</v>
      </c>
      <c r="BK324">
        <v>129.63</v>
      </c>
      <c r="BL324">
        <v>4397</v>
      </c>
      <c r="BM324">
        <v>3450.3</v>
      </c>
      <c r="BN324">
        <v>721.28</v>
      </c>
      <c r="BO324">
        <v>348.95</v>
      </c>
      <c r="BP324">
        <v>940.45</v>
      </c>
      <c r="BQ324">
        <v>112.69</v>
      </c>
      <c r="BR324">
        <v>55.7</v>
      </c>
      <c r="BS324">
        <v>2347817</v>
      </c>
      <c r="BT324">
        <v>24249.54</v>
      </c>
      <c r="BU324" s="9" t="str">
        <f>WSP[[#This Row],[Tier]]&amp;" - "&amp;DOLLAR(WSP[[#This Row],[United States]],2)&amp;" USD"</f>
        <v>322 - $112.69 USD</v>
      </c>
    </row>
    <row r="325" spans="1:73" x14ac:dyDescent="0.25">
      <c r="A325">
        <v>323</v>
      </c>
      <c r="B325">
        <v>113.04</v>
      </c>
      <c r="C325">
        <v>8591.7999999999993</v>
      </c>
      <c r="D325">
        <v>739.55</v>
      </c>
      <c r="E325">
        <v>147.76</v>
      </c>
      <c r="F325">
        <v>94.2</v>
      </c>
      <c r="G325">
        <v>9894.5</v>
      </c>
      <c r="H325">
        <v>93.42</v>
      </c>
      <c r="I325">
        <v>202.61</v>
      </c>
      <c r="J325">
        <v>141.31</v>
      </c>
      <c r="K325">
        <v>113.04</v>
      </c>
      <c r="L325">
        <v>63455</v>
      </c>
      <c r="M325">
        <v>444.2</v>
      </c>
      <c r="N325">
        <v>182980</v>
      </c>
      <c r="O325">
        <v>56525</v>
      </c>
      <c r="P325">
        <v>542.64</v>
      </c>
      <c r="Q325">
        <v>95.8</v>
      </c>
      <c r="R325">
        <v>1868.02</v>
      </c>
      <c r="S325">
        <v>533.4</v>
      </c>
      <c r="T325">
        <v>717.33</v>
      </c>
      <c r="U325">
        <v>94.2</v>
      </c>
      <c r="V325">
        <v>91.16</v>
      </c>
      <c r="W325">
        <v>94.2</v>
      </c>
      <c r="X325">
        <v>94.99</v>
      </c>
      <c r="Y325">
        <v>91.9</v>
      </c>
      <c r="Z325">
        <v>1223.95</v>
      </c>
      <c r="AA325">
        <v>17797.64</v>
      </c>
      <c r="AB325">
        <v>14696</v>
      </c>
      <c r="AC325">
        <v>3311</v>
      </c>
      <c r="AD325">
        <v>1109500</v>
      </c>
      <c r="AE325">
        <v>91.9</v>
      </c>
      <c r="AF325">
        <v>544.25</v>
      </c>
      <c r="AG325">
        <v>92.66</v>
      </c>
      <c r="AH325">
        <v>11326</v>
      </c>
      <c r="AI325">
        <v>16886.8</v>
      </c>
      <c r="AJ325">
        <v>101436</v>
      </c>
      <c r="AK325">
        <v>93.42</v>
      </c>
      <c r="AL325">
        <v>129.94999999999999</v>
      </c>
      <c r="AM325">
        <v>93.42</v>
      </c>
      <c r="AN325">
        <v>96.62</v>
      </c>
      <c r="AO325">
        <v>346</v>
      </c>
      <c r="AP325">
        <v>95.8</v>
      </c>
      <c r="AQ325">
        <v>33739.300000000003</v>
      </c>
      <c r="AR325">
        <v>1547</v>
      </c>
      <c r="AS325">
        <v>93.42</v>
      </c>
      <c r="AT325">
        <v>127.02</v>
      </c>
      <c r="AU325">
        <v>619.64</v>
      </c>
      <c r="AV325">
        <v>10669.05</v>
      </c>
      <c r="AW325">
        <v>305.24</v>
      </c>
      <c r="AX325">
        <v>4661.3</v>
      </c>
      <c r="AY325">
        <v>240.73</v>
      </c>
      <c r="AZ325">
        <v>91.9</v>
      </c>
      <c r="BA325">
        <v>408.38</v>
      </c>
      <c r="BB325">
        <v>327.08</v>
      </c>
      <c r="BC325">
        <v>4591.3</v>
      </c>
      <c r="BD325">
        <v>245.35</v>
      </c>
      <c r="BE325">
        <v>112.13</v>
      </c>
      <c r="BF325">
        <v>94.2</v>
      </c>
      <c r="BG325">
        <v>92.66</v>
      </c>
      <c r="BH325">
        <v>774.55</v>
      </c>
      <c r="BI325">
        <v>93.42</v>
      </c>
      <c r="BJ325">
        <v>959.84</v>
      </c>
      <c r="BK325">
        <v>129.94999999999999</v>
      </c>
      <c r="BL325">
        <v>4413</v>
      </c>
      <c r="BM325">
        <v>3460.8</v>
      </c>
      <c r="BN325">
        <v>723.52</v>
      </c>
      <c r="BO325">
        <v>350.18</v>
      </c>
      <c r="BP325">
        <v>943.43</v>
      </c>
      <c r="BQ325">
        <v>113.04</v>
      </c>
      <c r="BR325">
        <v>55.85</v>
      </c>
      <c r="BS325">
        <v>2355109</v>
      </c>
      <c r="BT325">
        <v>24324.86</v>
      </c>
      <c r="BU325" s="9" t="str">
        <f>WSP[[#This Row],[Tier]]&amp;" - "&amp;DOLLAR(WSP[[#This Row],[United States]],2)&amp;" USD"</f>
        <v>323 - $113.04 USD</v>
      </c>
    </row>
    <row r="326" spans="1:73" x14ac:dyDescent="0.25">
      <c r="A326">
        <v>324</v>
      </c>
      <c r="B326">
        <v>113.39</v>
      </c>
      <c r="C326">
        <v>8618.4</v>
      </c>
      <c r="D326">
        <v>741.3</v>
      </c>
      <c r="E326">
        <v>148.24</v>
      </c>
      <c r="F326">
        <v>94.49</v>
      </c>
      <c r="G326">
        <v>9926</v>
      </c>
      <c r="H326">
        <v>93.71</v>
      </c>
      <c r="I326">
        <v>203.24</v>
      </c>
      <c r="J326">
        <v>141.75</v>
      </c>
      <c r="K326">
        <v>113.39</v>
      </c>
      <c r="L326">
        <v>63630</v>
      </c>
      <c r="M326">
        <v>445.58</v>
      </c>
      <c r="N326">
        <v>183330</v>
      </c>
      <c r="O326">
        <v>56700</v>
      </c>
      <c r="P326">
        <v>544.32000000000005</v>
      </c>
      <c r="Q326">
        <v>96.1</v>
      </c>
      <c r="R326">
        <v>1873.8</v>
      </c>
      <c r="S326">
        <v>534.79999999999995</v>
      </c>
      <c r="T326">
        <v>719.6</v>
      </c>
      <c r="U326">
        <v>94.49</v>
      </c>
      <c r="V326">
        <v>91.45</v>
      </c>
      <c r="W326">
        <v>94.49</v>
      </c>
      <c r="X326">
        <v>95.29</v>
      </c>
      <c r="Y326">
        <v>92.19</v>
      </c>
      <c r="Z326">
        <v>1228.5</v>
      </c>
      <c r="AA326">
        <v>17852.759999999998</v>
      </c>
      <c r="AB326">
        <v>14741</v>
      </c>
      <c r="AC326">
        <v>3318</v>
      </c>
      <c r="AD326">
        <v>1113000</v>
      </c>
      <c r="AE326">
        <v>92.19</v>
      </c>
      <c r="AF326">
        <v>546</v>
      </c>
      <c r="AG326">
        <v>92.95</v>
      </c>
      <c r="AH326">
        <v>11340</v>
      </c>
      <c r="AI326">
        <v>16939.3</v>
      </c>
      <c r="AJ326">
        <v>101755</v>
      </c>
      <c r="AK326">
        <v>93.71</v>
      </c>
      <c r="AL326">
        <v>130.28</v>
      </c>
      <c r="AM326">
        <v>93.71</v>
      </c>
      <c r="AN326">
        <v>96.92</v>
      </c>
      <c r="AO326">
        <v>347</v>
      </c>
      <c r="AP326">
        <v>96.1</v>
      </c>
      <c r="AQ326">
        <v>33844.300000000003</v>
      </c>
      <c r="AR326">
        <v>1551.9</v>
      </c>
      <c r="AS326">
        <v>93.71</v>
      </c>
      <c r="AT326">
        <v>127.37</v>
      </c>
      <c r="AU326">
        <v>621.04</v>
      </c>
      <c r="AV326">
        <v>10702.3</v>
      </c>
      <c r="AW326">
        <v>306.18</v>
      </c>
      <c r="AX326">
        <v>4675.3</v>
      </c>
      <c r="AY326">
        <v>241.3</v>
      </c>
      <c r="AZ326">
        <v>92.19</v>
      </c>
      <c r="BA326">
        <v>409.64</v>
      </c>
      <c r="BB326">
        <v>328.1</v>
      </c>
      <c r="BC326">
        <v>4605.3</v>
      </c>
      <c r="BD326">
        <v>245.7</v>
      </c>
      <c r="BE326">
        <v>112.46</v>
      </c>
      <c r="BF326">
        <v>94.49</v>
      </c>
      <c r="BG326">
        <v>92.95</v>
      </c>
      <c r="BH326">
        <v>776.3</v>
      </c>
      <c r="BI326">
        <v>93.71</v>
      </c>
      <c r="BJ326">
        <v>962.64</v>
      </c>
      <c r="BK326">
        <v>130.28</v>
      </c>
      <c r="BL326">
        <v>4428</v>
      </c>
      <c r="BM326">
        <v>3471.3</v>
      </c>
      <c r="BN326">
        <v>725.76</v>
      </c>
      <c r="BO326">
        <v>351.4</v>
      </c>
      <c r="BP326">
        <v>946.4</v>
      </c>
      <c r="BQ326">
        <v>113.39</v>
      </c>
      <c r="BR326">
        <v>55.99</v>
      </c>
      <c r="BS326">
        <v>2362401</v>
      </c>
      <c r="BT326">
        <v>24400.18</v>
      </c>
      <c r="BU326" s="9" t="str">
        <f>WSP[[#This Row],[Tier]]&amp;" - "&amp;DOLLAR(WSP[[#This Row],[United States]],2)&amp;" USD"</f>
        <v>324 - $113.39 USD</v>
      </c>
    </row>
    <row r="327" spans="1:73" x14ac:dyDescent="0.25">
      <c r="A327">
        <v>325</v>
      </c>
      <c r="B327">
        <v>113.74</v>
      </c>
      <c r="C327">
        <v>8645</v>
      </c>
      <c r="D327">
        <v>743.05</v>
      </c>
      <c r="E327">
        <v>148.72</v>
      </c>
      <c r="F327">
        <v>94.79</v>
      </c>
      <c r="G327">
        <v>9957.5</v>
      </c>
      <c r="H327">
        <v>94</v>
      </c>
      <c r="I327">
        <v>203.87</v>
      </c>
      <c r="J327">
        <v>142.19</v>
      </c>
      <c r="K327">
        <v>113.74</v>
      </c>
      <c r="L327">
        <v>63805</v>
      </c>
      <c r="M327">
        <v>446.95</v>
      </c>
      <c r="N327">
        <v>183680</v>
      </c>
      <c r="O327">
        <v>56875</v>
      </c>
      <c r="P327">
        <v>546</v>
      </c>
      <c r="Q327">
        <v>96.39</v>
      </c>
      <c r="R327">
        <v>1879.59</v>
      </c>
      <c r="S327">
        <v>536.20000000000005</v>
      </c>
      <c r="T327">
        <v>721.88</v>
      </c>
      <c r="U327">
        <v>94.79</v>
      </c>
      <c r="V327">
        <v>91.73</v>
      </c>
      <c r="W327">
        <v>94.79</v>
      </c>
      <c r="X327">
        <v>95.58</v>
      </c>
      <c r="Y327">
        <v>92.47</v>
      </c>
      <c r="Z327">
        <v>1233.05</v>
      </c>
      <c r="AA327">
        <v>17907.87</v>
      </c>
      <c r="AB327">
        <v>14787</v>
      </c>
      <c r="AC327">
        <v>3325</v>
      </c>
      <c r="AD327">
        <v>1116500</v>
      </c>
      <c r="AE327">
        <v>92.47</v>
      </c>
      <c r="AF327">
        <v>547.75</v>
      </c>
      <c r="AG327">
        <v>93.23</v>
      </c>
      <c r="AH327">
        <v>11396</v>
      </c>
      <c r="AI327">
        <v>16991.8</v>
      </c>
      <c r="AJ327">
        <v>102073</v>
      </c>
      <c r="AK327">
        <v>94</v>
      </c>
      <c r="AL327">
        <v>130.6</v>
      </c>
      <c r="AM327">
        <v>94</v>
      </c>
      <c r="AN327">
        <v>97.22</v>
      </c>
      <c r="AO327">
        <v>348</v>
      </c>
      <c r="AP327">
        <v>96.39</v>
      </c>
      <c r="AQ327">
        <v>33949.300000000003</v>
      </c>
      <c r="AR327">
        <v>1556.8</v>
      </c>
      <c r="AS327">
        <v>94</v>
      </c>
      <c r="AT327">
        <v>127.72</v>
      </c>
      <c r="AU327">
        <v>622.44000000000005</v>
      </c>
      <c r="AV327">
        <v>10735.55</v>
      </c>
      <c r="AW327">
        <v>307.13</v>
      </c>
      <c r="AX327">
        <v>4689.3</v>
      </c>
      <c r="AY327">
        <v>241.86</v>
      </c>
      <c r="AZ327">
        <v>92.47</v>
      </c>
      <c r="BA327">
        <v>410.9</v>
      </c>
      <c r="BB327">
        <v>329.11</v>
      </c>
      <c r="BC327">
        <v>4619.3</v>
      </c>
      <c r="BD327">
        <v>246.05</v>
      </c>
      <c r="BE327">
        <v>112.79</v>
      </c>
      <c r="BF327">
        <v>94.79</v>
      </c>
      <c r="BG327">
        <v>93.23</v>
      </c>
      <c r="BH327">
        <v>778.05</v>
      </c>
      <c r="BI327">
        <v>94</v>
      </c>
      <c r="BJ327">
        <v>965.44</v>
      </c>
      <c r="BK327">
        <v>130.6</v>
      </c>
      <c r="BL327">
        <v>4443</v>
      </c>
      <c r="BM327">
        <v>3481.8</v>
      </c>
      <c r="BN327">
        <v>728</v>
      </c>
      <c r="BO327">
        <v>352.63</v>
      </c>
      <c r="BP327">
        <v>949.38</v>
      </c>
      <c r="BQ327">
        <v>113.74</v>
      </c>
      <c r="BR327">
        <v>56.14</v>
      </c>
      <c r="BS327">
        <v>2369693</v>
      </c>
      <c r="BT327">
        <v>24475.5</v>
      </c>
      <c r="BU327" s="9" t="str">
        <f>WSP[[#This Row],[Tier]]&amp;" - "&amp;DOLLAR(WSP[[#This Row],[United States]],2)&amp;" USD"</f>
        <v>325 - $113.74 USD</v>
      </c>
    </row>
    <row r="328" spans="1:73" x14ac:dyDescent="0.25">
      <c r="A328">
        <v>326</v>
      </c>
      <c r="B328">
        <v>114.09</v>
      </c>
      <c r="C328">
        <v>8671.6</v>
      </c>
      <c r="D328">
        <v>744.8</v>
      </c>
      <c r="E328">
        <v>149.19999999999999</v>
      </c>
      <c r="F328">
        <v>95.08</v>
      </c>
      <c r="G328">
        <v>9989</v>
      </c>
      <c r="H328">
        <v>94.29</v>
      </c>
      <c r="I328">
        <v>204.49</v>
      </c>
      <c r="J328">
        <v>142.63</v>
      </c>
      <c r="K328">
        <v>114.09</v>
      </c>
      <c r="L328">
        <v>63980</v>
      </c>
      <c r="M328">
        <v>448.33</v>
      </c>
      <c r="N328">
        <v>184030</v>
      </c>
      <c r="O328">
        <v>57050</v>
      </c>
      <c r="P328">
        <v>547.67999999999995</v>
      </c>
      <c r="Q328">
        <v>96.69</v>
      </c>
      <c r="R328">
        <v>1885.37</v>
      </c>
      <c r="S328">
        <v>537.6</v>
      </c>
      <c r="T328">
        <v>724.15</v>
      </c>
      <c r="U328">
        <v>95.08</v>
      </c>
      <c r="V328">
        <v>92.01</v>
      </c>
      <c r="W328">
        <v>95.08</v>
      </c>
      <c r="X328">
        <v>95.88</v>
      </c>
      <c r="Y328">
        <v>92.76</v>
      </c>
      <c r="Z328">
        <v>1237.5999999999999</v>
      </c>
      <c r="AA328">
        <v>17962.990000000002</v>
      </c>
      <c r="AB328">
        <v>14832</v>
      </c>
      <c r="AC328">
        <v>3332</v>
      </c>
      <c r="AD328">
        <v>1120000</v>
      </c>
      <c r="AE328">
        <v>92.76</v>
      </c>
      <c r="AF328">
        <v>549.5</v>
      </c>
      <c r="AG328">
        <v>93.52</v>
      </c>
      <c r="AH328">
        <v>11410</v>
      </c>
      <c r="AI328">
        <v>17044.3</v>
      </c>
      <c r="AJ328">
        <v>102391</v>
      </c>
      <c r="AK328">
        <v>94.29</v>
      </c>
      <c r="AL328">
        <v>130.93</v>
      </c>
      <c r="AM328">
        <v>94.29</v>
      </c>
      <c r="AN328">
        <v>97.52</v>
      </c>
      <c r="AO328">
        <v>349</v>
      </c>
      <c r="AP328">
        <v>96.69</v>
      </c>
      <c r="AQ328">
        <v>34054.300000000003</v>
      </c>
      <c r="AR328">
        <v>1561.7</v>
      </c>
      <c r="AS328">
        <v>94.29</v>
      </c>
      <c r="AT328">
        <v>128.07</v>
      </c>
      <c r="AU328">
        <v>623.84</v>
      </c>
      <c r="AV328">
        <v>10768.8</v>
      </c>
      <c r="AW328">
        <v>308.07</v>
      </c>
      <c r="AX328">
        <v>4703.3</v>
      </c>
      <c r="AY328">
        <v>242.43</v>
      </c>
      <c r="AZ328">
        <v>92.76</v>
      </c>
      <c r="BA328">
        <v>412.16</v>
      </c>
      <c r="BB328">
        <v>330.13</v>
      </c>
      <c r="BC328">
        <v>4633.3</v>
      </c>
      <c r="BD328">
        <v>246.4</v>
      </c>
      <c r="BE328">
        <v>113.11</v>
      </c>
      <c r="BF328">
        <v>95.08</v>
      </c>
      <c r="BG328">
        <v>93.52</v>
      </c>
      <c r="BH328">
        <v>779.8</v>
      </c>
      <c r="BI328">
        <v>94.29</v>
      </c>
      <c r="BJ328">
        <v>968.24</v>
      </c>
      <c r="BK328">
        <v>130.93</v>
      </c>
      <c r="BL328">
        <v>4459</v>
      </c>
      <c r="BM328">
        <v>3492.3</v>
      </c>
      <c r="BN328">
        <v>730.24</v>
      </c>
      <c r="BO328">
        <v>353.85</v>
      </c>
      <c r="BP328">
        <v>952.35</v>
      </c>
      <c r="BQ328">
        <v>114.09</v>
      </c>
      <c r="BR328">
        <v>56.29</v>
      </c>
      <c r="BS328">
        <v>2376984</v>
      </c>
      <c r="BT328">
        <v>24550.82</v>
      </c>
      <c r="BU328" s="9" t="str">
        <f>WSP[[#This Row],[Tier]]&amp;" - "&amp;DOLLAR(WSP[[#This Row],[United States]],2)&amp;" USD"</f>
        <v>326 - $114.09 USD</v>
      </c>
    </row>
    <row r="329" spans="1:73" x14ac:dyDescent="0.25">
      <c r="A329">
        <v>327</v>
      </c>
      <c r="B329">
        <v>114.44</v>
      </c>
      <c r="C329">
        <v>8698.2000000000007</v>
      </c>
      <c r="D329">
        <v>746.55</v>
      </c>
      <c r="E329">
        <v>149.66999999999999</v>
      </c>
      <c r="F329">
        <v>95.37</v>
      </c>
      <c r="G329">
        <v>10020.5</v>
      </c>
      <c r="H329">
        <v>94.58</v>
      </c>
      <c r="I329">
        <v>205.12</v>
      </c>
      <c r="J329">
        <v>143.06</v>
      </c>
      <c r="K329">
        <v>114.44</v>
      </c>
      <c r="L329">
        <v>64155</v>
      </c>
      <c r="M329">
        <v>449.71</v>
      </c>
      <c r="N329">
        <v>184380</v>
      </c>
      <c r="O329">
        <v>57225</v>
      </c>
      <c r="P329">
        <v>549.36</v>
      </c>
      <c r="Q329">
        <v>96.99</v>
      </c>
      <c r="R329">
        <v>1891.16</v>
      </c>
      <c r="S329">
        <v>539</v>
      </c>
      <c r="T329">
        <v>726.43</v>
      </c>
      <c r="U329">
        <v>95.37</v>
      </c>
      <c r="V329">
        <v>92.29</v>
      </c>
      <c r="W329">
        <v>95.37</v>
      </c>
      <c r="X329">
        <v>96.17</v>
      </c>
      <c r="Y329">
        <v>93.04</v>
      </c>
      <c r="Z329">
        <v>1242.1500000000001</v>
      </c>
      <c r="AA329">
        <v>18018.11</v>
      </c>
      <c r="AB329">
        <v>14878</v>
      </c>
      <c r="AC329">
        <v>3339</v>
      </c>
      <c r="AD329">
        <v>1123500</v>
      </c>
      <c r="AE329">
        <v>93.04</v>
      </c>
      <c r="AF329">
        <v>551.25</v>
      </c>
      <c r="AG329">
        <v>93.81</v>
      </c>
      <c r="AH329">
        <v>11466</v>
      </c>
      <c r="AI329">
        <v>17096.8</v>
      </c>
      <c r="AJ329">
        <v>102709</v>
      </c>
      <c r="AK329">
        <v>94.58</v>
      </c>
      <c r="AL329">
        <v>131.25</v>
      </c>
      <c r="AM329">
        <v>94.58</v>
      </c>
      <c r="AN329">
        <v>97.81</v>
      </c>
      <c r="AO329">
        <v>350</v>
      </c>
      <c r="AP329">
        <v>96.99</v>
      </c>
      <c r="AQ329">
        <v>34159.300000000003</v>
      </c>
      <c r="AR329">
        <v>1566.6</v>
      </c>
      <c r="AS329">
        <v>94.58</v>
      </c>
      <c r="AT329">
        <v>128.41999999999999</v>
      </c>
      <c r="AU329">
        <v>625.24</v>
      </c>
      <c r="AV329">
        <v>10802.05</v>
      </c>
      <c r="AW329">
        <v>309.02</v>
      </c>
      <c r="AX329">
        <v>4717.3</v>
      </c>
      <c r="AY329">
        <v>243</v>
      </c>
      <c r="AZ329">
        <v>93.04</v>
      </c>
      <c r="BA329">
        <v>413.42</v>
      </c>
      <c r="BB329">
        <v>331.15</v>
      </c>
      <c r="BC329">
        <v>4647.3</v>
      </c>
      <c r="BD329">
        <v>246.75</v>
      </c>
      <c r="BE329">
        <v>113.44</v>
      </c>
      <c r="BF329">
        <v>95.37</v>
      </c>
      <c r="BG329">
        <v>93.81</v>
      </c>
      <c r="BH329">
        <v>781.55</v>
      </c>
      <c r="BI329">
        <v>94.58</v>
      </c>
      <c r="BJ329">
        <v>971.04</v>
      </c>
      <c r="BK329">
        <v>131.25</v>
      </c>
      <c r="BL329">
        <v>4474</v>
      </c>
      <c r="BM329">
        <v>3502.8</v>
      </c>
      <c r="BN329">
        <v>732.48</v>
      </c>
      <c r="BO329">
        <v>355.08</v>
      </c>
      <c r="BP329">
        <v>955.33</v>
      </c>
      <c r="BQ329">
        <v>114.44</v>
      </c>
      <c r="BR329">
        <v>56.43</v>
      </c>
      <c r="BS329">
        <v>2384276</v>
      </c>
      <c r="BT329">
        <v>24626.14</v>
      </c>
      <c r="BU329" s="9" t="str">
        <f>WSP[[#This Row],[Tier]]&amp;" - "&amp;DOLLAR(WSP[[#This Row],[United States]],2)&amp;" USD"</f>
        <v>327 - $114.44 USD</v>
      </c>
    </row>
    <row r="330" spans="1:73" x14ac:dyDescent="0.25">
      <c r="A330">
        <v>328</v>
      </c>
      <c r="B330">
        <v>114.79</v>
      </c>
      <c r="C330">
        <v>8724.7999999999993</v>
      </c>
      <c r="D330">
        <v>748.3</v>
      </c>
      <c r="E330">
        <v>150.15</v>
      </c>
      <c r="F330">
        <v>95.66</v>
      </c>
      <c r="G330">
        <v>10052</v>
      </c>
      <c r="H330">
        <v>94.87</v>
      </c>
      <c r="I330">
        <v>205.75</v>
      </c>
      <c r="J330">
        <v>143.5</v>
      </c>
      <c r="K330">
        <v>114.79</v>
      </c>
      <c r="L330">
        <v>64330</v>
      </c>
      <c r="M330">
        <v>451.08</v>
      </c>
      <c r="N330">
        <v>184730</v>
      </c>
      <c r="O330">
        <v>57400</v>
      </c>
      <c r="P330">
        <v>551.04</v>
      </c>
      <c r="Q330">
        <v>97.28</v>
      </c>
      <c r="R330">
        <v>1896.94</v>
      </c>
      <c r="S330">
        <v>540.4</v>
      </c>
      <c r="T330">
        <v>728.7</v>
      </c>
      <c r="U330">
        <v>95.66</v>
      </c>
      <c r="V330">
        <v>92.58</v>
      </c>
      <c r="W330">
        <v>95.66</v>
      </c>
      <c r="X330">
        <v>96.46</v>
      </c>
      <c r="Y330">
        <v>93.33</v>
      </c>
      <c r="Z330">
        <v>1246.7</v>
      </c>
      <c r="AA330">
        <v>18073.23</v>
      </c>
      <c r="AB330">
        <v>14923</v>
      </c>
      <c r="AC330">
        <v>3346</v>
      </c>
      <c r="AD330">
        <v>1127000</v>
      </c>
      <c r="AE330">
        <v>93.33</v>
      </c>
      <c r="AF330">
        <v>553</v>
      </c>
      <c r="AG330">
        <v>94.09</v>
      </c>
      <c r="AH330">
        <v>11480</v>
      </c>
      <c r="AI330">
        <v>17149.3</v>
      </c>
      <c r="AJ330">
        <v>103027</v>
      </c>
      <c r="AK330">
        <v>94.87</v>
      </c>
      <c r="AL330">
        <v>131.57</v>
      </c>
      <c r="AM330">
        <v>94.87</v>
      </c>
      <c r="AN330">
        <v>98.11</v>
      </c>
      <c r="AO330">
        <v>351</v>
      </c>
      <c r="AP330">
        <v>97.28</v>
      </c>
      <c r="AQ330">
        <v>34264.300000000003</v>
      </c>
      <c r="AR330">
        <v>1571.5</v>
      </c>
      <c r="AS330">
        <v>94.87</v>
      </c>
      <c r="AT330">
        <v>128.77000000000001</v>
      </c>
      <c r="AU330">
        <v>626.64</v>
      </c>
      <c r="AV330">
        <v>10835.3</v>
      </c>
      <c r="AW330">
        <v>309.95999999999998</v>
      </c>
      <c r="AX330">
        <v>4731.3</v>
      </c>
      <c r="AY330">
        <v>243.57</v>
      </c>
      <c r="AZ330">
        <v>93.33</v>
      </c>
      <c r="BA330">
        <v>414.68</v>
      </c>
      <c r="BB330">
        <v>332.16</v>
      </c>
      <c r="BC330">
        <v>4661.3</v>
      </c>
      <c r="BD330">
        <v>247.1</v>
      </c>
      <c r="BE330">
        <v>113.77</v>
      </c>
      <c r="BF330">
        <v>95.66</v>
      </c>
      <c r="BG330">
        <v>94.09</v>
      </c>
      <c r="BH330">
        <v>783.3</v>
      </c>
      <c r="BI330">
        <v>94.87</v>
      </c>
      <c r="BJ330">
        <v>973.84</v>
      </c>
      <c r="BK330">
        <v>131.57</v>
      </c>
      <c r="BL330">
        <v>4489</v>
      </c>
      <c r="BM330">
        <v>3513.3</v>
      </c>
      <c r="BN330">
        <v>734.72</v>
      </c>
      <c r="BO330">
        <v>356.3</v>
      </c>
      <c r="BP330">
        <v>958.3</v>
      </c>
      <c r="BQ330">
        <v>114.79</v>
      </c>
      <c r="BR330">
        <v>56.58</v>
      </c>
      <c r="BS330">
        <v>2391568</v>
      </c>
      <c r="BT330">
        <v>24701.46</v>
      </c>
      <c r="BU330" s="9" t="str">
        <f>WSP[[#This Row],[Tier]]&amp;" - "&amp;DOLLAR(WSP[[#This Row],[United States]],2)&amp;" USD"</f>
        <v>328 - $114.79 USD</v>
      </c>
    </row>
    <row r="331" spans="1:73" x14ac:dyDescent="0.25">
      <c r="A331">
        <v>329</v>
      </c>
      <c r="B331">
        <v>115.14</v>
      </c>
      <c r="C331">
        <v>8751.4</v>
      </c>
      <c r="D331">
        <v>750.05</v>
      </c>
      <c r="E331">
        <v>150.63</v>
      </c>
      <c r="F331">
        <v>95.95</v>
      </c>
      <c r="G331">
        <v>10083.5</v>
      </c>
      <c r="H331">
        <v>95.16</v>
      </c>
      <c r="I331">
        <v>206.38</v>
      </c>
      <c r="J331">
        <v>143.94</v>
      </c>
      <c r="K331">
        <v>115.14</v>
      </c>
      <c r="L331">
        <v>64505</v>
      </c>
      <c r="M331">
        <v>452.46</v>
      </c>
      <c r="N331">
        <v>185080</v>
      </c>
      <c r="O331">
        <v>57575</v>
      </c>
      <c r="P331">
        <v>552.72</v>
      </c>
      <c r="Q331">
        <v>97.58</v>
      </c>
      <c r="R331">
        <v>1902.73</v>
      </c>
      <c r="S331">
        <v>541.79999999999995</v>
      </c>
      <c r="T331">
        <v>730.98</v>
      </c>
      <c r="U331">
        <v>95.95</v>
      </c>
      <c r="V331">
        <v>92.86</v>
      </c>
      <c r="W331">
        <v>95.95</v>
      </c>
      <c r="X331">
        <v>96.76</v>
      </c>
      <c r="Y331">
        <v>93.61</v>
      </c>
      <c r="Z331">
        <v>1251.25</v>
      </c>
      <c r="AA331">
        <v>18128.349999999999</v>
      </c>
      <c r="AB331">
        <v>14969</v>
      </c>
      <c r="AC331">
        <v>3353</v>
      </c>
      <c r="AD331">
        <v>1130500</v>
      </c>
      <c r="AE331">
        <v>93.61</v>
      </c>
      <c r="AF331">
        <v>554.75</v>
      </c>
      <c r="AG331">
        <v>94.38</v>
      </c>
      <c r="AH331">
        <v>11536</v>
      </c>
      <c r="AI331">
        <v>17201.8</v>
      </c>
      <c r="AJ331">
        <v>103345</v>
      </c>
      <c r="AK331">
        <v>95.16</v>
      </c>
      <c r="AL331">
        <v>131.9</v>
      </c>
      <c r="AM331">
        <v>95.16</v>
      </c>
      <c r="AN331">
        <v>98.41</v>
      </c>
      <c r="AO331">
        <v>352</v>
      </c>
      <c r="AP331">
        <v>97.58</v>
      </c>
      <c r="AQ331">
        <v>34369.300000000003</v>
      </c>
      <c r="AR331">
        <v>1576.4</v>
      </c>
      <c r="AS331">
        <v>95.16</v>
      </c>
      <c r="AT331">
        <v>129.12</v>
      </c>
      <c r="AU331">
        <v>628.04</v>
      </c>
      <c r="AV331">
        <v>10868.55</v>
      </c>
      <c r="AW331">
        <v>310.91000000000003</v>
      </c>
      <c r="AX331">
        <v>4745.3</v>
      </c>
      <c r="AY331">
        <v>244.14</v>
      </c>
      <c r="AZ331">
        <v>93.61</v>
      </c>
      <c r="BA331">
        <v>415.94</v>
      </c>
      <c r="BB331">
        <v>333.18</v>
      </c>
      <c r="BC331">
        <v>4675.3</v>
      </c>
      <c r="BD331">
        <v>247.45</v>
      </c>
      <c r="BE331">
        <v>114.09</v>
      </c>
      <c r="BF331">
        <v>95.95</v>
      </c>
      <c r="BG331">
        <v>94.38</v>
      </c>
      <c r="BH331">
        <v>785.05</v>
      </c>
      <c r="BI331">
        <v>95.16</v>
      </c>
      <c r="BJ331">
        <v>976.64</v>
      </c>
      <c r="BK331">
        <v>131.9</v>
      </c>
      <c r="BL331">
        <v>4505</v>
      </c>
      <c r="BM331">
        <v>3523.8</v>
      </c>
      <c r="BN331">
        <v>736.96</v>
      </c>
      <c r="BO331">
        <v>357.53</v>
      </c>
      <c r="BP331">
        <v>961.28</v>
      </c>
      <c r="BQ331">
        <v>115.14</v>
      </c>
      <c r="BR331">
        <v>56.72</v>
      </c>
      <c r="BS331">
        <v>2398860</v>
      </c>
      <c r="BT331">
        <v>24776.78</v>
      </c>
      <c r="BU331" s="9" t="str">
        <f>WSP[[#This Row],[Tier]]&amp;" - "&amp;DOLLAR(WSP[[#This Row],[United States]],2)&amp;" USD"</f>
        <v>329 - $115.14 USD</v>
      </c>
    </row>
    <row r="332" spans="1:73" x14ac:dyDescent="0.25">
      <c r="A332">
        <v>330</v>
      </c>
      <c r="B332">
        <v>115.49</v>
      </c>
      <c r="C332">
        <v>8778</v>
      </c>
      <c r="D332">
        <v>751.8</v>
      </c>
      <c r="E332">
        <v>151.1</v>
      </c>
      <c r="F332">
        <v>96.24</v>
      </c>
      <c r="G332">
        <v>10115</v>
      </c>
      <c r="H332">
        <v>95.45</v>
      </c>
      <c r="I332">
        <v>207.01</v>
      </c>
      <c r="J332">
        <v>144.38</v>
      </c>
      <c r="K332">
        <v>115.49</v>
      </c>
      <c r="L332">
        <v>64680</v>
      </c>
      <c r="M332">
        <v>453.84</v>
      </c>
      <c r="N332">
        <v>185430</v>
      </c>
      <c r="O332">
        <v>57750</v>
      </c>
      <c r="P332">
        <v>554.4</v>
      </c>
      <c r="Q332">
        <v>97.88</v>
      </c>
      <c r="R332">
        <v>1908.51</v>
      </c>
      <c r="S332">
        <v>543.20000000000005</v>
      </c>
      <c r="T332">
        <v>733.25</v>
      </c>
      <c r="U332">
        <v>96.24</v>
      </c>
      <c r="V332">
        <v>93.14</v>
      </c>
      <c r="W332">
        <v>96.24</v>
      </c>
      <c r="X332">
        <v>97.05</v>
      </c>
      <c r="Y332">
        <v>93.9</v>
      </c>
      <c r="Z332">
        <v>1255.8</v>
      </c>
      <c r="AA332">
        <v>18183.46</v>
      </c>
      <c r="AB332">
        <v>15014</v>
      </c>
      <c r="AC332">
        <v>3360</v>
      </c>
      <c r="AD332">
        <v>1134000</v>
      </c>
      <c r="AE332">
        <v>93.9</v>
      </c>
      <c r="AF332">
        <v>556.5</v>
      </c>
      <c r="AG332">
        <v>94.67</v>
      </c>
      <c r="AH332">
        <v>11550</v>
      </c>
      <c r="AI332">
        <v>17254.3</v>
      </c>
      <c r="AJ332">
        <v>103664</v>
      </c>
      <c r="AK332">
        <v>95.45</v>
      </c>
      <c r="AL332">
        <v>132.22</v>
      </c>
      <c r="AM332">
        <v>95.45</v>
      </c>
      <c r="AN332">
        <v>98.71</v>
      </c>
      <c r="AO332">
        <v>354</v>
      </c>
      <c r="AP332">
        <v>97.88</v>
      </c>
      <c r="AQ332">
        <v>34474.300000000003</v>
      </c>
      <c r="AR332">
        <v>1581.3</v>
      </c>
      <c r="AS332">
        <v>95.45</v>
      </c>
      <c r="AT332">
        <v>129.47</v>
      </c>
      <c r="AU332">
        <v>629.44000000000005</v>
      </c>
      <c r="AV332">
        <v>10901.8</v>
      </c>
      <c r="AW332">
        <v>311.85000000000002</v>
      </c>
      <c r="AX332">
        <v>4759.3</v>
      </c>
      <c r="AY332">
        <v>244.71</v>
      </c>
      <c r="AZ332">
        <v>93.9</v>
      </c>
      <c r="BA332">
        <v>417.2</v>
      </c>
      <c r="BB332">
        <v>334.19</v>
      </c>
      <c r="BC332">
        <v>4689.3</v>
      </c>
      <c r="BD332">
        <v>247.8</v>
      </c>
      <c r="BE332">
        <v>114.42</v>
      </c>
      <c r="BF332">
        <v>96.24</v>
      </c>
      <c r="BG332">
        <v>94.67</v>
      </c>
      <c r="BH332">
        <v>786.8</v>
      </c>
      <c r="BI332">
        <v>95.45</v>
      </c>
      <c r="BJ332">
        <v>979.44</v>
      </c>
      <c r="BK332">
        <v>132.22</v>
      </c>
      <c r="BL332">
        <v>4520</v>
      </c>
      <c r="BM332">
        <v>3534.3</v>
      </c>
      <c r="BN332">
        <v>739.2</v>
      </c>
      <c r="BO332">
        <v>358.75</v>
      </c>
      <c r="BP332">
        <v>964.25</v>
      </c>
      <c r="BQ332">
        <v>115.49</v>
      </c>
      <c r="BR332">
        <v>56.87</v>
      </c>
      <c r="BS332">
        <v>2406152</v>
      </c>
      <c r="BT332">
        <v>24852.1</v>
      </c>
      <c r="BU332" s="9" t="str">
        <f>WSP[[#This Row],[Tier]]&amp;" - "&amp;DOLLAR(WSP[[#This Row],[United States]],2)&amp;" USD"</f>
        <v>330 - $115.49 USD</v>
      </c>
    </row>
    <row r="333" spans="1:73" x14ac:dyDescent="0.25">
      <c r="A333">
        <v>331</v>
      </c>
      <c r="B333">
        <v>115.84</v>
      </c>
      <c r="C333">
        <v>8804.6</v>
      </c>
      <c r="D333">
        <v>753.55</v>
      </c>
      <c r="E333">
        <v>151.58000000000001</v>
      </c>
      <c r="F333">
        <v>96.54</v>
      </c>
      <c r="G333">
        <v>10146.5</v>
      </c>
      <c r="H333">
        <v>95.74</v>
      </c>
      <c r="I333">
        <v>207.64</v>
      </c>
      <c r="J333">
        <v>144.81</v>
      </c>
      <c r="K333">
        <v>115.84</v>
      </c>
      <c r="L333">
        <v>64855</v>
      </c>
      <c r="M333">
        <v>455.22</v>
      </c>
      <c r="N333">
        <v>185780</v>
      </c>
      <c r="O333">
        <v>57925</v>
      </c>
      <c r="P333">
        <v>556.08000000000004</v>
      </c>
      <c r="Q333">
        <v>98.17</v>
      </c>
      <c r="R333">
        <v>1914.3</v>
      </c>
      <c r="S333">
        <v>544.6</v>
      </c>
      <c r="T333">
        <v>735.53</v>
      </c>
      <c r="U333">
        <v>96.54</v>
      </c>
      <c r="V333">
        <v>93.42</v>
      </c>
      <c r="W333">
        <v>96.54</v>
      </c>
      <c r="X333">
        <v>97.35</v>
      </c>
      <c r="Y333">
        <v>94.18</v>
      </c>
      <c r="Z333">
        <v>1260.3499999999999</v>
      </c>
      <c r="AA333">
        <v>18238.580000000002</v>
      </c>
      <c r="AB333">
        <v>15060</v>
      </c>
      <c r="AC333">
        <v>3367</v>
      </c>
      <c r="AD333">
        <v>1137500</v>
      </c>
      <c r="AE333">
        <v>94.18</v>
      </c>
      <c r="AF333">
        <v>558.25</v>
      </c>
      <c r="AG333">
        <v>94.95</v>
      </c>
      <c r="AH333">
        <v>11606</v>
      </c>
      <c r="AI333">
        <v>17306.8</v>
      </c>
      <c r="AJ333">
        <v>103982</v>
      </c>
      <c r="AK333">
        <v>95.74</v>
      </c>
      <c r="AL333">
        <v>132.55000000000001</v>
      </c>
      <c r="AM333">
        <v>95.74</v>
      </c>
      <c r="AN333">
        <v>99.01</v>
      </c>
      <c r="AO333">
        <v>355</v>
      </c>
      <c r="AP333">
        <v>98.17</v>
      </c>
      <c r="AQ333">
        <v>34579.300000000003</v>
      </c>
      <c r="AR333">
        <v>1586.2</v>
      </c>
      <c r="AS333">
        <v>95.74</v>
      </c>
      <c r="AT333">
        <v>129.82</v>
      </c>
      <c r="AU333">
        <v>630.84</v>
      </c>
      <c r="AV333">
        <v>10935.05</v>
      </c>
      <c r="AW333">
        <v>312.8</v>
      </c>
      <c r="AX333">
        <v>4773.3</v>
      </c>
      <c r="AY333">
        <v>245.28</v>
      </c>
      <c r="AZ333">
        <v>94.18</v>
      </c>
      <c r="BA333">
        <v>418.46</v>
      </c>
      <c r="BB333">
        <v>335.21</v>
      </c>
      <c r="BC333">
        <v>4703.3</v>
      </c>
      <c r="BD333">
        <v>248.15</v>
      </c>
      <c r="BE333">
        <v>114.75</v>
      </c>
      <c r="BF333">
        <v>96.54</v>
      </c>
      <c r="BG333">
        <v>94.95</v>
      </c>
      <c r="BH333">
        <v>788.55</v>
      </c>
      <c r="BI333">
        <v>95.74</v>
      </c>
      <c r="BJ333">
        <v>982.24</v>
      </c>
      <c r="BK333">
        <v>132.55000000000001</v>
      </c>
      <c r="BL333">
        <v>4535</v>
      </c>
      <c r="BM333">
        <v>3544.8</v>
      </c>
      <c r="BN333">
        <v>741.44</v>
      </c>
      <c r="BO333">
        <v>359.98</v>
      </c>
      <c r="BP333">
        <v>967.23</v>
      </c>
      <c r="BQ333">
        <v>115.84</v>
      </c>
      <c r="BR333">
        <v>57.02</v>
      </c>
      <c r="BS333">
        <v>2413444</v>
      </c>
      <c r="BT333">
        <v>24927.42</v>
      </c>
      <c r="BU333" s="9" t="str">
        <f>WSP[[#This Row],[Tier]]&amp;" - "&amp;DOLLAR(WSP[[#This Row],[United States]],2)&amp;" USD"</f>
        <v>331 - $115.84 USD</v>
      </c>
    </row>
    <row r="334" spans="1:73" x14ac:dyDescent="0.25">
      <c r="A334">
        <v>332</v>
      </c>
      <c r="B334">
        <v>116.19</v>
      </c>
      <c r="C334">
        <v>8831.2000000000007</v>
      </c>
      <c r="D334">
        <v>755.3</v>
      </c>
      <c r="E334">
        <v>152.06</v>
      </c>
      <c r="F334">
        <v>96.83</v>
      </c>
      <c r="G334">
        <v>10178</v>
      </c>
      <c r="H334">
        <v>96.03</v>
      </c>
      <c r="I334">
        <v>208.27</v>
      </c>
      <c r="J334">
        <v>145.25</v>
      </c>
      <c r="K334">
        <v>116.19</v>
      </c>
      <c r="L334">
        <v>65030</v>
      </c>
      <c r="M334">
        <v>456.59</v>
      </c>
      <c r="N334">
        <v>186130</v>
      </c>
      <c r="O334">
        <v>58100</v>
      </c>
      <c r="P334">
        <v>557.76</v>
      </c>
      <c r="Q334">
        <v>98.47</v>
      </c>
      <c r="R334">
        <v>1920.08</v>
      </c>
      <c r="S334">
        <v>546</v>
      </c>
      <c r="T334">
        <v>737.8</v>
      </c>
      <c r="U334">
        <v>96.83</v>
      </c>
      <c r="V334">
        <v>93.7</v>
      </c>
      <c r="W334">
        <v>96.83</v>
      </c>
      <c r="X334">
        <v>97.64</v>
      </c>
      <c r="Y334">
        <v>94.47</v>
      </c>
      <c r="Z334">
        <v>1264.9000000000001</v>
      </c>
      <c r="AA334">
        <v>18293.7</v>
      </c>
      <c r="AB334">
        <v>15105</v>
      </c>
      <c r="AC334">
        <v>3374</v>
      </c>
      <c r="AD334">
        <v>1141000</v>
      </c>
      <c r="AE334">
        <v>94.47</v>
      </c>
      <c r="AF334">
        <v>560</v>
      </c>
      <c r="AG334">
        <v>95.24</v>
      </c>
      <c r="AH334">
        <v>11620</v>
      </c>
      <c r="AI334">
        <v>17359.3</v>
      </c>
      <c r="AJ334">
        <v>104300</v>
      </c>
      <c r="AK334">
        <v>96.03</v>
      </c>
      <c r="AL334">
        <v>132.87</v>
      </c>
      <c r="AM334">
        <v>96.03</v>
      </c>
      <c r="AN334">
        <v>99.31</v>
      </c>
      <c r="AO334">
        <v>356</v>
      </c>
      <c r="AP334">
        <v>98.47</v>
      </c>
      <c r="AQ334">
        <v>34684.300000000003</v>
      </c>
      <c r="AR334">
        <v>1591.1</v>
      </c>
      <c r="AS334">
        <v>96.03</v>
      </c>
      <c r="AT334">
        <v>130.16999999999999</v>
      </c>
      <c r="AU334">
        <v>632.24</v>
      </c>
      <c r="AV334">
        <v>10968.3</v>
      </c>
      <c r="AW334">
        <v>313.74</v>
      </c>
      <c r="AX334">
        <v>4787.3</v>
      </c>
      <c r="AY334">
        <v>245.85</v>
      </c>
      <c r="AZ334">
        <v>94.47</v>
      </c>
      <c r="BA334">
        <v>419.72</v>
      </c>
      <c r="BB334">
        <v>336.23</v>
      </c>
      <c r="BC334">
        <v>4717.3</v>
      </c>
      <c r="BD334">
        <v>248.5</v>
      </c>
      <c r="BE334">
        <v>115.07</v>
      </c>
      <c r="BF334">
        <v>96.83</v>
      </c>
      <c r="BG334">
        <v>95.24</v>
      </c>
      <c r="BH334">
        <v>790.3</v>
      </c>
      <c r="BI334">
        <v>96.03</v>
      </c>
      <c r="BJ334">
        <v>985.04</v>
      </c>
      <c r="BK334">
        <v>132.87</v>
      </c>
      <c r="BL334">
        <v>4551</v>
      </c>
      <c r="BM334">
        <v>3555.3</v>
      </c>
      <c r="BN334">
        <v>743.68</v>
      </c>
      <c r="BO334">
        <v>361.2</v>
      </c>
      <c r="BP334">
        <v>970.2</v>
      </c>
      <c r="BQ334">
        <v>116.19</v>
      </c>
      <c r="BR334">
        <v>57.16</v>
      </c>
      <c r="BS334">
        <v>2420736</v>
      </c>
      <c r="BT334">
        <v>25002.74</v>
      </c>
      <c r="BU334" s="9" t="str">
        <f>WSP[[#This Row],[Tier]]&amp;" - "&amp;DOLLAR(WSP[[#This Row],[United States]],2)&amp;" USD"</f>
        <v>332 - $116.19 USD</v>
      </c>
    </row>
    <row r="335" spans="1:73" x14ac:dyDescent="0.25">
      <c r="A335">
        <v>333</v>
      </c>
      <c r="B335">
        <v>116.54</v>
      </c>
      <c r="C335">
        <v>8857.7999999999993</v>
      </c>
      <c r="D335">
        <v>757.05</v>
      </c>
      <c r="E335">
        <v>152.54</v>
      </c>
      <c r="F335">
        <v>97.12</v>
      </c>
      <c r="G335">
        <v>10209.5</v>
      </c>
      <c r="H335">
        <v>96.32</v>
      </c>
      <c r="I335">
        <v>208.9</v>
      </c>
      <c r="J335">
        <v>145.69</v>
      </c>
      <c r="K335">
        <v>116.54</v>
      </c>
      <c r="L335">
        <v>65205</v>
      </c>
      <c r="M335">
        <v>457.97</v>
      </c>
      <c r="N335">
        <v>186480</v>
      </c>
      <c r="O335">
        <v>58275</v>
      </c>
      <c r="P335">
        <v>559.44000000000005</v>
      </c>
      <c r="Q335">
        <v>98.77</v>
      </c>
      <c r="R335">
        <v>1925.87</v>
      </c>
      <c r="S335">
        <v>547.4</v>
      </c>
      <c r="T335">
        <v>740.08</v>
      </c>
      <c r="U335">
        <v>97.12</v>
      </c>
      <c r="V335">
        <v>93.99</v>
      </c>
      <c r="W335">
        <v>97.12</v>
      </c>
      <c r="X335">
        <v>97.94</v>
      </c>
      <c r="Y335">
        <v>94.75</v>
      </c>
      <c r="Z335">
        <v>1269.45</v>
      </c>
      <c r="AA335">
        <v>18348.82</v>
      </c>
      <c r="AB335">
        <v>15151</v>
      </c>
      <c r="AC335">
        <v>3381</v>
      </c>
      <c r="AD335">
        <v>1144500</v>
      </c>
      <c r="AE335">
        <v>94.75</v>
      </c>
      <c r="AF335">
        <v>561.75</v>
      </c>
      <c r="AG335">
        <v>95.53</v>
      </c>
      <c r="AH335">
        <v>11676</v>
      </c>
      <c r="AI335">
        <v>17411.8</v>
      </c>
      <c r="AJ335">
        <v>104618</v>
      </c>
      <c r="AK335">
        <v>96.32</v>
      </c>
      <c r="AL335">
        <v>133.19</v>
      </c>
      <c r="AM335">
        <v>96.32</v>
      </c>
      <c r="AN335">
        <v>99.61</v>
      </c>
      <c r="AO335">
        <v>357</v>
      </c>
      <c r="AP335">
        <v>98.77</v>
      </c>
      <c r="AQ335">
        <v>34789.300000000003</v>
      </c>
      <c r="AR335">
        <v>1596</v>
      </c>
      <c r="AS335">
        <v>96.32</v>
      </c>
      <c r="AT335">
        <v>130.52000000000001</v>
      </c>
      <c r="AU335">
        <v>633.64</v>
      </c>
      <c r="AV335">
        <v>11001.55</v>
      </c>
      <c r="AW335">
        <v>314.69</v>
      </c>
      <c r="AX335">
        <v>4801.3</v>
      </c>
      <c r="AY335">
        <v>246.42</v>
      </c>
      <c r="AZ335">
        <v>94.75</v>
      </c>
      <c r="BA335">
        <v>420.98</v>
      </c>
      <c r="BB335">
        <v>337.24</v>
      </c>
      <c r="BC335">
        <v>4731.3</v>
      </c>
      <c r="BD335">
        <v>248.85</v>
      </c>
      <c r="BE335">
        <v>115.4</v>
      </c>
      <c r="BF335">
        <v>97.12</v>
      </c>
      <c r="BG335">
        <v>95.53</v>
      </c>
      <c r="BH335">
        <v>792.05</v>
      </c>
      <c r="BI335">
        <v>96.32</v>
      </c>
      <c r="BJ335">
        <v>987.84</v>
      </c>
      <c r="BK335">
        <v>133.19</v>
      </c>
      <c r="BL335">
        <v>4566</v>
      </c>
      <c r="BM335">
        <v>3565.8</v>
      </c>
      <c r="BN335">
        <v>745.92</v>
      </c>
      <c r="BO335">
        <v>362.43</v>
      </c>
      <c r="BP335">
        <v>973.18</v>
      </c>
      <c r="BQ335">
        <v>116.54</v>
      </c>
      <c r="BR335">
        <v>57.31</v>
      </c>
      <c r="BS335">
        <v>2428028</v>
      </c>
      <c r="BT335">
        <v>25078.06</v>
      </c>
      <c r="BU335" s="9" t="str">
        <f>WSP[[#This Row],[Tier]]&amp;" - "&amp;DOLLAR(WSP[[#This Row],[United States]],2)&amp;" USD"</f>
        <v>333 - $116.54 USD</v>
      </c>
    </row>
    <row r="336" spans="1:73" x14ac:dyDescent="0.25">
      <c r="A336">
        <v>334</v>
      </c>
      <c r="B336">
        <v>116.89</v>
      </c>
      <c r="C336">
        <v>8884.4</v>
      </c>
      <c r="D336">
        <v>758.8</v>
      </c>
      <c r="E336">
        <v>153.01</v>
      </c>
      <c r="F336">
        <v>97.41</v>
      </c>
      <c r="G336">
        <v>10241</v>
      </c>
      <c r="H336">
        <v>96.61</v>
      </c>
      <c r="I336">
        <v>209.53</v>
      </c>
      <c r="J336">
        <v>146.13</v>
      </c>
      <c r="K336">
        <v>116.89</v>
      </c>
      <c r="L336">
        <v>65380</v>
      </c>
      <c r="M336">
        <v>459.35</v>
      </c>
      <c r="N336">
        <v>186830</v>
      </c>
      <c r="O336">
        <v>58450</v>
      </c>
      <c r="P336">
        <v>561.12</v>
      </c>
      <c r="Q336">
        <v>99.06</v>
      </c>
      <c r="R336">
        <v>1931.65</v>
      </c>
      <c r="S336">
        <v>548.79999999999995</v>
      </c>
      <c r="T336">
        <v>742.35</v>
      </c>
      <c r="U336">
        <v>97.41</v>
      </c>
      <c r="V336">
        <v>94.27</v>
      </c>
      <c r="W336">
        <v>97.41</v>
      </c>
      <c r="X336">
        <v>98.23</v>
      </c>
      <c r="Y336">
        <v>95.03</v>
      </c>
      <c r="Z336">
        <v>1274</v>
      </c>
      <c r="AA336">
        <v>18403.939999999999</v>
      </c>
      <c r="AB336">
        <v>15196</v>
      </c>
      <c r="AC336">
        <v>3388</v>
      </c>
      <c r="AD336">
        <v>1148000</v>
      </c>
      <c r="AE336">
        <v>95.03</v>
      </c>
      <c r="AF336">
        <v>563.5</v>
      </c>
      <c r="AG336">
        <v>95.81</v>
      </c>
      <c r="AH336">
        <v>11690</v>
      </c>
      <c r="AI336">
        <v>17464.3</v>
      </c>
      <c r="AJ336">
        <v>104936</v>
      </c>
      <c r="AK336">
        <v>96.61</v>
      </c>
      <c r="AL336">
        <v>133.52000000000001</v>
      </c>
      <c r="AM336">
        <v>96.61</v>
      </c>
      <c r="AN336">
        <v>99.91</v>
      </c>
      <c r="AO336">
        <v>358</v>
      </c>
      <c r="AP336">
        <v>99.06</v>
      </c>
      <c r="AQ336">
        <v>34894.300000000003</v>
      </c>
      <c r="AR336">
        <v>1600.9</v>
      </c>
      <c r="AS336">
        <v>96.61</v>
      </c>
      <c r="AT336">
        <v>130.87</v>
      </c>
      <c r="AU336">
        <v>635.04</v>
      </c>
      <c r="AV336">
        <v>11034.8</v>
      </c>
      <c r="AW336">
        <v>315.63</v>
      </c>
      <c r="AX336">
        <v>4815.3</v>
      </c>
      <c r="AY336">
        <v>246.99</v>
      </c>
      <c r="AZ336">
        <v>95.03</v>
      </c>
      <c r="BA336">
        <v>422.24</v>
      </c>
      <c r="BB336">
        <v>338.26</v>
      </c>
      <c r="BC336">
        <v>4745.3</v>
      </c>
      <c r="BD336">
        <v>249.2</v>
      </c>
      <c r="BE336">
        <v>115.73</v>
      </c>
      <c r="BF336">
        <v>97.41</v>
      </c>
      <c r="BG336">
        <v>95.81</v>
      </c>
      <c r="BH336">
        <v>793.8</v>
      </c>
      <c r="BI336">
        <v>96.61</v>
      </c>
      <c r="BJ336">
        <v>990.64</v>
      </c>
      <c r="BK336">
        <v>133.52000000000001</v>
      </c>
      <c r="BL336">
        <v>4581</v>
      </c>
      <c r="BM336">
        <v>3576.3</v>
      </c>
      <c r="BN336">
        <v>748.16</v>
      </c>
      <c r="BO336">
        <v>363.65</v>
      </c>
      <c r="BP336">
        <v>976.15</v>
      </c>
      <c r="BQ336">
        <v>116.89</v>
      </c>
      <c r="BR336">
        <v>57.45</v>
      </c>
      <c r="BS336">
        <v>2435320</v>
      </c>
      <c r="BT336">
        <v>25153.38</v>
      </c>
      <c r="BU336" s="9" t="str">
        <f>WSP[[#This Row],[Tier]]&amp;" - "&amp;DOLLAR(WSP[[#This Row],[United States]],2)&amp;" USD"</f>
        <v>334 - $116.89 USD</v>
      </c>
    </row>
    <row r="337" spans="1:73" x14ac:dyDescent="0.25">
      <c r="A337">
        <v>335</v>
      </c>
      <c r="B337">
        <v>117.24</v>
      </c>
      <c r="C337">
        <v>8911</v>
      </c>
      <c r="D337">
        <v>760.55</v>
      </c>
      <c r="E337">
        <v>153.49</v>
      </c>
      <c r="F337">
        <v>97.7</v>
      </c>
      <c r="G337">
        <v>10272.5</v>
      </c>
      <c r="H337">
        <v>96.9</v>
      </c>
      <c r="I337">
        <v>210.16</v>
      </c>
      <c r="J337">
        <v>146.56</v>
      </c>
      <c r="K337">
        <v>117.24</v>
      </c>
      <c r="L337">
        <v>65555</v>
      </c>
      <c r="M337">
        <v>460.73</v>
      </c>
      <c r="N337">
        <v>187180</v>
      </c>
      <c r="O337">
        <v>58625</v>
      </c>
      <c r="P337">
        <v>562.79999999999995</v>
      </c>
      <c r="Q337">
        <v>99.36</v>
      </c>
      <c r="R337">
        <v>1937.44</v>
      </c>
      <c r="S337">
        <v>550.20000000000005</v>
      </c>
      <c r="T337">
        <v>744.63</v>
      </c>
      <c r="U337">
        <v>97.7</v>
      </c>
      <c r="V337">
        <v>94.55</v>
      </c>
      <c r="W337">
        <v>97.7</v>
      </c>
      <c r="X337">
        <v>98.52</v>
      </c>
      <c r="Y337">
        <v>95.32</v>
      </c>
      <c r="Z337">
        <v>1278.55</v>
      </c>
      <c r="AA337">
        <v>18459.060000000001</v>
      </c>
      <c r="AB337">
        <v>15242</v>
      </c>
      <c r="AC337">
        <v>3395</v>
      </c>
      <c r="AD337">
        <v>1151500</v>
      </c>
      <c r="AE337">
        <v>95.32</v>
      </c>
      <c r="AF337">
        <v>565.25</v>
      </c>
      <c r="AG337">
        <v>96.1</v>
      </c>
      <c r="AH337">
        <v>11746</v>
      </c>
      <c r="AI337">
        <v>17516.8</v>
      </c>
      <c r="AJ337">
        <v>105255</v>
      </c>
      <c r="AK337">
        <v>96.9</v>
      </c>
      <c r="AL337">
        <v>133.84</v>
      </c>
      <c r="AM337">
        <v>96.9</v>
      </c>
      <c r="AN337">
        <v>100.21</v>
      </c>
      <c r="AO337">
        <v>359</v>
      </c>
      <c r="AP337">
        <v>99.36</v>
      </c>
      <c r="AQ337">
        <v>34999.300000000003</v>
      </c>
      <c r="AR337">
        <v>1605.8</v>
      </c>
      <c r="AS337">
        <v>96.9</v>
      </c>
      <c r="AT337">
        <v>131.22</v>
      </c>
      <c r="AU337">
        <v>636.44000000000005</v>
      </c>
      <c r="AV337">
        <v>11068.05</v>
      </c>
      <c r="AW337">
        <v>316.58</v>
      </c>
      <c r="AX337">
        <v>4829.3</v>
      </c>
      <c r="AY337">
        <v>247.56</v>
      </c>
      <c r="AZ337">
        <v>95.32</v>
      </c>
      <c r="BA337">
        <v>423.5</v>
      </c>
      <c r="BB337">
        <v>339.27</v>
      </c>
      <c r="BC337">
        <v>4759.3</v>
      </c>
      <c r="BD337">
        <v>249.55</v>
      </c>
      <c r="BE337">
        <v>116.06</v>
      </c>
      <c r="BF337">
        <v>97.7</v>
      </c>
      <c r="BG337">
        <v>96.1</v>
      </c>
      <c r="BH337">
        <v>795.55</v>
      </c>
      <c r="BI337">
        <v>96.9</v>
      </c>
      <c r="BJ337">
        <v>993.44</v>
      </c>
      <c r="BK337">
        <v>133.84</v>
      </c>
      <c r="BL337">
        <v>4597</v>
      </c>
      <c r="BM337">
        <v>3586.8</v>
      </c>
      <c r="BN337">
        <v>750.4</v>
      </c>
      <c r="BO337">
        <v>364.88</v>
      </c>
      <c r="BP337">
        <v>979.13</v>
      </c>
      <c r="BQ337">
        <v>117.24</v>
      </c>
      <c r="BR337">
        <v>57.6</v>
      </c>
      <c r="BS337">
        <v>2442612</v>
      </c>
      <c r="BT337">
        <v>25228.7</v>
      </c>
      <c r="BU337" s="9" t="str">
        <f>WSP[[#This Row],[Tier]]&amp;" - "&amp;DOLLAR(WSP[[#This Row],[United States]],2)&amp;" USD"</f>
        <v>335 - $117.24 USD</v>
      </c>
    </row>
    <row r="338" spans="1:73" x14ac:dyDescent="0.25">
      <c r="A338">
        <v>336</v>
      </c>
      <c r="B338">
        <v>117.59</v>
      </c>
      <c r="C338">
        <v>8937.6</v>
      </c>
      <c r="D338">
        <v>762.3</v>
      </c>
      <c r="E338">
        <v>153.97</v>
      </c>
      <c r="F338">
        <v>97.99</v>
      </c>
      <c r="G338">
        <v>10304</v>
      </c>
      <c r="H338">
        <v>97.18</v>
      </c>
      <c r="I338">
        <v>210.79</v>
      </c>
      <c r="J338">
        <v>147</v>
      </c>
      <c r="K338">
        <v>117.59</v>
      </c>
      <c r="L338">
        <v>65730</v>
      </c>
      <c r="M338">
        <v>462.1</v>
      </c>
      <c r="N338">
        <v>187530</v>
      </c>
      <c r="O338">
        <v>58800</v>
      </c>
      <c r="P338">
        <v>564.48</v>
      </c>
      <c r="Q338">
        <v>99.66</v>
      </c>
      <c r="R338">
        <v>1943.22</v>
      </c>
      <c r="S338">
        <v>551.6</v>
      </c>
      <c r="T338">
        <v>746.9</v>
      </c>
      <c r="U338">
        <v>97.99</v>
      </c>
      <c r="V338">
        <v>94.83</v>
      </c>
      <c r="W338">
        <v>97.99</v>
      </c>
      <c r="X338">
        <v>98.82</v>
      </c>
      <c r="Y338">
        <v>95.6</v>
      </c>
      <c r="Z338">
        <v>1283.0999999999999</v>
      </c>
      <c r="AA338">
        <v>18514.169999999998</v>
      </c>
      <c r="AB338">
        <v>15287</v>
      </c>
      <c r="AC338">
        <v>3402</v>
      </c>
      <c r="AD338">
        <v>1155000</v>
      </c>
      <c r="AE338">
        <v>95.6</v>
      </c>
      <c r="AF338">
        <v>567</v>
      </c>
      <c r="AG338">
        <v>96.39</v>
      </c>
      <c r="AH338">
        <v>11760</v>
      </c>
      <c r="AI338">
        <v>17569.3</v>
      </c>
      <c r="AJ338">
        <v>105573</v>
      </c>
      <c r="AK338">
        <v>97.18</v>
      </c>
      <c r="AL338">
        <v>134.16999999999999</v>
      </c>
      <c r="AM338">
        <v>97.18</v>
      </c>
      <c r="AN338">
        <v>100.51</v>
      </c>
      <c r="AO338">
        <v>360</v>
      </c>
      <c r="AP338">
        <v>99.66</v>
      </c>
      <c r="AQ338">
        <v>35104.300000000003</v>
      </c>
      <c r="AR338">
        <v>1610.7</v>
      </c>
      <c r="AS338">
        <v>97.18</v>
      </c>
      <c r="AT338">
        <v>131.57</v>
      </c>
      <c r="AU338">
        <v>637.84</v>
      </c>
      <c r="AV338">
        <v>11101.3</v>
      </c>
      <c r="AW338">
        <v>317.52</v>
      </c>
      <c r="AX338">
        <v>4843.3</v>
      </c>
      <c r="AY338">
        <v>248.12</v>
      </c>
      <c r="AZ338">
        <v>95.6</v>
      </c>
      <c r="BA338">
        <v>424.76</v>
      </c>
      <c r="BB338">
        <v>340.29</v>
      </c>
      <c r="BC338">
        <v>4773.3</v>
      </c>
      <c r="BD338">
        <v>249.9</v>
      </c>
      <c r="BE338">
        <v>116.38</v>
      </c>
      <c r="BF338">
        <v>97.99</v>
      </c>
      <c r="BG338">
        <v>96.39</v>
      </c>
      <c r="BH338">
        <v>797.3</v>
      </c>
      <c r="BI338">
        <v>97.18</v>
      </c>
      <c r="BJ338">
        <v>996.24</v>
      </c>
      <c r="BK338">
        <v>134.16999999999999</v>
      </c>
      <c r="BL338">
        <v>4612</v>
      </c>
      <c r="BM338">
        <v>3597.3</v>
      </c>
      <c r="BN338">
        <v>752.64</v>
      </c>
      <c r="BO338">
        <v>366.1</v>
      </c>
      <c r="BP338">
        <v>982.1</v>
      </c>
      <c r="BQ338">
        <v>117.59</v>
      </c>
      <c r="BR338">
        <v>57.74</v>
      </c>
      <c r="BS338">
        <v>2449903</v>
      </c>
      <c r="BT338">
        <v>25304.02</v>
      </c>
      <c r="BU338" s="9" t="str">
        <f>WSP[[#This Row],[Tier]]&amp;" - "&amp;DOLLAR(WSP[[#This Row],[United States]],2)&amp;" USD"</f>
        <v>336 - $117.59 USD</v>
      </c>
    </row>
    <row r="339" spans="1:73" x14ac:dyDescent="0.25">
      <c r="A339">
        <v>337</v>
      </c>
      <c r="B339">
        <v>117.94</v>
      </c>
      <c r="C339">
        <v>8964.2000000000007</v>
      </c>
      <c r="D339">
        <v>764.05</v>
      </c>
      <c r="E339">
        <v>154.44999999999999</v>
      </c>
      <c r="F339">
        <v>98.29</v>
      </c>
      <c r="G339">
        <v>10335.5</v>
      </c>
      <c r="H339">
        <v>97.47</v>
      </c>
      <c r="I339">
        <v>211.42</v>
      </c>
      <c r="J339">
        <v>147.44</v>
      </c>
      <c r="K339">
        <v>117.94</v>
      </c>
      <c r="L339">
        <v>65905</v>
      </c>
      <c r="M339">
        <v>463.48</v>
      </c>
      <c r="N339">
        <v>187880</v>
      </c>
      <c r="O339">
        <v>58975</v>
      </c>
      <c r="P339">
        <v>566.16</v>
      </c>
      <c r="Q339">
        <v>99.95</v>
      </c>
      <c r="R339">
        <v>1949.01</v>
      </c>
      <c r="S339">
        <v>553</v>
      </c>
      <c r="T339">
        <v>749.18</v>
      </c>
      <c r="U339">
        <v>98.29</v>
      </c>
      <c r="V339">
        <v>95.12</v>
      </c>
      <c r="W339">
        <v>98.29</v>
      </c>
      <c r="X339">
        <v>99.11</v>
      </c>
      <c r="Y339">
        <v>95.89</v>
      </c>
      <c r="Z339">
        <v>1287.6500000000001</v>
      </c>
      <c r="AA339">
        <v>18569.29</v>
      </c>
      <c r="AB339">
        <v>15333</v>
      </c>
      <c r="AC339">
        <v>3409</v>
      </c>
      <c r="AD339">
        <v>1158500</v>
      </c>
      <c r="AE339">
        <v>95.89</v>
      </c>
      <c r="AF339">
        <v>568.75</v>
      </c>
      <c r="AG339">
        <v>96.67</v>
      </c>
      <c r="AH339">
        <v>11816</v>
      </c>
      <c r="AI339">
        <v>17621.8</v>
      </c>
      <c r="AJ339">
        <v>105891</v>
      </c>
      <c r="AK339">
        <v>97.47</v>
      </c>
      <c r="AL339">
        <v>134.49</v>
      </c>
      <c r="AM339">
        <v>97.47</v>
      </c>
      <c r="AN339">
        <v>100.81</v>
      </c>
      <c r="AO339">
        <v>361</v>
      </c>
      <c r="AP339">
        <v>99.95</v>
      </c>
      <c r="AQ339">
        <v>35209.300000000003</v>
      </c>
      <c r="AR339">
        <v>1615.6</v>
      </c>
      <c r="AS339">
        <v>97.47</v>
      </c>
      <c r="AT339">
        <v>131.91999999999999</v>
      </c>
      <c r="AU339">
        <v>639.24</v>
      </c>
      <c r="AV339">
        <v>11134.55</v>
      </c>
      <c r="AW339">
        <v>318.47000000000003</v>
      </c>
      <c r="AX339">
        <v>4857.3</v>
      </c>
      <c r="AY339">
        <v>248.69</v>
      </c>
      <c r="AZ339">
        <v>95.89</v>
      </c>
      <c r="BA339">
        <v>426.02</v>
      </c>
      <c r="BB339">
        <v>341.31</v>
      </c>
      <c r="BC339">
        <v>4787.3</v>
      </c>
      <c r="BD339">
        <v>250.25</v>
      </c>
      <c r="BE339">
        <v>116.71</v>
      </c>
      <c r="BF339">
        <v>98.29</v>
      </c>
      <c r="BG339">
        <v>96.67</v>
      </c>
      <c r="BH339">
        <v>799.05</v>
      </c>
      <c r="BI339">
        <v>97.47</v>
      </c>
      <c r="BJ339">
        <v>999.04</v>
      </c>
      <c r="BK339">
        <v>134.49</v>
      </c>
      <c r="BL339">
        <v>4627</v>
      </c>
      <c r="BM339">
        <v>3607.8</v>
      </c>
      <c r="BN339">
        <v>754.88</v>
      </c>
      <c r="BO339">
        <v>367.33</v>
      </c>
      <c r="BP339">
        <v>985.08</v>
      </c>
      <c r="BQ339">
        <v>117.94</v>
      </c>
      <c r="BR339">
        <v>57.89</v>
      </c>
      <c r="BS339">
        <v>2457195</v>
      </c>
      <c r="BT339">
        <v>25379.34</v>
      </c>
      <c r="BU339" s="9" t="str">
        <f>WSP[[#This Row],[Tier]]&amp;" - "&amp;DOLLAR(WSP[[#This Row],[United States]],2)&amp;" USD"</f>
        <v>337 - $117.94 USD</v>
      </c>
    </row>
    <row r="340" spans="1:73" x14ac:dyDescent="0.25">
      <c r="A340">
        <v>338</v>
      </c>
      <c r="B340">
        <v>118.29</v>
      </c>
      <c r="C340">
        <v>8990.7999999999993</v>
      </c>
      <c r="D340">
        <v>765.8</v>
      </c>
      <c r="E340">
        <v>154.91999999999999</v>
      </c>
      <c r="F340">
        <v>98.58</v>
      </c>
      <c r="G340">
        <v>10367</v>
      </c>
      <c r="H340">
        <v>97.76</v>
      </c>
      <c r="I340">
        <v>212.04</v>
      </c>
      <c r="J340">
        <v>147.88</v>
      </c>
      <c r="K340">
        <v>118.29</v>
      </c>
      <c r="L340">
        <v>66080</v>
      </c>
      <c r="M340">
        <v>464.86</v>
      </c>
      <c r="N340">
        <v>188230</v>
      </c>
      <c r="O340">
        <v>59150</v>
      </c>
      <c r="P340">
        <v>567.84</v>
      </c>
      <c r="Q340">
        <v>100.25</v>
      </c>
      <c r="R340">
        <v>1954.79</v>
      </c>
      <c r="S340">
        <v>554.4</v>
      </c>
      <c r="T340">
        <v>751.45</v>
      </c>
      <c r="U340">
        <v>98.58</v>
      </c>
      <c r="V340">
        <v>95.4</v>
      </c>
      <c r="W340">
        <v>98.58</v>
      </c>
      <c r="X340">
        <v>99.41</v>
      </c>
      <c r="Y340">
        <v>96.17</v>
      </c>
      <c r="Z340">
        <v>1292.2</v>
      </c>
      <c r="AA340">
        <v>18624.41</v>
      </c>
      <c r="AB340">
        <v>15378</v>
      </c>
      <c r="AC340">
        <v>3416</v>
      </c>
      <c r="AD340">
        <v>1162000</v>
      </c>
      <c r="AE340">
        <v>96.17</v>
      </c>
      <c r="AF340">
        <v>570.5</v>
      </c>
      <c r="AG340">
        <v>96.96</v>
      </c>
      <c r="AH340">
        <v>11830</v>
      </c>
      <c r="AI340">
        <v>17674.3</v>
      </c>
      <c r="AJ340">
        <v>106209</v>
      </c>
      <c r="AK340">
        <v>97.76</v>
      </c>
      <c r="AL340">
        <v>134.81</v>
      </c>
      <c r="AM340">
        <v>97.76</v>
      </c>
      <c r="AN340">
        <v>101.11</v>
      </c>
      <c r="AO340">
        <v>362</v>
      </c>
      <c r="AP340">
        <v>100.25</v>
      </c>
      <c r="AQ340">
        <v>35314.300000000003</v>
      </c>
      <c r="AR340">
        <v>1620.5</v>
      </c>
      <c r="AS340">
        <v>97.76</v>
      </c>
      <c r="AT340">
        <v>132.27000000000001</v>
      </c>
      <c r="AU340">
        <v>640.64</v>
      </c>
      <c r="AV340">
        <v>11167.8</v>
      </c>
      <c r="AW340">
        <v>319.41000000000003</v>
      </c>
      <c r="AX340">
        <v>4871.3</v>
      </c>
      <c r="AY340">
        <v>249.26</v>
      </c>
      <c r="AZ340">
        <v>96.17</v>
      </c>
      <c r="BA340">
        <v>427.28</v>
      </c>
      <c r="BB340">
        <v>342.32</v>
      </c>
      <c r="BC340">
        <v>4801.3</v>
      </c>
      <c r="BD340">
        <v>250.6</v>
      </c>
      <c r="BE340">
        <v>117.04</v>
      </c>
      <c r="BF340">
        <v>98.58</v>
      </c>
      <c r="BG340">
        <v>96.96</v>
      </c>
      <c r="BH340">
        <v>800.8</v>
      </c>
      <c r="BI340">
        <v>97.76</v>
      </c>
      <c r="BJ340">
        <v>1001.84</v>
      </c>
      <c r="BK340">
        <v>134.81</v>
      </c>
      <c r="BL340">
        <v>4643</v>
      </c>
      <c r="BM340">
        <v>3618.3</v>
      </c>
      <c r="BN340">
        <v>757.12</v>
      </c>
      <c r="BO340">
        <v>368.55</v>
      </c>
      <c r="BP340">
        <v>988.05</v>
      </c>
      <c r="BQ340">
        <v>118.29</v>
      </c>
      <c r="BR340">
        <v>58.04</v>
      </c>
      <c r="BS340">
        <v>2464487</v>
      </c>
      <c r="BT340">
        <v>25454.66</v>
      </c>
      <c r="BU340" s="9" t="str">
        <f>WSP[[#This Row],[Tier]]&amp;" - "&amp;DOLLAR(WSP[[#This Row],[United States]],2)&amp;" USD"</f>
        <v>338 - $118.29 USD</v>
      </c>
    </row>
    <row r="341" spans="1:73" x14ac:dyDescent="0.25">
      <c r="A341">
        <v>339</v>
      </c>
      <c r="B341">
        <v>118.64</v>
      </c>
      <c r="C341">
        <v>9017.4</v>
      </c>
      <c r="D341">
        <v>767.55</v>
      </c>
      <c r="E341">
        <v>155.4</v>
      </c>
      <c r="F341">
        <v>98.87</v>
      </c>
      <c r="G341">
        <v>10398.5</v>
      </c>
      <c r="H341">
        <v>98.05</v>
      </c>
      <c r="I341">
        <v>212.67</v>
      </c>
      <c r="J341">
        <v>148.31</v>
      </c>
      <c r="K341">
        <v>118.64</v>
      </c>
      <c r="L341">
        <v>66255</v>
      </c>
      <c r="M341">
        <v>466.24</v>
      </c>
      <c r="N341">
        <v>188580</v>
      </c>
      <c r="O341">
        <v>59325</v>
      </c>
      <c r="P341">
        <v>569.52</v>
      </c>
      <c r="Q341">
        <v>100.54</v>
      </c>
      <c r="R341">
        <v>1960.58</v>
      </c>
      <c r="S341">
        <v>555.79999999999995</v>
      </c>
      <c r="T341">
        <v>753.73</v>
      </c>
      <c r="U341">
        <v>98.87</v>
      </c>
      <c r="V341">
        <v>95.68</v>
      </c>
      <c r="W341">
        <v>98.87</v>
      </c>
      <c r="X341">
        <v>99.7</v>
      </c>
      <c r="Y341">
        <v>96.46</v>
      </c>
      <c r="Z341">
        <v>1296.75</v>
      </c>
      <c r="AA341">
        <v>18679.53</v>
      </c>
      <c r="AB341">
        <v>15424</v>
      </c>
      <c r="AC341">
        <v>3423</v>
      </c>
      <c r="AD341">
        <v>1165500</v>
      </c>
      <c r="AE341">
        <v>96.46</v>
      </c>
      <c r="AF341">
        <v>572.25</v>
      </c>
      <c r="AG341">
        <v>97.25</v>
      </c>
      <c r="AH341">
        <v>11886</v>
      </c>
      <c r="AI341">
        <v>17726.8</v>
      </c>
      <c r="AJ341">
        <v>106527</v>
      </c>
      <c r="AK341">
        <v>98.05</v>
      </c>
      <c r="AL341">
        <v>135.13999999999999</v>
      </c>
      <c r="AM341">
        <v>98.05</v>
      </c>
      <c r="AN341">
        <v>101.4</v>
      </c>
      <c r="AO341">
        <v>363</v>
      </c>
      <c r="AP341">
        <v>100.54</v>
      </c>
      <c r="AQ341">
        <v>35419.300000000003</v>
      </c>
      <c r="AR341">
        <v>1625.4</v>
      </c>
      <c r="AS341">
        <v>98.05</v>
      </c>
      <c r="AT341">
        <v>132.62</v>
      </c>
      <c r="AU341">
        <v>642.04</v>
      </c>
      <c r="AV341">
        <v>11201.05</v>
      </c>
      <c r="AW341">
        <v>320.36</v>
      </c>
      <c r="AX341">
        <v>4885.3</v>
      </c>
      <c r="AY341">
        <v>249.83</v>
      </c>
      <c r="AZ341">
        <v>96.46</v>
      </c>
      <c r="BA341">
        <v>428.54</v>
      </c>
      <c r="BB341">
        <v>343.34</v>
      </c>
      <c r="BC341">
        <v>4815.3</v>
      </c>
      <c r="BD341">
        <v>250.95</v>
      </c>
      <c r="BE341">
        <v>117.36</v>
      </c>
      <c r="BF341">
        <v>98.87</v>
      </c>
      <c r="BG341">
        <v>97.25</v>
      </c>
      <c r="BH341">
        <v>802.55</v>
      </c>
      <c r="BI341">
        <v>98.05</v>
      </c>
      <c r="BJ341">
        <v>1004.64</v>
      </c>
      <c r="BK341">
        <v>135.13999999999999</v>
      </c>
      <c r="BL341">
        <v>4658</v>
      </c>
      <c r="BM341">
        <v>3628.8</v>
      </c>
      <c r="BN341">
        <v>759.36</v>
      </c>
      <c r="BO341">
        <v>369.78</v>
      </c>
      <c r="BP341">
        <v>991.03</v>
      </c>
      <c r="BQ341">
        <v>118.64</v>
      </c>
      <c r="BR341">
        <v>58.18</v>
      </c>
      <c r="BS341">
        <v>2471779</v>
      </c>
      <c r="BT341">
        <v>25529.98</v>
      </c>
      <c r="BU341" s="9" t="str">
        <f>WSP[[#This Row],[Tier]]&amp;" - "&amp;DOLLAR(WSP[[#This Row],[United States]],2)&amp;" USD"</f>
        <v>339 - $118.64 USD</v>
      </c>
    </row>
    <row r="342" spans="1:73" x14ac:dyDescent="0.25">
      <c r="A342">
        <v>340</v>
      </c>
      <c r="B342">
        <v>118.99</v>
      </c>
      <c r="C342">
        <v>9044</v>
      </c>
      <c r="D342">
        <v>769.3</v>
      </c>
      <c r="E342">
        <v>155.88</v>
      </c>
      <c r="F342">
        <v>99.16</v>
      </c>
      <c r="G342">
        <v>10430</v>
      </c>
      <c r="H342">
        <v>98.34</v>
      </c>
      <c r="I342">
        <v>213.3</v>
      </c>
      <c r="J342">
        <v>148.75</v>
      </c>
      <c r="K342">
        <v>118.99</v>
      </c>
      <c r="L342">
        <v>66430</v>
      </c>
      <c r="M342">
        <v>467.61</v>
      </c>
      <c r="N342">
        <v>188930</v>
      </c>
      <c r="O342">
        <v>59500</v>
      </c>
      <c r="P342">
        <v>571.20000000000005</v>
      </c>
      <c r="Q342">
        <v>100.84</v>
      </c>
      <c r="R342">
        <v>1966.36</v>
      </c>
      <c r="S342">
        <v>557.20000000000005</v>
      </c>
      <c r="T342">
        <v>756</v>
      </c>
      <c r="U342">
        <v>99.16</v>
      </c>
      <c r="V342">
        <v>95.96</v>
      </c>
      <c r="W342">
        <v>99.16</v>
      </c>
      <c r="X342">
        <v>99.99</v>
      </c>
      <c r="Y342">
        <v>96.74</v>
      </c>
      <c r="Z342">
        <v>1301.3</v>
      </c>
      <c r="AA342">
        <v>18734.650000000001</v>
      </c>
      <c r="AB342">
        <v>15469</v>
      </c>
      <c r="AC342">
        <v>3430</v>
      </c>
      <c r="AD342">
        <v>1169000</v>
      </c>
      <c r="AE342">
        <v>96.74</v>
      </c>
      <c r="AF342">
        <v>574</v>
      </c>
      <c r="AG342">
        <v>97.54</v>
      </c>
      <c r="AH342">
        <v>11900</v>
      </c>
      <c r="AI342">
        <v>17779.3</v>
      </c>
      <c r="AJ342">
        <v>106845</v>
      </c>
      <c r="AK342">
        <v>98.34</v>
      </c>
      <c r="AL342">
        <v>135.46</v>
      </c>
      <c r="AM342">
        <v>98.34</v>
      </c>
      <c r="AN342">
        <v>101.7</v>
      </c>
      <c r="AO342">
        <v>364</v>
      </c>
      <c r="AP342">
        <v>100.84</v>
      </c>
      <c r="AQ342">
        <v>35524.300000000003</v>
      </c>
      <c r="AR342">
        <v>1630.3</v>
      </c>
      <c r="AS342">
        <v>98.34</v>
      </c>
      <c r="AT342">
        <v>132.97</v>
      </c>
      <c r="AU342">
        <v>643.44000000000005</v>
      </c>
      <c r="AV342">
        <v>11234.3</v>
      </c>
      <c r="AW342">
        <v>321.3</v>
      </c>
      <c r="AX342">
        <v>4899.3</v>
      </c>
      <c r="AY342">
        <v>250.4</v>
      </c>
      <c r="AZ342">
        <v>96.74</v>
      </c>
      <c r="BA342">
        <v>429.8</v>
      </c>
      <c r="BB342">
        <v>344.35</v>
      </c>
      <c r="BC342">
        <v>4829.3</v>
      </c>
      <c r="BD342">
        <v>251.3</v>
      </c>
      <c r="BE342">
        <v>117.69</v>
      </c>
      <c r="BF342">
        <v>99.16</v>
      </c>
      <c r="BG342">
        <v>97.54</v>
      </c>
      <c r="BH342">
        <v>804.3</v>
      </c>
      <c r="BI342">
        <v>98.34</v>
      </c>
      <c r="BJ342">
        <v>1007.44</v>
      </c>
      <c r="BK342">
        <v>135.46</v>
      </c>
      <c r="BL342">
        <v>4673</v>
      </c>
      <c r="BM342">
        <v>3639.3</v>
      </c>
      <c r="BN342">
        <v>761.6</v>
      </c>
      <c r="BO342">
        <v>371</v>
      </c>
      <c r="BP342">
        <v>994</v>
      </c>
      <c r="BQ342">
        <v>118.99</v>
      </c>
      <c r="BR342">
        <v>58.33</v>
      </c>
      <c r="BS342">
        <v>2479071</v>
      </c>
      <c r="BT342">
        <v>25605.3</v>
      </c>
      <c r="BU342" s="9" t="str">
        <f>WSP[[#This Row],[Tier]]&amp;" - "&amp;DOLLAR(WSP[[#This Row],[United States]],2)&amp;" USD"</f>
        <v>340 - $118.99 USD</v>
      </c>
    </row>
    <row r="343" spans="1:73" x14ac:dyDescent="0.25">
      <c r="A343">
        <v>341</v>
      </c>
      <c r="B343">
        <v>119.34</v>
      </c>
      <c r="C343">
        <v>9070.6</v>
      </c>
      <c r="D343">
        <v>771.05</v>
      </c>
      <c r="E343">
        <v>156.35</v>
      </c>
      <c r="F343">
        <v>99.45</v>
      </c>
      <c r="G343">
        <v>10461.5</v>
      </c>
      <c r="H343">
        <v>98.63</v>
      </c>
      <c r="I343">
        <v>213.93</v>
      </c>
      <c r="J343">
        <v>149.19</v>
      </c>
      <c r="K343">
        <v>119.34</v>
      </c>
      <c r="L343">
        <v>66605</v>
      </c>
      <c r="M343">
        <v>468.99</v>
      </c>
      <c r="N343">
        <v>189280</v>
      </c>
      <c r="O343">
        <v>59675</v>
      </c>
      <c r="P343">
        <v>572.88</v>
      </c>
      <c r="Q343">
        <v>101.14</v>
      </c>
      <c r="R343">
        <v>1972.15</v>
      </c>
      <c r="S343">
        <v>558.6</v>
      </c>
      <c r="T343">
        <v>758.28</v>
      </c>
      <c r="U343">
        <v>99.45</v>
      </c>
      <c r="V343">
        <v>96.24</v>
      </c>
      <c r="W343">
        <v>99.45</v>
      </c>
      <c r="X343">
        <v>100.29</v>
      </c>
      <c r="Y343">
        <v>97.03</v>
      </c>
      <c r="Z343">
        <v>1305.8499999999999</v>
      </c>
      <c r="AA343">
        <v>18789.759999999998</v>
      </c>
      <c r="AB343">
        <v>15515</v>
      </c>
      <c r="AC343">
        <v>3437</v>
      </c>
      <c r="AD343">
        <v>1172500</v>
      </c>
      <c r="AE343">
        <v>97.03</v>
      </c>
      <c r="AF343">
        <v>575.75</v>
      </c>
      <c r="AG343">
        <v>97.82</v>
      </c>
      <c r="AH343">
        <v>11956</v>
      </c>
      <c r="AI343">
        <v>17831.8</v>
      </c>
      <c r="AJ343">
        <v>107164</v>
      </c>
      <c r="AK343">
        <v>98.63</v>
      </c>
      <c r="AL343">
        <v>135.79</v>
      </c>
      <c r="AM343">
        <v>98.63</v>
      </c>
      <c r="AN343">
        <v>102</v>
      </c>
      <c r="AO343">
        <v>365</v>
      </c>
      <c r="AP343">
        <v>101.14</v>
      </c>
      <c r="AQ343">
        <v>35629.300000000003</v>
      </c>
      <c r="AR343">
        <v>1635.2</v>
      </c>
      <c r="AS343">
        <v>98.63</v>
      </c>
      <c r="AT343">
        <v>133.32</v>
      </c>
      <c r="AU343">
        <v>644.84</v>
      </c>
      <c r="AV343">
        <v>11267.55</v>
      </c>
      <c r="AW343">
        <v>322.25</v>
      </c>
      <c r="AX343">
        <v>4913.3</v>
      </c>
      <c r="AY343">
        <v>250.97</v>
      </c>
      <c r="AZ343">
        <v>97.03</v>
      </c>
      <c r="BA343">
        <v>431.06</v>
      </c>
      <c r="BB343">
        <v>345.37</v>
      </c>
      <c r="BC343">
        <v>4843.3</v>
      </c>
      <c r="BD343">
        <v>251.65</v>
      </c>
      <c r="BE343">
        <v>118.02</v>
      </c>
      <c r="BF343">
        <v>99.45</v>
      </c>
      <c r="BG343">
        <v>97.82</v>
      </c>
      <c r="BH343">
        <v>806.05</v>
      </c>
      <c r="BI343">
        <v>98.63</v>
      </c>
      <c r="BJ343">
        <v>1010.24</v>
      </c>
      <c r="BK343">
        <v>135.79</v>
      </c>
      <c r="BL343">
        <v>4689</v>
      </c>
      <c r="BM343">
        <v>3649.8</v>
      </c>
      <c r="BN343">
        <v>763.84</v>
      </c>
      <c r="BO343">
        <v>372.23</v>
      </c>
      <c r="BP343">
        <v>996.98</v>
      </c>
      <c r="BQ343">
        <v>119.34</v>
      </c>
      <c r="BR343">
        <v>58.47</v>
      </c>
      <c r="BS343">
        <v>2486363</v>
      </c>
      <c r="BT343">
        <v>25680.62</v>
      </c>
      <c r="BU343" s="9" t="str">
        <f>WSP[[#This Row],[Tier]]&amp;" - "&amp;DOLLAR(WSP[[#This Row],[United States]],2)&amp;" USD"</f>
        <v>341 - $119.34 USD</v>
      </c>
    </row>
    <row r="344" spans="1:73" x14ac:dyDescent="0.25">
      <c r="A344">
        <v>342</v>
      </c>
      <c r="B344">
        <v>119.69</v>
      </c>
      <c r="C344">
        <v>9097.2000000000007</v>
      </c>
      <c r="D344">
        <v>772.8</v>
      </c>
      <c r="E344">
        <v>156.83000000000001</v>
      </c>
      <c r="F344">
        <v>99.74</v>
      </c>
      <c r="G344">
        <v>10493</v>
      </c>
      <c r="H344">
        <v>98.92</v>
      </c>
      <c r="I344">
        <v>214.56</v>
      </c>
      <c r="J344">
        <v>149.63</v>
      </c>
      <c r="K344">
        <v>119.69</v>
      </c>
      <c r="L344">
        <v>66780</v>
      </c>
      <c r="M344">
        <v>470.37</v>
      </c>
      <c r="N344">
        <v>189630</v>
      </c>
      <c r="O344">
        <v>59850</v>
      </c>
      <c r="P344">
        <v>574.55999999999995</v>
      </c>
      <c r="Q344">
        <v>101.43</v>
      </c>
      <c r="R344">
        <v>1977.93</v>
      </c>
      <c r="S344">
        <v>560</v>
      </c>
      <c r="T344">
        <v>760.55</v>
      </c>
      <c r="U344">
        <v>99.74</v>
      </c>
      <c r="V344">
        <v>96.53</v>
      </c>
      <c r="W344">
        <v>99.74</v>
      </c>
      <c r="X344">
        <v>100.58</v>
      </c>
      <c r="Y344">
        <v>97.31</v>
      </c>
      <c r="Z344">
        <v>1310.4000000000001</v>
      </c>
      <c r="AA344">
        <v>18844.88</v>
      </c>
      <c r="AB344">
        <v>15560</v>
      </c>
      <c r="AC344">
        <v>3444</v>
      </c>
      <c r="AD344">
        <v>1176000</v>
      </c>
      <c r="AE344">
        <v>97.31</v>
      </c>
      <c r="AF344">
        <v>577.5</v>
      </c>
      <c r="AG344">
        <v>98.11</v>
      </c>
      <c r="AH344">
        <v>11970</v>
      </c>
      <c r="AI344">
        <v>17884.3</v>
      </c>
      <c r="AJ344">
        <v>107482</v>
      </c>
      <c r="AK344">
        <v>98.92</v>
      </c>
      <c r="AL344">
        <v>136.11000000000001</v>
      </c>
      <c r="AM344">
        <v>98.92</v>
      </c>
      <c r="AN344">
        <v>102.3</v>
      </c>
      <c r="AO344">
        <v>366</v>
      </c>
      <c r="AP344">
        <v>101.43</v>
      </c>
      <c r="AQ344">
        <v>35734.300000000003</v>
      </c>
      <c r="AR344">
        <v>1640.1</v>
      </c>
      <c r="AS344">
        <v>98.92</v>
      </c>
      <c r="AT344">
        <v>133.66999999999999</v>
      </c>
      <c r="AU344">
        <v>646.24</v>
      </c>
      <c r="AV344">
        <v>11300.8</v>
      </c>
      <c r="AW344">
        <v>323.19</v>
      </c>
      <c r="AX344">
        <v>4927.3</v>
      </c>
      <c r="AY344">
        <v>251.54</v>
      </c>
      <c r="AZ344">
        <v>97.31</v>
      </c>
      <c r="BA344">
        <v>432.32</v>
      </c>
      <c r="BB344">
        <v>346.39</v>
      </c>
      <c r="BC344">
        <v>4857.3</v>
      </c>
      <c r="BD344">
        <v>252</v>
      </c>
      <c r="BE344">
        <v>118.35</v>
      </c>
      <c r="BF344">
        <v>99.74</v>
      </c>
      <c r="BG344">
        <v>98.11</v>
      </c>
      <c r="BH344">
        <v>807.8</v>
      </c>
      <c r="BI344">
        <v>98.92</v>
      </c>
      <c r="BJ344">
        <v>1013.04</v>
      </c>
      <c r="BK344">
        <v>136.11000000000001</v>
      </c>
      <c r="BL344">
        <v>4704</v>
      </c>
      <c r="BM344">
        <v>3660.3</v>
      </c>
      <c r="BN344">
        <v>766.08</v>
      </c>
      <c r="BO344">
        <v>373.45</v>
      </c>
      <c r="BP344">
        <v>999.95</v>
      </c>
      <c r="BQ344">
        <v>119.69</v>
      </c>
      <c r="BR344">
        <v>58.62</v>
      </c>
      <c r="BS344">
        <v>2493655</v>
      </c>
      <c r="BT344">
        <v>25755.94</v>
      </c>
      <c r="BU344" s="9" t="str">
        <f>WSP[[#This Row],[Tier]]&amp;" - "&amp;DOLLAR(WSP[[#This Row],[United States]],2)&amp;" USD"</f>
        <v>342 - $119.69 USD</v>
      </c>
    </row>
    <row r="345" spans="1:73" x14ac:dyDescent="0.25">
      <c r="A345">
        <v>343</v>
      </c>
      <c r="B345">
        <v>120.04</v>
      </c>
      <c r="C345">
        <v>9123.7999999999993</v>
      </c>
      <c r="D345">
        <v>774.55</v>
      </c>
      <c r="E345">
        <v>157.31</v>
      </c>
      <c r="F345">
        <v>100.04</v>
      </c>
      <c r="G345">
        <v>10524.5</v>
      </c>
      <c r="H345">
        <v>99.21</v>
      </c>
      <c r="I345">
        <v>215.19</v>
      </c>
      <c r="J345">
        <v>150.06</v>
      </c>
      <c r="K345">
        <v>120.04</v>
      </c>
      <c r="L345">
        <v>66955</v>
      </c>
      <c r="M345">
        <v>471.75</v>
      </c>
      <c r="N345">
        <v>189980</v>
      </c>
      <c r="O345">
        <v>60025</v>
      </c>
      <c r="P345">
        <v>576.24</v>
      </c>
      <c r="Q345">
        <v>101.73</v>
      </c>
      <c r="R345">
        <v>1983.72</v>
      </c>
      <c r="S345">
        <v>561.4</v>
      </c>
      <c r="T345">
        <v>762.83</v>
      </c>
      <c r="U345">
        <v>100.04</v>
      </c>
      <c r="V345">
        <v>96.81</v>
      </c>
      <c r="W345">
        <v>100.04</v>
      </c>
      <c r="X345">
        <v>100.88</v>
      </c>
      <c r="Y345">
        <v>97.6</v>
      </c>
      <c r="Z345">
        <v>1314.95</v>
      </c>
      <c r="AA345">
        <v>18900</v>
      </c>
      <c r="AB345">
        <v>15606</v>
      </c>
      <c r="AC345">
        <v>3451</v>
      </c>
      <c r="AD345">
        <v>1179500</v>
      </c>
      <c r="AE345">
        <v>97.6</v>
      </c>
      <c r="AF345">
        <v>579.25</v>
      </c>
      <c r="AG345">
        <v>98.4</v>
      </c>
      <c r="AH345">
        <v>12026</v>
      </c>
      <c r="AI345">
        <v>17936.8</v>
      </c>
      <c r="AJ345">
        <v>107800</v>
      </c>
      <c r="AK345">
        <v>99.21</v>
      </c>
      <c r="AL345">
        <v>136.44</v>
      </c>
      <c r="AM345">
        <v>99.21</v>
      </c>
      <c r="AN345">
        <v>102.6</v>
      </c>
      <c r="AO345">
        <v>367</v>
      </c>
      <c r="AP345">
        <v>101.73</v>
      </c>
      <c r="AQ345">
        <v>35839.300000000003</v>
      </c>
      <c r="AR345">
        <v>1645</v>
      </c>
      <c r="AS345">
        <v>99.21</v>
      </c>
      <c r="AT345">
        <v>134.02000000000001</v>
      </c>
      <c r="AU345">
        <v>647.64</v>
      </c>
      <c r="AV345">
        <v>11334.05</v>
      </c>
      <c r="AW345">
        <v>324.14</v>
      </c>
      <c r="AX345">
        <v>4941.3</v>
      </c>
      <c r="AY345">
        <v>252.11</v>
      </c>
      <c r="AZ345">
        <v>97.6</v>
      </c>
      <c r="BA345">
        <v>433.58</v>
      </c>
      <c r="BB345">
        <v>347.4</v>
      </c>
      <c r="BC345">
        <v>4871.3</v>
      </c>
      <c r="BD345">
        <v>252.35</v>
      </c>
      <c r="BE345">
        <v>118.67</v>
      </c>
      <c r="BF345">
        <v>100.04</v>
      </c>
      <c r="BG345">
        <v>98.4</v>
      </c>
      <c r="BH345">
        <v>809.55</v>
      </c>
      <c r="BI345">
        <v>99.21</v>
      </c>
      <c r="BJ345">
        <v>1015.84</v>
      </c>
      <c r="BK345">
        <v>136.44</v>
      </c>
      <c r="BL345">
        <v>4719</v>
      </c>
      <c r="BM345">
        <v>3670.8</v>
      </c>
      <c r="BN345">
        <v>768.32</v>
      </c>
      <c r="BO345">
        <v>374.68</v>
      </c>
      <c r="BP345">
        <v>1002.93</v>
      </c>
      <c r="BQ345">
        <v>120.04</v>
      </c>
      <c r="BR345">
        <v>58.77</v>
      </c>
      <c r="BS345">
        <v>2500947</v>
      </c>
      <c r="BT345">
        <v>25831.26</v>
      </c>
      <c r="BU345" s="9" t="str">
        <f>WSP[[#This Row],[Tier]]&amp;" - "&amp;DOLLAR(WSP[[#This Row],[United States]],2)&amp;" USD"</f>
        <v>343 - $120.04 USD</v>
      </c>
    </row>
    <row r="346" spans="1:73" x14ac:dyDescent="0.25">
      <c r="A346">
        <v>344</v>
      </c>
      <c r="B346">
        <v>120.39</v>
      </c>
      <c r="C346">
        <v>9150.4</v>
      </c>
      <c r="D346">
        <v>776.3</v>
      </c>
      <c r="E346">
        <v>157.79</v>
      </c>
      <c r="F346">
        <v>100.33</v>
      </c>
      <c r="G346">
        <v>10556</v>
      </c>
      <c r="H346">
        <v>99.5</v>
      </c>
      <c r="I346">
        <v>215.82</v>
      </c>
      <c r="J346">
        <v>150.5</v>
      </c>
      <c r="K346">
        <v>120.39</v>
      </c>
      <c r="L346">
        <v>67130</v>
      </c>
      <c r="M346">
        <v>473.12</v>
      </c>
      <c r="N346">
        <v>190330</v>
      </c>
      <c r="O346">
        <v>60200</v>
      </c>
      <c r="P346">
        <v>577.91999999999996</v>
      </c>
      <c r="Q346">
        <v>102.03</v>
      </c>
      <c r="R346">
        <v>1989.5</v>
      </c>
      <c r="S346">
        <v>562.79999999999995</v>
      </c>
      <c r="T346">
        <v>765.1</v>
      </c>
      <c r="U346">
        <v>100.33</v>
      </c>
      <c r="V346">
        <v>97.09</v>
      </c>
      <c r="W346">
        <v>100.33</v>
      </c>
      <c r="X346">
        <v>101.17</v>
      </c>
      <c r="Y346">
        <v>97.88</v>
      </c>
      <c r="Z346">
        <v>1319.5</v>
      </c>
      <c r="AA346">
        <v>18955.12</v>
      </c>
      <c r="AB346">
        <v>15651</v>
      </c>
      <c r="AC346">
        <v>3458</v>
      </c>
      <c r="AD346">
        <v>1183000</v>
      </c>
      <c r="AE346">
        <v>97.88</v>
      </c>
      <c r="AF346">
        <v>581</v>
      </c>
      <c r="AG346">
        <v>98.68</v>
      </c>
      <c r="AH346">
        <v>12040</v>
      </c>
      <c r="AI346">
        <v>17989.3</v>
      </c>
      <c r="AJ346">
        <v>108118</v>
      </c>
      <c r="AK346">
        <v>99.5</v>
      </c>
      <c r="AL346">
        <v>136.76</v>
      </c>
      <c r="AM346">
        <v>99.5</v>
      </c>
      <c r="AN346">
        <v>102.9</v>
      </c>
      <c r="AO346">
        <v>368</v>
      </c>
      <c r="AP346">
        <v>102.03</v>
      </c>
      <c r="AQ346">
        <v>35944.300000000003</v>
      </c>
      <c r="AR346">
        <v>1649.9</v>
      </c>
      <c r="AS346">
        <v>99.5</v>
      </c>
      <c r="AT346">
        <v>134.37</v>
      </c>
      <c r="AU346">
        <v>649.04</v>
      </c>
      <c r="AV346">
        <v>11367.3</v>
      </c>
      <c r="AW346">
        <v>325.08</v>
      </c>
      <c r="AX346">
        <v>4955.3</v>
      </c>
      <c r="AY346">
        <v>252.68</v>
      </c>
      <c r="AZ346">
        <v>97.88</v>
      </c>
      <c r="BA346">
        <v>434.84</v>
      </c>
      <c r="BB346">
        <v>348.42</v>
      </c>
      <c r="BC346">
        <v>4885.3</v>
      </c>
      <c r="BD346">
        <v>252.7</v>
      </c>
      <c r="BE346">
        <v>119</v>
      </c>
      <c r="BF346">
        <v>100.33</v>
      </c>
      <c r="BG346">
        <v>98.68</v>
      </c>
      <c r="BH346">
        <v>811.3</v>
      </c>
      <c r="BI346">
        <v>99.5</v>
      </c>
      <c r="BJ346">
        <v>1018.64</v>
      </c>
      <c r="BK346">
        <v>136.76</v>
      </c>
      <c r="BL346">
        <v>4735</v>
      </c>
      <c r="BM346">
        <v>3681.3</v>
      </c>
      <c r="BN346">
        <v>770.56</v>
      </c>
      <c r="BO346">
        <v>375.9</v>
      </c>
      <c r="BP346">
        <v>1005.9</v>
      </c>
      <c r="BQ346">
        <v>120.39</v>
      </c>
      <c r="BR346">
        <v>58.91</v>
      </c>
      <c r="BS346">
        <v>2508239</v>
      </c>
      <c r="BT346">
        <v>25906.58</v>
      </c>
      <c r="BU346" s="9" t="str">
        <f>WSP[[#This Row],[Tier]]&amp;" - "&amp;DOLLAR(WSP[[#This Row],[United States]],2)&amp;" USD"</f>
        <v>344 - $120.39 USD</v>
      </c>
    </row>
    <row r="347" spans="1:73" x14ac:dyDescent="0.25">
      <c r="A347">
        <v>345</v>
      </c>
      <c r="B347">
        <v>120.74</v>
      </c>
      <c r="C347">
        <v>9177</v>
      </c>
      <c r="D347">
        <v>778.05</v>
      </c>
      <c r="E347">
        <v>158.26</v>
      </c>
      <c r="F347">
        <v>100.62</v>
      </c>
      <c r="G347">
        <v>10587.5</v>
      </c>
      <c r="H347">
        <v>99.79</v>
      </c>
      <c r="I347">
        <v>216.45</v>
      </c>
      <c r="J347">
        <v>150.94</v>
      </c>
      <c r="K347">
        <v>120.74</v>
      </c>
      <c r="L347">
        <v>67305</v>
      </c>
      <c r="M347">
        <v>474.5</v>
      </c>
      <c r="N347">
        <v>190680</v>
      </c>
      <c r="O347">
        <v>60375</v>
      </c>
      <c r="P347">
        <v>579.6</v>
      </c>
      <c r="Q347">
        <v>102.32</v>
      </c>
      <c r="R347">
        <v>1995.29</v>
      </c>
      <c r="S347">
        <v>564.20000000000005</v>
      </c>
      <c r="T347">
        <v>767.38</v>
      </c>
      <c r="U347">
        <v>100.62</v>
      </c>
      <c r="V347">
        <v>97.37</v>
      </c>
      <c r="W347">
        <v>100.62</v>
      </c>
      <c r="X347">
        <v>101.46</v>
      </c>
      <c r="Y347">
        <v>98.17</v>
      </c>
      <c r="Z347">
        <v>1324.05</v>
      </c>
      <c r="AA347">
        <v>19010.240000000002</v>
      </c>
      <c r="AB347">
        <v>15697</v>
      </c>
      <c r="AC347">
        <v>3465</v>
      </c>
      <c r="AD347">
        <v>1186500</v>
      </c>
      <c r="AE347">
        <v>98.17</v>
      </c>
      <c r="AF347">
        <v>582.75</v>
      </c>
      <c r="AG347">
        <v>98.97</v>
      </c>
      <c r="AH347">
        <v>12096</v>
      </c>
      <c r="AI347">
        <v>18041.8</v>
      </c>
      <c r="AJ347">
        <v>108436</v>
      </c>
      <c r="AK347">
        <v>99.79</v>
      </c>
      <c r="AL347">
        <v>137.08000000000001</v>
      </c>
      <c r="AM347">
        <v>99.79</v>
      </c>
      <c r="AN347">
        <v>103.2</v>
      </c>
      <c r="AO347">
        <v>369</v>
      </c>
      <c r="AP347">
        <v>102.32</v>
      </c>
      <c r="AQ347">
        <v>36049.300000000003</v>
      </c>
      <c r="AR347">
        <v>1654.8</v>
      </c>
      <c r="AS347">
        <v>99.79</v>
      </c>
      <c r="AT347">
        <v>134.72</v>
      </c>
      <c r="AU347">
        <v>650.44000000000005</v>
      </c>
      <c r="AV347">
        <v>11400.55</v>
      </c>
      <c r="AW347">
        <v>326.02999999999997</v>
      </c>
      <c r="AX347">
        <v>4969.3</v>
      </c>
      <c r="AY347">
        <v>253.25</v>
      </c>
      <c r="AZ347">
        <v>98.17</v>
      </c>
      <c r="BA347">
        <v>436.1</v>
      </c>
      <c r="BB347">
        <v>349.44</v>
      </c>
      <c r="BC347">
        <v>4899.3</v>
      </c>
      <c r="BD347">
        <v>253.05</v>
      </c>
      <c r="BE347">
        <v>119.33</v>
      </c>
      <c r="BF347">
        <v>100.62</v>
      </c>
      <c r="BG347">
        <v>98.97</v>
      </c>
      <c r="BH347">
        <v>813.05</v>
      </c>
      <c r="BI347">
        <v>99.79</v>
      </c>
      <c r="BJ347">
        <v>1021.44</v>
      </c>
      <c r="BK347">
        <v>137.08000000000001</v>
      </c>
      <c r="BL347">
        <v>4750</v>
      </c>
      <c r="BM347">
        <v>3691.8</v>
      </c>
      <c r="BN347">
        <v>772.8</v>
      </c>
      <c r="BO347">
        <v>377.13</v>
      </c>
      <c r="BP347">
        <v>1008.88</v>
      </c>
      <c r="BQ347">
        <v>120.74</v>
      </c>
      <c r="BR347">
        <v>59.06</v>
      </c>
      <c r="BS347">
        <v>2515531</v>
      </c>
      <c r="BT347">
        <v>25981.9</v>
      </c>
      <c r="BU347" s="9" t="str">
        <f>WSP[[#This Row],[Tier]]&amp;" - "&amp;DOLLAR(WSP[[#This Row],[United States]],2)&amp;" USD"</f>
        <v>345 - $120.74 USD</v>
      </c>
    </row>
    <row r="348" spans="1:73" x14ac:dyDescent="0.25">
      <c r="A348">
        <v>346</v>
      </c>
      <c r="B348">
        <v>121.09</v>
      </c>
      <c r="C348">
        <v>9203.6</v>
      </c>
      <c r="D348">
        <v>779.8</v>
      </c>
      <c r="E348">
        <v>158.74</v>
      </c>
      <c r="F348">
        <v>100.91</v>
      </c>
      <c r="G348">
        <v>10619</v>
      </c>
      <c r="H348">
        <v>100.08</v>
      </c>
      <c r="I348">
        <v>217.08</v>
      </c>
      <c r="J348">
        <v>151.38</v>
      </c>
      <c r="K348">
        <v>121.09</v>
      </c>
      <c r="L348">
        <v>67480</v>
      </c>
      <c r="M348">
        <v>475.88</v>
      </c>
      <c r="N348">
        <v>191030</v>
      </c>
      <c r="O348">
        <v>60550</v>
      </c>
      <c r="P348">
        <v>581.28</v>
      </c>
      <c r="Q348">
        <v>102.62</v>
      </c>
      <c r="R348">
        <v>2001.07</v>
      </c>
      <c r="S348">
        <v>565.6</v>
      </c>
      <c r="T348">
        <v>769.65</v>
      </c>
      <c r="U348">
        <v>100.91</v>
      </c>
      <c r="V348">
        <v>97.66</v>
      </c>
      <c r="W348">
        <v>100.91</v>
      </c>
      <c r="X348">
        <v>101.76</v>
      </c>
      <c r="Y348">
        <v>98.45</v>
      </c>
      <c r="Z348">
        <v>1328.6</v>
      </c>
      <c r="AA348">
        <v>19065.349999999999</v>
      </c>
      <c r="AB348">
        <v>15742</v>
      </c>
      <c r="AC348">
        <v>3472</v>
      </c>
      <c r="AD348">
        <v>1190000</v>
      </c>
      <c r="AE348">
        <v>98.45</v>
      </c>
      <c r="AF348">
        <v>584.5</v>
      </c>
      <c r="AG348">
        <v>99.26</v>
      </c>
      <c r="AH348">
        <v>12110</v>
      </c>
      <c r="AI348">
        <v>18094.3</v>
      </c>
      <c r="AJ348">
        <v>108755</v>
      </c>
      <c r="AK348">
        <v>100.08</v>
      </c>
      <c r="AL348">
        <v>137.41</v>
      </c>
      <c r="AM348">
        <v>100.08</v>
      </c>
      <c r="AN348">
        <v>103.5</v>
      </c>
      <c r="AO348">
        <v>370</v>
      </c>
      <c r="AP348">
        <v>102.62</v>
      </c>
      <c r="AQ348">
        <v>36154.300000000003</v>
      </c>
      <c r="AR348">
        <v>1659.7</v>
      </c>
      <c r="AS348">
        <v>100.08</v>
      </c>
      <c r="AT348">
        <v>135.07</v>
      </c>
      <c r="AU348">
        <v>651.84</v>
      </c>
      <c r="AV348">
        <v>11433.8</v>
      </c>
      <c r="AW348">
        <v>326.97000000000003</v>
      </c>
      <c r="AX348">
        <v>4983.3</v>
      </c>
      <c r="AY348">
        <v>253.82</v>
      </c>
      <c r="AZ348">
        <v>98.45</v>
      </c>
      <c r="BA348">
        <v>437.36</v>
      </c>
      <c r="BB348">
        <v>350.45</v>
      </c>
      <c r="BC348">
        <v>4913.3</v>
      </c>
      <c r="BD348">
        <v>253.4</v>
      </c>
      <c r="BE348">
        <v>119.65</v>
      </c>
      <c r="BF348">
        <v>100.91</v>
      </c>
      <c r="BG348">
        <v>99.26</v>
      </c>
      <c r="BH348">
        <v>814.8</v>
      </c>
      <c r="BI348">
        <v>100.08</v>
      </c>
      <c r="BJ348">
        <v>1024.24</v>
      </c>
      <c r="BK348">
        <v>137.41</v>
      </c>
      <c r="BL348">
        <v>4765</v>
      </c>
      <c r="BM348">
        <v>3702.3</v>
      </c>
      <c r="BN348">
        <v>775.04</v>
      </c>
      <c r="BO348">
        <v>378.35</v>
      </c>
      <c r="BP348">
        <v>1011.85</v>
      </c>
      <c r="BQ348">
        <v>121.09</v>
      </c>
      <c r="BR348">
        <v>59.2</v>
      </c>
      <c r="BS348">
        <v>2522822</v>
      </c>
      <c r="BT348">
        <v>26057.22</v>
      </c>
      <c r="BU348" s="9" t="str">
        <f>WSP[[#This Row],[Tier]]&amp;" - "&amp;DOLLAR(WSP[[#This Row],[United States]],2)&amp;" USD"</f>
        <v>346 - $121.09 USD</v>
      </c>
    </row>
    <row r="349" spans="1:73" x14ac:dyDescent="0.25">
      <c r="A349">
        <v>347</v>
      </c>
      <c r="B349">
        <v>121.44</v>
      </c>
      <c r="C349">
        <v>9230.2000000000007</v>
      </c>
      <c r="D349">
        <v>781.55</v>
      </c>
      <c r="E349">
        <v>159.22</v>
      </c>
      <c r="F349">
        <v>101.2</v>
      </c>
      <c r="G349">
        <v>10650.5</v>
      </c>
      <c r="H349">
        <v>100.37</v>
      </c>
      <c r="I349">
        <v>217.71</v>
      </c>
      <c r="J349">
        <v>151.81</v>
      </c>
      <c r="K349">
        <v>121.44</v>
      </c>
      <c r="L349">
        <v>67655</v>
      </c>
      <c r="M349">
        <v>477.25</v>
      </c>
      <c r="N349">
        <v>191380</v>
      </c>
      <c r="O349">
        <v>60725</v>
      </c>
      <c r="P349">
        <v>582.96</v>
      </c>
      <c r="Q349">
        <v>102.92</v>
      </c>
      <c r="R349">
        <v>2006.86</v>
      </c>
      <c r="S349">
        <v>567</v>
      </c>
      <c r="T349">
        <v>771.93</v>
      </c>
      <c r="U349">
        <v>101.2</v>
      </c>
      <c r="V349">
        <v>97.94</v>
      </c>
      <c r="W349">
        <v>101.2</v>
      </c>
      <c r="X349">
        <v>102.05</v>
      </c>
      <c r="Y349">
        <v>98.73</v>
      </c>
      <c r="Z349">
        <v>1333.15</v>
      </c>
      <c r="AA349">
        <v>19120.47</v>
      </c>
      <c r="AB349">
        <v>15788</v>
      </c>
      <c r="AC349">
        <v>3479</v>
      </c>
      <c r="AD349">
        <v>1193500</v>
      </c>
      <c r="AE349">
        <v>98.73</v>
      </c>
      <c r="AF349">
        <v>586.25</v>
      </c>
      <c r="AG349">
        <v>99.54</v>
      </c>
      <c r="AH349">
        <v>12166</v>
      </c>
      <c r="AI349">
        <v>18146.8</v>
      </c>
      <c r="AJ349">
        <v>109073</v>
      </c>
      <c r="AK349">
        <v>100.37</v>
      </c>
      <c r="AL349">
        <v>137.72999999999999</v>
      </c>
      <c r="AM349">
        <v>100.37</v>
      </c>
      <c r="AN349">
        <v>103.8</v>
      </c>
      <c r="AO349">
        <v>371</v>
      </c>
      <c r="AP349">
        <v>102.92</v>
      </c>
      <c r="AQ349">
        <v>36259.300000000003</v>
      </c>
      <c r="AR349">
        <v>1664.6</v>
      </c>
      <c r="AS349">
        <v>100.37</v>
      </c>
      <c r="AT349">
        <v>135.41999999999999</v>
      </c>
      <c r="AU349">
        <v>653.24</v>
      </c>
      <c r="AV349">
        <v>11467.05</v>
      </c>
      <c r="AW349">
        <v>327.92</v>
      </c>
      <c r="AX349">
        <v>4997.3</v>
      </c>
      <c r="AY349">
        <v>254.38</v>
      </c>
      <c r="AZ349">
        <v>98.73</v>
      </c>
      <c r="BA349">
        <v>438.62</v>
      </c>
      <c r="BB349">
        <v>351.47</v>
      </c>
      <c r="BC349">
        <v>4927.3</v>
      </c>
      <c r="BD349">
        <v>253.75</v>
      </c>
      <c r="BE349">
        <v>119.98</v>
      </c>
      <c r="BF349">
        <v>101.2</v>
      </c>
      <c r="BG349">
        <v>99.54</v>
      </c>
      <c r="BH349">
        <v>816.55</v>
      </c>
      <c r="BI349">
        <v>100.37</v>
      </c>
      <c r="BJ349">
        <v>1027.04</v>
      </c>
      <c r="BK349">
        <v>137.72999999999999</v>
      </c>
      <c r="BL349">
        <v>4781</v>
      </c>
      <c r="BM349">
        <v>3712.8</v>
      </c>
      <c r="BN349">
        <v>777.28</v>
      </c>
      <c r="BO349">
        <v>379.58</v>
      </c>
      <c r="BP349">
        <v>1014.83</v>
      </c>
      <c r="BQ349">
        <v>121.44</v>
      </c>
      <c r="BR349">
        <v>59.35</v>
      </c>
      <c r="BS349">
        <v>2530114</v>
      </c>
      <c r="BT349">
        <v>26132.54</v>
      </c>
      <c r="BU349" s="9" t="str">
        <f>WSP[[#This Row],[Tier]]&amp;" - "&amp;DOLLAR(WSP[[#This Row],[United States]],2)&amp;" USD"</f>
        <v>347 - $121.44 USD</v>
      </c>
    </row>
    <row r="350" spans="1:73" x14ac:dyDescent="0.25">
      <c r="A350">
        <v>348</v>
      </c>
      <c r="B350">
        <v>121.79</v>
      </c>
      <c r="C350">
        <v>9256.7999999999993</v>
      </c>
      <c r="D350">
        <v>783.3</v>
      </c>
      <c r="E350">
        <v>159.69999999999999</v>
      </c>
      <c r="F350">
        <v>101.49</v>
      </c>
      <c r="G350">
        <v>10682</v>
      </c>
      <c r="H350">
        <v>100.66</v>
      </c>
      <c r="I350">
        <v>218.34</v>
      </c>
      <c r="J350">
        <v>152.25</v>
      </c>
      <c r="K350">
        <v>121.79</v>
      </c>
      <c r="L350">
        <v>67830</v>
      </c>
      <c r="M350">
        <v>478.63</v>
      </c>
      <c r="N350">
        <v>191730</v>
      </c>
      <c r="O350">
        <v>60900</v>
      </c>
      <c r="P350">
        <v>584.64</v>
      </c>
      <c r="Q350">
        <v>103.21</v>
      </c>
      <c r="R350">
        <v>2012.64</v>
      </c>
      <c r="S350">
        <v>568.4</v>
      </c>
      <c r="T350">
        <v>774.2</v>
      </c>
      <c r="U350">
        <v>101.49</v>
      </c>
      <c r="V350">
        <v>98.22</v>
      </c>
      <c r="W350">
        <v>101.49</v>
      </c>
      <c r="X350">
        <v>102.35</v>
      </c>
      <c r="Y350">
        <v>99.02</v>
      </c>
      <c r="Z350">
        <v>1337.7</v>
      </c>
      <c r="AA350">
        <v>19175.59</v>
      </c>
      <c r="AB350">
        <v>15833</v>
      </c>
      <c r="AC350">
        <v>3486</v>
      </c>
      <c r="AD350">
        <v>1197000</v>
      </c>
      <c r="AE350">
        <v>99.02</v>
      </c>
      <c r="AF350">
        <v>588</v>
      </c>
      <c r="AG350">
        <v>99.83</v>
      </c>
      <c r="AH350">
        <v>12180</v>
      </c>
      <c r="AI350">
        <v>18199.3</v>
      </c>
      <c r="AJ350">
        <v>109391</v>
      </c>
      <c r="AK350">
        <v>100.66</v>
      </c>
      <c r="AL350">
        <v>138.06</v>
      </c>
      <c r="AM350">
        <v>100.66</v>
      </c>
      <c r="AN350">
        <v>104.1</v>
      </c>
      <c r="AO350">
        <v>372</v>
      </c>
      <c r="AP350">
        <v>103.21</v>
      </c>
      <c r="AQ350">
        <v>36364.300000000003</v>
      </c>
      <c r="AR350">
        <v>1669.5</v>
      </c>
      <c r="AS350">
        <v>100.66</v>
      </c>
      <c r="AT350">
        <v>135.77000000000001</v>
      </c>
      <c r="AU350">
        <v>654.64</v>
      </c>
      <c r="AV350">
        <v>11500.3</v>
      </c>
      <c r="AW350">
        <v>328.86</v>
      </c>
      <c r="AX350">
        <v>5011.3</v>
      </c>
      <c r="AY350">
        <v>254.95</v>
      </c>
      <c r="AZ350">
        <v>99.02</v>
      </c>
      <c r="BA350">
        <v>439.88</v>
      </c>
      <c r="BB350">
        <v>352.48</v>
      </c>
      <c r="BC350">
        <v>4941.3</v>
      </c>
      <c r="BD350">
        <v>254.1</v>
      </c>
      <c r="BE350">
        <v>120.31</v>
      </c>
      <c r="BF350">
        <v>101.49</v>
      </c>
      <c r="BG350">
        <v>99.83</v>
      </c>
      <c r="BH350">
        <v>818.3</v>
      </c>
      <c r="BI350">
        <v>100.66</v>
      </c>
      <c r="BJ350">
        <v>1029.8399999999999</v>
      </c>
      <c r="BK350">
        <v>138.06</v>
      </c>
      <c r="BL350">
        <v>4796</v>
      </c>
      <c r="BM350">
        <v>3723.3</v>
      </c>
      <c r="BN350">
        <v>779.52</v>
      </c>
      <c r="BO350">
        <v>380.8</v>
      </c>
      <c r="BP350">
        <v>1017.8</v>
      </c>
      <c r="BQ350">
        <v>121.79</v>
      </c>
      <c r="BR350">
        <v>59.49</v>
      </c>
      <c r="BS350">
        <v>2537406</v>
      </c>
      <c r="BT350">
        <v>26207.86</v>
      </c>
      <c r="BU350" s="9" t="str">
        <f>WSP[[#This Row],[Tier]]&amp;" - "&amp;DOLLAR(WSP[[#This Row],[United States]],2)&amp;" USD"</f>
        <v>348 - $121.79 USD</v>
      </c>
    </row>
    <row r="351" spans="1:73" x14ac:dyDescent="0.25">
      <c r="A351">
        <v>349</v>
      </c>
      <c r="B351">
        <v>122.14</v>
      </c>
      <c r="C351">
        <v>9283.4</v>
      </c>
      <c r="D351">
        <v>785.05</v>
      </c>
      <c r="E351">
        <v>160.16999999999999</v>
      </c>
      <c r="F351">
        <v>101.79</v>
      </c>
      <c r="G351">
        <v>10713.5</v>
      </c>
      <c r="H351">
        <v>100.94</v>
      </c>
      <c r="I351">
        <v>218.97</v>
      </c>
      <c r="J351">
        <v>152.69</v>
      </c>
      <c r="K351">
        <v>122.14</v>
      </c>
      <c r="L351">
        <v>68005</v>
      </c>
      <c r="M351">
        <v>480.01</v>
      </c>
      <c r="N351">
        <v>192080</v>
      </c>
      <c r="O351">
        <v>61075</v>
      </c>
      <c r="P351">
        <v>586.32000000000005</v>
      </c>
      <c r="Q351">
        <v>103.51</v>
      </c>
      <c r="R351">
        <v>2018.43</v>
      </c>
      <c r="S351">
        <v>569.79999999999995</v>
      </c>
      <c r="T351">
        <v>776.48</v>
      </c>
      <c r="U351">
        <v>101.79</v>
      </c>
      <c r="V351">
        <v>98.5</v>
      </c>
      <c r="W351">
        <v>101.79</v>
      </c>
      <c r="X351">
        <v>102.64</v>
      </c>
      <c r="Y351">
        <v>99.3</v>
      </c>
      <c r="Z351">
        <v>1342.25</v>
      </c>
      <c r="AA351">
        <v>19230.71</v>
      </c>
      <c r="AB351">
        <v>15879</v>
      </c>
      <c r="AC351">
        <v>3493</v>
      </c>
      <c r="AD351">
        <v>1200500</v>
      </c>
      <c r="AE351">
        <v>99.3</v>
      </c>
      <c r="AF351">
        <v>589.75</v>
      </c>
      <c r="AG351">
        <v>100.12</v>
      </c>
      <c r="AH351">
        <v>12236</v>
      </c>
      <c r="AI351">
        <v>18251.8</v>
      </c>
      <c r="AJ351">
        <v>109709</v>
      </c>
      <c r="AK351">
        <v>100.94</v>
      </c>
      <c r="AL351">
        <v>138.38</v>
      </c>
      <c r="AM351">
        <v>100.94</v>
      </c>
      <c r="AN351">
        <v>104.4</v>
      </c>
      <c r="AO351">
        <v>373</v>
      </c>
      <c r="AP351">
        <v>103.51</v>
      </c>
      <c r="AQ351">
        <v>36469.300000000003</v>
      </c>
      <c r="AR351">
        <v>1674.4</v>
      </c>
      <c r="AS351">
        <v>100.94</v>
      </c>
      <c r="AT351">
        <v>136.12</v>
      </c>
      <c r="AU351">
        <v>656.04</v>
      </c>
      <c r="AV351">
        <v>11533.55</v>
      </c>
      <c r="AW351">
        <v>329.81</v>
      </c>
      <c r="AX351">
        <v>5025.3</v>
      </c>
      <c r="AY351">
        <v>255.52</v>
      </c>
      <c r="AZ351">
        <v>99.3</v>
      </c>
      <c r="BA351">
        <v>441.14</v>
      </c>
      <c r="BB351">
        <v>353.5</v>
      </c>
      <c r="BC351">
        <v>4955.3</v>
      </c>
      <c r="BD351">
        <v>254.45</v>
      </c>
      <c r="BE351">
        <v>120.64</v>
      </c>
      <c r="BF351">
        <v>101.79</v>
      </c>
      <c r="BG351">
        <v>100.12</v>
      </c>
      <c r="BH351">
        <v>820.05</v>
      </c>
      <c r="BI351">
        <v>100.94</v>
      </c>
      <c r="BJ351">
        <v>1032.6400000000001</v>
      </c>
      <c r="BK351">
        <v>138.38</v>
      </c>
      <c r="BL351">
        <v>4811</v>
      </c>
      <c r="BM351">
        <v>3733.8</v>
      </c>
      <c r="BN351">
        <v>781.76</v>
      </c>
      <c r="BO351">
        <v>382.03</v>
      </c>
      <c r="BP351">
        <v>1020.78</v>
      </c>
      <c r="BQ351">
        <v>122.14</v>
      </c>
      <c r="BR351">
        <v>59.64</v>
      </c>
      <c r="BS351">
        <v>2544698</v>
      </c>
      <c r="BT351">
        <v>26283.18</v>
      </c>
      <c r="BU351" s="9" t="str">
        <f>WSP[[#This Row],[Tier]]&amp;" - "&amp;DOLLAR(WSP[[#This Row],[United States]],2)&amp;" USD"</f>
        <v>349 - $122.14 USD</v>
      </c>
    </row>
    <row r="352" spans="1:73" x14ac:dyDescent="0.25">
      <c r="A352">
        <v>350</v>
      </c>
      <c r="B352">
        <v>122.49</v>
      </c>
      <c r="C352">
        <v>9310</v>
      </c>
      <c r="D352">
        <v>786.8</v>
      </c>
      <c r="E352">
        <v>160.65</v>
      </c>
      <c r="F352">
        <v>102.08</v>
      </c>
      <c r="G352">
        <v>10745</v>
      </c>
      <c r="H352">
        <v>101.23</v>
      </c>
      <c r="I352">
        <v>219.6</v>
      </c>
      <c r="J352">
        <v>153.13</v>
      </c>
      <c r="K352">
        <v>122.49</v>
      </c>
      <c r="L352">
        <v>68180</v>
      </c>
      <c r="M352">
        <v>481.39</v>
      </c>
      <c r="N352">
        <v>192430</v>
      </c>
      <c r="O352">
        <v>61250</v>
      </c>
      <c r="P352">
        <v>588</v>
      </c>
      <c r="Q352">
        <v>103.81</v>
      </c>
      <c r="R352">
        <v>2024.21</v>
      </c>
      <c r="S352">
        <v>571.20000000000005</v>
      </c>
      <c r="T352">
        <v>778.75</v>
      </c>
      <c r="U352">
        <v>102.08</v>
      </c>
      <c r="V352">
        <v>98.78</v>
      </c>
      <c r="W352">
        <v>102.08</v>
      </c>
      <c r="X352">
        <v>102.94</v>
      </c>
      <c r="Y352">
        <v>99.59</v>
      </c>
      <c r="Z352">
        <v>1346.8</v>
      </c>
      <c r="AA352">
        <v>19285.830000000002</v>
      </c>
      <c r="AB352">
        <v>15924</v>
      </c>
      <c r="AC352">
        <v>3500</v>
      </c>
      <c r="AD352">
        <v>1204000</v>
      </c>
      <c r="AE352">
        <v>99.59</v>
      </c>
      <c r="AF352">
        <v>591.5</v>
      </c>
      <c r="AG352">
        <v>100.4</v>
      </c>
      <c r="AH352">
        <v>12250</v>
      </c>
      <c r="AI352">
        <v>18304.3</v>
      </c>
      <c r="AJ352">
        <v>110027</v>
      </c>
      <c r="AK352">
        <v>101.23</v>
      </c>
      <c r="AL352">
        <v>138.69999999999999</v>
      </c>
      <c r="AM352">
        <v>101.23</v>
      </c>
      <c r="AN352">
        <v>104.69</v>
      </c>
      <c r="AO352">
        <v>375</v>
      </c>
      <c r="AP352">
        <v>103.81</v>
      </c>
      <c r="AQ352">
        <v>36574.300000000003</v>
      </c>
      <c r="AR352">
        <v>1679.3</v>
      </c>
      <c r="AS352">
        <v>101.23</v>
      </c>
      <c r="AT352">
        <v>136.47</v>
      </c>
      <c r="AU352">
        <v>657.44</v>
      </c>
      <c r="AV352">
        <v>11566.8</v>
      </c>
      <c r="AW352">
        <v>330.75</v>
      </c>
      <c r="AX352">
        <v>5039.3</v>
      </c>
      <c r="AY352">
        <v>256.08999999999997</v>
      </c>
      <c r="AZ352">
        <v>99.59</v>
      </c>
      <c r="BA352">
        <v>442.4</v>
      </c>
      <c r="BB352">
        <v>354.52</v>
      </c>
      <c r="BC352">
        <v>4969.3</v>
      </c>
      <c r="BD352">
        <v>254.8</v>
      </c>
      <c r="BE352">
        <v>120.96</v>
      </c>
      <c r="BF352">
        <v>102.08</v>
      </c>
      <c r="BG352">
        <v>100.4</v>
      </c>
      <c r="BH352">
        <v>821.8</v>
      </c>
      <c r="BI352">
        <v>101.23</v>
      </c>
      <c r="BJ352">
        <v>1035.44</v>
      </c>
      <c r="BK352">
        <v>138.69999999999999</v>
      </c>
      <c r="BL352">
        <v>4827</v>
      </c>
      <c r="BM352">
        <v>3744.3</v>
      </c>
      <c r="BN352">
        <v>784</v>
      </c>
      <c r="BO352">
        <v>383.25</v>
      </c>
      <c r="BP352">
        <v>1023.75</v>
      </c>
      <c r="BQ352">
        <v>122.49</v>
      </c>
      <c r="BR352">
        <v>59.79</v>
      </c>
      <c r="BS352">
        <v>2551990</v>
      </c>
      <c r="BT352">
        <v>26358.5</v>
      </c>
      <c r="BU352" s="9" t="str">
        <f>WSP[[#This Row],[Tier]]&amp;" - "&amp;DOLLAR(WSP[[#This Row],[United States]],2)&amp;" USD"</f>
        <v>350 - $122.49 USD</v>
      </c>
    </row>
    <row r="353" spans="1:73" x14ac:dyDescent="0.25">
      <c r="A353">
        <v>351</v>
      </c>
      <c r="B353">
        <v>122.84</v>
      </c>
      <c r="C353">
        <v>9336.6</v>
      </c>
      <c r="D353">
        <v>788.55</v>
      </c>
      <c r="E353">
        <v>161.13</v>
      </c>
      <c r="F353">
        <v>102.37</v>
      </c>
      <c r="G353">
        <v>10776.5</v>
      </c>
      <c r="H353">
        <v>101.52</v>
      </c>
      <c r="I353">
        <v>220.22</v>
      </c>
      <c r="J353">
        <v>153.56</v>
      </c>
      <c r="K353">
        <v>122.84</v>
      </c>
      <c r="L353">
        <v>68355</v>
      </c>
      <c r="M353">
        <v>482.76</v>
      </c>
      <c r="N353">
        <v>192780</v>
      </c>
      <c r="O353">
        <v>61425</v>
      </c>
      <c r="P353">
        <v>589.67999999999995</v>
      </c>
      <c r="Q353">
        <v>104.1</v>
      </c>
      <c r="R353">
        <v>2030</v>
      </c>
      <c r="S353">
        <v>572.6</v>
      </c>
      <c r="T353">
        <v>781.03</v>
      </c>
      <c r="U353">
        <v>102.37</v>
      </c>
      <c r="V353">
        <v>99.07</v>
      </c>
      <c r="W353">
        <v>102.37</v>
      </c>
      <c r="X353">
        <v>103.23</v>
      </c>
      <c r="Y353">
        <v>99.87</v>
      </c>
      <c r="Z353">
        <v>1351.35</v>
      </c>
      <c r="AA353">
        <v>19340.939999999999</v>
      </c>
      <c r="AB353">
        <v>15970</v>
      </c>
      <c r="AC353">
        <v>3507</v>
      </c>
      <c r="AD353">
        <v>1207500</v>
      </c>
      <c r="AE353">
        <v>99.87</v>
      </c>
      <c r="AF353">
        <v>593.25</v>
      </c>
      <c r="AG353">
        <v>100.69</v>
      </c>
      <c r="AH353">
        <v>12306</v>
      </c>
      <c r="AI353">
        <v>18356.8</v>
      </c>
      <c r="AJ353">
        <v>110345</v>
      </c>
      <c r="AK353">
        <v>101.52</v>
      </c>
      <c r="AL353">
        <v>139.03</v>
      </c>
      <c r="AM353">
        <v>101.52</v>
      </c>
      <c r="AN353">
        <v>104.99</v>
      </c>
      <c r="AO353">
        <v>376</v>
      </c>
      <c r="AP353">
        <v>104.1</v>
      </c>
      <c r="AQ353">
        <v>36679.300000000003</v>
      </c>
      <c r="AR353">
        <v>1684.2</v>
      </c>
      <c r="AS353">
        <v>101.52</v>
      </c>
      <c r="AT353">
        <v>136.82</v>
      </c>
      <c r="AU353">
        <v>658.84</v>
      </c>
      <c r="AV353">
        <v>11600.05</v>
      </c>
      <c r="AW353">
        <v>331.7</v>
      </c>
      <c r="AX353">
        <v>5053.3</v>
      </c>
      <c r="AY353">
        <v>256.66000000000003</v>
      </c>
      <c r="AZ353">
        <v>99.87</v>
      </c>
      <c r="BA353">
        <v>443.66</v>
      </c>
      <c r="BB353">
        <v>355.53</v>
      </c>
      <c r="BC353">
        <v>4983.3</v>
      </c>
      <c r="BD353">
        <v>255.15</v>
      </c>
      <c r="BE353">
        <v>121.29</v>
      </c>
      <c r="BF353">
        <v>102.37</v>
      </c>
      <c r="BG353">
        <v>100.69</v>
      </c>
      <c r="BH353">
        <v>823.55</v>
      </c>
      <c r="BI353">
        <v>101.52</v>
      </c>
      <c r="BJ353">
        <v>1038.24</v>
      </c>
      <c r="BK353">
        <v>139.03</v>
      </c>
      <c r="BL353">
        <v>4842</v>
      </c>
      <c r="BM353">
        <v>3754.8</v>
      </c>
      <c r="BN353">
        <v>786.24</v>
      </c>
      <c r="BO353">
        <v>384.48</v>
      </c>
      <c r="BP353">
        <v>1026.73</v>
      </c>
      <c r="BQ353">
        <v>122.84</v>
      </c>
      <c r="BR353">
        <v>59.93</v>
      </c>
      <c r="BS353">
        <v>2559282</v>
      </c>
      <c r="BT353">
        <v>26433.82</v>
      </c>
      <c r="BU353" s="9" t="str">
        <f>WSP[[#This Row],[Tier]]&amp;" - "&amp;DOLLAR(WSP[[#This Row],[United States]],2)&amp;" USD"</f>
        <v>351 - $122.84 USD</v>
      </c>
    </row>
    <row r="354" spans="1:73" x14ac:dyDescent="0.25">
      <c r="A354">
        <v>352</v>
      </c>
      <c r="B354">
        <v>123.19</v>
      </c>
      <c r="C354">
        <v>9363.2000000000007</v>
      </c>
      <c r="D354">
        <v>790.3</v>
      </c>
      <c r="E354">
        <v>161.6</v>
      </c>
      <c r="F354">
        <v>102.66</v>
      </c>
      <c r="G354">
        <v>10808</v>
      </c>
      <c r="H354">
        <v>101.81</v>
      </c>
      <c r="I354">
        <v>220.85</v>
      </c>
      <c r="J354">
        <v>154</v>
      </c>
      <c r="K354">
        <v>123.19</v>
      </c>
      <c r="L354">
        <v>68530</v>
      </c>
      <c r="M354">
        <v>484.14</v>
      </c>
      <c r="N354">
        <v>193130</v>
      </c>
      <c r="O354">
        <v>61600</v>
      </c>
      <c r="P354">
        <v>591.36</v>
      </c>
      <c r="Q354">
        <v>104.4</v>
      </c>
      <c r="R354">
        <v>2035.79</v>
      </c>
      <c r="S354">
        <v>574</v>
      </c>
      <c r="T354">
        <v>783.3</v>
      </c>
      <c r="U354">
        <v>102.66</v>
      </c>
      <c r="V354">
        <v>99.35</v>
      </c>
      <c r="W354">
        <v>102.66</v>
      </c>
      <c r="X354">
        <v>103.52</v>
      </c>
      <c r="Y354">
        <v>100.16</v>
      </c>
      <c r="Z354">
        <v>1355.9</v>
      </c>
      <c r="AA354">
        <v>19396.060000000001</v>
      </c>
      <c r="AB354">
        <v>16015</v>
      </c>
      <c r="AC354">
        <v>3514</v>
      </c>
      <c r="AD354">
        <v>1211000</v>
      </c>
      <c r="AE354">
        <v>100.16</v>
      </c>
      <c r="AF354">
        <v>595</v>
      </c>
      <c r="AG354">
        <v>100.98</v>
      </c>
      <c r="AH354">
        <v>12320</v>
      </c>
      <c r="AI354">
        <v>18409.3</v>
      </c>
      <c r="AJ354">
        <v>110664</v>
      </c>
      <c r="AK354">
        <v>101.81</v>
      </c>
      <c r="AL354">
        <v>139.35</v>
      </c>
      <c r="AM354">
        <v>101.81</v>
      </c>
      <c r="AN354">
        <v>105.29</v>
      </c>
      <c r="AO354">
        <v>377</v>
      </c>
      <c r="AP354">
        <v>104.4</v>
      </c>
      <c r="AQ354">
        <v>36784.300000000003</v>
      </c>
      <c r="AR354">
        <v>1689.1</v>
      </c>
      <c r="AS354">
        <v>101.81</v>
      </c>
      <c r="AT354">
        <v>137.16999999999999</v>
      </c>
      <c r="AU354">
        <v>660.24</v>
      </c>
      <c r="AV354">
        <v>11633.3</v>
      </c>
      <c r="AW354">
        <v>332.64</v>
      </c>
      <c r="AX354">
        <v>5067.3</v>
      </c>
      <c r="AY354">
        <v>257.23</v>
      </c>
      <c r="AZ354">
        <v>100.16</v>
      </c>
      <c r="BA354">
        <v>444.92</v>
      </c>
      <c r="BB354">
        <v>356.55</v>
      </c>
      <c r="BC354">
        <v>4997.3</v>
      </c>
      <c r="BD354">
        <v>255.5</v>
      </c>
      <c r="BE354">
        <v>121.62</v>
      </c>
      <c r="BF354">
        <v>102.66</v>
      </c>
      <c r="BG354">
        <v>100.98</v>
      </c>
      <c r="BH354">
        <v>825.3</v>
      </c>
      <c r="BI354">
        <v>101.81</v>
      </c>
      <c r="BJ354">
        <v>1041.04</v>
      </c>
      <c r="BK354">
        <v>139.35</v>
      </c>
      <c r="BL354">
        <v>4857</v>
      </c>
      <c r="BM354">
        <v>3765.3</v>
      </c>
      <c r="BN354">
        <v>788.48</v>
      </c>
      <c r="BO354">
        <v>385.7</v>
      </c>
      <c r="BP354">
        <v>1029.7</v>
      </c>
      <c r="BQ354">
        <v>123.19</v>
      </c>
      <c r="BR354">
        <v>60.08</v>
      </c>
      <c r="BS354">
        <v>2566574</v>
      </c>
      <c r="BT354">
        <v>26509.14</v>
      </c>
      <c r="BU354" s="9" t="str">
        <f>WSP[[#This Row],[Tier]]&amp;" - "&amp;DOLLAR(WSP[[#This Row],[United States]],2)&amp;" USD"</f>
        <v>352 - $123.19 USD</v>
      </c>
    </row>
    <row r="355" spans="1:73" x14ac:dyDescent="0.25">
      <c r="A355">
        <v>353</v>
      </c>
      <c r="B355">
        <v>123.54</v>
      </c>
      <c r="C355">
        <v>9389.7999999999993</v>
      </c>
      <c r="D355">
        <v>792.05</v>
      </c>
      <c r="E355">
        <v>162.08000000000001</v>
      </c>
      <c r="F355">
        <v>102.95</v>
      </c>
      <c r="G355">
        <v>10839.5</v>
      </c>
      <c r="H355">
        <v>102.1</v>
      </c>
      <c r="I355">
        <v>221.48</v>
      </c>
      <c r="J355">
        <v>154.44</v>
      </c>
      <c r="K355">
        <v>123.54</v>
      </c>
      <c r="L355">
        <v>68705</v>
      </c>
      <c r="M355">
        <v>485.52</v>
      </c>
      <c r="N355">
        <v>193480</v>
      </c>
      <c r="O355">
        <v>61775</v>
      </c>
      <c r="P355">
        <v>593.04</v>
      </c>
      <c r="Q355">
        <v>104.7</v>
      </c>
      <c r="R355">
        <v>2041.57</v>
      </c>
      <c r="S355">
        <v>575.4</v>
      </c>
      <c r="T355">
        <v>785.58</v>
      </c>
      <c r="U355">
        <v>102.95</v>
      </c>
      <c r="V355">
        <v>99.63</v>
      </c>
      <c r="W355">
        <v>102.95</v>
      </c>
      <c r="X355">
        <v>103.82</v>
      </c>
      <c r="Y355">
        <v>100.44</v>
      </c>
      <c r="Z355">
        <v>1360.45</v>
      </c>
      <c r="AA355">
        <v>19451.18</v>
      </c>
      <c r="AB355">
        <v>16061</v>
      </c>
      <c r="AC355">
        <v>3521</v>
      </c>
      <c r="AD355">
        <v>1214500</v>
      </c>
      <c r="AE355">
        <v>100.44</v>
      </c>
      <c r="AF355">
        <v>596.75</v>
      </c>
      <c r="AG355">
        <v>101.26</v>
      </c>
      <c r="AH355">
        <v>12376</v>
      </c>
      <c r="AI355">
        <v>18461.8</v>
      </c>
      <c r="AJ355">
        <v>110982</v>
      </c>
      <c r="AK355">
        <v>102.1</v>
      </c>
      <c r="AL355">
        <v>139.68</v>
      </c>
      <c r="AM355">
        <v>102.1</v>
      </c>
      <c r="AN355">
        <v>105.59</v>
      </c>
      <c r="AO355">
        <v>378</v>
      </c>
      <c r="AP355">
        <v>104.7</v>
      </c>
      <c r="AQ355">
        <v>36889.300000000003</v>
      </c>
      <c r="AR355">
        <v>1694</v>
      </c>
      <c r="AS355">
        <v>102.1</v>
      </c>
      <c r="AT355">
        <v>137.52000000000001</v>
      </c>
      <c r="AU355">
        <v>661.64</v>
      </c>
      <c r="AV355">
        <v>11666.55</v>
      </c>
      <c r="AW355">
        <v>333.59</v>
      </c>
      <c r="AX355">
        <v>5081.3</v>
      </c>
      <c r="AY355">
        <v>257.8</v>
      </c>
      <c r="AZ355">
        <v>100.44</v>
      </c>
      <c r="BA355">
        <v>446.18</v>
      </c>
      <c r="BB355">
        <v>357.56</v>
      </c>
      <c r="BC355">
        <v>5011.3</v>
      </c>
      <c r="BD355">
        <v>255.85</v>
      </c>
      <c r="BE355">
        <v>121.94</v>
      </c>
      <c r="BF355">
        <v>102.95</v>
      </c>
      <c r="BG355">
        <v>101.26</v>
      </c>
      <c r="BH355">
        <v>827.05</v>
      </c>
      <c r="BI355">
        <v>102.1</v>
      </c>
      <c r="BJ355">
        <v>1043.8399999999999</v>
      </c>
      <c r="BK355">
        <v>139.68</v>
      </c>
      <c r="BL355">
        <v>4873</v>
      </c>
      <c r="BM355">
        <v>3775.8</v>
      </c>
      <c r="BN355">
        <v>790.72</v>
      </c>
      <c r="BO355">
        <v>386.93</v>
      </c>
      <c r="BP355">
        <v>1032.68</v>
      </c>
      <c r="BQ355">
        <v>123.54</v>
      </c>
      <c r="BR355">
        <v>60.22</v>
      </c>
      <c r="BS355">
        <v>2573866</v>
      </c>
      <c r="BT355">
        <v>26584.46</v>
      </c>
      <c r="BU355" s="9" t="str">
        <f>WSP[[#This Row],[Tier]]&amp;" - "&amp;DOLLAR(WSP[[#This Row],[United States]],2)&amp;" USD"</f>
        <v>353 - $123.54 USD</v>
      </c>
    </row>
    <row r="356" spans="1:73" x14ac:dyDescent="0.25">
      <c r="A356">
        <v>354</v>
      </c>
      <c r="B356">
        <v>123.89</v>
      </c>
      <c r="C356">
        <v>9416.4</v>
      </c>
      <c r="D356">
        <v>793.8</v>
      </c>
      <c r="E356">
        <v>162.56</v>
      </c>
      <c r="F356">
        <v>103.24</v>
      </c>
      <c r="G356">
        <v>10871</v>
      </c>
      <c r="H356">
        <v>102.39</v>
      </c>
      <c r="I356">
        <v>222.11</v>
      </c>
      <c r="J356">
        <v>154.88</v>
      </c>
      <c r="K356">
        <v>123.89</v>
      </c>
      <c r="L356">
        <v>68880</v>
      </c>
      <c r="M356">
        <v>486.9</v>
      </c>
      <c r="N356">
        <v>193830</v>
      </c>
      <c r="O356">
        <v>61950</v>
      </c>
      <c r="P356">
        <v>594.72</v>
      </c>
      <c r="Q356">
        <v>104.99</v>
      </c>
      <c r="R356">
        <v>2047.36</v>
      </c>
      <c r="S356">
        <v>576.79999999999995</v>
      </c>
      <c r="T356">
        <v>787.85</v>
      </c>
      <c r="U356">
        <v>103.24</v>
      </c>
      <c r="V356">
        <v>99.91</v>
      </c>
      <c r="W356">
        <v>103.24</v>
      </c>
      <c r="X356">
        <v>104.11</v>
      </c>
      <c r="Y356">
        <v>100.73</v>
      </c>
      <c r="Z356">
        <v>1365</v>
      </c>
      <c r="AA356">
        <v>19506.3</v>
      </c>
      <c r="AB356">
        <v>16106</v>
      </c>
      <c r="AC356">
        <v>3528</v>
      </c>
      <c r="AD356">
        <v>1218000</v>
      </c>
      <c r="AE356">
        <v>100.73</v>
      </c>
      <c r="AF356">
        <v>598.5</v>
      </c>
      <c r="AG356">
        <v>101.55</v>
      </c>
      <c r="AH356">
        <v>12390</v>
      </c>
      <c r="AI356">
        <v>18514.3</v>
      </c>
      <c r="AJ356">
        <v>111300</v>
      </c>
      <c r="AK356">
        <v>102.39</v>
      </c>
      <c r="AL356">
        <v>140</v>
      </c>
      <c r="AM356">
        <v>102.39</v>
      </c>
      <c r="AN356">
        <v>105.89</v>
      </c>
      <c r="AO356">
        <v>379</v>
      </c>
      <c r="AP356">
        <v>104.99</v>
      </c>
      <c r="AQ356">
        <v>36994.300000000003</v>
      </c>
      <c r="AR356">
        <v>1698.9</v>
      </c>
      <c r="AS356">
        <v>102.39</v>
      </c>
      <c r="AT356">
        <v>137.87</v>
      </c>
      <c r="AU356">
        <v>663.04</v>
      </c>
      <c r="AV356">
        <v>11699.8</v>
      </c>
      <c r="AW356">
        <v>334.53</v>
      </c>
      <c r="AX356">
        <v>5095.3</v>
      </c>
      <c r="AY356">
        <v>258.37</v>
      </c>
      <c r="AZ356">
        <v>100.73</v>
      </c>
      <c r="BA356">
        <v>447.44</v>
      </c>
      <c r="BB356">
        <v>358.58</v>
      </c>
      <c r="BC356">
        <v>5025.3</v>
      </c>
      <c r="BD356">
        <v>256.2</v>
      </c>
      <c r="BE356">
        <v>122.27</v>
      </c>
      <c r="BF356">
        <v>103.24</v>
      </c>
      <c r="BG356">
        <v>101.55</v>
      </c>
      <c r="BH356">
        <v>828.8</v>
      </c>
      <c r="BI356">
        <v>102.39</v>
      </c>
      <c r="BJ356">
        <v>1046.6400000000001</v>
      </c>
      <c r="BK356">
        <v>140</v>
      </c>
      <c r="BL356">
        <v>4888</v>
      </c>
      <c r="BM356">
        <v>3786.3</v>
      </c>
      <c r="BN356">
        <v>792.96</v>
      </c>
      <c r="BO356">
        <v>388.15</v>
      </c>
      <c r="BP356">
        <v>1035.6500000000001</v>
      </c>
      <c r="BQ356">
        <v>123.89</v>
      </c>
      <c r="BR356">
        <v>60.37</v>
      </c>
      <c r="BS356">
        <v>2581158</v>
      </c>
      <c r="BT356">
        <v>26659.78</v>
      </c>
      <c r="BU356" s="9" t="str">
        <f>WSP[[#This Row],[Tier]]&amp;" - "&amp;DOLLAR(WSP[[#This Row],[United States]],2)&amp;" USD"</f>
        <v>354 - $123.89 USD</v>
      </c>
    </row>
    <row r="357" spans="1:73" x14ac:dyDescent="0.25">
      <c r="A357">
        <v>355</v>
      </c>
      <c r="B357">
        <v>124.24</v>
      </c>
      <c r="C357">
        <v>9443</v>
      </c>
      <c r="D357">
        <v>795.55</v>
      </c>
      <c r="E357">
        <v>163.04</v>
      </c>
      <c r="F357">
        <v>103.54</v>
      </c>
      <c r="G357">
        <v>10902.5</v>
      </c>
      <c r="H357">
        <v>102.68</v>
      </c>
      <c r="I357">
        <v>222.74</v>
      </c>
      <c r="J357">
        <v>155.31</v>
      </c>
      <c r="K357">
        <v>124.24</v>
      </c>
      <c r="L357">
        <v>69055</v>
      </c>
      <c r="M357">
        <v>488.27</v>
      </c>
      <c r="N357">
        <v>194180</v>
      </c>
      <c r="O357">
        <v>62125</v>
      </c>
      <c r="P357">
        <v>596.4</v>
      </c>
      <c r="Q357">
        <v>105.29</v>
      </c>
      <c r="R357">
        <v>2053.14</v>
      </c>
      <c r="S357">
        <v>578.20000000000005</v>
      </c>
      <c r="T357">
        <v>790.13</v>
      </c>
      <c r="U357">
        <v>103.54</v>
      </c>
      <c r="V357">
        <v>100.2</v>
      </c>
      <c r="W357">
        <v>103.54</v>
      </c>
      <c r="X357">
        <v>104.41</v>
      </c>
      <c r="Y357">
        <v>101.01</v>
      </c>
      <c r="Z357">
        <v>1369.55</v>
      </c>
      <c r="AA357">
        <v>19561.419999999998</v>
      </c>
      <c r="AB357">
        <v>16152</v>
      </c>
      <c r="AC357">
        <v>3535</v>
      </c>
      <c r="AD357">
        <v>1221500</v>
      </c>
      <c r="AE357">
        <v>101.01</v>
      </c>
      <c r="AF357">
        <v>600.25</v>
      </c>
      <c r="AG357">
        <v>101.84</v>
      </c>
      <c r="AH357">
        <v>12446</v>
      </c>
      <c r="AI357">
        <v>18566.8</v>
      </c>
      <c r="AJ357">
        <v>111618</v>
      </c>
      <c r="AK357">
        <v>102.68</v>
      </c>
      <c r="AL357">
        <v>140.32</v>
      </c>
      <c r="AM357">
        <v>102.68</v>
      </c>
      <c r="AN357">
        <v>106.19</v>
      </c>
      <c r="AO357">
        <v>380</v>
      </c>
      <c r="AP357">
        <v>105.29</v>
      </c>
      <c r="AQ357">
        <v>37099.300000000003</v>
      </c>
      <c r="AR357">
        <v>1703.8</v>
      </c>
      <c r="AS357">
        <v>102.68</v>
      </c>
      <c r="AT357">
        <v>138.22</v>
      </c>
      <c r="AU357">
        <v>664.44</v>
      </c>
      <c r="AV357">
        <v>11733.05</v>
      </c>
      <c r="AW357">
        <v>335.48</v>
      </c>
      <c r="AX357">
        <v>5109.3</v>
      </c>
      <c r="AY357">
        <v>258.94</v>
      </c>
      <c r="AZ357">
        <v>101.01</v>
      </c>
      <c r="BA357">
        <v>448.7</v>
      </c>
      <c r="BB357">
        <v>359.6</v>
      </c>
      <c r="BC357">
        <v>5039.3</v>
      </c>
      <c r="BD357">
        <v>256.55</v>
      </c>
      <c r="BE357">
        <v>122.6</v>
      </c>
      <c r="BF357">
        <v>103.54</v>
      </c>
      <c r="BG357">
        <v>101.84</v>
      </c>
      <c r="BH357">
        <v>830.55</v>
      </c>
      <c r="BI357">
        <v>102.68</v>
      </c>
      <c r="BJ357">
        <v>1049.44</v>
      </c>
      <c r="BK357">
        <v>140.32</v>
      </c>
      <c r="BL357">
        <v>4903</v>
      </c>
      <c r="BM357">
        <v>3796.8</v>
      </c>
      <c r="BN357">
        <v>795.2</v>
      </c>
      <c r="BO357">
        <v>389.38</v>
      </c>
      <c r="BP357">
        <v>1038.6300000000001</v>
      </c>
      <c r="BQ357">
        <v>124.24</v>
      </c>
      <c r="BR357">
        <v>60.52</v>
      </c>
      <c r="BS357">
        <v>2588450</v>
      </c>
      <c r="BT357">
        <v>26735.1</v>
      </c>
      <c r="BU357" s="9" t="str">
        <f>WSP[[#This Row],[Tier]]&amp;" - "&amp;DOLLAR(WSP[[#This Row],[United States]],2)&amp;" USD"</f>
        <v>355 - $124.24 USD</v>
      </c>
    </row>
    <row r="358" spans="1:73" x14ac:dyDescent="0.25">
      <c r="A358">
        <v>356</v>
      </c>
      <c r="B358">
        <v>124.59</v>
      </c>
      <c r="C358">
        <v>9469.6</v>
      </c>
      <c r="D358">
        <v>797.3</v>
      </c>
      <c r="E358">
        <v>163.51</v>
      </c>
      <c r="F358">
        <v>103.83</v>
      </c>
      <c r="G358">
        <v>10934</v>
      </c>
      <c r="H358">
        <v>102.97</v>
      </c>
      <c r="I358">
        <v>223.37</v>
      </c>
      <c r="J358">
        <v>155.75</v>
      </c>
      <c r="K358">
        <v>124.59</v>
      </c>
      <c r="L358">
        <v>69230</v>
      </c>
      <c r="M358">
        <v>489.65</v>
      </c>
      <c r="N358">
        <v>194530</v>
      </c>
      <c r="O358">
        <v>62300</v>
      </c>
      <c r="P358">
        <v>598.08000000000004</v>
      </c>
      <c r="Q358">
        <v>105.59</v>
      </c>
      <c r="R358">
        <v>2058.9299999999998</v>
      </c>
      <c r="S358">
        <v>579.6</v>
      </c>
      <c r="T358">
        <v>792.4</v>
      </c>
      <c r="U358">
        <v>103.83</v>
      </c>
      <c r="V358">
        <v>100.48</v>
      </c>
      <c r="W358">
        <v>103.83</v>
      </c>
      <c r="X358">
        <v>104.7</v>
      </c>
      <c r="Y358">
        <v>101.3</v>
      </c>
      <c r="Z358">
        <v>1374.1</v>
      </c>
      <c r="AA358">
        <v>19616.54</v>
      </c>
      <c r="AB358">
        <v>16197</v>
      </c>
      <c r="AC358">
        <v>3542</v>
      </c>
      <c r="AD358">
        <v>1225000</v>
      </c>
      <c r="AE358">
        <v>101.3</v>
      </c>
      <c r="AF358">
        <v>602</v>
      </c>
      <c r="AG358">
        <v>102.13</v>
      </c>
      <c r="AH358">
        <v>12460</v>
      </c>
      <c r="AI358">
        <v>18619.3</v>
      </c>
      <c r="AJ358">
        <v>111936</v>
      </c>
      <c r="AK358">
        <v>102.97</v>
      </c>
      <c r="AL358">
        <v>140.65</v>
      </c>
      <c r="AM358">
        <v>102.97</v>
      </c>
      <c r="AN358">
        <v>106.49</v>
      </c>
      <c r="AO358">
        <v>381</v>
      </c>
      <c r="AP358">
        <v>105.59</v>
      </c>
      <c r="AQ358">
        <v>37204.300000000003</v>
      </c>
      <c r="AR358">
        <v>1708.7</v>
      </c>
      <c r="AS358">
        <v>102.97</v>
      </c>
      <c r="AT358">
        <v>138.57</v>
      </c>
      <c r="AU358">
        <v>665.84</v>
      </c>
      <c r="AV358">
        <v>11766.3</v>
      </c>
      <c r="AW358">
        <v>336.42</v>
      </c>
      <c r="AX358">
        <v>5123.3</v>
      </c>
      <c r="AY358">
        <v>259.51</v>
      </c>
      <c r="AZ358">
        <v>101.3</v>
      </c>
      <c r="BA358">
        <v>449.96</v>
      </c>
      <c r="BB358">
        <v>360.61</v>
      </c>
      <c r="BC358">
        <v>5053.3</v>
      </c>
      <c r="BD358">
        <v>256.89999999999998</v>
      </c>
      <c r="BE358">
        <v>122.93</v>
      </c>
      <c r="BF358">
        <v>103.83</v>
      </c>
      <c r="BG358">
        <v>102.13</v>
      </c>
      <c r="BH358">
        <v>832.3</v>
      </c>
      <c r="BI358">
        <v>102.97</v>
      </c>
      <c r="BJ358">
        <v>1052.24</v>
      </c>
      <c r="BK358">
        <v>140.65</v>
      </c>
      <c r="BL358">
        <v>4919</v>
      </c>
      <c r="BM358">
        <v>3807.3</v>
      </c>
      <c r="BN358">
        <v>797.44</v>
      </c>
      <c r="BO358">
        <v>390.6</v>
      </c>
      <c r="BP358">
        <v>1041.5999999999999</v>
      </c>
      <c r="BQ358">
        <v>124.59</v>
      </c>
      <c r="BR358">
        <v>60.66</v>
      </c>
      <c r="BS358">
        <v>2595741</v>
      </c>
      <c r="BT358">
        <v>26810.42</v>
      </c>
      <c r="BU358" s="9" t="str">
        <f>WSP[[#This Row],[Tier]]&amp;" - "&amp;DOLLAR(WSP[[#This Row],[United States]],2)&amp;" USD"</f>
        <v>356 - $124.59 USD</v>
      </c>
    </row>
    <row r="359" spans="1:73" x14ac:dyDescent="0.25">
      <c r="A359">
        <v>357</v>
      </c>
      <c r="B359">
        <v>124.94</v>
      </c>
      <c r="C359">
        <v>9496.2000000000007</v>
      </c>
      <c r="D359">
        <v>799.05</v>
      </c>
      <c r="E359">
        <v>163.99</v>
      </c>
      <c r="F359">
        <v>104.12</v>
      </c>
      <c r="G359">
        <v>10965.5</v>
      </c>
      <c r="H359">
        <v>103.26</v>
      </c>
      <c r="I359">
        <v>224</v>
      </c>
      <c r="J359">
        <v>156.19</v>
      </c>
      <c r="K359">
        <v>124.94</v>
      </c>
      <c r="L359">
        <v>69405</v>
      </c>
      <c r="M359">
        <v>491.03</v>
      </c>
      <c r="N359">
        <v>194880</v>
      </c>
      <c r="O359">
        <v>62475</v>
      </c>
      <c r="P359">
        <v>599.76</v>
      </c>
      <c r="Q359">
        <v>105.88</v>
      </c>
      <c r="R359">
        <v>2064.71</v>
      </c>
      <c r="S359">
        <v>581</v>
      </c>
      <c r="T359">
        <v>794.68</v>
      </c>
      <c r="U359">
        <v>104.12</v>
      </c>
      <c r="V359">
        <v>100.76</v>
      </c>
      <c r="W359">
        <v>104.12</v>
      </c>
      <c r="X359">
        <v>104.99</v>
      </c>
      <c r="Y359">
        <v>101.58</v>
      </c>
      <c r="Z359">
        <v>1378.65</v>
      </c>
      <c r="AA359">
        <v>19671.650000000001</v>
      </c>
      <c r="AB359">
        <v>16243</v>
      </c>
      <c r="AC359">
        <v>3549</v>
      </c>
      <c r="AD359">
        <v>1228500</v>
      </c>
      <c r="AE359">
        <v>101.58</v>
      </c>
      <c r="AF359">
        <v>603.75</v>
      </c>
      <c r="AG359">
        <v>102.41</v>
      </c>
      <c r="AH359">
        <v>12516</v>
      </c>
      <c r="AI359">
        <v>18671.8</v>
      </c>
      <c r="AJ359">
        <v>112255</v>
      </c>
      <c r="AK359">
        <v>103.26</v>
      </c>
      <c r="AL359">
        <v>140.97</v>
      </c>
      <c r="AM359">
        <v>103.26</v>
      </c>
      <c r="AN359">
        <v>106.79</v>
      </c>
      <c r="AO359">
        <v>382</v>
      </c>
      <c r="AP359">
        <v>105.88</v>
      </c>
      <c r="AQ359">
        <v>37309.300000000003</v>
      </c>
      <c r="AR359">
        <v>1713.6</v>
      </c>
      <c r="AS359">
        <v>103.26</v>
      </c>
      <c r="AT359">
        <v>138.91999999999999</v>
      </c>
      <c r="AU359">
        <v>667.24</v>
      </c>
      <c r="AV359">
        <v>11799.55</v>
      </c>
      <c r="AW359">
        <v>337.37</v>
      </c>
      <c r="AX359">
        <v>5137.3</v>
      </c>
      <c r="AY359">
        <v>260.08</v>
      </c>
      <c r="AZ359">
        <v>101.58</v>
      </c>
      <c r="BA359">
        <v>451.22</v>
      </c>
      <c r="BB359">
        <v>361.63</v>
      </c>
      <c r="BC359">
        <v>5067.3</v>
      </c>
      <c r="BD359">
        <v>257.25</v>
      </c>
      <c r="BE359">
        <v>123.25</v>
      </c>
      <c r="BF359">
        <v>104.12</v>
      </c>
      <c r="BG359">
        <v>102.41</v>
      </c>
      <c r="BH359">
        <v>834.05</v>
      </c>
      <c r="BI359">
        <v>103.26</v>
      </c>
      <c r="BJ359">
        <v>1055.04</v>
      </c>
      <c r="BK359">
        <v>140.97</v>
      </c>
      <c r="BL359">
        <v>4934</v>
      </c>
      <c r="BM359">
        <v>3817.8</v>
      </c>
      <c r="BN359">
        <v>799.68</v>
      </c>
      <c r="BO359">
        <v>391.83</v>
      </c>
      <c r="BP359">
        <v>1044.58</v>
      </c>
      <c r="BQ359">
        <v>124.94</v>
      </c>
      <c r="BR359">
        <v>60.81</v>
      </c>
      <c r="BS359">
        <v>2603033</v>
      </c>
      <c r="BT359">
        <v>26885.74</v>
      </c>
      <c r="BU359" s="9" t="str">
        <f>WSP[[#This Row],[Tier]]&amp;" - "&amp;DOLLAR(WSP[[#This Row],[United States]],2)&amp;" USD"</f>
        <v>357 - $124.94 USD</v>
      </c>
    </row>
    <row r="360" spans="1:73" x14ac:dyDescent="0.25">
      <c r="A360">
        <v>358</v>
      </c>
      <c r="B360">
        <v>125.29</v>
      </c>
      <c r="C360">
        <v>9522.7999999999993</v>
      </c>
      <c r="D360">
        <v>800.8</v>
      </c>
      <c r="E360">
        <v>164.47</v>
      </c>
      <c r="F360">
        <v>104.41</v>
      </c>
      <c r="G360">
        <v>10997</v>
      </c>
      <c r="H360">
        <v>103.55</v>
      </c>
      <c r="I360">
        <v>224.63</v>
      </c>
      <c r="J360">
        <v>156.63</v>
      </c>
      <c r="K360">
        <v>125.29</v>
      </c>
      <c r="L360">
        <v>69580</v>
      </c>
      <c r="M360">
        <v>492.41</v>
      </c>
      <c r="N360">
        <v>195230</v>
      </c>
      <c r="O360">
        <v>62650</v>
      </c>
      <c r="P360">
        <v>601.44000000000005</v>
      </c>
      <c r="Q360">
        <v>106.18</v>
      </c>
      <c r="R360">
        <v>2070.5</v>
      </c>
      <c r="S360">
        <v>582.4</v>
      </c>
      <c r="T360">
        <v>796.95</v>
      </c>
      <c r="U360">
        <v>104.41</v>
      </c>
      <c r="V360">
        <v>101.04</v>
      </c>
      <c r="W360">
        <v>104.41</v>
      </c>
      <c r="X360">
        <v>105.29</v>
      </c>
      <c r="Y360">
        <v>101.86</v>
      </c>
      <c r="Z360">
        <v>1383.2</v>
      </c>
      <c r="AA360">
        <v>19726.77</v>
      </c>
      <c r="AB360">
        <v>16288</v>
      </c>
      <c r="AC360">
        <v>3556</v>
      </c>
      <c r="AD360">
        <v>1232000</v>
      </c>
      <c r="AE360">
        <v>101.86</v>
      </c>
      <c r="AF360">
        <v>605.5</v>
      </c>
      <c r="AG360">
        <v>102.7</v>
      </c>
      <c r="AH360">
        <v>12530</v>
      </c>
      <c r="AI360">
        <v>18724.3</v>
      </c>
      <c r="AJ360">
        <v>112573</v>
      </c>
      <c r="AK360">
        <v>103.55</v>
      </c>
      <c r="AL360">
        <v>141.30000000000001</v>
      </c>
      <c r="AM360">
        <v>103.55</v>
      </c>
      <c r="AN360">
        <v>107.09</v>
      </c>
      <c r="AO360">
        <v>383</v>
      </c>
      <c r="AP360">
        <v>106.18</v>
      </c>
      <c r="AQ360">
        <v>37414.300000000003</v>
      </c>
      <c r="AR360">
        <v>1718.5</v>
      </c>
      <c r="AS360">
        <v>103.55</v>
      </c>
      <c r="AT360">
        <v>139.27000000000001</v>
      </c>
      <c r="AU360">
        <v>668.64</v>
      </c>
      <c r="AV360">
        <v>11832.8</v>
      </c>
      <c r="AW360">
        <v>338.31</v>
      </c>
      <c r="AX360">
        <v>5151.3</v>
      </c>
      <c r="AY360">
        <v>260.64</v>
      </c>
      <c r="AZ360">
        <v>101.86</v>
      </c>
      <c r="BA360">
        <v>452.48</v>
      </c>
      <c r="BB360">
        <v>362.65</v>
      </c>
      <c r="BC360">
        <v>5081.3</v>
      </c>
      <c r="BD360">
        <v>257.60000000000002</v>
      </c>
      <c r="BE360">
        <v>123.58</v>
      </c>
      <c r="BF360">
        <v>104.41</v>
      </c>
      <c r="BG360">
        <v>102.7</v>
      </c>
      <c r="BH360">
        <v>835.8</v>
      </c>
      <c r="BI360">
        <v>103.55</v>
      </c>
      <c r="BJ360">
        <v>1057.8399999999999</v>
      </c>
      <c r="BK360">
        <v>141.30000000000001</v>
      </c>
      <c r="BL360">
        <v>4949</v>
      </c>
      <c r="BM360">
        <v>3828.3</v>
      </c>
      <c r="BN360">
        <v>801.92</v>
      </c>
      <c r="BO360">
        <v>393.05</v>
      </c>
      <c r="BP360">
        <v>1047.55</v>
      </c>
      <c r="BQ360">
        <v>125.29</v>
      </c>
      <c r="BR360">
        <v>60.95</v>
      </c>
      <c r="BS360">
        <v>2610325</v>
      </c>
      <c r="BT360">
        <v>26961.06</v>
      </c>
      <c r="BU360" s="9" t="str">
        <f>WSP[[#This Row],[Tier]]&amp;" - "&amp;DOLLAR(WSP[[#This Row],[United States]],2)&amp;" USD"</f>
        <v>358 - $125.29 USD</v>
      </c>
    </row>
    <row r="361" spans="1:73" x14ac:dyDescent="0.25">
      <c r="A361">
        <v>359</v>
      </c>
      <c r="B361">
        <v>125.64</v>
      </c>
      <c r="C361">
        <v>9549.4</v>
      </c>
      <c r="D361">
        <v>802.55</v>
      </c>
      <c r="E361">
        <v>164.95</v>
      </c>
      <c r="F361">
        <v>104.7</v>
      </c>
      <c r="G361">
        <v>11028.5</v>
      </c>
      <c r="H361">
        <v>103.84</v>
      </c>
      <c r="I361">
        <v>225.26</v>
      </c>
      <c r="J361">
        <v>157.06</v>
      </c>
      <c r="K361">
        <v>125.64</v>
      </c>
      <c r="L361">
        <v>69755</v>
      </c>
      <c r="M361">
        <v>493.78</v>
      </c>
      <c r="N361">
        <v>195580</v>
      </c>
      <c r="O361">
        <v>62825</v>
      </c>
      <c r="P361">
        <v>603.12</v>
      </c>
      <c r="Q361">
        <v>106.48</v>
      </c>
      <c r="R361">
        <v>2076.2800000000002</v>
      </c>
      <c r="S361">
        <v>583.79999999999995</v>
      </c>
      <c r="T361">
        <v>799.23</v>
      </c>
      <c r="U361">
        <v>104.7</v>
      </c>
      <c r="V361">
        <v>101.33</v>
      </c>
      <c r="W361">
        <v>104.7</v>
      </c>
      <c r="X361">
        <v>105.58</v>
      </c>
      <c r="Y361">
        <v>102.15</v>
      </c>
      <c r="Z361">
        <v>1387.75</v>
      </c>
      <c r="AA361">
        <v>19781.89</v>
      </c>
      <c r="AB361">
        <v>16334</v>
      </c>
      <c r="AC361">
        <v>3563</v>
      </c>
      <c r="AD361">
        <v>1235500</v>
      </c>
      <c r="AE361">
        <v>102.15</v>
      </c>
      <c r="AF361">
        <v>607.25</v>
      </c>
      <c r="AG361">
        <v>102.99</v>
      </c>
      <c r="AH361">
        <v>12586</v>
      </c>
      <c r="AI361">
        <v>18776.8</v>
      </c>
      <c r="AJ361">
        <v>112891</v>
      </c>
      <c r="AK361">
        <v>103.84</v>
      </c>
      <c r="AL361">
        <v>141.62</v>
      </c>
      <c r="AM361">
        <v>103.84</v>
      </c>
      <c r="AN361">
        <v>107.39</v>
      </c>
      <c r="AO361">
        <v>384</v>
      </c>
      <c r="AP361">
        <v>106.48</v>
      </c>
      <c r="AQ361">
        <v>37519.300000000003</v>
      </c>
      <c r="AR361">
        <v>1723.4</v>
      </c>
      <c r="AS361">
        <v>103.84</v>
      </c>
      <c r="AT361">
        <v>139.62</v>
      </c>
      <c r="AU361">
        <v>670.04</v>
      </c>
      <c r="AV361">
        <v>11866.05</v>
      </c>
      <c r="AW361">
        <v>339.26</v>
      </c>
      <c r="AX361">
        <v>5165.3</v>
      </c>
      <c r="AY361">
        <v>261.20999999999998</v>
      </c>
      <c r="AZ361">
        <v>102.15</v>
      </c>
      <c r="BA361">
        <v>453.74</v>
      </c>
      <c r="BB361">
        <v>363.66</v>
      </c>
      <c r="BC361">
        <v>5095.3</v>
      </c>
      <c r="BD361">
        <v>257.95</v>
      </c>
      <c r="BE361">
        <v>123.91</v>
      </c>
      <c r="BF361">
        <v>104.7</v>
      </c>
      <c r="BG361">
        <v>102.99</v>
      </c>
      <c r="BH361">
        <v>837.55</v>
      </c>
      <c r="BI361">
        <v>103.84</v>
      </c>
      <c r="BJ361">
        <v>1060.6400000000001</v>
      </c>
      <c r="BK361">
        <v>141.62</v>
      </c>
      <c r="BL361">
        <v>4965</v>
      </c>
      <c r="BM361">
        <v>3838.8</v>
      </c>
      <c r="BN361">
        <v>804.16</v>
      </c>
      <c r="BO361">
        <v>394.28</v>
      </c>
      <c r="BP361">
        <v>1050.53</v>
      </c>
      <c r="BQ361">
        <v>125.64</v>
      </c>
      <c r="BR361">
        <v>61.1</v>
      </c>
      <c r="BS361">
        <v>2617617</v>
      </c>
      <c r="BT361">
        <v>27036.38</v>
      </c>
      <c r="BU361" s="9" t="str">
        <f>WSP[[#This Row],[Tier]]&amp;" - "&amp;DOLLAR(WSP[[#This Row],[United States]],2)&amp;" USD"</f>
        <v>359 - $125.64 USD</v>
      </c>
    </row>
    <row r="362" spans="1:73" x14ac:dyDescent="0.25">
      <c r="A362">
        <v>360</v>
      </c>
      <c r="B362">
        <v>125.99</v>
      </c>
      <c r="C362">
        <v>9576</v>
      </c>
      <c r="D362">
        <v>804.3</v>
      </c>
      <c r="E362">
        <v>165.42</v>
      </c>
      <c r="F362">
        <v>104.99</v>
      </c>
      <c r="G362">
        <v>11060</v>
      </c>
      <c r="H362">
        <v>104.13</v>
      </c>
      <c r="I362">
        <v>225.89</v>
      </c>
      <c r="J362">
        <v>157.5</v>
      </c>
      <c r="K362">
        <v>125.99</v>
      </c>
      <c r="L362">
        <v>69930</v>
      </c>
      <c r="M362">
        <v>495.16</v>
      </c>
      <c r="N362">
        <v>195930</v>
      </c>
      <c r="O362">
        <v>63000</v>
      </c>
      <c r="P362">
        <v>604.79999999999995</v>
      </c>
      <c r="Q362">
        <v>106.77</v>
      </c>
      <c r="R362">
        <v>2082.0700000000002</v>
      </c>
      <c r="S362">
        <v>585.20000000000005</v>
      </c>
      <c r="T362">
        <v>801.5</v>
      </c>
      <c r="U362">
        <v>104.99</v>
      </c>
      <c r="V362">
        <v>101.61</v>
      </c>
      <c r="W362">
        <v>104.99</v>
      </c>
      <c r="X362">
        <v>105.88</v>
      </c>
      <c r="Y362">
        <v>102.43</v>
      </c>
      <c r="Z362">
        <v>1392.3</v>
      </c>
      <c r="AA362">
        <v>19837.009999999998</v>
      </c>
      <c r="AB362">
        <v>16379</v>
      </c>
      <c r="AC362">
        <v>3570</v>
      </c>
      <c r="AD362">
        <v>1239000</v>
      </c>
      <c r="AE362">
        <v>102.43</v>
      </c>
      <c r="AF362">
        <v>609</v>
      </c>
      <c r="AG362">
        <v>103.27</v>
      </c>
      <c r="AH362">
        <v>12600</v>
      </c>
      <c r="AI362">
        <v>18829.3</v>
      </c>
      <c r="AJ362">
        <v>113209</v>
      </c>
      <c r="AK362">
        <v>104.13</v>
      </c>
      <c r="AL362">
        <v>141.94</v>
      </c>
      <c r="AM362">
        <v>104.13</v>
      </c>
      <c r="AN362">
        <v>107.69</v>
      </c>
      <c r="AO362">
        <v>385</v>
      </c>
      <c r="AP362">
        <v>106.77</v>
      </c>
      <c r="AQ362">
        <v>37624.300000000003</v>
      </c>
      <c r="AR362">
        <v>1728.3</v>
      </c>
      <c r="AS362">
        <v>104.13</v>
      </c>
      <c r="AT362">
        <v>139.97</v>
      </c>
      <c r="AU362">
        <v>671.44</v>
      </c>
      <c r="AV362">
        <v>11899.3</v>
      </c>
      <c r="AW362">
        <v>340.2</v>
      </c>
      <c r="AX362">
        <v>5179.3</v>
      </c>
      <c r="AY362">
        <v>261.77999999999997</v>
      </c>
      <c r="AZ362">
        <v>102.43</v>
      </c>
      <c r="BA362">
        <v>455</v>
      </c>
      <c r="BB362">
        <v>364.68</v>
      </c>
      <c r="BC362">
        <v>5109.3</v>
      </c>
      <c r="BD362">
        <v>258.3</v>
      </c>
      <c r="BE362">
        <v>124.23</v>
      </c>
      <c r="BF362">
        <v>104.99</v>
      </c>
      <c r="BG362">
        <v>103.27</v>
      </c>
      <c r="BH362">
        <v>839.3</v>
      </c>
      <c r="BI362">
        <v>104.13</v>
      </c>
      <c r="BJ362">
        <v>1063.44</v>
      </c>
      <c r="BK362">
        <v>141.94</v>
      </c>
      <c r="BL362">
        <v>4980</v>
      </c>
      <c r="BM362">
        <v>3849.3</v>
      </c>
      <c r="BN362">
        <v>806.4</v>
      </c>
      <c r="BO362">
        <v>395.5</v>
      </c>
      <c r="BP362">
        <v>1053.5</v>
      </c>
      <c r="BQ362">
        <v>125.99</v>
      </c>
      <c r="BR362">
        <v>61.24</v>
      </c>
      <c r="BS362">
        <v>2624909</v>
      </c>
      <c r="BT362">
        <v>27111.7</v>
      </c>
      <c r="BU362" s="9" t="str">
        <f>WSP[[#This Row],[Tier]]&amp;" - "&amp;DOLLAR(WSP[[#This Row],[United States]],2)&amp;" USD"</f>
        <v>360 - $125.99 USD</v>
      </c>
    </row>
    <row r="363" spans="1:73" x14ac:dyDescent="0.25">
      <c r="A363">
        <v>361</v>
      </c>
      <c r="B363">
        <v>126.34</v>
      </c>
      <c r="C363">
        <v>9602.6</v>
      </c>
      <c r="D363">
        <v>806.05</v>
      </c>
      <c r="E363">
        <v>165.9</v>
      </c>
      <c r="F363">
        <v>105.29</v>
      </c>
      <c r="G363">
        <v>11091.5</v>
      </c>
      <c r="H363">
        <v>104.42</v>
      </c>
      <c r="I363">
        <v>226.52</v>
      </c>
      <c r="J363">
        <v>157.94</v>
      </c>
      <c r="K363">
        <v>126.34</v>
      </c>
      <c r="L363">
        <v>70105</v>
      </c>
      <c r="M363">
        <v>496.54</v>
      </c>
      <c r="N363">
        <v>196280</v>
      </c>
      <c r="O363">
        <v>63175</v>
      </c>
      <c r="P363">
        <v>606.48</v>
      </c>
      <c r="Q363">
        <v>107.07</v>
      </c>
      <c r="R363">
        <v>2087.85</v>
      </c>
      <c r="S363">
        <v>586.6</v>
      </c>
      <c r="T363">
        <v>803.78</v>
      </c>
      <c r="U363">
        <v>105.29</v>
      </c>
      <c r="V363">
        <v>101.89</v>
      </c>
      <c r="W363">
        <v>105.29</v>
      </c>
      <c r="X363">
        <v>106.17</v>
      </c>
      <c r="Y363">
        <v>102.72</v>
      </c>
      <c r="Z363">
        <v>1396.85</v>
      </c>
      <c r="AA363">
        <v>19892.13</v>
      </c>
      <c r="AB363">
        <v>16425</v>
      </c>
      <c r="AC363">
        <v>3577</v>
      </c>
      <c r="AD363">
        <v>1242500</v>
      </c>
      <c r="AE363">
        <v>102.72</v>
      </c>
      <c r="AF363">
        <v>610.75</v>
      </c>
      <c r="AG363">
        <v>103.56</v>
      </c>
      <c r="AH363">
        <v>12656</v>
      </c>
      <c r="AI363">
        <v>18881.8</v>
      </c>
      <c r="AJ363">
        <v>113527</v>
      </c>
      <c r="AK363">
        <v>104.42</v>
      </c>
      <c r="AL363">
        <v>142.27000000000001</v>
      </c>
      <c r="AM363">
        <v>104.42</v>
      </c>
      <c r="AN363">
        <v>107.99</v>
      </c>
      <c r="AO363">
        <v>386</v>
      </c>
      <c r="AP363">
        <v>107.07</v>
      </c>
      <c r="AQ363">
        <v>37729.300000000003</v>
      </c>
      <c r="AR363">
        <v>1733.2</v>
      </c>
      <c r="AS363">
        <v>104.42</v>
      </c>
      <c r="AT363">
        <v>140.32</v>
      </c>
      <c r="AU363">
        <v>672.84</v>
      </c>
      <c r="AV363">
        <v>11932.55</v>
      </c>
      <c r="AW363">
        <v>341.15</v>
      </c>
      <c r="AX363">
        <v>5193.3</v>
      </c>
      <c r="AY363">
        <v>262.35000000000002</v>
      </c>
      <c r="AZ363">
        <v>102.72</v>
      </c>
      <c r="BA363">
        <v>456.26</v>
      </c>
      <c r="BB363">
        <v>365.69</v>
      </c>
      <c r="BC363">
        <v>5123.3</v>
      </c>
      <c r="BD363">
        <v>258.64999999999998</v>
      </c>
      <c r="BE363">
        <v>124.56</v>
      </c>
      <c r="BF363">
        <v>105.29</v>
      </c>
      <c r="BG363">
        <v>103.56</v>
      </c>
      <c r="BH363">
        <v>841.05</v>
      </c>
      <c r="BI363">
        <v>104.42</v>
      </c>
      <c r="BJ363">
        <v>1066.24</v>
      </c>
      <c r="BK363">
        <v>142.27000000000001</v>
      </c>
      <c r="BL363">
        <v>4995</v>
      </c>
      <c r="BM363">
        <v>3859.8</v>
      </c>
      <c r="BN363">
        <v>808.64</v>
      </c>
      <c r="BO363">
        <v>396.73</v>
      </c>
      <c r="BP363">
        <v>1056.48</v>
      </c>
      <c r="BQ363">
        <v>126.34</v>
      </c>
      <c r="BR363">
        <v>61.39</v>
      </c>
      <c r="BS363">
        <v>2632201</v>
      </c>
      <c r="BT363">
        <v>27187.02</v>
      </c>
      <c r="BU363" s="9" t="str">
        <f>WSP[[#This Row],[Tier]]&amp;" - "&amp;DOLLAR(WSP[[#This Row],[United States]],2)&amp;" USD"</f>
        <v>361 - $126.34 USD</v>
      </c>
    </row>
    <row r="364" spans="1:73" x14ac:dyDescent="0.25">
      <c r="A364">
        <v>362</v>
      </c>
      <c r="B364">
        <v>126.69</v>
      </c>
      <c r="C364">
        <v>9629.2000000000007</v>
      </c>
      <c r="D364">
        <v>807.8</v>
      </c>
      <c r="E364">
        <v>166.38</v>
      </c>
      <c r="F364">
        <v>105.58</v>
      </c>
      <c r="G364">
        <v>11123</v>
      </c>
      <c r="H364">
        <v>104.7</v>
      </c>
      <c r="I364">
        <v>227.15</v>
      </c>
      <c r="J364">
        <v>158.38</v>
      </c>
      <c r="K364">
        <v>126.69</v>
      </c>
      <c r="L364">
        <v>70280</v>
      </c>
      <c r="M364">
        <v>497.92</v>
      </c>
      <c r="N364">
        <v>196630</v>
      </c>
      <c r="O364">
        <v>63350</v>
      </c>
      <c r="P364">
        <v>608.16</v>
      </c>
      <c r="Q364">
        <v>107.37</v>
      </c>
      <c r="R364">
        <v>2093.64</v>
      </c>
      <c r="S364">
        <v>588</v>
      </c>
      <c r="T364">
        <v>806.05</v>
      </c>
      <c r="U364">
        <v>105.58</v>
      </c>
      <c r="V364">
        <v>102.17</v>
      </c>
      <c r="W364">
        <v>105.58</v>
      </c>
      <c r="X364">
        <v>106.46</v>
      </c>
      <c r="Y364">
        <v>103</v>
      </c>
      <c r="Z364">
        <v>1401.4</v>
      </c>
      <c r="AA364">
        <v>19947.240000000002</v>
      </c>
      <c r="AB364">
        <v>16470</v>
      </c>
      <c r="AC364">
        <v>3584</v>
      </c>
      <c r="AD364">
        <v>1246000</v>
      </c>
      <c r="AE364">
        <v>103</v>
      </c>
      <c r="AF364">
        <v>612.5</v>
      </c>
      <c r="AG364">
        <v>103.85</v>
      </c>
      <c r="AH364">
        <v>12670</v>
      </c>
      <c r="AI364">
        <v>18934.3</v>
      </c>
      <c r="AJ364">
        <v>113845</v>
      </c>
      <c r="AK364">
        <v>104.7</v>
      </c>
      <c r="AL364">
        <v>142.59</v>
      </c>
      <c r="AM364">
        <v>104.7</v>
      </c>
      <c r="AN364">
        <v>108.28</v>
      </c>
      <c r="AO364">
        <v>387</v>
      </c>
      <c r="AP364">
        <v>107.37</v>
      </c>
      <c r="AQ364">
        <v>37834.300000000003</v>
      </c>
      <c r="AR364">
        <v>1738.1</v>
      </c>
      <c r="AS364">
        <v>104.7</v>
      </c>
      <c r="AT364">
        <v>140.66999999999999</v>
      </c>
      <c r="AU364">
        <v>674.24</v>
      </c>
      <c r="AV364">
        <v>11965.8</v>
      </c>
      <c r="AW364">
        <v>342.09</v>
      </c>
      <c r="AX364">
        <v>5207.3</v>
      </c>
      <c r="AY364">
        <v>262.92</v>
      </c>
      <c r="AZ364">
        <v>103</v>
      </c>
      <c r="BA364">
        <v>457.52</v>
      </c>
      <c r="BB364">
        <v>366.71</v>
      </c>
      <c r="BC364">
        <v>5137.3</v>
      </c>
      <c r="BD364">
        <v>259</v>
      </c>
      <c r="BE364">
        <v>124.89</v>
      </c>
      <c r="BF364">
        <v>105.58</v>
      </c>
      <c r="BG364">
        <v>103.85</v>
      </c>
      <c r="BH364">
        <v>842.8</v>
      </c>
      <c r="BI364">
        <v>104.7</v>
      </c>
      <c r="BJ364">
        <v>1069.04</v>
      </c>
      <c r="BK364">
        <v>142.59</v>
      </c>
      <c r="BL364">
        <v>5011</v>
      </c>
      <c r="BM364">
        <v>3870.3</v>
      </c>
      <c r="BN364">
        <v>810.88</v>
      </c>
      <c r="BO364">
        <v>397.95</v>
      </c>
      <c r="BP364">
        <v>1059.45</v>
      </c>
      <c r="BQ364">
        <v>126.69</v>
      </c>
      <c r="BR364">
        <v>61.54</v>
      </c>
      <c r="BS364">
        <v>2639493</v>
      </c>
      <c r="BT364">
        <v>27262.34</v>
      </c>
      <c r="BU364" s="9" t="str">
        <f>WSP[[#This Row],[Tier]]&amp;" - "&amp;DOLLAR(WSP[[#This Row],[United States]],2)&amp;" USD"</f>
        <v>362 - $126.69 USD</v>
      </c>
    </row>
    <row r="365" spans="1:73" x14ac:dyDescent="0.25">
      <c r="A365">
        <v>363</v>
      </c>
      <c r="B365">
        <v>127.04</v>
      </c>
      <c r="C365">
        <v>9655.7999999999993</v>
      </c>
      <c r="D365">
        <v>809.55</v>
      </c>
      <c r="E365">
        <v>166.85</v>
      </c>
      <c r="F365">
        <v>105.87</v>
      </c>
      <c r="G365">
        <v>11154.5</v>
      </c>
      <c r="H365">
        <v>104.99</v>
      </c>
      <c r="I365">
        <v>227.78</v>
      </c>
      <c r="J365">
        <v>158.81</v>
      </c>
      <c r="K365">
        <v>127.04</v>
      </c>
      <c r="L365">
        <v>70455</v>
      </c>
      <c r="M365">
        <v>499.29</v>
      </c>
      <c r="N365">
        <v>196980</v>
      </c>
      <c r="O365">
        <v>63525</v>
      </c>
      <c r="P365">
        <v>609.84</v>
      </c>
      <c r="Q365">
        <v>107.66</v>
      </c>
      <c r="R365">
        <v>2099.42</v>
      </c>
      <c r="S365">
        <v>589.4</v>
      </c>
      <c r="T365">
        <v>808.33</v>
      </c>
      <c r="U365">
        <v>105.87</v>
      </c>
      <c r="V365">
        <v>102.45</v>
      </c>
      <c r="W365">
        <v>105.87</v>
      </c>
      <c r="X365">
        <v>106.76</v>
      </c>
      <c r="Y365">
        <v>103.29</v>
      </c>
      <c r="Z365">
        <v>1405.95</v>
      </c>
      <c r="AA365">
        <v>20002.36</v>
      </c>
      <c r="AB365">
        <v>16516</v>
      </c>
      <c r="AC365">
        <v>3591</v>
      </c>
      <c r="AD365">
        <v>1249500</v>
      </c>
      <c r="AE365">
        <v>103.29</v>
      </c>
      <c r="AF365">
        <v>614.25</v>
      </c>
      <c r="AG365">
        <v>104.13</v>
      </c>
      <c r="AH365">
        <v>12726</v>
      </c>
      <c r="AI365">
        <v>18986.8</v>
      </c>
      <c r="AJ365">
        <v>114164</v>
      </c>
      <c r="AK365">
        <v>104.99</v>
      </c>
      <c r="AL365">
        <v>142.91999999999999</v>
      </c>
      <c r="AM365">
        <v>104.99</v>
      </c>
      <c r="AN365">
        <v>108.58</v>
      </c>
      <c r="AO365">
        <v>388</v>
      </c>
      <c r="AP365">
        <v>107.66</v>
      </c>
      <c r="AQ365">
        <v>37939.300000000003</v>
      </c>
      <c r="AR365">
        <v>1743</v>
      </c>
      <c r="AS365">
        <v>104.99</v>
      </c>
      <c r="AT365">
        <v>141.02000000000001</v>
      </c>
      <c r="AU365">
        <v>675.64</v>
      </c>
      <c r="AV365">
        <v>11999.05</v>
      </c>
      <c r="AW365">
        <v>343.04</v>
      </c>
      <c r="AX365">
        <v>5221.3</v>
      </c>
      <c r="AY365">
        <v>263.49</v>
      </c>
      <c r="AZ365">
        <v>103.29</v>
      </c>
      <c r="BA365">
        <v>458.78</v>
      </c>
      <c r="BB365">
        <v>367.73</v>
      </c>
      <c r="BC365">
        <v>5151.3</v>
      </c>
      <c r="BD365">
        <v>259.35000000000002</v>
      </c>
      <c r="BE365">
        <v>125.21</v>
      </c>
      <c r="BF365">
        <v>105.87</v>
      </c>
      <c r="BG365">
        <v>104.13</v>
      </c>
      <c r="BH365">
        <v>844.55</v>
      </c>
      <c r="BI365">
        <v>104.99</v>
      </c>
      <c r="BJ365">
        <v>1071.8399999999999</v>
      </c>
      <c r="BK365">
        <v>142.91999999999999</v>
      </c>
      <c r="BL365">
        <v>5026</v>
      </c>
      <c r="BM365">
        <v>3880.8</v>
      </c>
      <c r="BN365">
        <v>813.12</v>
      </c>
      <c r="BO365">
        <v>399.18</v>
      </c>
      <c r="BP365">
        <v>1062.43</v>
      </c>
      <c r="BQ365">
        <v>127.04</v>
      </c>
      <c r="BR365">
        <v>61.68</v>
      </c>
      <c r="BS365">
        <v>2646785</v>
      </c>
      <c r="BT365">
        <v>27337.66</v>
      </c>
      <c r="BU365" s="9" t="str">
        <f>WSP[[#This Row],[Tier]]&amp;" - "&amp;DOLLAR(WSP[[#This Row],[United States]],2)&amp;" USD"</f>
        <v>363 - $127.04 USD</v>
      </c>
    </row>
    <row r="366" spans="1:73" x14ac:dyDescent="0.25">
      <c r="A366">
        <v>364</v>
      </c>
      <c r="B366">
        <v>127.39</v>
      </c>
      <c r="C366">
        <v>9682.4</v>
      </c>
      <c r="D366">
        <v>811.3</v>
      </c>
      <c r="E366">
        <v>167.33</v>
      </c>
      <c r="F366">
        <v>106.16</v>
      </c>
      <c r="G366">
        <v>11186</v>
      </c>
      <c r="H366">
        <v>105.28</v>
      </c>
      <c r="I366">
        <v>228.4</v>
      </c>
      <c r="J366">
        <v>159.25</v>
      </c>
      <c r="K366">
        <v>127.39</v>
      </c>
      <c r="L366">
        <v>70630</v>
      </c>
      <c r="M366">
        <v>500.67</v>
      </c>
      <c r="N366">
        <v>197330</v>
      </c>
      <c r="O366">
        <v>63700</v>
      </c>
      <c r="P366">
        <v>611.52</v>
      </c>
      <c r="Q366">
        <v>107.96</v>
      </c>
      <c r="R366">
        <v>2105.21</v>
      </c>
      <c r="S366">
        <v>590.79999999999995</v>
      </c>
      <c r="T366">
        <v>810.6</v>
      </c>
      <c r="U366">
        <v>106.16</v>
      </c>
      <c r="V366">
        <v>102.74</v>
      </c>
      <c r="W366">
        <v>106.16</v>
      </c>
      <c r="X366">
        <v>107.05</v>
      </c>
      <c r="Y366">
        <v>103.57</v>
      </c>
      <c r="Z366">
        <v>1410.5</v>
      </c>
      <c r="AA366">
        <v>20057.48</v>
      </c>
      <c r="AB366">
        <v>16561</v>
      </c>
      <c r="AC366">
        <v>3598</v>
      </c>
      <c r="AD366">
        <v>1253000</v>
      </c>
      <c r="AE366">
        <v>103.57</v>
      </c>
      <c r="AF366">
        <v>616</v>
      </c>
      <c r="AG366">
        <v>104.42</v>
      </c>
      <c r="AH366">
        <v>12740</v>
      </c>
      <c r="AI366">
        <v>19039.3</v>
      </c>
      <c r="AJ366">
        <v>114482</v>
      </c>
      <c r="AK366">
        <v>105.28</v>
      </c>
      <c r="AL366">
        <v>143.24</v>
      </c>
      <c r="AM366">
        <v>105.28</v>
      </c>
      <c r="AN366">
        <v>108.88</v>
      </c>
      <c r="AO366">
        <v>389</v>
      </c>
      <c r="AP366">
        <v>107.96</v>
      </c>
      <c r="AQ366">
        <v>38044.300000000003</v>
      </c>
      <c r="AR366">
        <v>1747.9</v>
      </c>
      <c r="AS366">
        <v>105.28</v>
      </c>
      <c r="AT366">
        <v>141.37</v>
      </c>
      <c r="AU366">
        <v>677.04</v>
      </c>
      <c r="AV366">
        <v>12032.3</v>
      </c>
      <c r="AW366">
        <v>343.98</v>
      </c>
      <c r="AX366">
        <v>5235.3</v>
      </c>
      <c r="AY366">
        <v>264.06</v>
      </c>
      <c r="AZ366">
        <v>103.57</v>
      </c>
      <c r="BA366">
        <v>460.04</v>
      </c>
      <c r="BB366">
        <v>368.74</v>
      </c>
      <c r="BC366">
        <v>5165.3</v>
      </c>
      <c r="BD366">
        <v>259.7</v>
      </c>
      <c r="BE366">
        <v>125.54</v>
      </c>
      <c r="BF366">
        <v>106.16</v>
      </c>
      <c r="BG366">
        <v>104.42</v>
      </c>
      <c r="BH366">
        <v>846.3</v>
      </c>
      <c r="BI366">
        <v>105.28</v>
      </c>
      <c r="BJ366">
        <v>1074.6400000000001</v>
      </c>
      <c r="BK366">
        <v>143.24</v>
      </c>
      <c r="BL366">
        <v>5041</v>
      </c>
      <c r="BM366">
        <v>3891.3</v>
      </c>
      <c r="BN366">
        <v>815.36</v>
      </c>
      <c r="BO366">
        <v>400.4</v>
      </c>
      <c r="BP366">
        <v>1065.4000000000001</v>
      </c>
      <c r="BQ366">
        <v>127.39</v>
      </c>
      <c r="BR366">
        <v>61.83</v>
      </c>
      <c r="BS366">
        <v>2654077</v>
      </c>
      <c r="BT366">
        <v>27412.98</v>
      </c>
      <c r="BU366" s="9" t="str">
        <f>WSP[[#This Row],[Tier]]&amp;" - "&amp;DOLLAR(WSP[[#This Row],[United States]],2)&amp;" USD"</f>
        <v>364 - $127.39 USD</v>
      </c>
    </row>
    <row r="367" spans="1:73" x14ac:dyDescent="0.25">
      <c r="A367">
        <v>365</v>
      </c>
      <c r="B367">
        <v>127.74</v>
      </c>
      <c r="C367">
        <v>9709</v>
      </c>
      <c r="D367">
        <v>813.05</v>
      </c>
      <c r="E367">
        <v>167.81</v>
      </c>
      <c r="F367">
        <v>106.45</v>
      </c>
      <c r="G367">
        <v>11217.5</v>
      </c>
      <c r="H367">
        <v>105.57</v>
      </c>
      <c r="I367">
        <v>229.03</v>
      </c>
      <c r="J367">
        <v>159.69</v>
      </c>
      <c r="K367">
        <v>127.74</v>
      </c>
      <c r="L367">
        <v>70805</v>
      </c>
      <c r="M367">
        <v>502.05</v>
      </c>
      <c r="N367">
        <v>197680</v>
      </c>
      <c r="O367">
        <v>63875</v>
      </c>
      <c r="P367">
        <v>613.20000000000005</v>
      </c>
      <c r="Q367">
        <v>108.26</v>
      </c>
      <c r="R367">
        <v>2110.9899999999998</v>
      </c>
      <c r="S367">
        <v>592.20000000000005</v>
      </c>
      <c r="T367">
        <v>812.88</v>
      </c>
      <c r="U367">
        <v>106.45</v>
      </c>
      <c r="V367">
        <v>103.02</v>
      </c>
      <c r="W367">
        <v>106.45</v>
      </c>
      <c r="X367">
        <v>107.35</v>
      </c>
      <c r="Y367">
        <v>103.86</v>
      </c>
      <c r="Z367">
        <v>1415.05</v>
      </c>
      <c r="AA367">
        <v>20112.599999999999</v>
      </c>
      <c r="AB367">
        <v>16607</v>
      </c>
      <c r="AC367">
        <v>3605</v>
      </c>
      <c r="AD367">
        <v>1256500</v>
      </c>
      <c r="AE367">
        <v>103.86</v>
      </c>
      <c r="AF367">
        <v>617.75</v>
      </c>
      <c r="AG367">
        <v>104.71</v>
      </c>
      <c r="AH367">
        <v>12796</v>
      </c>
      <c r="AI367">
        <v>19091.8</v>
      </c>
      <c r="AJ367">
        <v>114800</v>
      </c>
      <c r="AK367">
        <v>105.57</v>
      </c>
      <c r="AL367">
        <v>143.56</v>
      </c>
      <c r="AM367">
        <v>105.57</v>
      </c>
      <c r="AN367">
        <v>109.18</v>
      </c>
      <c r="AO367">
        <v>390</v>
      </c>
      <c r="AP367">
        <v>108.26</v>
      </c>
      <c r="AQ367">
        <v>38149.300000000003</v>
      </c>
      <c r="AR367">
        <v>1752.8</v>
      </c>
      <c r="AS367">
        <v>105.57</v>
      </c>
      <c r="AT367">
        <v>141.72</v>
      </c>
      <c r="AU367">
        <v>678.44</v>
      </c>
      <c r="AV367">
        <v>12065.55</v>
      </c>
      <c r="AW367">
        <v>344.93</v>
      </c>
      <c r="AX367">
        <v>5249.3</v>
      </c>
      <c r="AY367">
        <v>264.63</v>
      </c>
      <c r="AZ367">
        <v>103.86</v>
      </c>
      <c r="BA367">
        <v>461.3</v>
      </c>
      <c r="BB367">
        <v>369.76</v>
      </c>
      <c r="BC367">
        <v>5179.3</v>
      </c>
      <c r="BD367">
        <v>260.05</v>
      </c>
      <c r="BE367">
        <v>125.87</v>
      </c>
      <c r="BF367">
        <v>106.45</v>
      </c>
      <c r="BG367">
        <v>104.71</v>
      </c>
      <c r="BH367">
        <v>848.05</v>
      </c>
      <c r="BI367">
        <v>105.57</v>
      </c>
      <c r="BJ367">
        <v>1077.44</v>
      </c>
      <c r="BK367">
        <v>143.56</v>
      </c>
      <c r="BL367">
        <v>5057</v>
      </c>
      <c r="BM367">
        <v>3901.8</v>
      </c>
      <c r="BN367">
        <v>817.6</v>
      </c>
      <c r="BO367">
        <v>401.63</v>
      </c>
      <c r="BP367">
        <v>1068.3800000000001</v>
      </c>
      <c r="BQ367">
        <v>127.74</v>
      </c>
      <c r="BR367">
        <v>61.97</v>
      </c>
      <c r="BS367">
        <v>2661369</v>
      </c>
      <c r="BT367">
        <v>27488.3</v>
      </c>
      <c r="BU367" s="9" t="str">
        <f>WSP[[#This Row],[Tier]]&amp;" - "&amp;DOLLAR(WSP[[#This Row],[United States]],2)&amp;" USD"</f>
        <v>365 - $127.74 USD</v>
      </c>
    </row>
    <row r="368" spans="1:73" x14ac:dyDescent="0.25">
      <c r="A368">
        <v>366</v>
      </c>
      <c r="B368">
        <v>128.09</v>
      </c>
      <c r="C368">
        <v>9735.6</v>
      </c>
      <c r="D368">
        <v>814.8</v>
      </c>
      <c r="E368">
        <v>168.29</v>
      </c>
      <c r="F368">
        <v>106.74</v>
      </c>
      <c r="G368">
        <v>11249</v>
      </c>
      <c r="H368">
        <v>105.86</v>
      </c>
      <c r="I368">
        <v>229.66</v>
      </c>
      <c r="J368">
        <v>160.13</v>
      </c>
      <c r="K368">
        <v>128.09</v>
      </c>
      <c r="L368">
        <v>70980</v>
      </c>
      <c r="M368">
        <v>503.42</v>
      </c>
      <c r="N368">
        <v>198030</v>
      </c>
      <c r="O368">
        <v>64050</v>
      </c>
      <c r="P368">
        <v>614.88</v>
      </c>
      <c r="Q368">
        <v>108.55</v>
      </c>
      <c r="R368">
        <v>2116.7800000000002</v>
      </c>
      <c r="S368">
        <v>593.6</v>
      </c>
      <c r="T368">
        <v>815.15</v>
      </c>
      <c r="U368">
        <v>106.74</v>
      </c>
      <c r="V368">
        <v>103.3</v>
      </c>
      <c r="W368">
        <v>106.74</v>
      </c>
      <c r="X368">
        <v>107.64</v>
      </c>
      <c r="Y368">
        <v>104.14</v>
      </c>
      <c r="Z368">
        <v>1419.6</v>
      </c>
      <c r="AA368">
        <v>20167.72</v>
      </c>
      <c r="AB368">
        <v>16652</v>
      </c>
      <c r="AC368">
        <v>3612</v>
      </c>
      <c r="AD368">
        <v>1260000</v>
      </c>
      <c r="AE368">
        <v>104.14</v>
      </c>
      <c r="AF368">
        <v>619.5</v>
      </c>
      <c r="AG368">
        <v>104.99</v>
      </c>
      <c r="AH368">
        <v>12810</v>
      </c>
      <c r="AI368">
        <v>19144.3</v>
      </c>
      <c r="AJ368">
        <v>115118</v>
      </c>
      <c r="AK368">
        <v>105.86</v>
      </c>
      <c r="AL368">
        <v>143.88999999999999</v>
      </c>
      <c r="AM368">
        <v>105.86</v>
      </c>
      <c r="AN368">
        <v>109.48</v>
      </c>
      <c r="AO368">
        <v>391</v>
      </c>
      <c r="AP368">
        <v>108.55</v>
      </c>
      <c r="AQ368">
        <v>38254.300000000003</v>
      </c>
      <c r="AR368">
        <v>1757.7</v>
      </c>
      <c r="AS368">
        <v>105.86</v>
      </c>
      <c r="AT368">
        <v>142.07</v>
      </c>
      <c r="AU368">
        <v>679.84</v>
      </c>
      <c r="AV368">
        <v>12098.8</v>
      </c>
      <c r="AW368">
        <v>345.87</v>
      </c>
      <c r="AX368">
        <v>5263.3</v>
      </c>
      <c r="AY368">
        <v>265.2</v>
      </c>
      <c r="AZ368">
        <v>104.14</v>
      </c>
      <c r="BA368">
        <v>462.56</v>
      </c>
      <c r="BB368">
        <v>370.77</v>
      </c>
      <c r="BC368">
        <v>5193.3</v>
      </c>
      <c r="BD368">
        <v>260.39999999999998</v>
      </c>
      <c r="BE368">
        <v>126.2</v>
      </c>
      <c r="BF368">
        <v>106.74</v>
      </c>
      <c r="BG368">
        <v>104.99</v>
      </c>
      <c r="BH368">
        <v>849.8</v>
      </c>
      <c r="BI368">
        <v>105.86</v>
      </c>
      <c r="BJ368">
        <v>1080.24</v>
      </c>
      <c r="BK368">
        <v>143.88999999999999</v>
      </c>
      <c r="BL368">
        <v>5072</v>
      </c>
      <c r="BM368">
        <v>3912.3</v>
      </c>
      <c r="BN368">
        <v>819.84</v>
      </c>
      <c r="BO368">
        <v>402.85</v>
      </c>
      <c r="BP368">
        <v>1071.3499999999999</v>
      </c>
      <c r="BQ368">
        <v>128.09</v>
      </c>
      <c r="BR368">
        <v>62.12</v>
      </c>
      <c r="BS368">
        <v>2668660</v>
      </c>
      <c r="BT368">
        <v>27563.62</v>
      </c>
      <c r="BU368" s="9" t="str">
        <f>WSP[[#This Row],[Tier]]&amp;" - "&amp;DOLLAR(WSP[[#This Row],[United States]],2)&amp;" USD"</f>
        <v>366 - $128.09 USD</v>
      </c>
    </row>
    <row r="369" spans="1:73" x14ac:dyDescent="0.25">
      <c r="A369">
        <v>367</v>
      </c>
      <c r="B369">
        <v>128.44</v>
      </c>
      <c r="C369">
        <v>9762.2000000000007</v>
      </c>
      <c r="D369">
        <v>816.55</v>
      </c>
      <c r="E369">
        <v>168.76</v>
      </c>
      <c r="F369">
        <v>107.04</v>
      </c>
      <c r="G369">
        <v>11280.5</v>
      </c>
      <c r="H369">
        <v>106.15</v>
      </c>
      <c r="I369">
        <v>230.29</v>
      </c>
      <c r="J369">
        <v>160.56</v>
      </c>
      <c r="K369">
        <v>128.44</v>
      </c>
      <c r="L369">
        <v>71155</v>
      </c>
      <c r="M369">
        <v>504.8</v>
      </c>
      <c r="N369">
        <v>198380</v>
      </c>
      <c r="O369">
        <v>64225</v>
      </c>
      <c r="P369">
        <v>616.55999999999995</v>
      </c>
      <c r="Q369">
        <v>108.85</v>
      </c>
      <c r="R369">
        <v>2122.56</v>
      </c>
      <c r="S369">
        <v>595</v>
      </c>
      <c r="T369">
        <v>817.43</v>
      </c>
      <c r="U369">
        <v>107.04</v>
      </c>
      <c r="V369">
        <v>103.58</v>
      </c>
      <c r="W369">
        <v>107.04</v>
      </c>
      <c r="X369">
        <v>107.94</v>
      </c>
      <c r="Y369">
        <v>104.43</v>
      </c>
      <c r="Z369">
        <v>1424.15</v>
      </c>
      <c r="AA369">
        <v>20222.830000000002</v>
      </c>
      <c r="AB369">
        <v>16698</v>
      </c>
      <c r="AC369">
        <v>3619</v>
      </c>
      <c r="AD369">
        <v>1263500</v>
      </c>
      <c r="AE369">
        <v>104.43</v>
      </c>
      <c r="AF369">
        <v>621.25</v>
      </c>
      <c r="AG369">
        <v>105.28</v>
      </c>
      <c r="AH369">
        <v>12866</v>
      </c>
      <c r="AI369">
        <v>19196.8</v>
      </c>
      <c r="AJ369">
        <v>115436</v>
      </c>
      <c r="AK369">
        <v>106.15</v>
      </c>
      <c r="AL369">
        <v>144.21</v>
      </c>
      <c r="AM369">
        <v>106.15</v>
      </c>
      <c r="AN369">
        <v>109.78</v>
      </c>
      <c r="AO369">
        <v>392</v>
      </c>
      <c r="AP369">
        <v>108.85</v>
      </c>
      <c r="AQ369">
        <v>38359.300000000003</v>
      </c>
      <c r="AR369">
        <v>1762.6</v>
      </c>
      <c r="AS369">
        <v>106.15</v>
      </c>
      <c r="AT369">
        <v>142.41999999999999</v>
      </c>
      <c r="AU369">
        <v>681.24</v>
      </c>
      <c r="AV369">
        <v>12132.05</v>
      </c>
      <c r="AW369">
        <v>346.82</v>
      </c>
      <c r="AX369">
        <v>5277.3</v>
      </c>
      <c r="AY369">
        <v>265.77</v>
      </c>
      <c r="AZ369">
        <v>104.43</v>
      </c>
      <c r="BA369">
        <v>463.82</v>
      </c>
      <c r="BB369">
        <v>371.79</v>
      </c>
      <c r="BC369">
        <v>5207.3</v>
      </c>
      <c r="BD369">
        <v>260.75</v>
      </c>
      <c r="BE369">
        <v>126.52</v>
      </c>
      <c r="BF369">
        <v>107.04</v>
      </c>
      <c r="BG369">
        <v>105.28</v>
      </c>
      <c r="BH369">
        <v>851.55</v>
      </c>
      <c r="BI369">
        <v>106.15</v>
      </c>
      <c r="BJ369">
        <v>1083.04</v>
      </c>
      <c r="BK369">
        <v>144.21</v>
      </c>
      <c r="BL369">
        <v>5087</v>
      </c>
      <c r="BM369">
        <v>3922.8</v>
      </c>
      <c r="BN369">
        <v>822.08</v>
      </c>
      <c r="BO369">
        <v>404.08</v>
      </c>
      <c r="BP369">
        <v>1074.33</v>
      </c>
      <c r="BQ369">
        <v>128.44</v>
      </c>
      <c r="BR369">
        <v>62.27</v>
      </c>
      <c r="BS369">
        <v>2675952</v>
      </c>
      <c r="BT369">
        <v>27638.94</v>
      </c>
      <c r="BU369" s="9" t="str">
        <f>WSP[[#This Row],[Tier]]&amp;" - "&amp;DOLLAR(WSP[[#This Row],[United States]],2)&amp;" USD"</f>
        <v>367 - $128.44 USD</v>
      </c>
    </row>
    <row r="370" spans="1:73" x14ac:dyDescent="0.25">
      <c r="A370">
        <v>368</v>
      </c>
      <c r="B370">
        <v>128.79</v>
      </c>
      <c r="C370">
        <v>9788.7999999999993</v>
      </c>
      <c r="D370">
        <v>818.3</v>
      </c>
      <c r="E370">
        <v>169.24</v>
      </c>
      <c r="F370">
        <v>107.33</v>
      </c>
      <c r="G370">
        <v>11312</v>
      </c>
      <c r="H370">
        <v>106.44</v>
      </c>
      <c r="I370">
        <v>230.92</v>
      </c>
      <c r="J370">
        <v>161</v>
      </c>
      <c r="K370">
        <v>128.79</v>
      </c>
      <c r="L370">
        <v>71330</v>
      </c>
      <c r="M370">
        <v>506.18</v>
      </c>
      <c r="N370">
        <v>198730</v>
      </c>
      <c r="O370">
        <v>64400</v>
      </c>
      <c r="P370">
        <v>618.24</v>
      </c>
      <c r="Q370">
        <v>109.15</v>
      </c>
      <c r="R370">
        <v>2128.35</v>
      </c>
      <c r="S370">
        <v>596.4</v>
      </c>
      <c r="T370">
        <v>819.7</v>
      </c>
      <c r="U370">
        <v>107.33</v>
      </c>
      <c r="V370">
        <v>103.87</v>
      </c>
      <c r="W370">
        <v>107.33</v>
      </c>
      <c r="X370">
        <v>108.23</v>
      </c>
      <c r="Y370">
        <v>104.71</v>
      </c>
      <c r="Z370">
        <v>1428.7</v>
      </c>
      <c r="AA370">
        <v>20277.95</v>
      </c>
      <c r="AB370">
        <v>16743</v>
      </c>
      <c r="AC370">
        <v>3626</v>
      </c>
      <c r="AD370">
        <v>1267000</v>
      </c>
      <c r="AE370">
        <v>104.71</v>
      </c>
      <c r="AF370">
        <v>623</v>
      </c>
      <c r="AG370">
        <v>105.57</v>
      </c>
      <c r="AH370">
        <v>12880</v>
      </c>
      <c r="AI370">
        <v>19249.3</v>
      </c>
      <c r="AJ370">
        <v>115755</v>
      </c>
      <c r="AK370">
        <v>106.44</v>
      </c>
      <c r="AL370">
        <v>144.54</v>
      </c>
      <c r="AM370">
        <v>106.44</v>
      </c>
      <c r="AN370">
        <v>110.08</v>
      </c>
      <c r="AO370">
        <v>393</v>
      </c>
      <c r="AP370">
        <v>109.15</v>
      </c>
      <c r="AQ370">
        <v>38464.300000000003</v>
      </c>
      <c r="AR370">
        <v>1767.5</v>
      </c>
      <c r="AS370">
        <v>106.44</v>
      </c>
      <c r="AT370">
        <v>142.77000000000001</v>
      </c>
      <c r="AU370">
        <v>682.64</v>
      </c>
      <c r="AV370">
        <v>12165.3</v>
      </c>
      <c r="AW370">
        <v>347.76</v>
      </c>
      <c r="AX370">
        <v>5291.3</v>
      </c>
      <c r="AY370">
        <v>266.33999999999997</v>
      </c>
      <c r="AZ370">
        <v>104.71</v>
      </c>
      <c r="BA370">
        <v>465.08</v>
      </c>
      <c r="BB370">
        <v>372.81</v>
      </c>
      <c r="BC370">
        <v>5221.3</v>
      </c>
      <c r="BD370">
        <v>261.10000000000002</v>
      </c>
      <c r="BE370">
        <v>126.85</v>
      </c>
      <c r="BF370">
        <v>107.33</v>
      </c>
      <c r="BG370">
        <v>105.57</v>
      </c>
      <c r="BH370">
        <v>853.3</v>
      </c>
      <c r="BI370">
        <v>106.44</v>
      </c>
      <c r="BJ370">
        <v>1085.8399999999999</v>
      </c>
      <c r="BK370">
        <v>144.54</v>
      </c>
      <c r="BL370">
        <v>5103</v>
      </c>
      <c r="BM370">
        <v>3933.3</v>
      </c>
      <c r="BN370">
        <v>824.32</v>
      </c>
      <c r="BO370">
        <v>405.3</v>
      </c>
      <c r="BP370">
        <v>1077.3</v>
      </c>
      <c r="BQ370">
        <v>128.79</v>
      </c>
      <c r="BR370">
        <v>62.41</v>
      </c>
      <c r="BS370">
        <v>2683244</v>
      </c>
      <c r="BT370">
        <v>27714.26</v>
      </c>
      <c r="BU370" s="9" t="str">
        <f>WSP[[#This Row],[Tier]]&amp;" - "&amp;DOLLAR(WSP[[#This Row],[United States]],2)&amp;" USD"</f>
        <v>368 - $128.79 USD</v>
      </c>
    </row>
    <row r="371" spans="1:73" x14ac:dyDescent="0.25">
      <c r="A371">
        <v>369</v>
      </c>
      <c r="B371">
        <v>129.13999999999999</v>
      </c>
      <c r="C371">
        <v>9815.4</v>
      </c>
      <c r="D371">
        <v>820.05</v>
      </c>
      <c r="E371">
        <v>169.72</v>
      </c>
      <c r="F371">
        <v>107.62</v>
      </c>
      <c r="G371">
        <v>11343.5</v>
      </c>
      <c r="H371">
        <v>106.73</v>
      </c>
      <c r="I371">
        <v>231.55</v>
      </c>
      <c r="J371">
        <v>161.44</v>
      </c>
      <c r="K371">
        <v>129.13999999999999</v>
      </c>
      <c r="L371">
        <v>71505</v>
      </c>
      <c r="M371">
        <v>507.56</v>
      </c>
      <c r="N371">
        <v>199080</v>
      </c>
      <c r="O371">
        <v>64575</v>
      </c>
      <c r="P371">
        <v>619.91999999999996</v>
      </c>
      <c r="Q371">
        <v>109.44</v>
      </c>
      <c r="R371">
        <v>2134.13</v>
      </c>
      <c r="S371">
        <v>597.79999999999995</v>
      </c>
      <c r="T371">
        <v>821.98</v>
      </c>
      <c r="U371">
        <v>107.62</v>
      </c>
      <c r="V371">
        <v>104.15</v>
      </c>
      <c r="W371">
        <v>107.62</v>
      </c>
      <c r="X371">
        <v>108.52</v>
      </c>
      <c r="Y371">
        <v>104.99</v>
      </c>
      <c r="Z371">
        <v>1433.25</v>
      </c>
      <c r="AA371">
        <v>20333.07</v>
      </c>
      <c r="AB371">
        <v>16789</v>
      </c>
      <c r="AC371">
        <v>3633</v>
      </c>
      <c r="AD371">
        <v>1270500</v>
      </c>
      <c r="AE371">
        <v>104.99</v>
      </c>
      <c r="AF371">
        <v>624.75</v>
      </c>
      <c r="AG371">
        <v>105.85</v>
      </c>
      <c r="AH371">
        <v>12936</v>
      </c>
      <c r="AI371">
        <v>19301.8</v>
      </c>
      <c r="AJ371">
        <v>116073</v>
      </c>
      <c r="AK371">
        <v>106.73</v>
      </c>
      <c r="AL371">
        <v>144.86000000000001</v>
      </c>
      <c r="AM371">
        <v>106.73</v>
      </c>
      <c r="AN371">
        <v>110.38</v>
      </c>
      <c r="AO371">
        <v>394</v>
      </c>
      <c r="AP371">
        <v>109.44</v>
      </c>
      <c r="AQ371">
        <v>38569.300000000003</v>
      </c>
      <c r="AR371">
        <v>1772.4</v>
      </c>
      <c r="AS371">
        <v>106.73</v>
      </c>
      <c r="AT371">
        <v>143.12</v>
      </c>
      <c r="AU371">
        <v>684.04</v>
      </c>
      <c r="AV371">
        <v>12198.55</v>
      </c>
      <c r="AW371">
        <v>348.71</v>
      </c>
      <c r="AX371">
        <v>5305.3</v>
      </c>
      <c r="AY371">
        <v>266.89999999999998</v>
      </c>
      <c r="AZ371">
        <v>104.99</v>
      </c>
      <c r="BA371">
        <v>466.34</v>
      </c>
      <c r="BB371">
        <v>373.82</v>
      </c>
      <c r="BC371">
        <v>5235.3</v>
      </c>
      <c r="BD371">
        <v>261.45</v>
      </c>
      <c r="BE371">
        <v>127.18</v>
      </c>
      <c r="BF371">
        <v>107.62</v>
      </c>
      <c r="BG371">
        <v>105.85</v>
      </c>
      <c r="BH371">
        <v>855.05</v>
      </c>
      <c r="BI371">
        <v>106.73</v>
      </c>
      <c r="BJ371">
        <v>1088.6400000000001</v>
      </c>
      <c r="BK371">
        <v>144.86000000000001</v>
      </c>
      <c r="BL371">
        <v>5118</v>
      </c>
      <c r="BM371">
        <v>3943.8</v>
      </c>
      <c r="BN371">
        <v>826.56</v>
      </c>
      <c r="BO371">
        <v>406.53</v>
      </c>
      <c r="BP371">
        <v>1080.28</v>
      </c>
      <c r="BQ371">
        <v>129.13999999999999</v>
      </c>
      <c r="BR371">
        <v>62.56</v>
      </c>
      <c r="BS371">
        <v>2690536</v>
      </c>
      <c r="BT371">
        <v>27789.58</v>
      </c>
      <c r="BU371" s="9" t="str">
        <f>WSP[[#This Row],[Tier]]&amp;" - "&amp;DOLLAR(WSP[[#This Row],[United States]],2)&amp;" USD"</f>
        <v>369 - $129.14 USD</v>
      </c>
    </row>
    <row r="372" spans="1:73" x14ac:dyDescent="0.25">
      <c r="A372">
        <v>370</v>
      </c>
      <c r="B372">
        <v>129.49</v>
      </c>
      <c r="C372">
        <v>9842</v>
      </c>
      <c r="D372">
        <v>821.8</v>
      </c>
      <c r="E372">
        <v>170.2</v>
      </c>
      <c r="F372">
        <v>107.91</v>
      </c>
      <c r="G372">
        <v>11375</v>
      </c>
      <c r="H372">
        <v>107.02</v>
      </c>
      <c r="I372">
        <v>232.18</v>
      </c>
      <c r="J372">
        <v>161.88</v>
      </c>
      <c r="K372">
        <v>129.49</v>
      </c>
      <c r="L372">
        <v>71680</v>
      </c>
      <c r="M372">
        <v>508.93</v>
      </c>
      <c r="N372">
        <v>199430</v>
      </c>
      <c r="O372">
        <v>64750</v>
      </c>
      <c r="P372">
        <v>621.6</v>
      </c>
      <c r="Q372">
        <v>109.74</v>
      </c>
      <c r="R372">
        <v>2139.92</v>
      </c>
      <c r="S372">
        <v>599.20000000000005</v>
      </c>
      <c r="T372">
        <v>824.25</v>
      </c>
      <c r="U372">
        <v>107.91</v>
      </c>
      <c r="V372">
        <v>104.43</v>
      </c>
      <c r="W372">
        <v>107.91</v>
      </c>
      <c r="X372">
        <v>108.82</v>
      </c>
      <c r="Y372">
        <v>105.28</v>
      </c>
      <c r="Z372">
        <v>1437.8</v>
      </c>
      <c r="AA372">
        <v>20388.189999999999</v>
      </c>
      <c r="AB372">
        <v>16834</v>
      </c>
      <c r="AC372">
        <v>3640</v>
      </c>
      <c r="AD372">
        <v>1274000</v>
      </c>
      <c r="AE372">
        <v>105.28</v>
      </c>
      <c r="AF372">
        <v>626.5</v>
      </c>
      <c r="AG372">
        <v>106.14</v>
      </c>
      <c r="AH372">
        <v>12950</v>
      </c>
      <c r="AI372">
        <v>19354.3</v>
      </c>
      <c r="AJ372">
        <v>116391</v>
      </c>
      <c r="AK372">
        <v>107.02</v>
      </c>
      <c r="AL372">
        <v>145.19</v>
      </c>
      <c r="AM372">
        <v>107.02</v>
      </c>
      <c r="AN372">
        <v>110.68</v>
      </c>
      <c r="AO372">
        <v>396</v>
      </c>
      <c r="AP372">
        <v>109.74</v>
      </c>
      <c r="AQ372">
        <v>38674.300000000003</v>
      </c>
      <c r="AR372">
        <v>1777.3</v>
      </c>
      <c r="AS372">
        <v>107.02</v>
      </c>
      <c r="AT372">
        <v>143.47</v>
      </c>
      <c r="AU372">
        <v>685.44</v>
      </c>
      <c r="AV372">
        <v>12231.8</v>
      </c>
      <c r="AW372">
        <v>349.65</v>
      </c>
      <c r="AX372">
        <v>5319.3</v>
      </c>
      <c r="AY372">
        <v>267.47000000000003</v>
      </c>
      <c r="AZ372">
        <v>105.28</v>
      </c>
      <c r="BA372">
        <v>467.6</v>
      </c>
      <c r="BB372">
        <v>374.84</v>
      </c>
      <c r="BC372">
        <v>5249.3</v>
      </c>
      <c r="BD372">
        <v>261.8</v>
      </c>
      <c r="BE372">
        <v>127.5</v>
      </c>
      <c r="BF372">
        <v>107.91</v>
      </c>
      <c r="BG372">
        <v>106.14</v>
      </c>
      <c r="BH372">
        <v>856.8</v>
      </c>
      <c r="BI372">
        <v>107.02</v>
      </c>
      <c r="BJ372">
        <v>1091.44</v>
      </c>
      <c r="BK372">
        <v>145.19</v>
      </c>
      <c r="BL372">
        <v>5133</v>
      </c>
      <c r="BM372">
        <v>3954.3</v>
      </c>
      <c r="BN372">
        <v>828.8</v>
      </c>
      <c r="BO372">
        <v>407.75</v>
      </c>
      <c r="BP372">
        <v>1083.25</v>
      </c>
      <c r="BQ372">
        <v>129.49</v>
      </c>
      <c r="BR372">
        <v>62.7</v>
      </c>
      <c r="BS372">
        <v>2697828</v>
      </c>
      <c r="BT372">
        <v>27864.9</v>
      </c>
      <c r="BU372" s="9" t="str">
        <f>WSP[[#This Row],[Tier]]&amp;" - "&amp;DOLLAR(WSP[[#This Row],[United States]],2)&amp;" USD"</f>
        <v>370 - $129.49 USD</v>
      </c>
    </row>
    <row r="373" spans="1:73" x14ac:dyDescent="0.25">
      <c r="A373">
        <v>371</v>
      </c>
      <c r="B373">
        <v>129.84</v>
      </c>
      <c r="C373">
        <v>9868.6</v>
      </c>
      <c r="D373">
        <v>823.55</v>
      </c>
      <c r="E373">
        <v>170.67</v>
      </c>
      <c r="F373">
        <v>108.2</v>
      </c>
      <c r="G373">
        <v>11406.5</v>
      </c>
      <c r="H373">
        <v>107.31</v>
      </c>
      <c r="I373">
        <v>232.81</v>
      </c>
      <c r="J373">
        <v>162.31</v>
      </c>
      <c r="K373">
        <v>129.84</v>
      </c>
      <c r="L373">
        <v>71855</v>
      </c>
      <c r="M373">
        <v>510.31</v>
      </c>
      <c r="N373">
        <v>199780</v>
      </c>
      <c r="O373">
        <v>64925</v>
      </c>
      <c r="P373">
        <v>623.28</v>
      </c>
      <c r="Q373">
        <v>110.04</v>
      </c>
      <c r="R373">
        <v>2145.6999999999998</v>
      </c>
      <c r="S373">
        <v>600.6</v>
      </c>
      <c r="T373">
        <v>826.53</v>
      </c>
      <c r="U373">
        <v>108.2</v>
      </c>
      <c r="V373">
        <v>104.71</v>
      </c>
      <c r="W373">
        <v>108.2</v>
      </c>
      <c r="X373">
        <v>109.11</v>
      </c>
      <c r="Y373">
        <v>105.56</v>
      </c>
      <c r="Z373">
        <v>1442.35</v>
      </c>
      <c r="AA373">
        <v>20443.310000000001</v>
      </c>
      <c r="AB373">
        <v>16880</v>
      </c>
      <c r="AC373">
        <v>3647</v>
      </c>
      <c r="AD373">
        <v>1277500</v>
      </c>
      <c r="AE373">
        <v>105.56</v>
      </c>
      <c r="AF373">
        <v>628.25</v>
      </c>
      <c r="AG373">
        <v>106.43</v>
      </c>
      <c r="AH373">
        <v>13006</v>
      </c>
      <c r="AI373">
        <v>19406.8</v>
      </c>
      <c r="AJ373">
        <v>116709</v>
      </c>
      <c r="AK373">
        <v>107.31</v>
      </c>
      <c r="AL373">
        <v>145.51</v>
      </c>
      <c r="AM373">
        <v>107.31</v>
      </c>
      <c r="AN373">
        <v>110.98</v>
      </c>
      <c r="AO373">
        <v>397</v>
      </c>
      <c r="AP373">
        <v>110.04</v>
      </c>
      <c r="AQ373">
        <v>38779.300000000003</v>
      </c>
      <c r="AR373">
        <v>1782.2</v>
      </c>
      <c r="AS373">
        <v>107.31</v>
      </c>
      <c r="AT373">
        <v>143.82</v>
      </c>
      <c r="AU373">
        <v>686.84</v>
      </c>
      <c r="AV373">
        <v>12265.05</v>
      </c>
      <c r="AW373">
        <v>350.6</v>
      </c>
      <c r="AX373">
        <v>5333.3</v>
      </c>
      <c r="AY373">
        <v>268.04000000000002</v>
      </c>
      <c r="AZ373">
        <v>105.56</v>
      </c>
      <c r="BA373">
        <v>468.86</v>
      </c>
      <c r="BB373">
        <v>375.85</v>
      </c>
      <c r="BC373">
        <v>5263.3</v>
      </c>
      <c r="BD373">
        <v>262.14999999999998</v>
      </c>
      <c r="BE373">
        <v>127.83</v>
      </c>
      <c r="BF373">
        <v>108.2</v>
      </c>
      <c r="BG373">
        <v>106.43</v>
      </c>
      <c r="BH373">
        <v>858.55</v>
      </c>
      <c r="BI373">
        <v>107.31</v>
      </c>
      <c r="BJ373">
        <v>1094.24</v>
      </c>
      <c r="BK373">
        <v>145.51</v>
      </c>
      <c r="BL373">
        <v>5149</v>
      </c>
      <c r="BM373">
        <v>3964.8</v>
      </c>
      <c r="BN373">
        <v>831.04</v>
      </c>
      <c r="BO373">
        <v>408.98</v>
      </c>
      <c r="BP373">
        <v>1086.23</v>
      </c>
      <c r="BQ373">
        <v>129.84</v>
      </c>
      <c r="BR373">
        <v>62.85</v>
      </c>
      <c r="BS373">
        <v>2705120</v>
      </c>
      <c r="BT373">
        <v>27940.22</v>
      </c>
      <c r="BU373" s="9" t="str">
        <f>WSP[[#This Row],[Tier]]&amp;" - "&amp;DOLLAR(WSP[[#This Row],[United States]],2)&amp;" USD"</f>
        <v>371 - $129.84 USD</v>
      </c>
    </row>
    <row r="374" spans="1:73" x14ac:dyDescent="0.25">
      <c r="A374">
        <v>372</v>
      </c>
      <c r="B374">
        <v>130.19</v>
      </c>
      <c r="C374">
        <v>9895.2000000000007</v>
      </c>
      <c r="D374">
        <v>825.3</v>
      </c>
      <c r="E374">
        <v>171.15</v>
      </c>
      <c r="F374">
        <v>108.49</v>
      </c>
      <c r="G374">
        <v>11438</v>
      </c>
      <c r="H374">
        <v>107.6</v>
      </c>
      <c r="I374">
        <v>233.44</v>
      </c>
      <c r="J374">
        <v>162.75</v>
      </c>
      <c r="K374">
        <v>130.19</v>
      </c>
      <c r="L374">
        <v>72030</v>
      </c>
      <c r="M374">
        <v>511.69</v>
      </c>
      <c r="N374">
        <v>200130</v>
      </c>
      <c r="O374">
        <v>65100</v>
      </c>
      <c r="P374">
        <v>624.96</v>
      </c>
      <c r="Q374">
        <v>110.33</v>
      </c>
      <c r="R374">
        <v>2151.4899999999998</v>
      </c>
      <c r="S374">
        <v>602</v>
      </c>
      <c r="T374">
        <v>828.8</v>
      </c>
      <c r="U374">
        <v>108.49</v>
      </c>
      <c r="V374">
        <v>104.99</v>
      </c>
      <c r="W374">
        <v>108.49</v>
      </c>
      <c r="X374">
        <v>109.41</v>
      </c>
      <c r="Y374">
        <v>105.85</v>
      </c>
      <c r="Z374">
        <v>1446.9</v>
      </c>
      <c r="AA374">
        <v>20498.43</v>
      </c>
      <c r="AB374">
        <v>16925</v>
      </c>
      <c r="AC374">
        <v>3654</v>
      </c>
      <c r="AD374">
        <v>1281000</v>
      </c>
      <c r="AE374">
        <v>105.85</v>
      </c>
      <c r="AF374">
        <v>630</v>
      </c>
      <c r="AG374">
        <v>106.72</v>
      </c>
      <c r="AH374">
        <v>13020</v>
      </c>
      <c r="AI374">
        <v>19459.3</v>
      </c>
      <c r="AJ374">
        <v>117027</v>
      </c>
      <c r="AK374">
        <v>107.6</v>
      </c>
      <c r="AL374">
        <v>145.83000000000001</v>
      </c>
      <c r="AM374">
        <v>107.6</v>
      </c>
      <c r="AN374">
        <v>111.28</v>
      </c>
      <c r="AO374">
        <v>398</v>
      </c>
      <c r="AP374">
        <v>110.33</v>
      </c>
      <c r="AQ374">
        <v>38884.300000000003</v>
      </c>
      <c r="AR374">
        <v>1787.1</v>
      </c>
      <c r="AS374">
        <v>107.6</v>
      </c>
      <c r="AT374">
        <v>144.16999999999999</v>
      </c>
      <c r="AU374">
        <v>688.24</v>
      </c>
      <c r="AV374">
        <v>12298.3</v>
      </c>
      <c r="AW374">
        <v>351.54</v>
      </c>
      <c r="AX374">
        <v>5347.3</v>
      </c>
      <c r="AY374">
        <v>268.61</v>
      </c>
      <c r="AZ374">
        <v>105.85</v>
      </c>
      <c r="BA374">
        <v>470.12</v>
      </c>
      <c r="BB374">
        <v>376.87</v>
      </c>
      <c r="BC374">
        <v>5277.3</v>
      </c>
      <c r="BD374">
        <v>262.5</v>
      </c>
      <c r="BE374">
        <v>128.16</v>
      </c>
      <c r="BF374">
        <v>108.49</v>
      </c>
      <c r="BG374">
        <v>106.72</v>
      </c>
      <c r="BH374">
        <v>860.3</v>
      </c>
      <c r="BI374">
        <v>107.6</v>
      </c>
      <c r="BJ374">
        <v>1097.04</v>
      </c>
      <c r="BK374">
        <v>145.83000000000001</v>
      </c>
      <c r="BL374">
        <v>5164</v>
      </c>
      <c r="BM374">
        <v>3975.3</v>
      </c>
      <c r="BN374">
        <v>833.28</v>
      </c>
      <c r="BO374">
        <v>410.2</v>
      </c>
      <c r="BP374">
        <v>1089.2</v>
      </c>
      <c r="BQ374">
        <v>130.19</v>
      </c>
      <c r="BR374">
        <v>62.99</v>
      </c>
      <c r="BS374">
        <v>2712412</v>
      </c>
      <c r="BT374">
        <v>28015.54</v>
      </c>
      <c r="BU374" s="9" t="str">
        <f>WSP[[#This Row],[Tier]]&amp;" - "&amp;DOLLAR(WSP[[#This Row],[United States]],2)&amp;" USD"</f>
        <v>372 - $130.19 USD</v>
      </c>
    </row>
    <row r="375" spans="1:73" x14ac:dyDescent="0.25">
      <c r="A375">
        <v>373</v>
      </c>
      <c r="B375">
        <v>130.54</v>
      </c>
      <c r="C375">
        <v>9921.7999999999993</v>
      </c>
      <c r="D375">
        <v>827.05</v>
      </c>
      <c r="E375">
        <v>171.63</v>
      </c>
      <c r="F375">
        <v>108.79</v>
      </c>
      <c r="G375">
        <v>11469.5</v>
      </c>
      <c r="H375">
        <v>107.89</v>
      </c>
      <c r="I375">
        <v>234.07</v>
      </c>
      <c r="J375">
        <v>163.19</v>
      </c>
      <c r="K375">
        <v>130.54</v>
      </c>
      <c r="L375">
        <v>72205</v>
      </c>
      <c r="M375">
        <v>513.07000000000005</v>
      </c>
      <c r="N375">
        <v>200480</v>
      </c>
      <c r="O375">
        <v>65275</v>
      </c>
      <c r="P375">
        <v>626.64</v>
      </c>
      <c r="Q375">
        <v>110.63</v>
      </c>
      <c r="R375">
        <v>2157.27</v>
      </c>
      <c r="S375">
        <v>603.4</v>
      </c>
      <c r="T375">
        <v>831.08</v>
      </c>
      <c r="U375">
        <v>108.79</v>
      </c>
      <c r="V375">
        <v>105.28</v>
      </c>
      <c r="W375">
        <v>108.79</v>
      </c>
      <c r="X375">
        <v>109.7</v>
      </c>
      <c r="Y375">
        <v>106.13</v>
      </c>
      <c r="Z375">
        <v>1451.45</v>
      </c>
      <c r="AA375">
        <v>20553.54</v>
      </c>
      <c r="AB375">
        <v>16971</v>
      </c>
      <c r="AC375">
        <v>3661</v>
      </c>
      <c r="AD375">
        <v>1284500</v>
      </c>
      <c r="AE375">
        <v>106.13</v>
      </c>
      <c r="AF375">
        <v>631.75</v>
      </c>
      <c r="AG375">
        <v>107</v>
      </c>
      <c r="AH375">
        <v>13076</v>
      </c>
      <c r="AI375">
        <v>19511.8</v>
      </c>
      <c r="AJ375">
        <v>117345</v>
      </c>
      <c r="AK375">
        <v>107.89</v>
      </c>
      <c r="AL375">
        <v>146.16</v>
      </c>
      <c r="AM375">
        <v>107.89</v>
      </c>
      <c r="AN375">
        <v>111.58</v>
      </c>
      <c r="AO375">
        <v>399</v>
      </c>
      <c r="AP375">
        <v>110.63</v>
      </c>
      <c r="AQ375">
        <v>38989.300000000003</v>
      </c>
      <c r="AR375">
        <v>1792</v>
      </c>
      <c r="AS375">
        <v>107.89</v>
      </c>
      <c r="AT375">
        <v>144.52000000000001</v>
      </c>
      <c r="AU375">
        <v>689.64</v>
      </c>
      <c r="AV375">
        <v>12331.55</v>
      </c>
      <c r="AW375">
        <v>352.49</v>
      </c>
      <c r="AX375">
        <v>5361.3</v>
      </c>
      <c r="AY375">
        <v>269.18</v>
      </c>
      <c r="AZ375">
        <v>106.13</v>
      </c>
      <c r="BA375">
        <v>471.38</v>
      </c>
      <c r="BB375">
        <v>377.89</v>
      </c>
      <c r="BC375">
        <v>5291.3</v>
      </c>
      <c r="BD375">
        <v>262.85000000000002</v>
      </c>
      <c r="BE375">
        <v>128.49</v>
      </c>
      <c r="BF375">
        <v>108.79</v>
      </c>
      <c r="BG375">
        <v>107</v>
      </c>
      <c r="BH375">
        <v>862.05</v>
      </c>
      <c r="BI375">
        <v>107.89</v>
      </c>
      <c r="BJ375">
        <v>1099.8399999999999</v>
      </c>
      <c r="BK375">
        <v>146.16</v>
      </c>
      <c r="BL375">
        <v>5179</v>
      </c>
      <c r="BM375">
        <v>3985.8</v>
      </c>
      <c r="BN375">
        <v>835.52</v>
      </c>
      <c r="BO375">
        <v>411.43</v>
      </c>
      <c r="BP375">
        <v>1092.18</v>
      </c>
      <c r="BQ375">
        <v>130.54</v>
      </c>
      <c r="BR375">
        <v>63.14</v>
      </c>
      <c r="BS375">
        <v>2719704</v>
      </c>
      <c r="BT375">
        <v>28090.86</v>
      </c>
      <c r="BU375" s="9" t="str">
        <f>WSP[[#This Row],[Tier]]&amp;" - "&amp;DOLLAR(WSP[[#This Row],[United States]],2)&amp;" USD"</f>
        <v>373 - $130.54 USD</v>
      </c>
    </row>
    <row r="376" spans="1:73" x14ac:dyDescent="0.25">
      <c r="A376">
        <v>374</v>
      </c>
      <c r="B376">
        <v>130.88999999999999</v>
      </c>
      <c r="C376">
        <v>9948.4</v>
      </c>
      <c r="D376">
        <v>828.8</v>
      </c>
      <c r="E376">
        <v>172.1</v>
      </c>
      <c r="F376">
        <v>109.08</v>
      </c>
      <c r="G376">
        <v>11501</v>
      </c>
      <c r="H376">
        <v>108.18</v>
      </c>
      <c r="I376">
        <v>234.7</v>
      </c>
      <c r="J376">
        <v>163.63</v>
      </c>
      <c r="K376">
        <v>130.88999999999999</v>
      </c>
      <c r="L376">
        <v>72380</v>
      </c>
      <c r="M376">
        <v>514.44000000000005</v>
      </c>
      <c r="N376">
        <v>200830</v>
      </c>
      <c r="O376">
        <v>65450</v>
      </c>
      <c r="P376">
        <v>628.32000000000005</v>
      </c>
      <c r="Q376">
        <v>110.93</v>
      </c>
      <c r="R376">
        <v>2163.06</v>
      </c>
      <c r="S376">
        <v>604.79999999999995</v>
      </c>
      <c r="T376">
        <v>833.35</v>
      </c>
      <c r="U376">
        <v>109.08</v>
      </c>
      <c r="V376">
        <v>105.56</v>
      </c>
      <c r="W376">
        <v>109.08</v>
      </c>
      <c r="X376">
        <v>109.99</v>
      </c>
      <c r="Y376">
        <v>106.42</v>
      </c>
      <c r="Z376">
        <v>1456</v>
      </c>
      <c r="AA376">
        <v>20608.66</v>
      </c>
      <c r="AB376">
        <v>17016</v>
      </c>
      <c r="AC376">
        <v>3668</v>
      </c>
      <c r="AD376">
        <v>1288000</v>
      </c>
      <c r="AE376">
        <v>106.42</v>
      </c>
      <c r="AF376">
        <v>633.5</v>
      </c>
      <c r="AG376">
        <v>107.29</v>
      </c>
      <c r="AH376">
        <v>13090</v>
      </c>
      <c r="AI376">
        <v>19564.3</v>
      </c>
      <c r="AJ376">
        <v>117664</v>
      </c>
      <c r="AK376">
        <v>108.18</v>
      </c>
      <c r="AL376">
        <v>146.47999999999999</v>
      </c>
      <c r="AM376">
        <v>108.18</v>
      </c>
      <c r="AN376">
        <v>111.87</v>
      </c>
      <c r="AO376">
        <v>400</v>
      </c>
      <c r="AP376">
        <v>110.93</v>
      </c>
      <c r="AQ376">
        <v>39094.300000000003</v>
      </c>
      <c r="AR376">
        <v>1796.9</v>
      </c>
      <c r="AS376">
        <v>108.18</v>
      </c>
      <c r="AT376">
        <v>144.87</v>
      </c>
      <c r="AU376">
        <v>691.04</v>
      </c>
      <c r="AV376">
        <v>12364.8</v>
      </c>
      <c r="AW376">
        <v>353.43</v>
      </c>
      <c r="AX376">
        <v>5375.3</v>
      </c>
      <c r="AY376">
        <v>269.75</v>
      </c>
      <c r="AZ376">
        <v>106.42</v>
      </c>
      <c r="BA376">
        <v>472.64</v>
      </c>
      <c r="BB376">
        <v>378.9</v>
      </c>
      <c r="BC376">
        <v>5305.3</v>
      </c>
      <c r="BD376">
        <v>263.2</v>
      </c>
      <c r="BE376">
        <v>128.81</v>
      </c>
      <c r="BF376">
        <v>109.08</v>
      </c>
      <c r="BG376">
        <v>107.29</v>
      </c>
      <c r="BH376">
        <v>863.8</v>
      </c>
      <c r="BI376">
        <v>108.18</v>
      </c>
      <c r="BJ376">
        <v>1102.6400000000001</v>
      </c>
      <c r="BK376">
        <v>146.47999999999999</v>
      </c>
      <c r="BL376">
        <v>5195</v>
      </c>
      <c r="BM376">
        <v>3996.3</v>
      </c>
      <c r="BN376">
        <v>837.76</v>
      </c>
      <c r="BO376">
        <v>412.65</v>
      </c>
      <c r="BP376">
        <v>1095.1500000000001</v>
      </c>
      <c r="BQ376">
        <v>130.88999999999999</v>
      </c>
      <c r="BR376">
        <v>63.29</v>
      </c>
      <c r="BS376">
        <v>2726996</v>
      </c>
      <c r="BT376">
        <v>28166.18</v>
      </c>
      <c r="BU376" s="9" t="str">
        <f>WSP[[#This Row],[Tier]]&amp;" - "&amp;DOLLAR(WSP[[#This Row],[United States]],2)&amp;" USD"</f>
        <v>374 - $130.89 USD</v>
      </c>
    </row>
    <row r="377" spans="1:73" x14ac:dyDescent="0.25">
      <c r="A377">
        <v>375</v>
      </c>
      <c r="B377">
        <v>131.24</v>
      </c>
      <c r="C377">
        <v>9975</v>
      </c>
      <c r="D377">
        <v>830.55</v>
      </c>
      <c r="E377">
        <v>172.58</v>
      </c>
      <c r="F377">
        <v>109.37</v>
      </c>
      <c r="G377">
        <v>11532.5</v>
      </c>
      <c r="H377">
        <v>108.47</v>
      </c>
      <c r="I377">
        <v>235.33</v>
      </c>
      <c r="J377">
        <v>164.06</v>
      </c>
      <c r="K377">
        <v>131.24</v>
      </c>
      <c r="L377">
        <v>72555</v>
      </c>
      <c r="M377">
        <v>515.82000000000005</v>
      </c>
      <c r="N377">
        <v>201180</v>
      </c>
      <c r="O377">
        <v>65625</v>
      </c>
      <c r="P377">
        <v>630</v>
      </c>
      <c r="Q377">
        <v>111.22</v>
      </c>
      <c r="R377">
        <v>2168.84</v>
      </c>
      <c r="S377">
        <v>606.20000000000005</v>
      </c>
      <c r="T377">
        <v>835.63</v>
      </c>
      <c r="U377">
        <v>109.37</v>
      </c>
      <c r="V377">
        <v>105.84</v>
      </c>
      <c r="W377">
        <v>109.37</v>
      </c>
      <c r="X377">
        <v>110.29</v>
      </c>
      <c r="Y377">
        <v>106.7</v>
      </c>
      <c r="Z377">
        <v>1460.55</v>
      </c>
      <c r="AA377">
        <v>20663.78</v>
      </c>
      <c r="AB377">
        <v>17062</v>
      </c>
      <c r="AC377">
        <v>3675</v>
      </c>
      <c r="AD377">
        <v>1291500</v>
      </c>
      <c r="AE377">
        <v>106.7</v>
      </c>
      <c r="AF377">
        <v>635.25</v>
      </c>
      <c r="AG377">
        <v>107.58</v>
      </c>
      <c r="AH377">
        <v>13146</v>
      </c>
      <c r="AI377">
        <v>19616.8</v>
      </c>
      <c r="AJ377">
        <v>117982</v>
      </c>
      <c r="AK377">
        <v>108.47</v>
      </c>
      <c r="AL377">
        <v>146.81</v>
      </c>
      <c r="AM377">
        <v>108.47</v>
      </c>
      <c r="AN377">
        <v>112.17</v>
      </c>
      <c r="AO377">
        <v>401</v>
      </c>
      <c r="AP377">
        <v>111.22</v>
      </c>
      <c r="AQ377">
        <v>39199.300000000003</v>
      </c>
      <c r="AR377">
        <v>1801.8</v>
      </c>
      <c r="AS377">
        <v>108.47</v>
      </c>
      <c r="AT377">
        <v>145.22</v>
      </c>
      <c r="AU377">
        <v>692.44</v>
      </c>
      <c r="AV377">
        <v>12398.05</v>
      </c>
      <c r="AW377">
        <v>354.38</v>
      </c>
      <c r="AX377">
        <v>5389.3</v>
      </c>
      <c r="AY377">
        <v>270.32</v>
      </c>
      <c r="AZ377">
        <v>106.7</v>
      </c>
      <c r="BA377">
        <v>473.9</v>
      </c>
      <c r="BB377">
        <v>379.92</v>
      </c>
      <c r="BC377">
        <v>5319.3</v>
      </c>
      <c r="BD377">
        <v>263.55</v>
      </c>
      <c r="BE377">
        <v>129.13999999999999</v>
      </c>
      <c r="BF377">
        <v>109.37</v>
      </c>
      <c r="BG377">
        <v>107.58</v>
      </c>
      <c r="BH377">
        <v>865.55</v>
      </c>
      <c r="BI377">
        <v>108.47</v>
      </c>
      <c r="BJ377">
        <v>1105.44</v>
      </c>
      <c r="BK377">
        <v>146.81</v>
      </c>
      <c r="BL377">
        <v>5210</v>
      </c>
      <c r="BM377">
        <v>4006.8</v>
      </c>
      <c r="BN377">
        <v>840</v>
      </c>
      <c r="BO377">
        <v>413.88</v>
      </c>
      <c r="BP377">
        <v>1098.1300000000001</v>
      </c>
      <c r="BQ377">
        <v>131.24</v>
      </c>
      <c r="BR377">
        <v>63.43</v>
      </c>
      <c r="BS377">
        <v>2734288</v>
      </c>
      <c r="BT377">
        <v>28241.5</v>
      </c>
      <c r="BU377" s="9" t="str">
        <f>WSP[[#This Row],[Tier]]&amp;" - "&amp;DOLLAR(WSP[[#This Row],[United States]],2)&amp;" USD"</f>
        <v>375 - $131.24 USD</v>
      </c>
    </row>
    <row r="378" spans="1:73" x14ac:dyDescent="0.25">
      <c r="A378">
        <v>376</v>
      </c>
      <c r="B378">
        <v>131.59</v>
      </c>
      <c r="C378">
        <v>10001.6</v>
      </c>
      <c r="D378">
        <v>832.3</v>
      </c>
      <c r="E378">
        <v>173.06</v>
      </c>
      <c r="F378">
        <v>109.66</v>
      </c>
      <c r="G378">
        <v>11564</v>
      </c>
      <c r="H378">
        <v>108.75</v>
      </c>
      <c r="I378">
        <v>235.96</v>
      </c>
      <c r="J378">
        <v>164.5</v>
      </c>
      <c r="K378">
        <v>131.59</v>
      </c>
      <c r="L378">
        <v>72730</v>
      </c>
      <c r="M378">
        <v>517.20000000000005</v>
      </c>
      <c r="N378">
        <v>201530</v>
      </c>
      <c r="O378">
        <v>65800</v>
      </c>
      <c r="P378">
        <v>631.67999999999995</v>
      </c>
      <c r="Q378">
        <v>111.52</v>
      </c>
      <c r="R378">
        <v>2174.63</v>
      </c>
      <c r="S378">
        <v>607.6</v>
      </c>
      <c r="T378">
        <v>837.9</v>
      </c>
      <c r="U378">
        <v>109.66</v>
      </c>
      <c r="V378">
        <v>106.12</v>
      </c>
      <c r="W378">
        <v>109.66</v>
      </c>
      <c r="X378">
        <v>110.58</v>
      </c>
      <c r="Y378">
        <v>106.99</v>
      </c>
      <c r="Z378">
        <v>1465.1</v>
      </c>
      <c r="AA378">
        <v>20718.900000000001</v>
      </c>
      <c r="AB378">
        <v>17107</v>
      </c>
      <c r="AC378">
        <v>3682</v>
      </c>
      <c r="AD378">
        <v>1295000</v>
      </c>
      <c r="AE378">
        <v>106.99</v>
      </c>
      <c r="AF378">
        <v>637</v>
      </c>
      <c r="AG378">
        <v>107.86</v>
      </c>
      <c r="AH378">
        <v>13160</v>
      </c>
      <c r="AI378">
        <v>19669.3</v>
      </c>
      <c r="AJ378">
        <v>118300</v>
      </c>
      <c r="AK378">
        <v>108.75</v>
      </c>
      <c r="AL378">
        <v>147.13</v>
      </c>
      <c r="AM378">
        <v>108.75</v>
      </c>
      <c r="AN378">
        <v>112.47</v>
      </c>
      <c r="AO378">
        <v>402</v>
      </c>
      <c r="AP378">
        <v>111.52</v>
      </c>
      <c r="AQ378">
        <v>39304.300000000003</v>
      </c>
      <c r="AR378">
        <v>1806.7</v>
      </c>
      <c r="AS378">
        <v>108.75</v>
      </c>
      <c r="AT378">
        <v>145.57</v>
      </c>
      <c r="AU378">
        <v>693.84</v>
      </c>
      <c r="AV378">
        <v>12431.3</v>
      </c>
      <c r="AW378">
        <v>355.32</v>
      </c>
      <c r="AX378">
        <v>5403.3</v>
      </c>
      <c r="AY378">
        <v>270.89</v>
      </c>
      <c r="AZ378">
        <v>106.99</v>
      </c>
      <c r="BA378">
        <v>475.16</v>
      </c>
      <c r="BB378">
        <v>380.94</v>
      </c>
      <c r="BC378">
        <v>5333.3</v>
      </c>
      <c r="BD378">
        <v>263.89999999999998</v>
      </c>
      <c r="BE378">
        <v>129.47</v>
      </c>
      <c r="BF378">
        <v>109.66</v>
      </c>
      <c r="BG378">
        <v>107.86</v>
      </c>
      <c r="BH378">
        <v>867.3</v>
      </c>
      <c r="BI378">
        <v>108.75</v>
      </c>
      <c r="BJ378">
        <v>1108.24</v>
      </c>
      <c r="BK378">
        <v>147.13</v>
      </c>
      <c r="BL378">
        <v>5225</v>
      </c>
      <c r="BM378">
        <v>4017.3</v>
      </c>
      <c r="BN378">
        <v>842.24</v>
      </c>
      <c r="BO378">
        <v>415.1</v>
      </c>
      <c r="BP378">
        <v>1101.0999999999999</v>
      </c>
      <c r="BQ378">
        <v>131.59</v>
      </c>
      <c r="BR378">
        <v>63.58</v>
      </c>
      <c r="BS378">
        <v>2741579</v>
      </c>
      <c r="BT378">
        <v>28316.82</v>
      </c>
      <c r="BU378" s="9" t="str">
        <f>WSP[[#This Row],[Tier]]&amp;" - "&amp;DOLLAR(WSP[[#This Row],[United States]],2)&amp;" USD"</f>
        <v>376 - $131.59 USD</v>
      </c>
    </row>
    <row r="379" spans="1:73" x14ac:dyDescent="0.25">
      <c r="A379">
        <v>377</v>
      </c>
      <c r="B379">
        <v>131.94</v>
      </c>
      <c r="C379">
        <v>10028.200000000001</v>
      </c>
      <c r="D379">
        <v>834.05</v>
      </c>
      <c r="E379">
        <v>173.54</v>
      </c>
      <c r="F379">
        <v>109.95</v>
      </c>
      <c r="G379">
        <v>11595.5</v>
      </c>
      <c r="H379">
        <v>109.04</v>
      </c>
      <c r="I379">
        <v>236.58</v>
      </c>
      <c r="J379">
        <v>164.94</v>
      </c>
      <c r="K379">
        <v>131.94</v>
      </c>
      <c r="L379">
        <v>72905</v>
      </c>
      <c r="M379">
        <v>518.58000000000004</v>
      </c>
      <c r="N379">
        <v>201880</v>
      </c>
      <c r="O379">
        <v>65975</v>
      </c>
      <c r="P379">
        <v>633.36</v>
      </c>
      <c r="Q379">
        <v>111.82</v>
      </c>
      <c r="R379">
        <v>2180.41</v>
      </c>
      <c r="S379">
        <v>609</v>
      </c>
      <c r="T379">
        <v>840.18</v>
      </c>
      <c r="U379">
        <v>109.95</v>
      </c>
      <c r="V379">
        <v>106.41</v>
      </c>
      <c r="W379">
        <v>109.95</v>
      </c>
      <c r="X379">
        <v>110.88</v>
      </c>
      <c r="Y379">
        <v>107.27</v>
      </c>
      <c r="Z379">
        <v>1469.65</v>
      </c>
      <c r="AA379">
        <v>20774.02</v>
      </c>
      <c r="AB379">
        <v>17153</v>
      </c>
      <c r="AC379">
        <v>3689</v>
      </c>
      <c r="AD379">
        <v>1298500</v>
      </c>
      <c r="AE379">
        <v>107.27</v>
      </c>
      <c r="AF379">
        <v>638.75</v>
      </c>
      <c r="AG379">
        <v>108.15</v>
      </c>
      <c r="AH379">
        <v>13216</v>
      </c>
      <c r="AI379">
        <v>19721.8</v>
      </c>
      <c r="AJ379">
        <v>118618</v>
      </c>
      <c r="AK379">
        <v>109.04</v>
      </c>
      <c r="AL379">
        <v>147.44999999999999</v>
      </c>
      <c r="AM379">
        <v>109.04</v>
      </c>
      <c r="AN379">
        <v>112.77</v>
      </c>
      <c r="AO379">
        <v>403</v>
      </c>
      <c r="AP379">
        <v>111.82</v>
      </c>
      <c r="AQ379">
        <v>39409.300000000003</v>
      </c>
      <c r="AR379">
        <v>1811.6</v>
      </c>
      <c r="AS379">
        <v>109.04</v>
      </c>
      <c r="AT379">
        <v>145.91999999999999</v>
      </c>
      <c r="AU379">
        <v>695.24</v>
      </c>
      <c r="AV379">
        <v>12464.55</v>
      </c>
      <c r="AW379">
        <v>356.27</v>
      </c>
      <c r="AX379">
        <v>5417.3</v>
      </c>
      <c r="AY379">
        <v>271.45999999999998</v>
      </c>
      <c r="AZ379">
        <v>107.27</v>
      </c>
      <c r="BA379">
        <v>476.42</v>
      </c>
      <c r="BB379">
        <v>381.95</v>
      </c>
      <c r="BC379">
        <v>5347.3</v>
      </c>
      <c r="BD379">
        <v>264.25</v>
      </c>
      <c r="BE379">
        <v>129.79</v>
      </c>
      <c r="BF379">
        <v>109.95</v>
      </c>
      <c r="BG379">
        <v>108.15</v>
      </c>
      <c r="BH379">
        <v>869.05</v>
      </c>
      <c r="BI379">
        <v>109.04</v>
      </c>
      <c r="BJ379">
        <v>1111.04</v>
      </c>
      <c r="BK379">
        <v>147.44999999999999</v>
      </c>
      <c r="BL379">
        <v>5241</v>
      </c>
      <c r="BM379">
        <v>4027.8</v>
      </c>
      <c r="BN379">
        <v>844.48</v>
      </c>
      <c r="BO379">
        <v>416.33</v>
      </c>
      <c r="BP379">
        <v>1104.08</v>
      </c>
      <c r="BQ379">
        <v>131.94</v>
      </c>
      <c r="BR379">
        <v>63.72</v>
      </c>
      <c r="BS379">
        <v>2748871</v>
      </c>
      <c r="BT379">
        <v>28392.14</v>
      </c>
      <c r="BU379" s="9" t="str">
        <f>WSP[[#This Row],[Tier]]&amp;" - "&amp;DOLLAR(WSP[[#This Row],[United States]],2)&amp;" USD"</f>
        <v>377 - $131.94 USD</v>
      </c>
    </row>
    <row r="380" spans="1:73" x14ac:dyDescent="0.25">
      <c r="A380">
        <v>378</v>
      </c>
      <c r="B380">
        <v>132.29</v>
      </c>
      <c r="C380">
        <v>10054.799999999999</v>
      </c>
      <c r="D380">
        <v>835.8</v>
      </c>
      <c r="E380">
        <v>174.01</v>
      </c>
      <c r="F380">
        <v>110.24</v>
      </c>
      <c r="G380">
        <v>11627</v>
      </c>
      <c r="H380">
        <v>109.33</v>
      </c>
      <c r="I380">
        <v>237.21</v>
      </c>
      <c r="J380">
        <v>165.38</v>
      </c>
      <c r="K380">
        <v>132.29</v>
      </c>
      <c r="L380">
        <v>73080</v>
      </c>
      <c r="M380">
        <v>519.95000000000005</v>
      </c>
      <c r="N380">
        <v>202230</v>
      </c>
      <c r="O380">
        <v>66150</v>
      </c>
      <c r="P380">
        <v>635.04</v>
      </c>
      <c r="Q380">
        <v>112.11</v>
      </c>
      <c r="R380">
        <v>2186.1999999999998</v>
      </c>
      <c r="S380">
        <v>610.4</v>
      </c>
      <c r="T380">
        <v>842.45</v>
      </c>
      <c r="U380">
        <v>110.24</v>
      </c>
      <c r="V380">
        <v>106.69</v>
      </c>
      <c r="W380">
        <v>110.24</v>
      </c>
      <c r="X380">
        <v>111.17</v>
      </c>
      <c r="Y380">
        <v>107.56</v>
      </c>
      <c r="Z380">
        <v>1474.2</v>
      </c>
      <c r="AA380">
        <v>20829.13</v>
      </c>
      <c r="AB380">
        <v>17198</v>
      </c>
      <c r="AC380">
        <v>3696</v>
      </c>
      <c r="AD380">
        <v>1302000</v>
      </c>
      <c r="AE380">
        <v>107.56</v>
      </c>
      <c r="AF380">
        <v>640.5</v>
      </c>
      <c r="AG380">
        <v>108.44</v>
      </c>
      <c r="AH380">
        <v>13230</v>
      </c>
      <c r="AI380">
        <v>19774.3</v>
      </c>
      <c r="AJ380">
        <v>118936</v>
      </c>
      <c r="AK380">
        <v>109.33</v>
      </c>
      <c r="AL380">
        <v>147.78</v>
      </c>
      <c r="AM380">
        <v>109.33</v>
      </c>
      <c r="AN380">
        <v>113.07</v>
      </c>
      <c r="AO380">
        <v>404</v>
      </c>
      <c r="AP380">
        <v>112.11</v>
      </c>
      <c r="AQ380">
        <v>39514.300000000003</v>
      </c>
      <c r="AR380">
        <v>1816.5</v>
      </c>
      <c r="AS380">
        <v>109.33</v>
      </c>
      <c r="AT380">
        <v>146.27000000000001</v>
      </c>
      <c r="AU380">
        <v>696.64</v>
      </c>
      <c r="AV380">
        <v>12497.8</v>
      </c>
      <c r="AW380">
        <v>357.21</v>
      </c>
      <c r="AX380">
        <v>5431.3</v>
      </c>
      <c r="AY380">
        <v>272.02999999999997</v>
      </c>
      <c r="AZ380">
        <v>107.56</v>
      </c>
      <c r="BA380">
        <v>477.68</v>
      </c>
      <c r="BB380">
        <v>382.97</v>
      </c>
      <c r="BC380">
        <v>5361.3</v>
      </c>
      <c r="BD380">
        <v>264.60000000000002</v>
      </c>
      <c r="BE380">
        <v>130.12</v>
      </c>
      <c r="BF380">
        <v>110.24</v>
      </c>
      <c r="BG380">
        <v>108.44</v>
      </c>
      <c r="BH380">
        <v>870.8</v>
      </c>
      <c r="BI380">
        <v>109.33</v>
      </c>
      <c r="BJ380">
        <v>1113.8399999999999</v>
      </c>
      <c r="BK380">
        <v>147.78</v>
      </c>
      <c r="BL380">
        <v>5256</v>
      </c>
      <c r="BM380">
        <v>4038.3</v>
      </c>
      <c r="BN380">
        <v>846.72</v>
      </c>
      <c r="BO380">
        <v>417.55</v>
      </c>
      <c r="BP380">
        <v>1107.05</v>
      </c>
      <c r="BQ380">
        <v>132.29</v>
      </c>
      <c r="BR380">
        <v>63.87</v>
      </c>
      <c r="BS380">
        <v>2756163</v>
      </c>
      <c r="BT380">
        <v>28467.46</v>
      </c>
      <c r="BU380" s="9" t="str">
        <f>WSP[[#This Row],[Tier]]&amp;" - "&amp;DOLLAR(WSP[[#This Row],[United States]],2)&amp;" USD"</f>
        <v>378 - $132.29 USD</v>
      </c>
    </row>
    <row r="381" spans="1:73" x14ac:dyDescent="0.25">
      <c r="A381">
        <v>379</v>
      </c>
      <c r="B381">
        <v>132.63999999999999</v>
      </c>
      <c r="C381">
        <v>10081.4</v>
      </c>
      <c r="D381">
        <v>837.55</v>
      </c>
      <c r="E381">
        <v>174.49</v>
      </c>
      <c r="F381">
        <v>110.54</v>
      </c>
      <c r="G381">
        <v>11658.5</v>
      </c>
      <c r="H381">
        <v>109.62</v>
      </c>
      <c r="I381">
        <v>237.84</v>
      </c>
      <c r="J381">
        <v>165.81</v>
      </c>
      <c r="K381">
        <v>132.63999999999999</v>
      </c>
      <c r="L381">
        <v>73255</v>
      </c>
      <c r="M381">
        <v>521.33000000000004</v>
      </c>
      <c r="N381">
        <v>202580</v>
      </c>
      <c r="O381">
        <v>66325</v>
      </c>
      <c r="P381">
        <v>636.72</v>
      </c>
      <c r="Q381">
        <v>112.41</v>
      </c>
      <c r="R381">
        <v>2191.98</v>
      </c>
      <c r="S381">
        <v>611.79999999999995</v>
      </c>
      <c r="T381">
        <v>844.73</v>
      </c>
      <c r="U381">
        <v>110.54</v>
      </c>
      <c r="V381">
        <v>106.97</v>
      </c>
      <c r="W381">
        <v>110.54</v>
      </c>
      <c r="X381">
        <v>111.46</v>
      </c>
      <c r="Y381">
        <v>107.84</v>
      </c>
      <c r="Z381">
        <v>1478.75</v>
      </c>
      <c r="AA381">
        <v>20884.25</v>
      </c>
      <c r="AB381">
        <v>17244</v>
      </c>
      <c r="AC381">
        <v>3703</v>
      </c>
      <c r="AD381">
        <v>1305500</v>
      </c>
      <c r="AE381">
        <v>107.84</v>
      </c>
      <c r="AF381">
        <v>642.25</v>
      </c>
      <c r="AG381">
        <v>108.72</v>
      </c>
      <c r="AH381">
        <v>13286</v>
      </c>
      <c r="AI381">
        <v>19826.8</v>
      </c>
      <c r="AJ381">
        <v>119255</v>
      </c>
      <c r="AK381">
        <v>109.62</v>
      </c>
      <c r="AL381">
        <v>148.1</v>
      </c>
      <c r="AM381">
        <v>109.62</v>
      </c>
      <c r="AN381">
        <v>113.37</v>
      </c>
      <c r="AO381">
        <v>405</v>
      </c>
      <c r="AP381">
        <v>112.41</v>
      </c>
      <c r="AQ381">
        <v>39619.300000000003</v>
      </c>
      <c r="AR381">
        <v>1821.4</v>
      </c>
      <c r="AS381">
        <v>109.62</v>
      </c>
      <c r="AT381">
        <v>146.62</v>
      </c>
      <c r="AU381">
        <v>698.04</v>
      </c>
      <c r="AV381">
        <v>12531.05</v>
      </c>
      <c r="AW381">
        <v>358.16</v>
      </c>
      <c r="AX381">
        <v>5445.3</v>
      </c>
      <c r="AY381">
        <v>272.60000000000002</v>
      </c>
      <c r="AZ381">
        <v>107.84</v>
      </c>
      <c r="BA381">
        <v>478.94</v>
      </c>
      <c r="BB381">
        <v>383.98</v>
      </c>
      <c r="BC381">
        <v>5375.3</v>
      </c>
      <c r="BD381">
        <v>264.95</v>
      </c>
      <c r="BE381">
        <v>130.44999999999999</v>
      </c>
      <c r="BF381">
        <v>110.54</v>
      </c>
      <c r="BG381">
        <v>108.72</v>
      </c>
      <c r="BH381">
        <v>872.55</v>
      </c>
      <c r="BI381">
        <v>109.62</v>
      </c>
      <c r="BJ381">
        <v>1116.6400000000001</v>
      </c>
      <c r="BK381">
        <v>148.1</v>
      </c>
      <c r="BL381">
        <v>5271</v>
      </c>
      <c r="BM381">
        <v>4048.8</v>
      </c>
      <c r="BN381">
        <v>848.96</v>
      </c>
      <c r="BO381">
        <v>418.78</v>
      </c>
      <c r="BP381">
        <v>1110.03</v>
      </c>
      <c r="BQ381">
        <v>132.63999999999999</v>
      </c>
      <c r="BR381">
        <v>64.02</v>
      </c>
      <c r="BS381">
        <v>2763455</v>
      </c>
      <c r="BT381">
        <v>28542.78</v>
      </c>
      <c r="BU381" s="9" t="str">
        <f>WSP[[#This Row],[Tier]]&amp;" - "&amp;DOLLAR(WSP[[#This Row],[United States]],2)&amp;" USD"</f>
        <v>379 - $132.64 USD</v>
      </c>
    </row>
    <row r="382" spans="1:73" x14ac:dyDescent="0.25">
      <c r="A382">
        <v>380</v>
      </c>
      <c r="B382">
        <v>132.99</v>
      </c>
      <c r="C382">
        <v>10108</v>
      </c>
      <c r="D382">
        <v>839.3</v>
      </c>
      <c r="E382">
        <v>174.97</v>
      </c>
      <c r="F382">
        <v>110.83</v>
      </c>
      <c r="G382">
        <v>11690</v>
      </c>
      <c r="H382">
        <v>109.91</v>
      </c>
      <c r="I382">
        <v>238.47</v>
      </c>
      <c r="J382">
        <v>166.25</v>
      </c>
      <c r="K382">
        <v>132.99</v>
      </c>
      <c r="L382">
        <v>73430</v>
      </c>
      <c r="M382">
        <v>522.71</v>
      </c>
      <c r="N382">
        <v>202930</v>
      </c>
      <c r="O382">
        <v>66500</v>
      </c>
      <c r="P382">
        <v>638.4</v>
      </c>
      <c r="Q382">
        <v>112.71</v>
      </c>
      <c r="R382">
        <v>2197.77</v>
      </c>
      <c r="S382">
        <v>613.20000000000005</v>
      </c>
      <c r="T382">
        <v>847</v>
      </c>
      <c r="U382">
        <v>110.83</v>
      </c>
      <c r="V382">
        <v>107.25</v>
      </c>
      <c r="W382">
        <v>110.83</v>
      </c>
      <c r="X382">
        <v>111.76</v>
      </c>
      <c r="Y382">
        <v>108.12</v>
      </c>
      <c r="Z382">
        <v>1483.3</v>
      </c>
      <c r="AA382">
        <v>20939.37</v>
      </c>
      <c r="AB382">
        <v>17289</v>
      </c>
      <c r="AC382">
        <v>3710</v>
      </c>
      <c r="AD382">
        <v>1309000</v>
      </c>
      <c r="AE382">
        <v>108.12</v>
      </c>
      <c r="AF382">
        <v>644</v>
      </c>
      <c r="AG382">
        <v>109.01</v>
      </c>
      <c r="AH382">
        <v>13300</v>
      </c>
      <c r="AI382">
        <v>19879.3</v>
      </c>
      <c r="AJ382">
        <v>119573</v>
      </c>
      <c r="AK382">
        <v>109.91</v>
      </c>
      <c r="AL382">
        <v>148.43</v>
      </c>
      <c r="AM382">
        <v>109.91</v>
      </c>
      <c r="AN382">
        <v>113.67</v>
      </c>
      <c r="AO382">
        <v>406</v>
      </c>
      <c r="AP382">
        <v>112.71</v>
      </c>
      <c r="AQ382">
        <v>39724.300000000003</v>
      </c>
      <c r="AR382">
        <v>1826.3</v>
      </c>
      <c r="AS382">
        <v>109.91</v>
      </c>
      <c r="AT382">
        <v>146.97</v>
      </c>
      <c r="AU382">
        <v>699.44</v>
      </c>
      <c r="AV382">
        <v>12564.3</v>
      </c>
      <c r="AW382">
        <v>359.1</v>
      </c>
      <c r="AX382">
        <v>5459.3</v>
      </c>
      <c r="AY382">
        <v>273.17</v>
      </c>
      <c r="AZ382">
        <v>108.12</v>
      </c>
      <c r="BA382">
        <v>480.2</v>
      </c>
      <c r="BB382">
        <v>385</v>
      </c>
      <c r="BC382">
        <v>5389.3</v>
      </c>
      <c r="BD382">
        <v>265.3</v>
      </c>
      <c r="BE382">
        <v>130.78</v>
      </c>
      <c r="BF382">
        <v>110.83</v>
      </c>
      <c r="BG382">
        <v>109.01</v>
      </c>
      <c r="BH382">
        <v>874.3</v>
      </c>
      <c r="BI382">
        <v>109.91</v>
      </c>
      <c r="BJ382">
        <v>1119.44</v>
      </c>
      <c r="BK382">
        <v>148.43</v>
      </c>
      <c r="BL382">
        <v>5287</v>
      </c>
      <c r="BM382">
        <v>4059.3</v>
      </c>
      <c r="BN382">
        <v>851.2</v>
      </c>
      <c r="BO382">
        <v>420</v>
      </c>
      <c r="BP382">
        <v>1113</v>
      </c>
      <c r="BQ382">
        <v>132.99</v>
      </c>
      <c r="BR382">
        <v>64.16</v>
      </c>
      <c r="BS382">
        <v>2770747</v>
      </c>
      <c r="BT382">
        <v>28618.1</v>
      </c>
      <c r="BU382" s="9" t="str">
        <f>WSP[[#This Row],[Tier]]&amp;" - "&amp;DOLLAR(WSP[[#This Row],[United States]],2)&amp;" USD"</f>
        <v>380 - $132.99 USD</v>
      </c>
    </row>
    <row r="383" spans="1:73" x14ac:dyDescent="0.25">
      <c r="A383">
        <v>381</v>
      </c>
      <c r="B383">
        <v>133.34</v>
      </c>
      <c r="C383">
        <v>10134.6</v>
      </c>
      <c r="D383">
        <v>841.05</v>
      </c>
      <c r="E383">
        <v>175.45</v>
      </c>
      <c r="F383">
        <v>111.12</v>
      </c>
      <c r="G383">
        <v>11721.5</v>
      </c>
      <c r="H383">
        <v>110.2</v>
      </c>
      <c r="I383">
        <v>239.1</v>
      </c>
      <c r="J383">
        <v>166.69</v>
      </c>
      <c r="K383">
        <v>133.34</v>
      </c>
      <c r="L383">
        <v>73605</v>
      </c>
      <c r="M383">
        <v>524.08000000000004</v>
      </c>
      <c r="N383">
        <v>203280</v>
      </c>
      <c r="O383">
        <v>66675</v>
      </c>
      <c r="P383">
        <v>640.08000000000004</v>
      </c>
      <c r="Q383">
        <v>113</v>
      </c>
      <c r="R383">
        <v>2203.5500000000002</v>
      </c>
      <c r="S383">
        <v>614.6</v>
      </c>
      <c r="T383">
        <v>849.28</v>
      </c>
      <c r="U383">
        <v>111.12</v>
      </c>
      <c r="V383">
        <v>107.53</v>
      </c>
      <c r="W383">
        <v>111.12</v>
      </c>
      <c r="X383">
        <v>112.05</v>
      </c>
      <c r="Y383">
        <v>108.41</v>
      </c>
      <c r="Z383">
        <v>1487.85</v>
      </c>
      <c r="AA383">
        <v>20994.49</v>
      </c>
      <c r="AB383">
        <v>17335</v>
      </c>
      <c r="AC383">
        <v>3717</v>
      </c>
      <c r="AD383">
        <v>1312500</v>
      </c>
      <c r="AE383">
        <v>108.41</v>
      </c>
      <c r="AF383">
        <v>645.75</v>
      </c>
      <c r="AG383">
        <v>109.3</v>
      </c>
      <c r="AH383">
        <v>13356</v>
      </c>
      <c r="AI383">
        <v>19931.8</v>
      </c>
      <c r="AJ383">
        <v>119891</v>
      </c>
      <c r="AK383">
        <v>110.2</v>
      </c>
      <c r="AL383">
        <v>148.75</v>
      </c>
      <c r="AM383">
        <v>110.2</v>
      </c>
      <c r="AN383">
        <v>113.97</v>
      </c>
      <c r="AO383">
        <v>407</v>
      </c>
      <c r="AP383">
        <v>113</v>
      </c>
      <c r="AQ383">
        <v>39829.300000000003</v>
      </c>
      <c r="AR383">
        <v>1831.2</v>
      </c>
      <c r="AS383">
        <v>110.2</v>
      </c>
      <c r="AT383">
        <v>147.32</v>
      </c>
      <c r="AU383">
        <v>700.84</v>
      </c>
      <c r="AV383">
        <v>12597.55</v>
      </c>
      <c r="AW383">
        <v>360.05</v>
      </c>
      <c r="AX383">
        <v>5473.3</v>
      </c>
      <c r="AY383">
        <v>273.73</v>
      </c>
      <c r="AZ383">
        <v>108.41</v>
      </c>
      <c r="BA383">
        <v>481.46</v>
      </c>
      <c r="BB383">
        <v>386.02</v>
      </c>
      <c r="BC383">
        <v>5403.3</v>
      </c>
      <c r="BD383">
        <v>265.64999999999998</v>
      </c>
      <c r="BE383">
        <v>131.1</v>
      </c>
      <c r="BF383">
        <v>111.12</v>
      </c>
      <c r="BG383">
        <v>109.3</v>
      </c>
      <c r="BH383">
        <v>876.05</v>
      </c>
      <c r="BI383">
        <v>110.2</v>
      </c>
      <c r="BJ383">
        <v>1122.24</v>
      </c>
      <c r="BK383">
        <v>148.75</v>
      </c>
      <c r="BL383">
        <v>5302</v>
      </c>
      <c r="BM383">
        <v>4069.8</v>
      </c>
      <c r="BN383">
        <v>853.44</v>
      </c>
      <c r="BO383">
        <v>421.23</v>
      </c>
      <c r="BP383">
        <v>1115.98</v>
      </c>
      <c r="BQ383">
        <v>133.34</v>
      </c>
      <c r="BR383">
        <v>64.31</v>
      </c>
      <c r="BS383">
        <v>2778039</v>
      </c>
      <c r="BT383">
        <v>28693.42</v>
      </c>
      <c r="BU383" s="9" t="str">
        <f>WSP[[#This Row],[Tier]]&amp;" - "&amp;DOLLAR(WSP[[#This Row],[United States]],2)&amp;" USD"</f>
        <v>381 - $133.34 USD</v>
      </c>
    </row>
    <row r="384" spans="1:73" x14ac:dyDescent="0.25">
      <c r="A384">
        <v>382</v>
      </c>
      <c r="B384">
        <v>133.69</v>
      </c>
      <c r="C384">
        <v>10161.200000000001</v>
      </c>
      <c r="D384">
        <v>842.8</v>
      </c>
      <c r="E384">
        <v>175.92</v>
      </c>
      <c r="F384">
        <v>111.41</v>
      </c>
      <c r="G384">
        <v>11753</v>
      </c>
      <c r="H384">
        <v>110.49</v>
      </c>
      <c r="I384">
        <v>239.73</v>
      </c>
      <c r="J384">
        <v>167.13</v>
      </c>
      <c r="K384">
        <v>133.69</v>
      </c>
      <c r="L384">
        <v>73780</v>
      </c>
      <c r="M384">
        <v>525.46</v>
      </c>
      <c r="N384">
        <v>203630</v>
      </c>
      <c r="O384">
        <v>66850</v>
      </c>
      <c r="P384">
        <v>641.76</v>
      </c>
      <c r="Q384">
        <v>113.3</v>
      </c>
      <c r="R384">
        <v>2209.34</v>
      </c>
      <c r="S384">
        <v>616</v>
      </c>
      <c r="T384">
        <v>851.55</v>
      </c>
      <c r="U384">
        <v>111.41</v>
      </c>
      <c r="V384">
        <v>107.82</v>
      </c>
      <c r="W384">
        <v>111.41</v>
      </c>
      <c r="X384">
        <v>112.35</v>
      </c>
      <c r="Y384">
        <v>108.69</v>
      </c>
      <c r="Z384">
        <v>1492.4</v>
      </c>
      <c r="AA384">
        <v>21049.61</v>
      </c>
      <c r="AB384">
        <v>17380</v>
      </c>
      <c r="AC384">
        <v>3724</v>
      </c>
      <c r="AD384">
        <v>1316000</v>
      </c>
      <c r="AE384">
        <v>108.69</v>
      </c>
      <c r="AF384">
        <v>647.5</v>
      </c>
      <c r="AG384">
        <v>109.58</v>
      </c>
      <c r="AH384">
        <v>13370</v>
      </c>
      <c r="AI384">
        <v>19984.3</v>
      </c>
      <c r="AJ384">
        <v>120209</v>
      </c>
      <c r="AK384">
        <v>110.49</v>
      </c>
      <c r="AL384">
        <v>149.07</v>
      </c>
      <c r="AM384">
        <v>110.49</v>
      </c>
      <c r="AN384">
        <v>114.27</v>
      </c>
      <c r="AO384">
        <v>408</v>
      </c>
      <c r="AP384">
        <v>113.3</v>
      </c>
      <c r="AQ384">
        <v>39934.300000000003</v>
      </c>
      <c r="AR384">
        <v>1836.1</v>
      </c>
      <c r="AS384">
        <v>110.49</v>
      </c>
      <c r="AT384">
        <v>147.66999999999999</v>
      </c>
      <c r="AU384">
        <v>702.24</v>
      </c>
      <c r="AV384">
        <v>12630.8</v>
      </c>
      <c r="AW384">
        <v>360.99</v>
      </c>
      <c r="AX384">
        <v>5487.3</v>
      </c>
      <c r="AY384">
        <v>274.3</v>
      </c>
      <c r="AZ384">
        <v>108.69</v>
      </c>
      <c r="BA384">
        <v>482.72</v>
      </c>
      <c r="BB384">
        <v>387.03</v>
      </c>
      <c r="BC384">
        <v>5417.3</v>
      </c>
      <c r="BD384">
        <v>266</v>
      </c>
      <c r="BE384">
        <v>131.43</v>
      </c>
      <c r="BF384">
        <v>111.41</v>
      </c>
      <c r="BG384">
        <v>109.58</v>
      </c>
      <c r="BH384">
        <v>877.8</v>
      </c>
      <c r="BI384">
        <v>110.49</v>
      </c>
      <c r="BJ384">
        <v>1125.04</v>
      </c>
      <c r="BK384">
        <v>149.07</v>
      </c>
      <c r="BL384">
        <v>5317</v>
      </c>
      <c r="BM384">
        <v>4080.3</v>
      </c>
      <c r="BN384">
        <v>855.68</v>
      </c>
      <c r="BO384">
        <v>422.45</v>
      </c>
      <c r="BP384">
        <v>1118.95</v>
      </c>
      <c r="BQ384">
        <v>133.69</v>
      </c>
      <c r="BR384">
        <v>64.45</v>
      </c>
      <c r="BS384">
        <v>2785331</v>
      </c>
      <c r="BT384">
        <v>28768.74</v>
      </c>
      <c r="BU384" s="9" t="str">
        <f>WSP[[#This Row],[Tier]]&amp;" - "&amp;DOLLAR(WSP[[#This Row],[United States]],2)&amp;" USD"</f>
        <v>382 - $133.69 USD</v>
      </c>
    </row>
    <row r="385" spans="1:73" x14ac:dyDescent="0.25">
      <c r="A385">
        <v>383</v>
      </c>
      <c r="B385">
        <v>134.04</v>
      </c>
      <c r="C385">
        <v>10187.799999999999</v>
      </c>
      <c r="D385">
        <v>844.55</v>
      </c>
      <c r="E385">
        <v>176.4</v>
      </c>
      <c r="F385">
        <v>111.7</v>
      </c>
      <c r="G385">
        <v>11784.5</v>
      </c>
      <c r="H385">
        <v>110.78</v>
      </c>
      <c r="I385">
        <v>240.36</v>
      </c>
      <c r="J385">
        <v>167.56</v>
      </c>
      <c r="K385">
        <v>134.04</v>
      </c>
      <c r="L385">
        <v>73955</v>
      </c>
      <c r="M385">
        <v>526.84</v>
      </c>
      <c r="N385">
        <v>203980</v>
      </c>
      <c r="O385">
        <v>67025</v>
      </c>
      <c r="P385">
        <v>643.44000000000005</v>
      </c>
      <c r="Q385">
        <v>113.6</v>
      </c>
      <c r="R385">
        <v>2215.12</v>
      </c>
      <c r="S385">
        <v>617.4</v>
      </c>
      <c r="T385">
        <v>853.83</v>
      </c>
      <c r="U385">
        <v>111.7</v>
      </c>
      <c r="V385">
        <v>108.1</v>
      </c>
      <c r="W385">
        <v>111.7</v>
      </c>
      <c r="X385">
        <v>112.64</v>
      </c>
      <c r="Y385">
        <v>108.98</v>
      </c>
      <c r="Z385">
        <v>1496.95</v>
      </c>
      <c r="AA385">
        <v>21104.720000000001</v>
      </c>
      <c r="AB385">
        <v>17426</v>
      </c>
      <c r="AC385">
        <v>3731</v>
      </c>
      <c r="AD385">
        <v>1319500</v>
      </c>
      <c r="AE385">
        <v>108.98</v>
      </c>
      <c r="AF385">
        <v>649.25</v>
      </c>
      <c r="AG385">
        <v>109.87</v>
      </c>
      <c r="AH385">
        <v>13426</v>
      </c>
      <c r="AI385">
        <v>20036.8</v>
      </c>
      <c r="AJ385">
        <v>120527</v>
      </c>
      <c r="AK385">
        <v>110.78</v>
      </c>
      <c r="AL385">
        <v>149.4</v>
      </c>
      <c r="AM385">
        <v>110.78</v>
      </c>
      <c r="AN385">
        <v>114.57</v>
      </c>
      <c r="AO385">
        <v>409</v>
      </c>
      <c r="AP385">
        <v>113.6</v>
      </c>
      <c r="AQ385">
        <v>40039.300000000003</v>
      </c>
      <c r="AR385">
        <v>1841</v>
      </c>
      <c r="AS385">
        <v>110.78</v>
      </c>
      <c r="AT385">
        <v>148.02000000000001</v>
      </c>
      <c r="AU385">
        <v>703.64</v>
      </c>
      <c r="AV385">
        <v>12664.05</v>
      </c>
      <c r="AW385">
        <v>361.94</v>
      </c>
      <c r="AX385">
        <v>5501.3</v>
      </c>
      <c r="AY385">
        <v>274.87</v>
      </c>
      <c r="AZ385">
        <v>108.98</v>
      </c>
      <c r="BA385">
        <v>483.98</v>
      </c>
      <c r="BB385">
        <v>388.05</v>
      </c>
      <c r="BC385">
        <v>5431.3</v>
      </c>
      <c r="BD385">
        <v>266.35000000000002</v>
      </c>
      <c r="BE385">
        <v>131.76</v>
      </c>
      <c r="BF385">
        <v>111.7</v>
      </c>
      <c r="BG385">
        <v>109.87</v>
      </c>
      <c r="BH385">
        <v>879.55</v>
      </c>
      <c r="BI385">
        <v>110.78</v>
      </c>
      <c r="BJ385">
        <v>1127.8399999999999</v>
      </c>
      <c r="BK385">
        <v>149.4</v>
      </c>
      <c r="BL385">
        <v>5333</v>
      </c>
      <c r="BM385">
        <v>4090.8</v>
      </c>
      <c r="BN385">
        <v>857.92</v>
      </c>
      <c r="BO385">
        <v>423.68</v>
      </c>
      <c r="BP385">
        <v>1121.93</v>
      </c>
      <c r="BQ385">
        <v>134.04</v>
      </c>
      <c r="BR385">
        <v>64.599999999999994</v>
      </c>
      <c r="BS385">
        <v>2792623</v>
      </c>
      <c r="BT385">
        <v>28844.06</v>
      </c>
      <c r="BU385" s="9" t="str">
        <f>WSP[[#This Row],[Tier]]&amp;" - "&amp;DOLLAR(WSP[[#This Row],[United States]],2)&amp;" USD"</f>
        <v>383 - $134.04 USD</v>
      </c>
    </row>
    <row r="386" spans="1:73" x14ac:dyDescent="0.25">
      <c r="A386">
        <v>384</v>
      </c>
      <c r="B386">
        <v>134.38999999999999</v>
      </c>
      <c r="C386">
        <v>10214.4</v>
      </c>
      <c r="D386">
        <v>846.3</v>
      </c>
      <c r="E386">
        <v>176.88</v>
      </c>
      <c r="F386">
        <v>111.99</v>
      </c>
      <c r="G386">
        <v>11816</v>
      </c>
      <c r="H386">
        <v>111.07</v>
      </c>
      <c r="I386">
        <v>240.99</v>
      </c>
      <c r="J386">
        <v>168</v>
      </c>
      <c r="K386">
        <v>134.38999999999999</v>
      </c>
      <c r="L386">
        <v>74130</v>
      </c>
      <c r="M386">
        <v>528.22</v>
      </c>
      <c r="N386">
        <v>204330</v>
      </c>
      <c r="O386">
        <v>67200</v>
      </c>
      <c r="P386">
        <v>645.12</v>
      </c>
      <c r="Q386">
        <v>113.89</v>
      </c>
      <c r="R386">
        <v>2220.91</v>
      </c>
      <c r="S386">
        <v>618.79999999999995</v>
      </c>
      <c r="T386">
        <v>856.1</v>
      </c>
      <c r="U386">
        <v>111.99</v>
      </c>
      <c r="V386">
        <v>108.38</v>
      </c>
      <c r="W386">
        <v>111.99</v>
      </c>
      <c r="X386">
        <v>112.94</v>
      </c>
      <c r="Y386">
        <v>109.26</v>
      </c>
      <c r="Z386">
        <v>1501.5</v>
      </c>
      <c r="AA386">
        <v>21159.84</v>
      </c>
      <c r="AB386">
        <v>17471</v>
      </c>
      <c r="AC386">
        <v>3738</v>
      </c>
      <c r="AD386">
        <v>1323000</v>
      </c>
      <c r="AE386">
        <v>109.26</v>
      </c>
      <c r="AF386">
        <v>651</v>
      </c>
      <c r="AG386">
        <v>110.16</v>
      </c>
      <c r="AH386">
        <v>13440</v>
      </c>
      <c r="AI386">
        <v>20089.3</v>
      </c>
      <c r="AJ386">
        <v>120845</v>
      </c>
      <c r="AK386">
        <v>111.07</v>
      </c>
      <c r="AL386">
        <v>149.72</v>
      </c>
      <c r="AM386">
        <v>111.07</v>
      </c>
      <c r="AN386">
        <v>114.87</v>
      </c>
      <c r="AO386">
        <v>410</v>
      </c>
      <c r="AP386">
        <v>113.89</v>
      </c>
      <c r="AQ386">
        <v>40144.300000000003</v>
      </c>
      <c r="AR386">
        <v>1845.9</v>
      </c>
      <c r="AS386">
        <v>111.07</v>
      </c>
      <c r="AT386">
        <v>148.37</v>
      </c>
      <c r="AU386">
        <v>705.04</v>
      </c>
      <c r="AV386">
        <v>12697.3</v>
      </c>
      <c r="AW386">
        <v>362.88</v>
      </c>
      <c r="AX386">
        <v>5515.3</v>
      </c>
      <c r="AY386">
        <v>275.44</v>
      </c>
      <c r="AZ386">
        <v>109.26</v>
      </c>
      <c r="BA386">
        <v>485.24</v>
      </c>
      <c r="BB386">
        <v>389.06</v>
      </c>
      <c r="BC386">
        <v>5445.3</v>
      </c>
      <c r="BD386">
        <v>266.7</v>
      </c>
      <c r="BE386">
        <v>132.08000000000001</v>
      </c>
      <c r="BF386">
        <v>111.99</v>
      </c>
      <c r="BG386">
        <v>110.16</v>
      </c>
      <c r="BH386">
        <v>881.3</v>
      </c>
      <c r="BI386">
        <v>111.07</v>
      </c>
      <c r="BJ386">
        <v>1130.6400000000001</v>
      </c>
      <c r="BK386">
        <v>149.72</v>
      </c>
      <c r="BL386">
        <v>5348</v>
      </c>
      <c r="BM386">
        <v>4101.3</v>
      </c>
      <c r="BN386">
        <v>860.16</v>
      </c>
      <c r="BO386">
        <v>424.9</v>
      </c>
      <c r="BP386">
        <v>1124.9000000000001</v>
      </c>
      <c r="BQ386">
        <v>134.38999999999999</v>
      </c>
      <c r="BR386">
        <v>64.739999999999995</v>
      </c>
      <c r="BS386">
        <v>2799915</v>
      </c>
      <c r="BT386">
        <v>28919.38</v>
      </c>
      <c r="BU386" s="9" t="str">
        <f>WSP[[#This Row],[Tier]]&amp;" - "&amp;DOLLAR(WSP[[#This Row],[United States]],2)&amp;" USD"</f>
        <v>384 - $134.39 USD</v>
      </c>
    </row>
    <row r="387" spans="1:73" x14ac:dyDescent="0.25">
      <c r="A387">
        <v>385</v>
      </c>
      <c r="B387">
        <v>134.74</v>
      </c>
      <c r="C387">
        <v>10241</v>
      </c>
      <c r="D387">
        <v>848.05</v>
      </c>
      <c r="E387">
        <v>177.35</v>
      </c>
      <c r="F387">
        <v>112.29</v>
      </c>
      <c r="G387">
        <v>11847.5</v>
      </c>
      <c r="H387">
        <v>111.36</v>
      </c>
      <c r="I387">
        <v>241.62</v>
      </c>
      <c r="J387">
        <v>168.44</v>
      </c>
      <c r="K387">
        <v>134.74</v>
      </c>
      <c r="L387">
        <v>74305</v>
      </c>
      <c r="M387">
        <v>529.59</v>
      </c>
      <c r="N387">
        <v>204680</v>
      </c>
      <c r="O387">
        <v>67375</v>
      </c>
      <c r="P387">
        <v>646.79999999999995</v>
      </c>
      <c r="Q387">
        <v>114.19</v>
      </c>
      <c r="R387">
        <v>2226.69</v>
      </c>
      <c r="S387">
        <v>620.20000000000005</v>
      </c>
      <c r="T387">
        <v>858.38</v>
      </c>
      <c r="U387">
        <v>112.29</v>
      </c>
      <c r="V387">
        <v>108.66</v>
      </c>
      <c r="W387">
        <v>112.29</v>
      </c>
      <c r="X387">
        <v>113.23</v>
      </c>
      <c r="Y387">
        <v>109.55</v>
      </c>
      <c r="Z387">
        <v>1506.05</v>
      </c>
      <c r="AA387">
        <v>21214.959999999999</v>
      </c>
      <c r="AB387">
        <v>17517</v>
      </c>
      <c r="AC387">
        <v>3745</v>
      </c>
      <c r="AD387">
        <v>1326500</v>
      </c>
      <c r="AE387">
        <v>109.55</v>
      </c>
      <c r="AF387">
        <v>652.75</v>
      </c>
      <c r="AG387">
        <v>110.45</v>
      </c>
      <c r="AH387">
        <v>13496</v>
      </c>
      <c r="AI387">
        <v>20141.8</v>
      </c>
      <c r="AJ387">
        <v>121164</v>
      </c>
      <c r="AK387">
        <v>111.36</v>
      </c>
      <c r="AL387">
        <v>150.05000000000001</v>
      </c>
      <c r="AM387">
        <v>111.36</v>
      </c>
      <c r="AN387">
        <v>115.16</v>
      </c>
      <c r="AO387">
        <v>411</v>
      </c>
      <c r="AP387">
        <v>114.19</v>
      </c>
      <c r="AQ387">
        <v>40249.300000000003</v>
      </c>
      <c r="AR387">
        <v>1850.8</v>
      </c>
      <c r="AS387">
        <v>111.36</v>
      </c>
      <c r="AT387">
        <v>148.72</v>
      </c>
      <c r="AU387">
        <v>706.44</v>
      </c>
      <c r="AV387">
        <v>12730.55</v>
      </c>
      <c r="AW387">
        <v>363.83</v>
      </c>
      <c r="AX387">
        <v>5529.3</v>
      </c>
      <c r="AY387">
        <v>276.01</v>
      </c>
      <c r="AZ387">
        <v>109.55</v>
      </c>
      <c r="BA387">
        <v>486.5</v>
      </c>
      <c r="BB387">
        <v>390.08</v>
      </c>
      <c r="BC387">
        <v>5459.3</v>
      </c>
      <c r="BD387">
        <v>267.05</v>
      </c>
      <c r="BE387">
        <v>132.41</v>
      </c>
      <c r="BF387">
        <v>112.29</v>
      </c>
      <c r="BG387">
        <v>110.45</v>
      </c>
      <c r="BH387">
        <v>883.05</v>
      </c>
      <c r="BI387">
        <v>111.36</v>
      </c>
      <c r="BJ387">
        <v>1133.44</v>
      </c>
      <c r="BK387">
        <v>150.05000000000001</v>
      </c>
      <c r="BL387">
        <v>5363</v>
      </c>
      <c r="BM387">
        <v>4111.8</v>
      </c>
      <c r="BN387">
        <v>862.4</v>
      </c>
      <c r="BO387">
        <v>426.13</v>
      </c>
      <c r="BP387">
        <v>1127.8800000000001</v>
      </c>
      <c r="BQ387">
        <v>134.74</v>
      </c>
      <c r="BR387">
        <v>64.89</v>
      </c>
      <c r="BS387">
        <v>2807207</v>
      </c>
      <c r="BT387">
        <v>28994.7</v>
      </c>
      <c r="BU387" s="9" t="str">
        <f>WSP[[#This Row],[Tier]]&amp;" - "&amp;DOLLAR(WSP[[#This Row],[United States]],2)&amp;" USD"</f>
        <v>385 - $134.74 USD</v>
      </c>
    </row>
    <row r="388" spans="1:73" x14ac:dyDescent="0.25">
      <c r="A388">
        <v>386</v>
      </c>
      <c r="B388">
        <v>135.09</v>
      </c>
      <c r="C388">
        <v>10267.6</v>
      </c>
      <c r="D388">
        <v>849.8</v>
      </c>
      <c r="E388">
        <v>177.83</v>
      </c>
      <c r="F388">
        <v>112.58</v>
      </c>
      <c r="G388">
        <v>11879</v>
      </c>
      <c r="H388">
        <v>111.65</v>
      </c>
      <c r="I388">
        <v>242.25</v>
      </c>
      <c r="J388">
        <v>168.88</v>
      </c>
      <c r="K388">
        <v>135.09</v>
      </c>
      <c r="L388">
        <v>74480</v>
      </c>
      <c r="M388">
        <v>530.97</v>
      </c>
      <c r="N388">
        <v>205030</v>
      </c>
      <c r="O388">
        <v>67550</v>
      </c>
      <c r="P388">
        <v>648.48</v>
      </c>
      <c r="Q388">
        <v>114.49</v>
      </c>
      <c r="R388">
        <v>2232.48</v>
      </c>
      <c r="S388">
        <v>621.6</v>
      </c>
      <c r="T388">
        <v>860.65</v>
      </c>
      <c r="U388">
        <v>112.58</v>
      </c>
      <c r="V388">
        <v>108.95</v>
      </c>
      <c r="W388">
        <v>112.58</v>
      </c>
      <c r="X388">
        <v>113.52</v>
      </c>
      <c r="Y388">
        <v>109.83</v>
      </c>
      <c r="Z388">
        <v>1510.6</v>
      </c>
      <c r="AA388">
        <v>21270.080000000002</v>
      </c>
      <c r="AB388">
        <v>17562</v>
      </c>
      <c r="AC388">
        <v>3752</v>
      </c>
      <c r="AD388">
        <v>1330000</v>
      </c>
      <c r="AE388">
        <v>109.83</v>
      </c>
      <c r="AF388">
        <v>654.5</v>
      </c>
      <c r="AG388">
        <v>110.73</v>
      </c>
      <c r="AH388">
        <v>13510</v>
      </c>
      <c r="AI388">
        <v>20194.3</v>
      </c>
      <c r="AJ388">
        <v>121482</v>
      </c>
      <c r="AK388">
        <v>111.65</v>
      </c>
      <c r="AL388">
        <v>150.37</v>
      </c>
      <c r="AM388">
        <v>111.65</v>
      </c>
      <c r="AN388">
        <v>115.46</v>
      </c>
      <c r="AO388">
        <v>412</v>
      </c>
      <c r="AP388">
        <v>114.49</v>
      </c>
      <c r="AQ388">
        <v>40354.300000000003</v>
      </c>
      <c r="AR388">
        <v>1855.7</v>
      </c>
      <c r="AS388">
        <v>111.65</v>
      </c>
      <c r="AT388">
        <v>149.07</v>
      </c>
      <c r="AU388">
        <v>707.84</v>
      </c>
      <c r="AV388">
        <v>12763.8</v>
      </c>
      <c r="AW388">
        <v>364.77</v>
      </c>
      <c r="AX388">
        <v>5543.3</v>
      </c>
      <c r="AY388">
        <v>276.58</v>
      </c>
      <c r="AZ388">
        <v>109.83</v>
      </c>
      <c r="BA388">
        <v>487.76</v>
      </c>
      <c r="BB388">
        <v>391.1</v>
      </c>
      <c r="BC388">
        <v>5473.3</v>
      </c>
      <c r="BD388">
        <v>267.39999999999998</v>
      </c>
      <c r="BE388">
        <v>132.74</v>
      </c>
      <c r="BF388">
        <v>112.58</v>
      </c>
      <c r="BG388">
        <v>110.73</v>
      </c>
      <c r="BH388">
        <v>884.8</v>
      </c>
      <c r="BI388">
        <v>111.65</v>
      </c>
      <c r="BJ388">
        <v>1136.24</v>
      </c>
      <c r="BK388">
        <v>150.37</v>
      </c>
      <c r="BL388">
        <v>5379</v>
      </c>
      <c r="BM388">
        <v>4122.3</v>
      </c>
      <c r="BN388">
        <v>864.64</v>
      </c>
      <c r="BO388">
        <v>427.35</v>
      </c>
      <c r="BP388">
        <v>1130.8499999999999</v>
      </c>
      <c r="BQ388">
        <v>135.09</v>
      </c>
      <c r="BR388">
        <v>65.040000000000006</v>
      </c>
      <c r="BS388">
        <v>2814498</v>
      </c>
      <c r="BT388">
        <v>29070.02</v>
      </c>
      <c r="BU388" s="9" t="str">
        <f>WSP[[#This Row],[Tier]]&amp;" - "&amp;DOLLAR(WSP[[#This Row],[United States]],2)&amp;" USD"</f>
        <v>386 - $135.09 USD</v>
      </c>
    </row>
    <row r="389" spans="1:73" x14ac:dyDescent="0.25">
      <c r="A389">
        <v>387</v>
      </c>
      <c r="B389">
        <v>135.44</v>
      </c>
      <c r="C389">
        <v>10294.200000000001</v>
      </c>
      <c r="D389">
        <v>851.55</v>
      </c>
      <c r="E389">
        <v>178.31</v>
      </c>
      <c r="F389">
        <v>112.87</v>
      </c>
      <c r="G389">
        <v>11910.5</v>
      </c>
      <c r="H389">
        <v>111.94</v>
      </c>
      <c r="I389">
        <v>242.88</v>
      </c>
      <c r="J389">
        <v>169.31</v>
      </c>
      <c r="K389">
        <v>135.44</v>
      </c>
      <c r="L389">
        <v>74655</v>
      </c>
      <c r="M389">
        <v>532.35</v>
      </c>
      <c r="N389">
        <v>205380</v>
      </c>
      <c r="O389">
        <v>67725</v>
      </c>
      <c r="P389">
        <v>650.16</v>
      </c>
      <c r="Q389">
        <v>114.78</v>
      </c>
      <c r="R389">
        <v>2238.2600000000002</v>
      </c>
      <c r="S389">
        <v>623</v>
      </c>
      <c r="T389">
        <v>862.93</v>
      </c>
      <c r="U389">
        <v>112.87</v>
      </c>
      <c r="V389">
        <v>109.23</v>
      </c>
      <c r="W389">
        <v>112.87</v>
      </c>
      <c r="X389">
        <v>113.82</v>
      </c>
      <c r="Y389">
        <v>110.12</v>
      </c>
      <c r="Z389">
        <v>1515.15</v>
      </c>
      <c r="AA389">
        <v>21325.200000000001</v>
      </c>
      <c r="AB389">
        <v>17608</v>
      </c>
      <c r="AC389">
        <v>3759</v>
      </c>
      <c r="AD389">
        <v>1333500</v>
      </c>
      <c r="AE389">
        <v>110.12</v>
      </c>
      <c r="AF389">
        <v>656.25</v>
      </c>
      <c r="AG389">
        <v>111.02</v>
      </c>
      <c r="AH389">
        <v>13566</v>
      </c>
      <c r="AI389">
        <v>20246.8</v>
      </c>
      <c r="AJ389">
        <v>121800</v>
      </c>
      <c r="AK389">
        <v>111.94</v>
      </c>
      <c r="AL389">
        <v>150.69</v>
      </c>
      <c r="AM389">
        <v>111.94</v>
      </c>
      <c r="AN389">
        <v>115.76</v>
      </c>
      <c r="AO389">
        <v>413</v>
      </c>
      <c r="AP389">
        <v>114.78</v>
      </c>
      <c r="AQ389">
        <v>40459.300000000003</v>
      </c>
      <c r="AR389">
        <v>1860.6</v>
      </c>
      <c r="AS389">
        <v>111.94</v>
      </c>
      <c r="AT389">
        <v>149.41999999999999</v>
      </c>
      <c r="AU389">
        <v>709.24</v>
      </c>
      <c r="AV389">
        <v>12797.05</v>
      </c>
      <c r="AW389">
        <v>365.72</v>
      </c>
      <c r="AX389">
        <v>5557.3</v>
      </c>
      <c r="AY389">
        <v>277.14999999999998</v>
      </c>
      <c r="AZ389">
        <v>110.12</v>
      </c>
      <c r="BA389">
        <v>489.02</v>
      </c>
      <c r="BB389">
        <v>392.11</v>
      </c>
      <c r="BC389">
        <v>5487.3</v>
      </c>
      <c r="BD389">
        <v>267.75</v>
      </c>
      <c r="BE389">
        <v>133.07</v>
      </c>
      <c r="BF389">
        <v>112.87</v>
      </c>
      <c r="BG389">
        <v>111.02</v>
      </c>
      <c r="BH389">
        <v>886.55</v>
      </c>
      <c r="BI389">
        <v>111.94</v>
      </c>
      <c r="BJ389">
        <v>1139.04</v>
      </c>
      <c r="BK389">
        <v>150.69</v>
      </c>
      <c r="BL389">
        <v>5394</v>
      </c>
      <c r="BM389">
        <v>4132.8</v>
      </c>
      <c r="BN389">
        <v>866.88</v>
      </c>
      <c r="BO389">
        <v>428.58</v>
      </c>
      <c r="BP389">
        <v>1133.83</v>
      </c>
      <c r="BQ389">
        <v>135.44</v>
      </c>
      <c r="BR389">
        <v>65.180000000000007</v>
      </c>
      <c r="BS389">
        <v>2821790</v>
      </c>
      <c r="BT389">
        <v>29145.34</v>
      </c>
      <c r="BU389" s="9" t="str">
        <f>WSP[[#This Row],[Tier]]&amp;" - "&amp;DOLLAR(WSP[[#This Row],[United States]],2)&amp;" USD"</f>
        <v>387 - $135.44 USD</v>
      </c>
    </row>
    <row r="390" spans="1:73" x14ac:dyDescent="0.25">
      <c r="A390">
        <v>388</v>
      </c>
      <c r="B390">
        <v>135.79</v>
      </c>
      <c r="C390">
        <v>10320.799999999999</v>
      </c>
      <c r="D390">
        <v>853.3</v>
      </c>
      <c r="E390">
        <v>178.79</v>
      </c>
      <c r="F390">
        <v>113.16</v>
      </c>
      <c r="G390">
        <v>11942</v>
      </c>
      <c r="H390">
        <v>112.23</v>
      </c>
      <c r="I390">
        <v>243.51</v>
      </c>
      <c r="J390">
        <v>169.75</v>
      </c>
      <c r="K390">
        <v>135.79</v>
      </c>
      <c r="L390">
        <v>74830</v>
      </c>
      <c r="M390">
        <v>533.73</v>
      </c>
      <c r="N390">
        <v>205730</v>
      </c>
      <c r="O390">
        <v>67900</v>
      </c>
      <c r="P390">
        <v>651.84</v>
      </c>
      <c r="Q390">
        <v>115.08</v>
      </c>
      <c r="R390">
        <v>2244.0500000000002</v>
      </c>
      <c r="S390">
        <v>624.4</v>
      </c>
      <c r="T390">
        <v>865.2</v>
      </c>
      <c r="U390">
        <v>113.16</v>
      </c>
      <c r="V390">
        <v>109.51</v>
      </c>
      <c r="W390">
        <v>113.16</v>
      </c>
      <c r="X390">
        <v>114.11</v>
      </c>
      <c r="Y390">
        <v>110.4</v>
      </c>
      <c r="Z390">
        <v>1519.7</v>
      </c>
      <c r="AA390">
        <v>21380.31</v>
      </c>
      <c r="AB390">
        <v>17653</v>
      </c>
      <c r="AC390">
        <v>3766</v>
      </c>
      <c r="AD390">
        <v>1337000</v>
      </c>
      <c r="AE390">
        <v>110.4</v>
      </c>
      <c r="AF390">
        <v>658</v>
      </c>
      <c r="AG390">
        <v>111.31</v>
      </c>
      <c r="AH390">
        <v>13580</v>
      </c>
      <c r="AI390">
        <v>20299.3</v>
      </c>
      <c r="AJ390">
        <v>122118</v>
      </c>
      <c r="AK390">
        <v>112.23</v>
      </c>
      <c r="AL390">
        <v>151.02000000000001</v>
      </c>
      <c r="AM390">
        <v>112.23</v>
      </c>
      <c r="AN390">
        <v>116.06</v>
      </c>
      <c r="AO390">
        <v>414</v>
      </c>
      <c r="AP390">
        <v>115.08</v>
      </c>
      <c r="AQ390">
        <v>40564.300000000003</v>
      </c>
      <c r="AR390">
        <v>1865.5</v>
      </c>
      <c r="AS390">
        <v>112.23</v>
      </c>
      <c r="AT390">
        <v>149.77000000000001</v>
      </c>
      <c r="AU390">
        <v>710.64</v>
      </c>
      <c r="AV390">
        <v>12830.3</v>
      </c>
      <c r="AW390">
        <v>366.66</v>
      </c>
      <c r="AX390">
        <v>5571.3</v>
      </c>
      <c r="AY390">
        <v>277.72000000000003</v>
      </c>
      <c r="AZ390">
        <v>110.4</v>
      </c>
      <c r="BA390">
        <v>490.28</v>
      </c>
      <c r="BB390">
        <v>393.13</v>
      </c>
      <c r="BC390">
        <v>5501.3</v>
      </c>
      <c r="BD390">
        <v>268.10000000000002</v>
      </c>
      <c r="BE390">
        <v>133.38999999999999</v>
      </c>
      <c r="BF390">
        <v>113.16</v>
      </c>
      <c r="BG390">
        <v>111.31</v>
      </c>
      <c r="BH390">
        <v>888.3</v>
      </c>
      <c r="BI390">
        <v>112.23</v>
      </c>
      <c r="BJ390">
        <v>1141.8399999999999</v>
      </c>
      <c r="BK390">
        <v>151.02000000000001</v>
      </c>
      <c r="BL390">
        <v>5409</v>
      </c>
      <c r="BM390">
        <v>4143.3</v>
      </c>
      <c r="BN390">
        <v>869.12</v>
      </c>
      <c r="BO390">
        <v>429.8</v>
      </c>
      <c r="BP390">
        <v>1136.8</v>
      </c>
      <c r="BQ390">
        <v>135.79</v>
      </c>
      <c r="BR390">
        <v>65.33</v>
      </c>
      <c r="BS390">
        <v>2829082</v>
      </c>
      <c r="BT390">
        <v>29220.66</v>
      </c>
      <c r="BU390" s="9" t="str">
        <f>WSP[[#This Row],[Tier]]&amp;" - "&amp;DOLLAR(WSP[[#This Row],[United States]],2)&amp;" USD"</f>
        <v>388 - $135.79 USD</v>
      </c>
    </row>
    <row r="391" spans="1:73" x14ac:dyDescent="0.25">
      <c r="A391">
        <v>389</v>
      </c>
      <c r="B391">
        <v>136.13999999999999</v>
      </c>
      <c r="C391">
        <v>10347.4</v>
      </c>
      <c r="D391">
        <v>855.05</v>
      </c>
      <c r="E391">
        <v>179.26</v>
      </c>
      <c r="F391">
        <v>113.45</v>
      </c>
      <c r="G391">
        <v>11973.5</v>
      </c>
      <c r="H391">
        <v>112.51</v>
      </c>
      <c r="I391">
        <v>244.13</v>
      </c>
      <c r="J391">
        <v>170.19</v>
      </c>
      <c r="K391">
        <v>136.13999999999999</v>
      </c>
      <c r="L391">
        <v>75005</v>
      </c>
      <c r="M391">
        <v>535.1</v>
      </c>
      <c r="N391">
        <v>206080</v>
      </c>
      <c r="O391">
        <v>68075</v>
      </c>
      <c r="P391">
        <v>653.52</v>
      </c>
      <c r="Q391">
        <v>115.38</v>
      </c>
      <c r="R391">
        <v>2249.83</v>
      </c>
      <c r="S391">
        <v>625.79999999999995</v>
      </c>
      <c r="T391">
        <v>867.48</v>
      </c>
      <c r="U391">
        <v>113.45</v>
      </c>
      <c r="V391">
        <v>109.79</v>
      </c>
      <c r="W391">
        <v>113.45</v>
      </c>
      <c r="X391">
        <v>114.41</v>
      </c>
      <c r="Y391">
        <v>110.69</v>
      </c>
      <c r="Z391">
        <v>1524.25</v>
      </c>
      <c r="AA391">
        <v>21435.43</v>
      </c>
      <c r="AB391">
        <v>17699</v>
      </c>
      <c r="AC391">
        <v>3773</v>
      </c>
      <c r="AD391">
        <v>1340500</v>
      </c>
      <c r="AE391">
        <v>110.69</v>
      </c>
      <c r="AF391">
        <v>659.75</v>
      </c>
      <c r="AG391">
        <v>111.59</v>
      </c>
      <c r="AH391">
        <v>13636</v>
      </c>
      <c r="AI391">
        <v>20351.8</v>
      </c>
      <c r="AJ391">
        <v>122436</v>
      </c>
      <c r="AK391">
        <v>112.51</v>
      </c>
      <c r="AL391">
        <v>151.34</v>
      </c>
      <c r="AM391">
        <v>112.51</v>
      </c>
      <c r="AN391">
        <v>116.36</v>
      </c>
      <c r="AO391">
        <v>415</v>
      </c>
      <c r="AP391">
        <v>115.38</v>
      </c>
      <c r="AQ391">
        <v>40669.300000000003</v>
      </c>
      <c r="AR391">
        <v>1870.4</v>
      </c>
      <c r="AS391">
        <v>112.51</v>
      </c>
      <c r="AT391">
        <v>150.12</v>
      </c>
      <c r="AU391">
        <v>712.04</v>
      </c>
      <c r="AV391">
        <v>12863.55</v>
      </c>
      <c r="AW391">
        <v>367.61</v>
      </c>
      <c r="AX391">
        <v>5585.3</v>
      </c>
      <c r="AY391">
        <v>278.29000000000002</v>
      </c>
      <c r="AZ391">
        <v>110.69</v>
      </c>
      <c r="BA391">
        <v>491.54</v>
      </c>
      <c r="BB391">
        <v>394.15</v>
      </c>
      <c r="BC391">
        <v>5515.3</v>
      </c>
      <c r="BD391">
        <v>268.45</v>
      </c>
      <c r="BE391">
        <v>133.72</v>
      </c>
      <c r="BF391">
        <v>113.45</v>
      </c>
      <c r="BG391">
        <v>111.59</v>
      </c>
      <c r="BH391">
        <v>890.05</v>
      </c>
      <c r="BI391">
        <v>112.51</v>
      </c>
      <c r="BJ391">
        <v>1144.6400000000001</v>
      </c>
      <c r="BK391">
        <v>151.34</v>
      </c>
      <c r="BL391">
        <v>5425</v>
      </c>
      <c r="BM391">
        <v>4153.8</v>
      </c>
      <c r="BN391">
        <v>871.36</v>
      </c>
      <c r="BO391">
        <v>431.03</v>
      </c>
      <c r="BP391">
        <v>1139.78</v>
      </c>
      <c r="BQ391">
        <v>136.13999999999999</v>
      </c>
      <c r="BR391">
        <v>65.47</v>
      </c>
      <c r="BS391">
        <v>2836374</v>
      </c>
      <c r="BT391">
        <v>29295.98</v>
      </c>
      <c r="BU391" s="9" t="str">
        <f>WSP[[#This Row],[Tier]]&amp;" - "&amp;DOLLAR(WSP[[#This Row],[United States]],2)&amp;" USD"</f>
        <v>389 - $136.14 USD</v>
      </c>
    </row>
    <row r="392" spans="1:73" x14ac:dyDescent="0.25">
      <c r="A392">
        <v>390</v>
      </c>
      <c r="B392">
        <v>136.49</v>
      </c>
      <c r="C392">
        <v>10374</v>
      </c>
      <c r="D392">
        <v>856.8</v>
      </c>
      <c r="E392">
        <v>179.74</v>
      </c>
      <c r="F392">
        <v>113.74</v>
      </c>
      <c r="G392">
        <v>12005</v>
      </c>
      <c r="H392">
        <v>112.8</v>
      </c>
      <c r="I392">
        <v>244.76</v>
      </c>
      <c r="J392">
        <v>170.63</v>
      </c>
      <c r="K392">
        <v>136.49</v>
      </c>
      <c r="L392">
        <v>75180</v>
      </c>
      <c r="M392">
        <v>536.48</v>
      </c>
      <c r="N392">
        <v>206430</v>
      </c>
      <c r="O392">
        <v>68250</v>
      </c>
      <c r="P392">
        <v>655.20000000000005</v>
      </c>
      <c r="Q392">
        <v>115.67</v>
      </c>
      <c r="R392">
        <v>2255.62</v>
      </c>
      <c r="S392">
        <v>627.20000000000005</v>
      </c>
      <c r="T392">
        <v>869.75</v>
      </c>
      <c r="U392">
        <v>113.74</v>
      </c>
      <c r="V392">
        <v>110.08</v>
      </c>
      <c r="W392">
        <v>113.74</v>
      </c>
      <c r="X392">
        <v>114.7</v>
      </c>
      <c r="Y392">
        <v>110.97</v>
      </c>
      <c r="Z392">
        <v>1528.8</v>
      </c>
      <c r="AA392">
        <v>21490.55</v>
      </c>
      <c r="AB392">
        <v>17744</v>
      </c>
      <c r="AC392">
        <v>3780</v>
      </c>
      <c r="AD392">
        <v>1344000</v>
      </c>
      <c r="AE392">
        <v>110.97</v>
      </c>
      <c r="AF392">
        <v>661.5</v>
      </c>
      <c r="AG392">
        <v>111.88</v>
      </c>
      <c r="AH392">
        <v>13650</v>
      </c>
      <c r="AI392">
        <v>20404.3</v>
      </c>
      <c r="AJ392">
        <v>122755</v>
      </c>
      <c r="AK392">
        <v>112.8</v>
      </c>
      <c r="AL392">
        <v>151.66999999999999</v>
      </c>
      <c r="AM392">
        <v>112.8</v>
      </c>
      <c r="AN392">
        <v>116.66</v>
      </c>
      <c r="AO392">
        <v>417</v>
      </c>
      <c r="AP392">
        <v>115.67</v>
      </c>
      <c r="AQ392">
        <v>40774.300000000003</v>
      </c>
      <c r="AR392">
        <v>1875.3</v>
      </c>
      <c r="AS392">
        <v>112.8</v>
      </c>
      <c r="AT392">
        <v>150.47</v>
      </c>
      <c r="AU392">
        <v>713.44</v>
      </c>
      <c r="AV392">
        <v>12896.8</v>
      </c>
      <c r="AW392">
        <v>368.55</v>
      </c>
      <c r="AX392">
        <v>5599.3</v>
      </c>
      <c r="AY392">
        <v>278.86</v>
      </c>
      <c r="AZ392">
        <v>110.97</v>
      </c>
      <c r="BA392">
        <v>492.8</v>
      </c>
      <c r="BB392">
        <v>395.16</v>
      </c>
      <c r="BC392">
        <v>5529.3</v>
      </c>
      <c r="BD392">
        <v>268.8</v>
      </c>
      <c r="BE392">
        <v>134.05000000000001</v>
      </c>
      <c r="BF392">
        <v>113.74</v>
      </c>
      <c r="BG392">
        <v>111.88</v>
      </c>
      <c r="BH392">
        <v>891.8</v>
      </c>
      <c r="BI392">
        <v>112.8</v>
      </c>
      <c r="BJ392">
        <v>1147.44</v>
      </c>
      <c r="BK392">
        <v>151.66999999999999</v>
      </c>
      <c r="BL392">
        <v>5440</v>
      </c>
      <c r="BM392">
        <v>4164.3</v>
      </c>
      <c r="BN392">
        <v>873.6</v>
      </c>
      <c r="BO392">
        <v>432.25</v>
      </c>
      <c r="BP392">
        <v>1142.75</v>
      </c>
      <c r="BQ392">
        <v>136.49</v>
      </c>
      <c r="BR392">
        <v>65.62</v>
      </c>
      <c r="BS392">
        <v>2843666</v>
      </c>
      <c r="BT392">
        <v>29371.3</v>
      </c>
      <c r="BU392" s="9" t="str">
        <f>WSP[[#This Row],[Tier]]&amp;" - "&amp;DOLLAR(WSP[[#This Row],[United States]],2)&amp;" USD"</f>
        <v>390 - $136.49 USD</v>
      </c>
    </row>
    <row r="393" spans="1:73" x14ac:dyDescent="0.25">
      <c r="A393">
        <v>391</v>
      </c>
      <c r="B393">
        <v>136.84</v>
      </c>
      <c r="C393">
        <v>10400.6</v>
      </c>
      <c r="D393">
        <v>858.55</v>
      </c>
      <c r="E393">
        <v>180.22</v>
      </c>
      <c r="F393">
        <v>114.04</v>
      </c>
      <c r="G393">
        <v>12036.5</v>
      </c>
      <c r="H393">
        <v>113.09</v>
      </c>
      <c r="I393">
        <v>245.39</v>
      </c>
      <c r="J393">
        <v>171.06</v>
      </c>
      <c r="K393">
        <v>136.84</v>
      </c>
      <c r="L393">
        <v>75355</v>
      </c>
      <c r="M393">
        <v>537.86</v>
      </c>
      <c r="N393">
        <v>206780</v>
      </c>
      <c r="O393">
        <v>68425</v>
      </c>
      <c r="P393">
        <v>656.88</v>
      </c>
      <c r="Q393">
        <v>115.97</v>
      </c>
      <c r="R393">
        <v>2261.4</v>
      </c>
      <c r="S393">
        <v>628.6</v>
      </c>
      <c r="T393">
        <v>872.03</v>
      </c>
      <c r="U393">
        <v>114.04</v>
      </c>
      <c r="V393">
        <v>110.36</v>
      </c>
      <c r="W393">
        <v>114.04</v>
      </c>
      <c r="X393">
        <v>114.99</v>
      </c>
      <c r="Y393">
        <v>111.25</v>
      </c>
      <c r="Z393">
        <v>1533.35</v>
      </c>
      <c r="AA393">
        <v>21545.67</v>
      </c>
      <c r="AB393">
        <v>17790</v>
      </c>
      <c r="AC393">
        <v>3787</v>
      </c>
      <c r="AD393">
        <v>1347500</v>
      </c>
      <c r="AE393">
        <v>111.25</v>
      </c>
      <c r="AF393">
        <v>663.25</v>
      </c>
      <c r="AG393">
        <v>112.17</v>
      </c>
      <c r="AH393">
        <v>13706</v>
      </c>
      <c r="AI393">
        <v>20456.8</v>
      </c>
      <c r="AJ393">
        <v>123073</v>
      </c>
      <c r="AK393">
        <v>113.09</v>
      </c>
      <c r="AL393">
        <v>151.99</v>
      </c>
      <c r="AM393">
        <v>113.09</v>
      </c>
      <c r="AN393">
        <v>116.96</v>
      </c>
      <c r="AO393">
        <v>418</v>
      </c>
      <c r="AP393">
        <v>115.97</v>
      </c>
      <c r="AQ393">
        <v>40879.300000000003</v>
      </c>
      <c r="AR393">
        <v>1880.2</v>
      </c>
      <c r="AS393">
        <v>113.09</v>
      </c>
      <c r="AT393">
        <v>150.82</v>
      </c>
      <c r="AU393">
        <v>714.84</v>
      </c>
      <c r="AV393">
        <v>12930.05</v>
      </c>
      <c r="AW393">
        <v>369.5</v>
      </c>
      <c r="AX393">
        <v>5613.3</v>
      </c>
      <c r="AY393">
        <v>279.43</v>
      </c>
      <c r="AZ393">
        <v>111.25</v>
      </c>
      <c r="BA393">
        <v>494.06</v>
      </c>
      <c r="BB393">
        <v>396.18</v>
      </c>
      <c r="BC393">
        <v>5543.3</v>
      </c>
      <c r="BD393">
        <v>269.14999999999998</v>
      </c>
      <c r="BE393">
        <v>134.37</v>
      </c>
      <c r="BF393">
        <v>114.04</v>
      </c>
      <c r="BG393">
        <v>112.17</v>
      </c>
      <c r="BH393">
        <v>893.55</v>
      </c>
      <c r="BI393">
        <v>113.09</v>
      </c>
      <c r="BJ393">
        <v>1150.24</v>
      </c>
      <c r="BK393">
        <v>151.99</v>
      </c>
      <c r="BL393">
        <v>5455</v>
      </c>
      <c r="BM393">
        <v>4174.8</v>
      </c>
      <c r="BN393">
        <v>875.84</v>
      </c>
      <c r="BO393">
        <v>433.48</v>
      </c>
      <c r="BP393">
        <v>1145.73</v>
      </c>
      <c r="BQ393">
        <v>136.84</v>
      </c>
      <c r="BR393">
        <v>65.77</v>
      </c>
      <c r="BS393">
        <v>2850958</v>
      </c>
      <c r="BT393">
        <v>29446.62</v>
      </c>
      <c r="BU393" s="9" t="str">
        <f>WSP[[#This Row],[Tier]]&amp;" - "&amp;DOLLAR(WSP[[#This Row],[United States]],2)&amp;" USD"</f>
        <v>391 - $136.84 USD</v>
      </c>
    </row>
    <row r="394" spans="1:73" x14ac:dyDescent="0.25">
      <c r="A394">
        <v>392</v>
      </c>
      <c r="B394">
        <v>137.19</v>
      </c>
      <c r="C394">
        <v>10427.200000000001</v>
      </c>
      <c r="D394">
        <v>860.3</v>
      </c>
      <c r="E394">
        <v>180.7</v>
      </c>
      <c r="F394">
        <v>114.33</v>
      </c>
      <c r="G394">
        <v>12068</v>
      </c>
      <c r="H394">
        <v>113.38</v>
      </c>
      <c r="I394">
        <v>246.02</v>
      </c>
      <c r="J394">
        <v>171.5</v>
      </c>
      <c r="K394">
        <v>137.19</v>
      </c>
      <c r="L394">
        <v>75530</v>
      </c>
      <c r="M394">
        <v>539.24</v>
      </c>
      <c r="N394">
        <v>207130</v>
      </c>
      <c r="O394">
        <v>68600</v>
      </c>
      <c r="P394">
        <v>658.56</v>
      </c>
      <c r="Q394">
        <v>116.27</v>
      </c>
      <c r="R394">
        <v>2267.19</v>
      </c>
      <c r="S394">
        <v>630</v>
      </c>
      <c r="T394">
        <v>874.3</v>
      </c>
      <c r="U394">
        <v>114.33</v>
      </c>
      <c r="V394">
        <v>110.64</v>
      </c>
      <c r="W394">
        <v>114.33</v>
      </c>
      <c r="X394">
        <v>115.29</v>
      </c>
      <c r="Y394">
        <v>111.54</v>
      </c>
      <c r="Z394">
        <v>1537.9</v>
      </c>
      <c r="AA394">
        <v>21600.79</v>
      </c>
      <c r="AB394">
        <v>17835</v>
      </c>
      <c r="AC394">
        <v>3794</v>
      </c>
      <c r="AD394">
        <v>1351000</v>
      </c>
      <c r="AE394">
        <v>111.54</v>
      </c>
      <c r="AF394">
        <v>665</v>
      </c>
      <c r="AG394">
        <v>112.45</v>
      </c>
      <c r="AH394">
        <v>13720</v>
      </c>
      <c r="AI394">
        <v>20509.3</v>
      </c>
      <c r="AJ394">
        <v>123391</v>
      </c>
      <c r="AK394">
        <v>113.38</v>
      </c>
      <c r="AL394">
        <v>152.31</v>
      </c>
      <c r="AM394">
        <v>113.38</v>
      </c>
      <c r="AN394">
        <v>117.26</v>
      </c>
      <c r="AO394">
        <v>419</v>
      </c>
      <c r="AP394">
        <v>116.27</v>
      </c>
      <c r="AQ394">
        <v>40984.300000000003</v>
      </c>
      <c r="AR394">
        <v>1885.1</v>
      </c>
      <c r="AS394">
        <v>113.38</v>
      </c>
      <c r="AT394">
        <v>151.16999999999999</v>
      </c>
      <c r="AU394">
        <v>716.24</v>
      </c>
      <c r="AV394">
        <v>12963.3</v>
      </c>
      <c r="AW394">
        <v>370.44</v>
      </c>
      <c r="AX394">
        <v>5627.3</v>
      </c>
      <c r="AY394">
        <v>279.99</v>
      </c>
      <c r="AZ394">
        <v>111.54</v>
      </c>
      <c r="BA394">
        <v>495.32</v>
      </c>
      <c r="BB394">
        <v>397.19</v>
      </c>
      <c r="BC394">
        <v>5557.3</v>
      </c>
      <c r="BD394">
        <v>269.5</v>
      </c>
      <c r="BE394">
        <v>134.69999999999999</v>
      </c>
      <c r="BF394">
        <v>114.33</v>
      </c>
      <c r="BG394">
        <v>112.45</v>
      </c>
      <c r="BH394">
        <v>895.3</v>
      </c>
      <c r="BI394">
        <v>113.38</v>
      </c>
      <c r="BJ394">
        <v>1153.04</v>
      </c>
      <c r="BK394">
        <v>152.31</v>
      </c>
      <c r="BL394">
        <v>5471</v>
      </c>
      <c r="BM394">
        <v>4185.3</v>
      </c>
      <c r="BN394">
        <v>878.08</v>
      </c>
      <c r="BO394">
        <v>434.7</v>
      </c>
      <c r="BP394">
        <v>1148.7</v>
      </c>
      <c r="BQ394">
        <v>137.19</v>
      </c>
      <c r="BR394">
        <v>65.91</v>
      </c>
      <c r="BS394">
        <v>2858250</v>
      </c>
      <c r="BT394">
        <v>29521.94</v>
      </c>
      <c r="BU394" s="9" t="str">
        <f>WSP[[#This Row],[Tier]]&amp;" - "&amp;DOLLAR(WSP[[#This Row],[United States]],2)&amp;" USD"</f>
        <v>392 - $137.19 USD</v>
      </c>
    </row>
    <row r="395" spans="1:73" x14ac:dyDescent="0.25">
      <c r="A395">
        <v>393</v>
      </c>
      <c r="B395">
        <v>137.54</v>
      </c>
      <c r="C395">
        <v>10453.799999999999</v>
      </c>
      <c r="D395">
        <v>862.05</v>
      </c>
      <c r="E395">
        <v>181.17</v>
      </c>
      <c r="F395">
        <v>114.62</v>
      </c>
      <c r="G395">
        <v>12099.5</v>
      </c>
      <c r="H395">
        <v>113.67</v>
      </c>
      <c r="I395">
        <v>246.65</v>
      </c>
      <c r="J395">
        <v>171.94</v>
      </c>
      <c r="K395">
        <v>137.54</v>
      </c>
      <c r="L395">
        <v>75705</v>
      </c>
      <c r="M395">
        <v>540.61</v>
      </c>
      <c r="N395">
        <v>207480</v>
      </c>
      <c r="O395">
        <v>68775</v>
      </c>
      <c r="P395">
        <v>660.24</v>
      </c>
      <c r="Q395">
        <v>116.56</v>
      </c>
      <c r="R395">
        <v>2272.98</v>
      </c>
      <c r="S395">
        <v>631.4</v>
      </c>
      <c r="T395">
        <v>876.58</v>
      </c>
      <c r="U395">
        <v>114.62</v>
      </c>
      <c r="V395">
        <v>110.92</v>
      </c>
      <c r="W395">
        <v>114.62</v>
      </c>
      <c r="X395">
        <v>115.58</v>
      </c>
      <c r="Y395">
        <v>111.82</v>
      </c>
      <c r="Z395">
        <v>1542.45</v>
      </c>
      <c r="AA395">
        <v>21655.91</v>
      </c>
      <c r="AB395">
        <v>17881</v>
      </c>
      <c r="AC395">
        <v>3801</v>
      </c>
      <c r="AD395">
        <v>1354500</v>
      </c>
      <c r="AE395">
        <v>111.82</v>
      </c>
      <c r="AF395">
        <v>666.75</v>
      </c>
      <c r="AG395">
        <v>112.74</v>
      </c>
      <c r="AH395">
        <v>13776</v>
      </c>
      <c r="AI395">
        <v>20561.8</v>
      </c>
      <c r="AJ395">
        <v>123709</v>
      </c>
      <c r="AK395">
        <v>113.67</v>
      </c>
      <c r="AL395">
        <v>152.63999999999999</v>
      </c>
      <c r="AM395">
        <v>113.67</v>
      </c>
      <c r="AN395">
        <v>117.56</v>
      </c>
      <c r="AO395">
        <v>420</v>
      </c>
      <c r="AP395">
        <v>116.56</v>
      </c>
      <c r="AQ395">
        <v>41089.300000000003</v>
      </c>
      <c r="AR395">
        <v>1890</v>
      </c>
      <c r="AS395">
        <v>113.67</v>
      </c>
      <c r="AT395">
        <v>151.52000000000001</v>
      </c>
      <c r="AU395">
        <v>717.64</v>
      </c>
      <c r="AV395">
        <v>12996.55</v>
      </c>
      <c r="AW395">
        <v>371.39</v>
      </c>
      <c r="AX395">
        <v>5641.3</v>
      </c>
      <c r="AY395">
        <v>280.56</v>
      </c>
      <c r="AZ395">
        <v>111.82</v>
      </c>
      <c r="BA395">
        <v>496.58</v>
      </c>
      <c r="BB395">
        <v>398.21</v>
      </c>
      <c r="BC395">
        <v>5571.3</v>
      </c>
      <c r="BD395">
        <v>269.85000000000002</v>
      </c>
      <c r="BE395">
        <v>135.03</v>
      </c>
      <c r="BF395">
        <v>114.62</v>
      </c>
      <c r="BG395">
        <v>112.74</v>
      </c>
      <c r="BH395">
        <v>897.05</v>
      </c>
      <c r="BI395">
        <v>113.67</v>
      </c>
      <c r="BJ395">
        <v>1155.8399999999999</v>
      </c>
      <c r="BK395">
        <v>152.63999999999999</v>
      </c>
      <c r="BL395">
        <v>5486</v>
      </c>
      <c r="BM395">
        <v>4195.8</v>
      </c>
      <c r="BN395">
        <v>880.32</v>
      </c>
      <c r="BO395">
        <v>435.93</v>
      </c>
      <c r="BP395">
        <v>1151.68</v>
      </c>
      <c r="BQ395">
        <v>137.54</v>
      </c>
      <c r="BR395">
        <v>66.06</v>
      </c>
      <c r="BS395">
        <v>2865542</v>
      </c>
      <c r="BT395">
        <v>29597.26</v>
      </c>
      <c r="BU395" s="9" t="str">
        <f>WSP[[#This Row],[Tier]]&amp;" - "&amp;DOLLAR(WSP[[#This Row],[United States]],2)&amp;" USD"</f>
        <v>393 - $137.54 USD</v>
      </c>
    </row>
    <row r="396" spans="1:73" x14ac:dyDescent="0.25">
      <c r="A396">
        <v>394</v>
      </c>
      <c r="B396">
        <v>137.88999999999999</v>
      </c>
      <c r="C396">
        <v>10480.4</v>
      </c>
      <c r="D396">
        <v>863.8</v>
      </c>
      <c r="E396">
        <v>181.65</v>
      </c>
      <c r="F396">
        <v>114.91</v>
      </c>
      <c r="G396">
        <v>12131</v>
      </c>
      <c r="H396">
        <v>113.96</v>
      </c>
      <c r="I396">
        <v>247.28</v>
      </c>
      <c r="J396">
        <v>172.38</v>
      </c>
      <c r="K396">
        <v>137.88999999999999</v>
      </c>
      <c r="L396">
        <v>75880</v>
      </c>
      <c r="M396">
        <v>541.99</v>
      </c>
      <c r="N396">
        <v>207830</v>
      </c>
      <c r="O396">
        <v>68950</v>
      </c>
      <c r="P396">
        <v>661.92</v>
      </c>
      <c r="Q396">
        <v>116.86</v>
      </c>
      <c r="R396">
        <v>2278.7600000000002</v>
      </c>
      <c r="S396">
        <v>632.79999999999995</v>
      </c>
      <c r="T396">
        <v>878.85</v>
      </c>
      <c r="U396">
        <v>114.91</v>
      </c>
      <c r="V396">
        <v>111.2</v>
      </c>
      <c r="W396">
        <v>114.91</v>
      </c>
      <c r="X396">
        <v>115.88</v>
      </c>
      <c r="Y396">
        <v>112.11</v>
      </c>
      <c r="Z396">
        <v>1547</v>
      </c>
      <c r="AA396">
        <v>21711.02</v>
      </c>
      <c r="AB396">
        <v>17926</v>
      </c>
      <c r="AC396">
        <v>3808</v>
      </c>
      <c r="AD396">
        <v>1358000</v>
      </c>
      <c r="AE396">
        <v>112.11</v>
      </c>
      <c r="AF396">
        <v>668.5</v>
      </c>
      <c r="AG396">
        <v>113.03</v>
      </c>
      <c r="AH396">
        <v>13790</v>
      </c>
      <c r="AI396">
        <v>20614.3</v>
      </c>
      <c r="AJ396">
        <v>124027</v>
      </c>
      <c r="AK396">
        <v>113.96</v>
      </c>
      <c r="AL396">
        <v>152.96</v>
      </c>
      <c r="AM396">
        <v>113.96</v>
      </c>
      <c r="AN396">
        <v>117.86</v>
      </c>
      <c r="AO396">
        <v>421</v>
      </c>
      <c r="AP396">
        <v>116.86</v>
      </c>
      <c r="AQ396">
        <v>41194.300000000003</v>
      </c>
      <c r="AR396">
        <v>1894.9</v>
      </c>
      <c r="AS396">
        <v>113.96</v>
      </c>
      <c r="AT396">
        <v>151.87</v>
      </c>
      <c r="AU396">
        <v>719.04</v>
      </c>
      <c r="AV396">
        <v>13029.8</v>
      </c>
      <c r="AW396">
        <v>372.33</v>
      </c>
      <c r="AX396">
        <v>5655.3</v>
      </c>
      <c r="AY396">
        <v>281.13</v>
      </c>
      <c r="AZ396">
        <v>112.11</v>
      </c>
      <c r="BA396">
        <v>497.84</v>
      </c>
      <c r="BB396">
        <v>399.23</v>
      </c>
      <c r="BC396">
        <v>5585.3</v>
      </c>
      <c r="BD396">
        <v>270.2</v>
      </c>
      <c r="BE396">
        <v>135.36000000000001</v>
      </c>
      <c r="BF396">
        <v>114.91</v>
      </c>
      <c r="BG396">
        <v>113.03</v>
      </c>
      <c r="BH396">
        <v>898.8</v>
      </c>
      <c r="BI396">
        <v>113.96</v>
      </c>
      <c r="BJ396">
        <v>1158.6400000000001</v>
      </c>
      <c r="BK396">
        <v>152.96</v>
      </c>
      <c r="BL396">
        <v>5501</v>
      </c>
      <c r="BM396">
        <v>4206.3</v>
      </c>
      <c r="BN396">
        <v>882.56</v>
      </c>
      <c r="BO396">
        <v>437.15</v>
      </c>
      <c r="BP396">
        <v>1154.6500000000001</v>
      </c>
      <c r="BQ396">
        <v>137.88999999999999</v>
      </c>
      <c r="BR396">
        <v>66.2</v>
      </c>
      <c r="BS396">
        <v>2872834</v>
      </c>
      <c r="BT396">
        <v>29672.58</v>
      </c>
      <c r="BU396" s="9" t="str">
        <f>WSP[[#This Row],[Tier]]&amp;" - "&amp;DOLLAR(WSP[[#This Row],[United States]],2)&amp;" USD"</f>
        <v>394 - $137.89 USD</v>
      </c>
    </row>
    <row r="397" spans="1:73" x14ac:dyDescent="0.25">
      <c r="A397">
        <v>395</v>
      </c>
      <c r="B397">
        <v>138.24</v>
      </c>
      <c r="C397">
        <v>10507</v>
      </c>
      <c r="D397">
        <v>865.55</v>
      </c>
      <c r="E397">
        <v>182.13</v>
      </c>
      <c r="F397">
        <v>115.2</v>
      </c>
      <c r="G397">
        <v>12162.5</v>
      </c>
      <c r="H397">
        <v>114.25</v>
      </c>
      <c r="I397">
        <v>247.91</v>
      </c>
      <c r="J397">
        <v>172.81</v>
      </c>
      <c r="K397">
        <v>138.24</v>
      </c>
      <c r="L397">
        <v>76055</v>
      </c>
      <c r="M397">
        <v>543.37</v>
      </c>
      <c r="N397">
        <v>208180</v>
      </c>
      <c r="O397">
        <v>69125</v>
      </c>
      <c r="P397">
        <v>663.6</v>
      </c>
      <c r="Q397">
        <v>117.16</v>
      </c>
      <c r="R397">
        <v>2284.5500000000002</v>
      </c>
      <c r="S397">
        <v>634.20000000000005</v>
      </c>
      <c r="T397">
        <v>881.13</v>
      </c>
      <c r="U397">
        <v>115.2</v>
      </c>
      <c r="V397">
        <v>111.49</v>
      </c>
      <c r="W397">
        <v>115.2</v>
      </c>
      <c r="X397">
        <v>116.17</v>
      </c>
      <c r="Y397">
        <v>112.39</v>
      </c>
      <c r="Z397">
        <v>1551.55</v>
      </c>
      <c r="AA397">
        <v>21766.14</v>
      </c>
      <c r="AB397">
        <v>17972</v>
      </c>
      <c r="AC397">
        <v>3815</v>
      </c>
      <c r="AD397">
        <v>1361500</v>
      </c>
      <c r="AE397">
        <v>112.39</v>
      </c>
      <c r="AF397">
        <v>670.25</v>
      </c>
      <c r="AG397">
        <v>113.31</v>
      </c>
      <c r="AH397">
        <v>13846</v>
      </c>
      <c r="AI397">
        <v>20666.8</v>
      </c>
      <c r="AJ397">
        <v>124345</v>
      </c>
      <c r="AK397">
        <v>114.25</v>
      </c>
      <c r="AL397">
        <v>153.29</v>
      </c>
      <c r="AM397">
        <v>114.25</v>
      </c>
      <c r="AN397">
        <v>118.16</v>
      </c>
      <c r="AO397">
        <v>422</v>
      </c>
      <c r="AP397">
        <v>117.16</v>
      </c>
      <c r="AQ397">
        <v>41299.300000000003</v>
      </c>
      <c r="AR397">
        <v>1899.8</v>
      </c>
      <c r="AS397">
        <v>114.25</v>
      </c>
      <c r="AT397">
        <v>152.22</v>
      </c>
      <c r="AU397">
        <v>720.44</v>
      </c>
      <c r="AV397">
        <v>13063.05</v>
      </c>
      <c r="AW397">
        <v>373.28</v>
      </c>
      <c r="AX397">
        <v>5669.3</v>
      </c>
      <c r="AY397">
        <v>281.7</v>
      </c>
      <c r="AZ397">
        <v>112.39</v>
      </c>
      <c r="BA397">
        <v>499.1</v>
      </c>
      <c r="BB397">
        <v>400.24</v>
      </c>
      <c r="BC397">
        <v>5599.3</v>
      </c>
      <c r="BD397">
        <v>270.55</v>
      </c>
      <c r="BE397">
        <v>135.68</v>
      </c>
      <c r="BF397">
        <v>115.2</v>
      </c>
      <c r="BG397">
        <v>113.31</v>
      </c>
      <c r="BH397">
        <v>900.55</v>
      </c>
      <c r="BI397">
        <v>114.25</v>
      </c>
      <c r="BJ397">
        <v>1161.44</v>
      </c>
      <c r="BK397">
        <v>153.29</v>
      </c>
      <c r="BL397">
        <v>5517</v>
      </c>
      <c r="BM397">
        <v>4216.8</v>
      </c>
      <c r="BN397">
        <v>884.8</v>
      </c>
      <c r="BO397">
        <v>438.38</v>
      </c>
      <c r="BP397">
        <v>1157.6300000000001</v>
      </c>
      <c r="BQ397">
        <v>138.24</v>
      </c>
      <c r="BR397">
        <v>66.349999999999994</v>
      </c>
      <c r="BS397">
        <v>2880126</v>
      </c>
      <c r="BT397">
        <v>29747.9</v>
      </c>
      <c r="BU397" s="9" t="str">
        <f>WSP[[#This Row],[Tier]]&amp;" - "&amp;DOLLAR(WSP[[#This Row],[United States]],2)&amp;" USD"</f>
        <v>395 - $138.24 USD</v>
      </c>
    </row>
    <row r="398" spans="1:73" x14ac:dyDescent="0.25">
      <c r="A398">
        <v>396</v>
      </c>
      <c r="B398">
        <v>138.59</v>
      </c>
      <c r="C398">
        <v>10533.6</v>
      </c>
      <c r="D398">
        <v>867.3</v>
      </c>
      <c r="E398">
        <v>182.6</v>
      </c>
      <c r="F398">
        <v>115.49</v>
      </c>
      <c r="G398">
        <v>12194</v>
      </c>
      <c r="H398">
        <v>114.54</v>
      </c>
      <c r="I398">
        <v>248.54</v>
      </c>
      <c r="J398">
        <v>173.25</v>
      </c>
      <c r="K398">
        <v>138.59</v>
      </c>
      <c r="L398">
        <v>76230</v>
      </c>
      <c r="M398">
        <v>544.75</v>
      </c>
      <c r="N398">
        <v>208530</v>
      </c>
      <c r="O398">
        <v>69300</v>
      </c>
      <c r="P398">
        <v>665.28</v>
      </c>
      <c r="Q398">
        <v>117.45</v>
      </c>
      <c r="R398">
        <v>2290.33</v>
      </c>
      <c r="S398">
        <v>635.6</v>
      </c>
      <c r="T398">
        <v>883.4</v>
      </c>
      <c r="U398">
        <v>115.49</v>
      </c>
      <c r="V398">
        <v>111.77</v>
      </c>
      <c r="W398">
        <v>115.49</v>
      </c>
      <c r="X398">
        <v>116.46</v>
      </c>
      <c r="Y398">
        <v>112.68</v>
      </c>
      <c r="Z398">
        <v>1556.1</v>
      </c>
      <c r="AA398">
        <v>21821.26</v>
      </c>
      <c r="AB398">
        <v>18017</v>
      </c>
      <c r="AC398">
        <v>3822</v>
      </c>
      <c r="AD398">
        <v>1365000</v>
      </c>
      <c r="AE398">
        <v>112.68</v>
      </c>
      <c r="AF398">
        <v>672</v>
      </c>
      <c r="AG398">
        <v>113.6</v>
      </c>
      <c r="AH398">
        <v>13860</v>
      </c>
      <c r="AI398">
        <v>20719.3</v>
      </c>
      <c r="AJ398">
        <v>124664</v>
      </c>
      <c r="AK398">
        <v>114.54</v>
      </c>
      <c r="AL398">
        <v>153.61000000000001</v>
      </c>
      <c r="AM398">
        <v>114.54</v>
      </c>
      <c r="AN398">
        <v>118.46</v>
      </c>
      <c r="AO398">
        <v>423</v>
      </c>
      <c r="AP398">
        <v>117.45</v>
      </c>
      <c r="AQ398">
        <v>41404.300000000003</v>
      </c>
      <c r="AR398">
        <v>1904.7</v>
      </c>
      <c r="AS398">
        <v>114.54</v>
      </c>
      <c r="AT398">
        <v>152.57</v>
      </c>
      <c r="AU398">
        <v>721.84</v>
      </c>
      <c r="AV398">
        <v>13096.3</v>
      </c>
      <c r="AW398">
        <v>374.22</v>
      </c>
      <c r="AX398">
        <v>5683.3</v>
      </c>
      <c r="AY398">
        <v>282.27</v>
      </c>
      <c r="AZ398">
        <v>112.68</v>
      </c>
      <c r="BA398">
        <v>500.36</v>
      </c>
      <c r="BB398">
        <v>401.26</v>
      </c>
      <c r="BC398">
        <v>5613.3</v>
      </c>
      <c r="BD398">
        <v>270.89999999999998</v>
      </c>
      <c r="BE398">
        <v>136.01</v>
      </c>
      <c r="BF398">
        <v>115.49</v>
      </c>
      <c r="BG398">
        <v>113.6</v>
      </c>
      <c r="BH398">
        <v>902.3</v>
      </c>
      <c r="BI398">
        <v>114.54</v>
      </c>
      <c r="BJ398">
        <v>1164.24</v>
      </c>
      <c r="BK398">
        <v>153.61000000000001</v>
      </c>
      <c r="BL398">
        <v>5532</v>
      </c>
      <c r="BM398">
        <v>4227.3</v>
      </c>
      <c r="BN398">
        <v>887.04</v>
      </c>
      <c r="BO398">
        <v>439.6</v>
      </c>
      <c r="BP398">
        <v>1160.5999999999999</v>
      </c>
      <c r="BQ398">
        <v>138.59</v>
      </c>
      <c r="BR398">
        <v>66.489999999999995</v>
      </c>
      <c r="BS398">
        <v>2887417</v>
      </c>
      <c r="BT398">
        <v>29823.22</v>
      </c>
      <c r="BU398" s="9" t="str">
        <f>WSP[[#This Row],[Tier]]&amp;" - "&amp;DOLLAR(WSP[[#This Row],[United States]],2)&amp;" USD"</f>
        <v>396 - $138.59 USD</v>
      </c>
    </row>
    <row r="399" spans="1:73" x14ac:dyDescent="0.25">
      <c r="A399">
        <v>397</v>
      </c>
      <c r="B399">
        <v>138.94</v>
      </c>
      <c r="C399">
        <v>10560.2</v>
      </c>
      <c r="D399">
        <v>869.05</v>
      </c>
      <c r="E399">
        <v>183.08</v>
      </c>
      <c r="F399">
        <v>115.79</v>
      </c>
      <c r="G399">
        <v>12225.5</v>
      </c>
      <c r="H399">
        <v>114.83</v>
      </c>
      <c r="I399">
        <v>249.17</v>
      </c>
      <c r="J399">
        <v>173.69</v>
      </c>
      <c r="K399">
        <v>138.94</v>
      </c>
      <c r="L399">
        <v>76405</v>
      </c>
      <c r="M399">
        <v>546.12</v>
      </c>
      <c r="N399">
        <v>208880</v>
      </c>
      <c r="O399">
        <v>69475</v>
      </c>
      <c r="P399">
        <v>666.96</v>
      </c>
      <c r="Q399">
        <v>117.75</v>
      </c>
      <c r="R399">
        <v>2296.12</v>
      </c>
      <c r="S399">
        <v>637</v>
      </c>
      <c r="T399">
        <v>885.68</v>
      </c>
      <c r="U399">
        <v>115.79</v>
      </c>
      <c r="V399">
        <v>112.05</v>
      </c>
      <c r="W399">
        <v>115.79</v>
      </c>
      <c r="X399">
        <v>116.76</v>
      </c>
      <c r="Y399">
        <v>112.96</v>
      </c>
      <c r="Z399">
        <v>1560.65</v>
      </c>
      <c r="AA399">
        <v>21876.38</v>
      </c>
      <c r="AB399">
        <v>18063</v>
      </c>
      <c r="AC399">
        <v>3829</v>
      </c>
      <c r="AD399">
        <v>1368500</v>
      </c>
      <c r="AE399">
        <v>112.96</v>
      </c>
      <c r="AF399">
        <v>673.75</v>
      </c>
      <c r="AG399">
        <v>113.89</v>
      </c>
      <c r="AH399">
        <v>13916</v>
      </c>
      <c r="AI399">
        <v>20771.8</v>
      </c>
      <c r="AJ399">
        <v>124982</v>
      </c>
      <c r="AK399">
        <v>114.83</v>
      </c>
      <c r="AL399">
        <v>153.94</v>
      </c>
      <c r="AM399">
        <v>114.83</v>
      </c>
      <c r="AN399">
        <v>118.75</v>
      </c>
      <c r="AO399">
        <v>424</v>
      </c>
      <c r="AP399">
        <v>117.75</v>
      </c>
      <c r="AQ399">
        <v>41509.300000000003</v>
      </c>
      <c r="AR399">
        <v>1909.6</v>
      </c>
      <c r="AS399">
        <v>114.83</v>
      </c>
      <c r="AT399">
        <v>152.91999999999999</v>
      </c>
      <c r="AU399">
        <v>723.24</v>
      </c>
      <c r="AV399">
        <v>13129.55</v>
      </c>
      <c r="AW399">
        <v>375.17</v>
      </c>
      <c r="AX399">
        <v>5697.3</v>
      </c>
      <c r="AY399">
        <v>282.83999999999997</v>
      </c>
      <c r="AZ399">
        <v>112.96</v>
      </c>
      <c r="BA399">
        <v>501.62</v>
      </c>
      <c r="BB399">
        <v>402.27</v>
      </c>
      <c r="BC399">
        <v>5627.3</v>
      </c>
      <c r="BD399">
        <v>271.25</v>
      </c>
      <c r="BE399">
        <v>136.34</v>
      </c>
      <c r="BF399">
        <v>115.79</v>
      </c>
      <c r="BG399">
        <v>113.89</v>
      </c>
      <c r="BH399">
        <v>904.05</v>
      </c>
      <c r="BI399">
        <v>114.83</v>
      </c>
      <c r="BJ399">
        <v>1167.04</v>
      </c>
      <c r="BK399">
        <v>153.94</v>
      </c>
      <c r="BL399">
        <v>5547</v>
      </c>
      <c r="BM399">
        <v>4237.8</v>
      </c>
      <c r="BN399">
        <v>889.28</v>
      </c>
      <c r="BO399">
        <v>440.83</v>
      </c>
      <c r="BP399">
        <v>1163.58</v>
      </c>
      <c r="BQ399">
        <v>138.94</v>
      </c>
      <c r="BR399">
        <v>66.64</v>
      </c>
      <c r="BS399">
        <v>2894709</v>
      </c>
      <c r="BT399">
        <v>29898.54</v>
      </c>
      <c r="BU399" s="9" t="str">
        <f>WSP[[#This Row],[Tier]]&amp;" - "&amp;DOLLAR(WSP[[#This Row],[United States]],2)&amp;" USD"</f>
        <v>397 - $138.94 USD</v>
      </c>
    </row>
    <row r="400" spans="1:73" x14ac:dyDescent="0.25">
      <c r="A400">
        <v>398</v>
      </c>
      <c r="B400">
        <v>139.29</v>
      </c>
      <c r="C400">
        <v>10586.8</v>
      </c>
      <c r="D400">
        <v>870.8</v>
      </c>
      <c r="E400">
        <v>183.56</v>
      </c>
      <c r="F400">
        <v>116.08</v>
      </c>
      <c r="G400">
        <v>12257</v>
      </c>
      <c r="H400">
        <v>115.12</v>
      </c>
      <c r="I400">
        <v>249.8</v>
      </c>
      <c r="J400">
        <v>174.13</v>
      </c>
      <c r="K400">
        <v>139.29</v>
      </c>
      <c r="L400">
        <v>76580</v>
      </c>
      <c r="M400">
        <v>547.5</v>
      </c>
      <c r="N400">
        <v>209230</v>
      </c>
      <c r="O400">
        <v>69650</v>
      </c>
      <c r="P400">
        <v>668.64</v>
      </c>
      <c r="Q400">
        <v>118.04</v>
      </c>
      <c r="R400">
        <v>2301.9</v>
      </c>
      <c r="S400">
        <v>638.4</v>
      </c>
      <c r="T400">
        <v>887.95</v>
      </c>
      <c r="U400">
        <v>116.08</v>
      </c>
      <c r="V400">
        <v>112.33</v>
      </c>
      <c r="W400">
        <v>116.08</v>
      </c>
      <c r="X400">
        <v>117.05</v>
      </c>
      <c r="Y400">
        <v>113.25</v>
      </c>
      <c r="Z400">
        <v>1565.2</v>
      </c>
      <c r="AA400">
        <v>21931.5</v>
      </c>
      <c r="AB400">
        <v>18108</v>
      </c>
      <c r="AC400">
        <v>3836</v>
      </c>
      <c r="AD400">
        <v>1372000</v>
      </c>
      <c r="AE400">
        <v>113.25</v>
      </c>
      <c r="AF400">
        <v>675.5</v>
      </c>
      <c r="AG400">
        <v>114.17</v>
      </c>
      <c r="AH400">
        <v>13930</v>
      </c>
      <c r="AI400">
        <v>20824.3</v>
      </c>
      <c r="AJ400">
        <v>125300</v>
      </c>
      <c r="AK400">
        <v>115.12</v>
      </c>
      <c r="AL400">
        <v>154.26</v>
      </c>
      <c r="AM400">
        <v>115.12</v>
      </c>
      <c r="AN400">
        <v>119.05</v>
      </c>
      <c r="AO400">
        <v>425</v>
      </c>
      <c r="AP400">
        <v>118.04</v>
      </c>
      <c r="AQ400">
        <v>41614.300000000003</v>
      </c>
      <c r="AR400">
        <v>1914.5</v>
      </c>
      <c r="AS400">
        <v>115.12</v>
      </c>
      <c r="AT400">
        <v>153.27000000000001</v>
      </c>
      <c r="AU400">
        <v>724.64</v>
      </c>
      <c r="AV400">
        <v>13162.8</v>
      </c>
      <c r="AW400">
        <v>376.11</v>
      </c>
      <c r="AX400">
        <v>5711.3</v>
      </c>
      <c r="AY400">
        <v>283.41000000000003</v>
      </c>
      <c r="AZ400">
        <v>113.25</v>
      </c>
      <c r="BA400">
        <v>502.88</v>
      </c>
      <c r="BB400">
        <v>403.29</v>
      </c>
      <c r="BC400">
        <v>5641.3</v>
      </c>
      <c r="BD400">
        <v>271.60000000000002</v>
      </c>
      <c r="BE400">
        <v>136.66</v>
      </c>
      <c r="BF400">
        <v>116.08</v>
      </c>
      <c r="BG400">
        <v>114.17</v>
      </c>
      <c r="BH400">
        <v>905.8</v>
      </c>
      <c r="BI400">
        <v>115.12</v>
      </c>
      <c r="BJ400">
        <v>1169.8399999999999</v>
      </c>
      <c r="BK400">
        <v>154.26</v>
      </c>
      <c r="BL400">
        <v>5563</v>
      </c>
      <c r="BM400">
        <v>4248.3</v>
      </c>
      <c r="BN400">
        <v>891.52</v>
      </c>
      <c r="BO400">
        <v>442.05</v>
      </c>
      <c r="BP400">
        <v>1166.55</v>
      </c>
      <c r="BQ400">
        <v>139.29</v>
      </c>
      <c r="BR400">
        <v>66.790000000000006</v>
      </c>
      <c r="BS400">
        <v>2902001</v>
      </c>
      <c r="BT400">
        <v>29973.86</v>
      </c>
      <c r="BU400" s="9" t="str">
        <f>WSP[[#This Row],[Tier]]&amp;" - "&amp;DOLLAR(WSP[[#This Row],[United States]],2)&amp;" USD"</f>
        <v>398 - $139.29 USD</v>
      </c>
    </row>
    <row r="401" spans="1:73" x14ac:dyDescent="0.25">
      <c r="A401">
        <v>399</v>
      </c>
      <c r="B401">
        <v>139.63999999999999</v>
      </c>
      <c r="C401">
        <v>10613.4</v>
      </c>
      <c r="D401">
        <v>872.55</v>
      </c>
      <c r="E401">
        <v>184.04</v>
      </c>
      <c r="F401">
        <v>116.37</v>
      </c>
      <c r="G401">
        <v>12288.5</v>
      </c>
      <c r="H401">
        <v>115.41</v>
      </c>
      <c r="I401">
        <v>250.43</v>
      </c>
      <c r="J401">
        <v>174.56</v>
      </c>
      <c r="K401">
        <v>139.63999999999999</v>
      </c>
      <c r="L401">
        <v>76755</v>
      </c>
      <c r="M401">
        <v>548.88</v>
      </c>
      <c r="N401">
        <v>209580</v>
      </c>
      <c r="O401">
        <v>69825</v>
      </c>
      <c r="P401">
        <v>670.32</v>
      </c>
      <c r="Q401">
        <v>118.34</v>
      </c>
      <c r="R401">
        <v>2307.69</v>
      </c>
      <c r="S401">
        <v>639.79999999999995</v>
      </c>
      <c r="T401">
        <v>890.23</v>
      </c>
      <c r="U401">
        <v>116.37</v>
      </c>
      <c r="V401">
        <v>112.62</v>
      </c>
      <c r="W401">
        <v>116.37</v>
      </c>
      <c r="X401">
        <v>117.35</v>
      </c>
      <c r="Y401">
        <v>113.53</v>
      </c>
      <c r="Z401">
        <v>1569.75</v>
      </c>
      <c r="AA401">
        <v>21986.61</v>
      </c>
      <c r="AB401">
        <v>18154</v>
      </c>
      <c r="AC401">
        <v>3843</v>
      </c>
      <c r="AD401">
        <v>1375500</v>
      </c>
      <c r="AE401">
        <v>113.53</v>
      </c>
      <c r="AF401">
        <v>677.25</v>
      </c>
      <c r="AG401">
        <v>114.46</v>
      </c>
      <c r="AH401">
        <v>13986</v>
      </c>
      <c r="AI401">
        <v>20876.8</v>
      </c>
      <c r="AJ401">
        <v>125618</v>
      </c>
      <c r="AK401">
        <v>115.41</v>
      </c>
      <c r="AL401">
        <v>154.58000000000001</v>
      </c>
      <c r="AM401">
        <v>115.41</v>
      </c>
      <c r="AN401">
        <v>119.35</v>
      </c>
      <c r="AO401">
        <v>426</v>
      </c>
      <c r="AP401">
        <v>118.34</v>
      </c>
      <c r="AQ401">
        <v>41719.300000000003</v>
      </c>
      <c r="AR401">
        <v>1919.4</v>
      </c>
      <c r="AS401">
        <v>115.41</v>
      </c>
      <c r="AT401">
        <v>153.62</v>
      </c>
      <c r="AU401">
        <v>726.04</v>
      </c>
      <c r="AV401">
        <v>13196.05</v>
      </c>
      <c r="AW401">
        <v>377.06</v>
      </c>
      <c r="AX401">
        <v>5725.3</v>
      </c>
      <c r="AY401">
        <v>283.98</v>
      </c>
      <c r="AZ401">
        <v>113.53</v>
      </c>
      <c r="BA401">
        <v>504.14</v>
      </c>
      <c r="BB401">
        <v>404.31</v>
      </c>
      <c r="BC401">
        <v>5655.3</v>
      </c>
      <c r="BD401">
        <v>271.95</v>
      </c>
      <c r="BE401">
        <v>136.99</v>
      </c>
      <c r="BF401">
        <v>116.37</v>
      </c>
      <c r="BG401">
        <v>114.46</v>
      </c>
      <c r="BH401">
        <v>907.55</v>
      </c>
      <c r="BI401">
        <v>115.41</v>
      </c>
      <c r="BJ401">
        <v>1172.6400000000001</v>
      </c>
      <c r="BK401">
        <v>154.58000000000001</v>
      </c>
      <c r="BL401">
        <v>5578</v>
      </c>
      <c r="BM401">
        <v>4258.8</v>
      </c>
      <c r="BN401">
        <v>893.76</v>
      </c>
      <c r="BO401">
        <v>443.28</v>
      </c>
      <c r="BP401">
        <v>1169.53</v>
      </c>
      <c r="BQ401">
        <v>139.63999999999999</v>
      </c>
      <c r="BR401">
        <v>66.930000000000007</v>
      </c>
      <c r="BS401">
        <v>2909293</v>
      </c>
      <c r="BT401">
        <v>30049.18</v>
      </c>
      <c r="BU401" s="9" t="str">
        <f>WSP[[#This Row],[Tier]]&amp;" - "&amp;DOLLAR(WSP[[#This Row],[United States]],2)&amp;" USD"</f>
        <v>399 - $139.64 USD</v>
      </c>
    </row>
    <row r="402" spans="1:73" x14ac:dyDescent="0.25">
      <c r="A402">
        <v>400</v>
      </c>
      <c r="B402">
        <v>139.99</v>
      </c>
      <c r="C402">
        <v>10640</v>
      </c>
      <c r="D402">
        <v>874.3</v>
      </c>
      <c r="E402">
        <v>184.51</v>
      </c>
      <c r="F402">
        <v>116.66</v>
      </c>
      <c r="G402">
        <v>12320</v>
      </c>
      <c r="H402">
        <v>115.7</v>
      </c>
      <c r="I402">
        <v>251.06</v>
      </c>
      <c r="J402">
        <v>175</v>
      </c>
      <c r="K402">
        <v>139.99</v>
      </c>
      <c r="L402">
        <v>76930</v>
      </c>
      <c r="M402">
        <v>550.25</v>
      </c>
      <c r="N402">
        <v>209930</v>
      </c>
      <c r="O402">
        <v>70000</v>
      </c>
      <c r="P402">
        <v>672</v>
      </c>
      <c r="Q402">
        <v>118.64</v>
      </c>
      <c r="R402">
        <v>2313.4699999999998</v>
      </c>
      <c r="S402">
        <v>641.20000000000005</v>
      </c>
      <c r="T402">
        <v>892.5</v>
      </c>
      <c r="U402">
        <v>116.66</v>
      </c>
      <c r="V402">
        <v>112.9</v>
      </c>
      <c r="W402">
        <v>116.66</v>
      </c>
      <c r="X402">
        <v>117.64</v>
      </c>
      <c r="Y402">
        <v>113.82</v>
      </c>
      <c r="Z402">
        <v>1574.3</v>
      </c>
      <c r="AA402">
        <v>22041.73</v>
      </c>
      <c r="AB402">
        <v>18199</v>
      </c>
      <c r="AC402">
        <v>3850</v>
      </c>
      <c r="AD402">
        <v>1379000</v>
      </c>
      <c r="AE402">
        <v>113.82</v>
      </c>
      <c r="AF402">
        <v>679</v>
      </c>
      <c r="AG402">
        <v>114.75</v>
      </c>
      <c r="AH402">
        <v>14000</v>
      </c>
      <c r="AI402">
        <v>20929.3</v>
      </c>
      <c r="AJ402">
        <v>125936</v>
      </c>
      <c r="AK402">
        <v>115.7</v>
      </c>
      <c r="AL402">
        <v>154.91</v>
      </c>
      <c r="AM402">
        <v>115.7</v>
      </c>
      <c r="AN402">
        <v>119.65</v>
      </c>
      <c r="AO402">
        <v>427</v>
      </c>
      <c r="AP402">
        <v>118.64</v>
      </c>
      <c r="AQ402">
        <v>41824.300000000003</v>
      </c>
      <c r="AR402">
        <v>1924.3</v>
      </c>
      <c r="AS402">
        <v>115.7</v>
      </c>
      <c r="AT402">
        <v>153.97</v>
      </c>
      <c r="AU402">
        <v>727.44</v>
      </c>
      <c r="AV402">
        <v>13229.3</v>
      </c>
      <c r="AW402">
        <v>378</v>
      </c>
      <c r="AX402">
        <v>5739.3</v>
      </c>
      <c r="AY402">
        <v>284.55</v>
      </c>
      <c r="AZ402">
        <v>113.82</v>
      </c>
      <c r="BA402">
        <v>505.4</v>
      </c>
      <c r="BB402">
        <v>405.32</v>
      </c>
      <c r="BC402">
        <v>5669.3</v>
      </c>
      <c r="BD402">
        <v>272.3</v>
      </c>
      <c r="BE402">
        <v>137.32</v>
      </c>
      <c r="BF402">
        <v>116.66</v>
      </c>
      <c r="BG402">
        <v>114.75</v>
      </c>
      <c r="BH402">
        <v>909.3</v>
      </c>
      <c r="BI402">
        <v>115.7</v>
      </c>
      <c r="BJ402">
        <v>1175.44</v>
      </c>
      <c r="BK402">
        <v>154.91</v>
      </c>
      <c r="BL402">
        <v>5593</v>
      </c>
      <c r="BM402">
        <v>4269.3</v>
      </c>
      <c r="BN402">
        <v>896</v>
      </c>
      <c r="BO402">
        <v>444.5</v>
      </c>
      <c r="BP402">
        <v>1172.5</v>
      </c>
      <c r="BQ402">
        <v>139.99</v>
      </c>
      <c r="BR402">
        <v>67.08</v>
      </c>
      <c r="BS402">
        <v>2916585</v>
      </c>
      <c r="BT402">
        <v>30124.5</v>
      </c>
      <c r="BU402" s="9" t="str">
        <f>WSP[[#This Row],[Tier]]&amp;" - "&amp;DOLLAR(WSP[[#This Row],[United States]],2)&amp;" USD"</f>
        <v>400 - $139.99 USD</v>
      </c>
    </row>
    <row r="403" spans="1:73" x14ac:dyDescent="0.25">
      <c r="A403">
        <v>401</v>
      </c>
      <c r="B403">
        <v>140.34</v>
      </c>
      <c r="C403">
        <v>10666.6</v>
      </c>
      <c r="D403">
        <v>876.05</v>
      </c>
      <c r="E403">
        <v>184.99</v>
      </c>
      <c r="F403">
        <v>116.95</v>
      </c>
      <c r="G403">
        <v>12351.5</v>
      </c>
      <c r="H403">
        <v>115.99</v>
      </c>
      <c r="I403">
        <v>251.69</v>
      </c>
      <c r="J403">
        <v>175.44</v>
      </c>
      <c r="K403">
        <v>140.34</v>
      </c>
      <c r="L403">
        <v>77105</v>
      </c>
      <c r="M403">
        <v>551.63</v>
      </c>
      <c r="N403">
        <v>210280</v>
      </c>
      <c r="O403">
        <v>70175</v>
      </c>
      <c r="P403">
        <v>673.68</v>
      </c>
      <c r="Q403">
        <v>118.93</v>
      </c>
      <c r="R403">
        <v>2319.2600000000002</v>
      </c>
      <c r="S403">
        <v>642.6</v>
      </c>
      <c r="T403">
        <v>894.78</v>
      </c>
      <c r="U403">
        <v>116.95</v>
      </c>
      <c r="V403">
        <v>113.18</v>
      </c>
      <c r="W403">
        <v>116.95</v>
      </c>
      <c r="X403">
        <v>117.94</v>
      </c>
      <c r="Y403">
        <v>114.1</v>
      </c>
      <c r="Z403">
        <v>1578.85</v>
      </c>
      <c r="AA403">
        <v>22096.85</v>
      </c>
      <c r="AB403">
        <v>18245</v>
      </c>
      <c r="AC403">
        <v>3857</v>
      </c>
      <c r="AD403">
        <v>1382500</v>
      </c>
      <c r="AE403">
        <v>114.1</v>
      </c>
      <c r="AF403">
        <v>680.75</v>
      </c>
      <c r="AG403">
        <v>115.04</v>
      </c>
      <c r="AH403">
        <v>14014</v>
      </c>
      <c r="AI403">
        <v>20981.8</v>
      </c>
      <c r="AJ403">
        <v>126255</v>
      </c>
      <c r="AK403">
        <v>115.99</v>
      </c>
      <c r="AL403">
        <v>155.22999999999999</v>
      </c>
      <c r="AM403">
        <v>115.99</v>
      </c>
      <c r="AN403">
        <v>119.95</v>
      </c>
      <c r="AO403">
        <v>428</v>
      </c>
      <c r="AP403">
        <v>118.93</v>
      </c>
      <c r="AQ403">
        <v>41929.300000000003</v>
      </c>
      <c r="AR403">
        <v>1929.2</v>
      </c>
      <c r="AS403">
        <v>115.99</v>
      </c>
      <c r="AT403">
        <v>154.32</v>
      </c>
      <c r="AU403">
        <v>728.84</v>
      </c>
      <c r="AV403">
        <v>13262.55</v>
      </c>
      <c r="AW403">
        <v>378.95</v>
      </c>
      <c r="AX403">
        <v>5753.3</v>
      </c>
      <c r="AY403">
        <v>285.12</v>
      </c>
      <c r="AZ403">
        <v>114.1</v>
      </c>
      <c r="BA403">
        <v>506.66</v>
      </c>
      <c r="BB403">
        <v>406.34</v>
      </c>
      <c r="BC403">
        <v>5683.3</v>
      </c>
      <c r="BD403">
        <v>272.64999999999998</v>
      </c>
      <c r="BE403">
        <v>137.63999999999999</v>
      </c>
      <c r="BF403">
        <v>116.95</v>
      </c>
      <c r="BG403">
        <v>115.04</v>
      </c>
      <c r="BH403">
        <v>911.05</v>
      </c>
      <c r="BI403">
        <v>115.99</v>
      </c>
      <c r="BJ403">
        <v>1178.24</v>
      </c>
      <c r="BK403">
        <v>155.22999999999999</v>
      </c>
      <c r="BL403">
        <v>5609</v>
      </c>
      <c r="BM403">
        <v>4279.8</v>
      </c>
      <c r="BN403">
        <v>898.24</v>
      </c>
      <c r="BO403">
        <v>445.73</v>
      </c>
      <c r="BP403">
        <v>1175.48</v>
      </c>
      <c r="BQ403">
        <v>140.34</v>
      </c>
      <c r="BR403">
        <v>67.22</v>
      </c>
      <c r="BS403">
        <v>2923877</v>
      </c>
      <c r="BT403">
        <v>30199.82</v>
      </c>
      <c r="BU403" s="115" t="str">
        <f>WSP[[#This Row],[Tier]]&amp;" - "&amp;DOLLAR(WSP[[#This Row],[United States]],2)&amp;" USD"</f>
        <v>401 - $140.34 USD</v>
      </c>
    </row>
    <row r="404" spans="1:73" x14ac:dyDescent="0.25">
      <c r="A404">
        <v>402</v>
      </c>
      <c r="B404">
        <v>140.69</v>
      </c>
      <c r="C404">
        <v>10693.2</v>
      </c>
      <c r="D404">
        <v>877.8</v>
      </c>
      <c r="E404">
        <v>185.47</v>
      </c>
      <c r="F404">
        <v>117.24</v>
      </c>
      <c r="G404">
        <v>12383</v>
      </c>
      <c r="H404">
        <v>116.28</v>
      </c>
      <c r="I404">
        <v>252.31</v>
      </c>
      <c r="J404">
        <v>175.88</v>
      </c>
      <c r="K404">
        <v>140.69</v>
      </c>
      <c r="L404">
        <v>77280</v>
      </c>
      <c r="M404">
        <v>553.01</v>
      </c>
      <c r="N404">
        <v>210630</v>
      </c>
      <c r="O404">
        <v>70350</v>
      </c>
      <c r="P404">
        <v>675.36</v>
      </c>
      <c r="Q404">
        <v>119.23</v>
      </c>
      <c r="R404">
        <v>2325.04</v>
      </c>
      <c r="S404">
        <v>644</v>
      </c>
      <c r="T404">
        <v>897.05</v>
      </c>
      <c r="U404">
        <v>117.24</v>
      </c>
      <c r="V404">
        <v>113.46</v>
      </c>
      <c r="W404">
        <v>117.24</v>
      </c>
      <c r="X404">
        <v>118.23</v>
      </c>
      <c r="Y404">
        <v>114.38</v>
      </c>
      <c r="Z404">
        <v>1583.4</v>
      </c>
      <c r="AA404">
        <v>22151.97</v>
      </c>
      <c r="AB404">
        <v>18290</v>
      </c>
      <c r="AC404">
        <v>3864</v>
      </c>
      <c r="AD404">
        <v>1386000</v>
      </c>
      <c r="AE404">
        <v>114.38</v>
      </c>
      <c r="AF404">
        <v>682.5</v>
      </c>
      <c r="AG404">
        <v>115.32</v>
      </c>
      <c r="AH404">
        <v>14029</v>
      </c>
      <c r="AI404">
        <v>21034.3</v>
      </c>
      <c r="AJ404">
        <v>126573</v>
      </c>
      <c r="AK404">
        <v>116.28</v>
      </c>
      <c r="AL404">
        <v>155.56</v>
      </c>
      <c r="AM404">
        <v>116.28</v>
      </c>
      <c r="AN404">
        <v>120.25</v>
      </c>
      <c r="AO404">
        <v>429</v>
      </c>
      <c r="AP404">
        <v>119.23</v>
      </c>
      <c r="AQ404">
        <v>42034.3</v>
      </c>
      <c r="AR404">
        <v>1934.1</v>
      </c>
      <c r="AS404">
        <v>116.28</v>
      </c>
      <c r="AT404">
        <v>154.66999999999999</v>
      </c>
      <c r="AU404">
        <v>730.24</v>
      </c>
      <c r="AV404">
        <v>13295.8</v>
      </c>
      <c r="AW404">
        <v>379.89</v>
      </c>
      <c r="AX404">
        <v>5767.3</v>
      </c>
      <c r="AY404">
        <v>285.69</v>
      </c>
      <c r="AZ404">
        <v>114.38</v>
      </c>
      <c r="BA404">
        <v>507.92</v>
      </c>
      <c r="BB404">
        <v>407.35</v>
      </c>
      <c r="BC404">
        <v>5697.3</v>
      </c>
      <c r="BD404">
        <v>273</v>
      </c>
      <c r="BE404">
        <v>137.97</v>
      </c>
      <c r="BF404">
        <v>117.24</v>
      </c>
      <c r="BG404">
        <v>115.32</v>
      </c>
      <c r="BH404">
        <v>912.8</v>
      </c>
      <c r="BI404">
        <v>116.28</v>
      </c>
      <c r="BJ404">
        <v>1181.04</v>
      </c>
      <c r="BK404">
        <v>155.56</v>
      </c>
      <c r="BL404">
        <v>5624</v>
      </c>
      <c r="BM404">
        <v>4290.3</v>
      </c>
      <c r="BN404">
        <v>900.48</v>
      </c>
      <c r="BO404">
        <v>446.95</v>
      </c>
      <c r="BP404">
        <v>1178.45</v>
      </c>
      <c r="BQ404">
        <v>140.69</v>
      </c>
      <c r="BR404">
        <v>67.37</v>
      </c>
      <c r="BS404">
        <v>2931169</v>
      </c>
      <c r="BT404">
        <v>30275.14</v>
      </c>
      <c r="BU404" s="115" t="str">
        <f>WSP[[#This Row],[Tier]]&amp;" - "&amp;DOLLAR(WSP[[#This Row],[United States]],2)&amp;" USD"</f>
        <v>402 - $140.69 USD</v>
      </c>
    </row>
    <row r="405" spans="1:73" x14ac:dyDescent="0.25">
      <c r="A405">
        <v>403</v>
      </c>
      <c r="B405">
        <v>141.04</v>
      </c>
      <c r="C405">
        <v>10719.8</v>
      </c>
      <c r="D405">
        <v>879.55</v>
      </c>
      <c r="E405">
        <v>185.95</v>
      </c>
      <c r="F405">
        <v>117.54</v>
      </c>
      <c r="G405">
        <v>12414.5</v>
      </c>
      <c r="H405">
        <v>116.56</v>
      </c>
      <c r="I405">
        <v>252.94</v>
      </c>
      <c r="J405">
        <v>176.31</v>
      </c>
      <c r="K405">
        <v>141.04</v>
      </c>
      <c r="L405">
        <v>77455</v>
      </c>
      <c r="M405">
        <v>554.39</v>
      </c>
      <c r="N405">
        <v>210980</v>
      </c>
      <c r="O405">
        <v>70525</v>
      </c>
      <c r="P405">
        <v>677.04</v>
      </c>
      <c r="Q405">
        <v>119.53</v>
      </c>
      <c r="R405">
        <v>2330.83</v>
      </c>
      <c r="S405">
        <v>645.4</v>
      </c>
      <c r="T405">
        <v>899.33</v>
      </c>
      <c r="U405">
        <v>117.54</v>
      </c>
      <c r="V405">
        <v>113.74</v>
      </c>
      <c r="W405">
        <v>117.54</v>
      </c>
      <c r="X405">
        <v>118.52</v>
      </c>
      <c r="Y405">
        <v>114.67</v>
      </c>
      <c r="Z405">
        <v>1587.95</v>
      </c>
      <c r="AA405">
        <v>22207.09</v>
      </c>
      <c r="AB405">
        <v>18336</v>
      </c>
      <c r="AC405">
        <v>3871</v>
      </c>
      <c r="AD405">
        <v>1389500</v>
      </c>
      <c r="AE405">
        <v>114.67</v>
      </c>
      <c r="AF405">
        <v>684.25</v>
      </c>
      <c r="AG405">
        <v>115.61</v>
      </c>
      <c r="AH405">
        <v>14043</v>
      </c>
      <c r="AI405">
        <v>21086.799999999999</v>
      </c>
      <c r="AJ405">
        <v>126891</v>
      </c>
      <c r="AK405">
        <v>116.56</v>
      </c>
      <c r="AL405">
        <v>155.88</v>
      </c>
      <c r="AM405">
        <v>116.56</v>
      </c>
      <c r="AN405">
        <v>120.55</v>
      </c>
      <c r="AO405">
        <v>430</v>
      </c>
      <c r="AP405">
        <v>119.53</v>
      </c>
      <c r="AQ405">
        <v>42139.3</v>
      </c>
      <c r="AR405">
        <v>1939</v>
      </c>
      <c r="AS405">
        <v>116.56</v>
      </c>
      <c r="AT405">
        <v>155.02000000000001</v>
      </c>
      <c r="AU405">
        <v>731.64</v>
      </c>
      <c r="AV405">
        <v>13329.05</v>
      </c>
      <c r="AW405">
        <v>380.84</v>
      </c>
      <c r="AX405">
        <v>5781.3</v>
      </c>
      <c r="AY405">
        <v>286.25</v>
      </c>
      <c r="AZ405">
        <v>114.67</v>
      </c>
      <c r="BA405">
        <v>509.18</v>
      </c>
      <c r="BB405">
        <v>408.37</v>
      </c>
      <c r="BC405">
        <v>5711.3</v>
      </c>
      <c r="BD405">
        <v>273.35000000000002</v>
      </c>
      <c r="BE405">
        <v>138.30000000000001</v>
      </c>
      <c r="BF405">
        <v>117.54</v>
      </c>
      <c r="BG405">
        <v>115.61</v>
      </c>
      <c r="BH405">
        <v>914.55</v>
      </c>
      <c r="BI405">
        <v>116.56</v>
      </c>
      <c r="BJ405">
        <v>1183.8399999999999</v>
      </c>
      <c r="BK405">
        <v>155.88</v>
      </c>
      <c r="BL405">
        <v>5639</v>
      </c>
      <c r="BM405">
        <v>4300.8</v>
      </c>
      <c r="BN405">
        <v>902.72</v>
      </c>
      <c r="BO405">
        <v>448.18</v>
      </c>
      <c r="BP405">
        <v>1181.43</v>
      </c>
      <c r="BQ405">
        <v>141.04</v>
      </c>
      <c r="BR405">
        <v>67.52</v>
      </c>
      <c r="BS405">
        <v>2938461</v>
      </c>
      <c r="BT405">
        <v>30350.46</v>
      </c>
      <c r="BU405" s="115" t="str">
        <f>WSP[[#This Row],[Tier]]&amp;" - "&amp;DOLLAR(WSP[[#This Row],[United States]],2)&amp;" USD"</f>
        <v>403 - $141.04 USD</v>
      </c>
    </row>
    <row r="406" spans="1:73" x14ac:dyDescent="0.25">
      <c r="A406">
        <v>404</v>
      </c>
      <c r="B406">
        <v>141.38999999999999</v>
      </c>
      <c r="C406">
        <v>10746.4</v>
      </c>
      <c r="D406">
        <v>881.3</v>
      </c>
      <c r="E406">
        <v>186.42</v>
      </c>
      <c r="F406">
        <v>117.83</v>
      </c>
      <c r="G406">
        <v>12446</v>
      </c>
      <c r="H406">
        <v>116.85</v>
      </c>
      <c r="I406">
        <v>253.57</v>
      </c>
      <c r="J406">
        <v>176.75</v>
      </c>
      <c r="K406">
        <v>141.38999999999999</v>
      </c>
      <c r="L406">
        <v>77630</v>
      </c>
      <c r="M406">
        <v>555.76</v>
      </c>
      <c r="N406">
        <v>211330</v>
      </c>
      <c r="O406">
        <v>70700</v>
      </c>
      <c r="P406">
        <v>678.72</v>
      </c>
      <c r="Q406">
        <v>119.82</v>
      </c>
      <c r="R406">
        <v>2336.61</v>
      </c>
      <c r="S406">
        <v>646.79999999999995</v>
      </c>
      <c r="T406">
        <v>901.6</v>
      </c>
      <c r="U406">
        <v>117.83</v>
      </c>
      <c r="V406">
        <v>114.03</v>
      </c>
      <c r="W406">
        <v>117.83</v>
      </c>
      <c r="X406">
        <v>118.82</v>
      </c>
      <c r="Y406">
        <v>114.95</v>
      </c>
      <c r="Z406">
        <v>1592.5</v>
      </c>
      <c r="AA406">
        <v>22262.2</v>
      </c>
      <c r="AB406">
        <v>18381</v>
      </c>
      <c r="AC406">
        <v>3878</v>
      </c>
      <c r="AD406">
        <v>1393000</v>
      </c>
      <c r="AE406">
        <v>114.95</v>
      </c>
      <c r="AF406">
        <v>686</v>
      </c>
      <c r="AG406">
        <v>115.9</v>
      </c>
      <c r="AH406">
        <v>14057</v>
      </c>
      <c r="AI406">
        <v>21139.3</v>
      </c>
      <c r="AJ406">
        <v>127209</v>
      </c>
      <c r="AK406">
        <v>116.85</v>
      </c>
      <c r="AL406">
        <v>156.19999999999999</v>
      </c>
      <c r="AM406">
        <v>116.85</v>
      </c>
      <c r="AN406">
        <v>120.85</v>
      </c>
      <c r="AO406">
        <v>431</v>
      </c>
      <c r="AP406">
        <v>119.82</v>
      </c>
      <c r="AQ406">
        <v>42244.3</v>
      </c>
      <c r="AR406">
        <v>1943.9</v>
      </c>
      <c r="AS406">
        <v>116.85</v>
      </c>
      <c r="AT406">
        <v>155.37</v>
      </c>
      <c r="AU406">
        <v>733.04</v>
      </c>
      <c r="AV406">
        <v>13362.3</v>
      </c>
      <c r="AW406">
        <v>381.78</v>
      </c>
      <c r="AX406">
        <v>5795.3</v>
      </c>
      <c r="AY406">
        <v>286.82</v>
      </c>
      <c r="AZ406">
        <v>114.95</v>
      </c>
      <c r="BA406">
        <v>510.44</v>
      </c>
      <c r="BB406">
        <v>409.39</v>
      </c>
      <c r="BC406">
        <v>5725.3</v>
      </c>
      <c r="BD406">
        <v>273.7</v>
      </c>
      <c r="BE406">
        <v>138.63</v>
      </c>
      <c r="BF406">
        <v>117.83</v>
      </c>
      <c r="BG406">
        <v>115.9</v>
      </c>
      <c r="BH406">
        <v>916.3</v>
      </c>
      <c r="BI406">
        <v>116.85</v>
      </c>
      <c r="BJ406">
        <v>1186.6400000000001</v>
      </c>
      <c r="BK406">
        <v>156.19999999999999</v>
      </c>
      <c r="BL406">
        <v>5655</v>
      </c>
      <c r="BM406">
        <v>4311.3</v>
      </c>
      <c r="BN406">
        <v>904.96</v>
      </c>
      <c r="BO406">
        <v>449.4</v>
      </c>
      <c r="BP406">
        <v>1184.4000000000001</v>
      </c>
      <c r="BQ406">
        <v>141.38999999999999</v>
      </c>
      <c r="BR406">
        <v>67.66</v>
      </c>
      <c r="BS406">
        <v>2945753</v>
      </c>
      <c r="BT406">
        <v>30425.78</v>
      </c>
      <c r="BU406" s="115" t="str">
        <f>WSP[[#This Row],[Tier]]&amp;" - "&amp;DOLLAR(WSP[[#This Row],[United States]],2)&amp;" USD"</f>
        <v>404 - $141.39 USD</v>
      </c>
    </row>
    <row r="407" spans="1:73" x14ac:dyDescent="0.25">
      <c r="A407">
        <v>405</v>
      </c>
      <c r="B407">
        <v>141.74</v>
      </c>
      <c r="C407">
        <v>10773</v>
      </c>
      <c r="D407">
        <v>883.05</v>
      </c>
      <c r="E407">
        <v>186.9</v>
      </c>
      <c r="F407">
        <v>118.12</v>
      </c>
      <c r="G407">
        <v>12477.5</v>
      </c>
      <c r="H407">
        <v>117.14</v>
      </c>
      <c r="I407">
        <v>254.2</v>
      </c>
      <c r="J407">
        <v>177.19</v>
      </c>
      <c r="K407">
        <v>141.74</v>
      </c>
      <c r="L407">
        <v>77805</v>
      </c>
      <c r="M407">
        <v>557.14</v>
      </c>
      <c r="N407">
        <v>211680</v>
      </c>
      <c r="O407">
        <v>70875</v>
      </c>
      <c r="P407">
        <v>680.4</v>
      </c>
      <c r="Q407">
        <v>120.12</v>
      </c>
      <c r="R407">
        <v>2342.4</v>
      </c>
      <c r="S407">
        <v>648.20000000000005</v>
      </c>
      <c r="T407">
        <v>903.88</v>
      </c>
      <c r="U407">
        <v>118.12</v>
      </c>
      <c r="V407">
        <v>114.31</v>
      </c>
      <c r="W407">
        <v>118.12</v>
      </c>
      <c r="X407">
        <v>119.11</v>
      </c>
      <c r="Y407">
        <v>115.24</v>
      </c>
      <c r="Z407">
        <v>1597.05</v>
      </c>
      <c r="AA407">
        <v>22317.32</v>
      </c>
      <c r="AB407">
        <v>18427</v>
      </c>
      <c r="AC407">
        <v>3885</v>
      </c>
      <c r="AD407">
        <v>1396500</v>
      </c>
      <c r="AE407">
        <v>115.24</v>
      </c>
      <c r="AF407">
        <v>687.75</v>
      </c>
      <c r="AG407">
        <v>116.18</v>
      </c>
      <c r="AH407">
        <v>14071</v>
      </c>
      <c r="AI407">
        <v>21191.8</v>
      </c>
      <c r="AJ407">
        <v>127527</v>
      </c>
      <c r="AK407">
        <v>117.14</v>
      </c>
      <c r="AL407">
        <v>156.53</v>
      </c>
      <c r="AM407">
        <v>117.14</v>
      </c>
      <c r="AN407">
        <v>121.15</v>
      </c>
      <c r="AO407">
        <v>432</v>
      </c>
      <c r="AP407">
        <v>120.12</v>
      </c>
      <c r="AQ407">
        <v>42349.3</v>
      </c>
      <c r="AR407">
        <v>1948.8</v>
      </c>
      <c r="AS407">
        <v>117.14</v>
      </c>
      <c r="AT407">
        <v>155.72</v>
      </c>
      <c r="AU407">
        <v>734.44</v>
      </c>
      <c r="AV407">
        <v>13395.55</v>
      </c>
      <c r="AW407">
        <v>382.73</v>
      </c>
      <c r="AX407">
        <v>5809.3</v>
      </c>
      <c r="AY407">
        <v>287.39</v>
      </c>
      <c r="AZ407">
        <v>115.24</v>
      </c>
      <c r="BA407">
        <v>511.7</v>
      </c>
      <c r="BB407">
        <v>410.4</v>
      </c>
      <c r="BC407">
        <v>5739.3</v>
      </c>
      <c r="BD407">
        <v>274.05</v>
      </c>
      <c r="BE407">
        <v>138.94999999999999</v>
      </c>
      <c r="BF407">
        <v>118.12</v>
      </c>
      <c r="BG407">
        <v>116.18</v>
      </c>
      <c r="BH407">
        <v>918.05</v>
      </c>
      <c r="BI407">
        <v>117.14</v>
      </c>
      <c r="BJ407">
        <v>1189.44</v>
      </c>
      <c r="BK407">
        <v>156.53</v>
      </c>
      <c r="BL407">
        <v>5670</v>
      </c>
      <c r="BM407">
        <v>4321.8</v>
      </c>
      <c r="BN407">
        <v>907.2</v>
      </c>
      <c r="BO407">
        <v>450.63</v>
      </c>
      <c r="BP407">
        <v>1187.3800000000001</v>
      </c>
      <c r="BQ407">
        <v>141.74</v>
      </c>
      <c r="BR407">
        <v>67.81</v>
      </c>
      <c r="BS407">
        <v>2953045</v>
      </c>
      <c r="BT407">
        <v>30501.1</v>
      </c>
      <c r="BU407" s="115" t="str">
        <f>WSP[[#This Row],[Tier]]&amp;" - "&amp;DOLLAR(WSP[[#This Row],[United States]],2)&amp;" USD"</f>
        <v>405 - $141.74 USD</v>
      </c>
    </row>
    <row r="408" spans="1:73" x14ac:dyDescent="0.25">
      <c r="A408">
        <v>406</v>
      </c>
      <c r="B408">
        <v>142.09</v>
      </c>
      <c r="C408">
        <v>10799.6</v>
      </c>
      <c r="D408">
        <v>884.8</v>
      </c>
      <c r="E408">
        <v>187.38</v>
      </c>
      <c r="F408">
        <v>118.41</v>
      </c>
      <c r="G408">
        <v>12509</v>
      </c>
      <c r="H408">
        <v>117.43</v>
      </c>
      <c r="I408">
        <v>254.83</v>
      </c>
      <c r="J408">
        <v>177.63</v>
      </c>
      <c r="K408">
        <v>142.09</v>
      </c>
      <c r="L408">
        <v>77980</v>
      </c>
      <c r="M408">
        <v>558.52</v>
      </c>
      <c r="N408">
        <v>212030</v>
      </c>
      <c r="O408">
        <v>71050</v>
      </c>
      <c r="P408">
        <v>682.08</v>
      </c>
      <c r="Q408">
        <v>120.42</v>
      </c>
      <c r="R408">
        <v>2348.1799999999998</v>
      </c>
      <c r="S408">
        <v>649.6</v>
      </c>
      <c r="T408">
        <v>906.15</v>
      </c>
      <c r="U408">
        <v>118.41</v>
      </c>
      <c r="V408">
        <v>114.59</v>
      </c>
      <c r="W408">
        <v>118.41</v>
      </c>
      <c r="X408">
        <v>119.41</v>
      </c>
      <c r="Y408">
        <v>115.52</v>
      </c>
      <c r="Z408">
        <v>1601.6</v>
      </c>
      <c r="AA408">
        <v>22372.44</v>
      </c>
      <c r="AB408">
        <v>18472</v>
      </c>
      <c r="AC408">
        <v>3892</v>
      </c>
      <c r="AD408">
        <v>1400000</v>
      </c>
      <c r="AE408">
        <v>115.52</v>
      </c>
      <c r="AF408">
        <v>689.5</v>
      </c>
      <c r="AG408">
        <v>116.47</v>
      </c>
      <c r="AH408">
        <v>14086</v>
      </c>
      <c r="AI408">
        <v>21244.3</v>
      </c>
      <c r="AJ408">
        <v>127845</v>
      </c>
      <c r="AK408">
        <v>117.43</v>
      </c>
      <c r="AL408">
        <v>156.85</v>
      </c>
      <c r="AM408">
        <v>117.43</v>
      </c>
      <c r="AN408">
        <v>121.45</v>
      </c>
      <c r="AO408">
        <v>433</v>
      </c>
      <c r="AP408">
        <v>120.42</v>
      </c>
      <c r="AQ408">
        <v>42454.3</v>
      </c>
      <c r="AR408">
        <v>1953.7</v>
      </c>
      <c r="AS408">
        <v>117.43</v>
      </c>
      <c r="AT408">
        <v>156.07</v>
      </c>
      <c r="AU408">
        <v>735.84</v>
      </c>
      <c r="AV408">
        <v>13428.8</v>
      </c>
      <c r="AW408">
        <v>383.67</v>
      </c>
      <c r="AX408">
        <v>5823.3</v>
      </c>
      <c r="AY408">
        <v>287.95999999999998</v>
      </c>
      <c r="AZ408">
        <v>115.52</v>
      </c>
      <c r="BA408">
        <v>512.96</v>
      </c>
      <c r="BB408">
        <v>411.42</v>
      </c>
      <c r="BC408">
        <v>5753.3</v>
      </c>
      <c r="BD408">
        <v>274.39999999999998</v>
      </c>
      <c r="BE408">
        <v>139.28</v>
      </c>
      <c r="BF408">
        <v>118.41</v>
      </c>
      <c r="BG408">
        <v>116.47</v>
      </c>
      <c r="BH408">
        <v>919.8</v>
      </c>
      <c r="BI408">
        <v>117.43</v>
      </c>
      <c r="BJ408">
        <v>1192.24</v>
      </c>
      <c r="BK408">
        <v>156.85</v>
      </c>
      <c r="BL408">
        <v>5685</v>
      </c>
      <c r="BM408">
        <v>4332.3</v>
      </c>
      <c r="BN408">
        <v>909.44</v>
      </c>
      <c r="BO408">
        <v>451.85</v>
      </c>
      <c r="BP408">
        <v>1190.3499999999999</v>
      </c>
      <c r="BQ408">
        <v>142.09</v>
      </c>
      <c r="BR408">
        <v>67.95</v>
      </c>
      <c r="BS408">
        <v>2960336</v>
      </c>
      <c r="BT408">
        <v>30576.42</v>
      </c>
      <c r="BU408" s="115" t="str">
        <f>WSP[[#This Row],[Tier]]&amp;" - "&amp;DOLLAR(WSP[[#This Row],[United States]],2)&amp;" USD"</f>
        <v>406 - $142.09 USD</v>
      </c>
    </row>
    <row r="409" spans="1:73" x14ac:dyDescent="0.25">
      <c r="A409">
        <v>407</v>
      </c>
      <c r="B409">
        <v>142.44</v>
      </c>
      <c r="C409">
        <v>10826.2</v>
      </c>
      <c r="D409">
        <v>886.55</v>
      </c>
      <c r="E409">
        <v>187.85</v>
      </c>
      <c r="F409">
        <v>118.7</v>
      </c>
      <c r="G409">
        <v>12540.5</v>
      </c>
      <c r="H409">
        <v>117.72</v>
      </c>
      <c r="I409">
        <v>255.46</v>
      </c>
      <c r="J409">
        <v>178.06</v>
      </c>
      <c r="K409">
        <v>142.44</v>
      </c>
      <c r="L409">
        <v>78155</v>
      </c>
      <c r="M409">
        <v>559.9</v>
      </c>
      <c r="N409">
        <v>212380</v>
      </c>
      <c r="O409">
        <v>71225</v>
      </c>
      <c r="P409">
        <v>683.76</v>
      </c>
      <c r="Q409">
        <v>120.71</v>
      </c>
      <c r="R409">
        <v>2353.9699999999998</v>
      </c>
      <c r="S409">
        <v>651</v>
      </c>
      <c r="T409">
        <v>908.43</v>
      </c>
      <c r="U409">
        <v>118.7</v>
      </c>
      <c r="V409">
        <v>114.87</v>
      </c>
      <c r="W409">
        <v>118.7</v>
      </c>
      <c r="X409">
        <v>119.7</v>
      </c>
      <c r="Y409">
        <v>115.81</v>
      </c>
      <c r="Z409">
        <v>1606.15</v>
      </c>
      <c r="AA409">
        <v>22427.56</v>
      </c>
      <c r="AB409">
        <v>18518</v>
      </c>
      <c r="AC409">
        <v>3899</v>
      </c>
      <c r="AD409">
        <v>1403500</v>
      </c>
      <c r="AE409">
        <v>115.81</v>
      </c>
      <c r="AF409">
        <v>691.25</v>
      </c>
      <c r="AG409">
        <v>116.76</v>
      </c>
      <c r="AH409">
        <v>14100</v>
      </c>
      <c r="AI409">
        <v>21296.799999999999</v>
      </c>
      <c r="AJ409">
        <v>128164</v>
      </c>
      <c r="AK409">
        <v>117.72</v>
      </c>
      <c r="AL409">
        <v>157.18</v>
      </c>
      <c r="AM409">
        <v>117.72</v>
      </c>
      <c r="AN409">
        <v>121.75</v>
      </c>
      <c r="AO409">
        <v>434</v>
      </c>
      <c r="AP409">
        <v>120.71</v>
      </c>
      <c r="AQ409">
        <v>42559.3</v>
      </c>
      <c r="AR409">
        <v>1958.6</v>
      </c>
      <c r="AS409">
        <v>117.72</v>
      </c>
      <c r="AT409">
        <v>156.41999999999999</v>
      </c>
      <c r="AU409">
        <v>737.24</v>
      </c>
      <c r="AV409">
        <v>13462.05</v>
      </c>
      <c r="AW409">
        <v>384.62</v>
      </c>
      <c r="AX409">
        <v>5837.3</v>
      </c>
      <c r="AY409">
        <v>288.52999999999997</v>
      </c>
      <c r="AZ409">
        <v>115.81</v>
      </c>
      <c r="BA409">
        <v>514.22</v>
      </c>
      <c r="BB409">
        <v>412.44</v>
      </c>
      <c r="BC409">
        <v>5767.3</v>
      </c>
      <c r="BD409">
        <v>274.75</v>
      </c>
      <c r="BE409">
        <v>139.61000000000001</v>
      </c>
      <c r="BF409">
        <v>118.7</v>
      </c>
      <c r="BG409">
        <v>116.76</v>
      </c>
      <c r="BH409">
        <v>921.55</v>
      </c>
      <c r="BI409">
        <v>117.72</v>
      </c>
      <c r="BJ409">
        <v>1195.04</v>
      </c>
      <c r="BK409">
        <v>157.18</v>
      </c>
      <c r="BL409">
        <v>5701</v>
      </c>
      <c r="BM409">
        <v>4342.8</v>
      </c>
      <c r="BN409">
        <v>911.68</v>
      </c>
      <c r="BO409">
        <v>453.08</v>
      </c>
      <c r="BP409">
        <v>1193.33</v>
      </c>
      <c r="BQ409">
        <v>142.44</v>
      </c>
      <c r="BR409">
        <v>68.099999999999994</v>
      </c>
      <c r="BS409">
        <v>2967628</v>
      </c>
      <c r="BT409">
        <v>30651.74</v>
      </c>
      <c r="BU409" s="115" t="str">
        <f>WSP[[#This Row],[Tier]]&amp;" - "&amp;DOLLAR(WSP[[#This Row],[United States]],2)&amp;" USD"</f>
        <v>407 - $142.44 USD</v>
      </c>
    </row>
    <row r="410" spans="1:73" x14ac:dyDescent="0.25">
      <c r="A410">
        <v>408</v>
      </c>
      <c r="B410">
        <v>142.79</v>
      </c>
      <c r="C410">
        <v>10852.8</v>
      </c>
      <c r="D410">
        <v>888.3</v>
      </c>
      <c r="E410">
        <v>188.33</v>
      </c>
      <c r="F410">
        <v>118.99</v>
      </c>
      <c r="G410">
        <v>12572</v>
      </c>
      <c r="H410">
        <v>118.01</v>
      </c>
      <c r="I410">
        <v>256.08999999999997</v>
      </c>
      <c r="J410">
        <v>178.5</v>
      </c>
      <c r="K410">
        <v>142.79</v>
      </c>
      <c r="L410">
        <v>78330</v>
      </c>
      <c r="M410">
        <v>561.27</v>
      </c>
      <c r="N410">
        <v>212730</v>
      </c>
      <c r="O410">
        <v>71400</v>
      </c>
      <c r="P410">
        <v>685.44</v>
      </c>
      <c r="Q410">
        <v>121.01</v>
      </c>
      <c r="R410">
        <v>2359.75</v>
      </c>
      <c r="S410">
        <v>652.4</v>
      </c>
      <c r="T410">
        <v>910.7</v>
      </c>
      <c r="U410">
        <v>118.99</v>
      </c>
      <c r="V410">
        <v>115.16</v>
      </c>
      <c r="W410">
        <v>118.99</v>
      </c>
      <c r="X410">
        <v>119.99</v>
      </c>
      <c r="Y410">
        <v>116.09</v>
      </c>
      <c r="Z410">
        <v>1610.7</v>
      </c>
      <c r="AA410">
        <v>22482.68</v>
      </c>
      <c r="AB410">
        <v>18563</v>
      </c>
      <c r="AC410">
        <v>3906</v>
      </c>
      <c r="AD410">
        <v>1407000</v>
      </c>
      <c r="AE410">
        <v>116.09</v>
      </c>
      <c r="AF410">
        <v>693</v>
      </c>
      <c r="AG410">
        <v>117.04</v>
      </c>
      <c r="AH410">
        <v>14114</v>
      </c>
      <c r="AI410">
        <v>21349.3</v>
      </c>
      <c r="AJ410">
        <v>128482</v>
      </c>
      <c r="AK410">
        <v>118.01</v>
      </c>
      <c r="AL410">
        <v>157.5</v>
      </c>
      <c r="AM410">
        <v>118.01</v>
      </c>
      <c r="AN410">
        <v>122.05</v>
      </c>
      <c r="AO410">
        <v>435</v>
      </c>
      <c r="AP410">
        <v>121.01</v>
      </c>
      <c r="AQ410">
        <v>42664.3</v>
      </c>
      <c r="AR410">
        <v>1963.5</v>
      </c>
      <c r="AS410">
        <v>118.01</v>
      </c>
      <c r="AT410">
        <v>156.77000000000001</v>
      </c>
      <c r="AU410">
        <v>738.64</v>
      </c>
      <c r="AV410">
        <v>13495.3</v>
      </c>
      <c r="AW410">
        <v>385.56</v>
      </c>
      <c r="AX410">
        <v>5851.3</v>
      </c>
      <c r="AY410">
        <v>289.10000000000002</v>
      </c>
      <c r="AZ410">
        <v>116.09</v>
      </c>
      <c r="BA410">
        <v>515.48</v>
      </c>
      <c r="BB410">
        <v>413.45</v>
      </c>
      <c r="BC410">
        <v>5781.3</v>
      </c>
      <c r="BD410">
        <v>275.10000000000002</v>
      </c>
      <c r="BE410">
        <v>139.93</v>
      </c>
      <c r="BF410">
        <v>118.99</v>
      </c>
      <c r="BG410">
        <v>117.04</v>
      </c>
      <c r="BH410">
        <v>923.3</v>
      </c>
      <c r="BI410">
        <v>118.01</v>
      </c>
      <c r="BJ410">
        <v>1197.8399999999999</v>
      </c>
      <c r="BK410">
        <v>157.5</v>
      </c>
      <c r="BL410">
        <v>5716</v>
      </c>
      <c r="BM410">
        <v>4353.3</v>
      </c>
      <c r="BN410">
        <v>913.92</v>
      </c>
      <c r="BO410">
        <v>454.3</v>
      </c>
      <c r="BP410">
        <v>1196.3</v>
      </c>
      <c r="BQ410">
        <v>142.79</v>
      </c>
      <c r="BR410">
        <v>68.239999999999995</v>
      </c>
      <c r="BS410">
        <v>2974920</v>
      </c>
      <c r="BT410">
        <v>30727.06</v>
      </c>
      <c r="BU410" s="115" t="str">
        <f>WSP[[#This Row],[Tier]]&amp;" - "&amp;DOLLAR(WSP[[#This Row],[United States]],2)&amp;" USD"</f>
        <v>408 - $142.79 USD</v>
      </c>
    </row>
    <row r="411" spans="1:73" x14ac:dyDescent="0.25">
      <c r="A411">
        <v>409</v>
      </c>
      <c r="B411">
        <v>143.13999999999999</v>
      </c>
      <c r="C411">
        <v>10879.4</v>
      </c>
      <c r="D411">
        <v>890.05</v>
      </c>
      <c r="E411">
        <v>188.81</v>
      </c>
      <c r="F411">
        <v>119.29</v>
      </c>
      <c r="G411">
        <v>12603.5</v>
      </c>
      <c r="H411">
        <v>118.3</v>
      </c>
      <c r="I411">
        <v>256.72000000000003</v>
      </c>
      <c r="J411">
        <v>178.94</v>
      </c>
      <c r="K411">
        <v>143.13999999999999</v>
      </c>
      <c r="L411">
        <v>78505</v>
      </c>
      <c r="M411">
        <v>562.65</v>
      </c>
      <c r="N411">
        <v>213080</v>
      </c>
      <c r="O411">
        <v>71575</v>
      </c>
      <c r="P411">
        <v>687.12</v>
      </c>
      <c r="Q411">
        <v>121.31</v>
      </c>
      <c r="R411">
        <v>2365.54</v>
      </c>
      <c r="S411">
        <v>653.79999999999995</v>
      </c>
      <c r="T411">
        <v>912.98</v>
      </c>
      <c r="U411">
        <v>119.29</v>
      </c>
      <c r="V411">
        <v>115.44</v>
      </c>
      <c r="W411">
        <v>119.29</v>
      </c>
      <c r="X411">
        <v>120.29</v>
      </c>
      <c r="Y411">
        <v>116.38</v>
      </c>
      <c r="Z411">
        <v>1615.25</v>
      </c>
      <c r="AA411">
        <v>22537.8</v>
      </c>
      <c r="AB411">
        <v>18609</v>
      </c>
      <c r="AC411">
        <v>3913</v>
      </c>
      <c r="AD411">
        <v>1410500</v>
      </c>
      <c r="AE411">
        <v>116.38</v>
      </c>
      <c r="AF411">
        <v>694.75</v>
      </c>
      <c r="AG411">
        <v>117.33</v>
      </c>
      <c r="AH411">
        <v>14128</v>
      </c>
      <c r="AI411">
        <v>21401.8</v>
      </c>
      <c r="AJ411">
        <v>128800</v>
      </c>
      <c r="AK411">
        <v>118.3</v>
      </c>
      <c r="AL411">
        <v>157.82</v>
      </c>
      <c r="AM411">
        <v>118.3</v>
      </c>
      <c r="AN411">
        <v>122.34</v>
      </c>
      <c r="AO411">
        <v>436</v>
      </c>
      <c r="AP411">
        <v>121.31</v>
      </c>
      <c r="AQ411">
        <v>42769.3</v>
      </c>
      <c r="AR411">
        <v>1968.4</v>
      </c>
      <c r="AS411">
        <v>118.3</v>
      </c>
      <c r="AT411">
        <v>157.12</v>
      </c>
      <c r="AU411">
        <v>740.04</v>
      </c>
      <c r="AV411">
        <v>13528.55</v>
      </c>
      <c r="AW411">
        <v>386.51</v>
      </c>
      <c r="AX411">
        <v>5865.3</v>
      </c>
      <c r="AY411">
        <v>289.67</v>
      </c>
      <c r="AZ411">
        <v>116.38</v>
      </c>
      <c r="BA411">
        <v>516.74</v>
      </c>
      <c r="BB411">
        <v>414.47</v>
      </c>
      <c r="BC411">
        <v>5795.3</v>
      </c>
      <c r="BD411">
        <v>275.45</v>
      </c>
      <c r="BE411">
        <v>140.26</v>
      </c>
      <c r="BF411">
        <v>119.29</v>
      </c>
      <c r="BG411">
        <v>117.33</v>
      </c>
      <c r="BH411">
        <v>925.05</v>
      </c>
      <c r="BI411">
        <v>118.3</v>
      </c>
      <c r="BJ411">
        <v>1200.6400000000001</v>
      </c>
      <c r="BK411">
        <v>157.82</v>
      </c>
      <c r="BL411">
        <v>5731</v>
      </c>
      <c r="BM411">
        <v>4363.8</v>
      </c>
      <c r="BN411">
        <v>916.16</v>
      </c>
      <c r="BO411">
        <v>455.53</v>
      </c>
      <c r="BP411">
        <v>1199.28</v>
      </c>
      <c r="BQ411">
        <v>143.13999999999999</v>
      </c>
      <c r="BR411">
        <v>68.39</v>
      </c>
      <c r="BS411">
        <v>2982212</v>
      </c>
      <c r="BT411">
        <v>30802.38</v>
      </c>
      <c r="BU411" s="115" t="str">
        <f>WSP[[#This Row],[Tier]]&amp;" - "&amp;DOLLAR(WSP[[#This Row],[United States]],2)&amp;" USD"</f>
        <v>409 - $143.14 USD</v>
      </c>
    </row>
    <row r="412" spans="1:73" x14ac:dyDescent="0.25">
      <c r="A412">
        <v>410</v>
      </c>
      <c r="B412">
        <v>143.49</v>
      </c>
      <c r="C412">
        <v>10906</v>
      </c>
      <c r="D412">
        <v>891.8</v>
      </c>
      <c r="E412">
        <v>189.29</v>
      </c>
      <c r="F412">
        <v>119.58</v>
      </c>
      <c r="G412">
        <v>12635</v>
      </c>
      <c r="H412">
        <v>118.59</v>
      </c>
      <c r="I412">
        <v>257.35000000000002</v>
      </c>
      <c r="J412">
        <v>179.38</v>
      </c>
      <c r="K412">
        <v>143.49</v>
      </c>
      <c r="L412">
        <v>78680</v>
      </c>
      <c r="M412">
        <v>564.03</v>
      </c>
      <c r="N412">
        <v>213430</v>
      </c>
      <c r="O412">
        <v>71750</v>
      </c>
      <c r="P412">
        <v>688.8</v>
      </c>
      <c r="Q412">
        <v>121.6</v>
      </c>
      <c r="R412">
        <v>2371.3200000000002</v>
      </c>
      <c r="S412">
        <v>655.20000000000005</v>
      </c>
      <c r="T412">
        <v>915.25</v>
      </c>
      <c r="U412">
        <v>119.58</v>
      </c>
      <c r="V412">
        <v>115.72</v>
      </c>
      <c r="W412">
        <v>119.58</v>
      </c>
      <c r="X412">
        <v>120.58</v>
      </c>
      <c r="Y412">
        <v>116.66</v>
      </c>
      <c r="Z412">
        <v>1619.8</v>
      </c>
      <c r="AA412">
        <v>22592.91</v>
      </c>
      <c r="AB412">
        <v>18654</v>
      </c>
      <c r="AC412">
        <v>3920</v>
      </c>
      <c r="AD412">
        <v>1414000</v>
      </c>
      <c r="AE412">
        <v>116.66</v>
      </c>
      <c r="AF412">
        <v>696.5</v>
      </c>
      <c r="AG412">
        <v>117.62</v>
      </c>
      <c r="AH412">
        <v>14143</v>
      </c>
      <c r="AI412">
        <v>21454.3</v>
      </c>
      <c r="AJ412">
        <v>129118</v>
      </c>
      <c r="AK412">
        <v>118.59</v>
      </c>
      <c r="AL412">
        <v>158.15</v>
      </c>
      <c r="AM412">
        <v>118.59</v>
      </c>
      <c r="AN412">
        <v>122.64</v>
      </c>
      <c r="AO412">
        <v>438</v>
      </c>
      <c r="AP412">
        <v>121.6</v>
      </c>
      <c r="AQ412">
        <v>42874.3</v>
      </c>
      <c r="AR412">
        <v>1973.3</v>
      </c>
      <c r="AS412">
        <v>118.59</v>
      </c>
      <c r="AT412">
        <v>157.47</v>
      </c>
      <c r="AU412">
        <v>741.44</v>
      </c>
      <c r="AV412">
        <v>13561.8</v>
      </c>
      <c r="AW412">
        <v>387.45</v>
      </c>
      <c r="AX412">
        <v>5879.3</v>
      </c>
      <c r="AY412">
        <v>290.24</v>
      </c>
      <c r="AZ412">
        <v>116.66</v>
      </c>
      <c r="BA412">
        <v>518</v>
      </c>
      <c r="BB412">
        <v>415.48</v>
      </c>
      <c r="BC412">
        <v>5809.3</v>
      </c>
      <c r="BD412">
        <v>275.8</v>
      </c>
      <c r="BE412">
        <v>140.59</v>
      </c>
      <c r="BF412">
        <v>119.58</v>
      </c>
      <c r="BG412">
        <v>117.62</v>
      </c>
      <c r="BH412">
        <v>926.8</v>
      </c>
      <c r="BI412">
        <v>118.59</v>
      </c>
      <c r="BJ412">
        <v>1203.44</v>
      </c>
      <c r="BK412">
        <v>158.15</v>
      </c>
      <c r="BL412">
        <v>5747</v>
      </c>
      <c r="BM412">
        <v>4374.3</v>
      </c>
      <c r="BN412">
        <v>918.4</v>
      </c>
      <c r="BO412">
        <v>456.75</v>
      </c>
      <c r="BP412">
        <v>1202.25</v>
      </c>
      <c r="BQ412">
        <v>143.49</v>
      </c>
      <c r="BR412">
        <v>68.540000000000006</v>
      </c>
      <c r="BS412">
        <v>2989504</v>
      </c>
      <c r="BT412">
        <v>30877.7</v>
      </c>
      <c r="BU412" s="115" t="str">
        <f>WSP[[#This Row],[Tier]]&amp;" - "&amp;DOLLAR(WSP[[#This Row],[United States]],2)&amp;" USD"</f>
        <v>410 - $143.49 USD</v>
      </c>
    </row>
    <row r="413" spans="1:73" x14ac:dyDescent="0.25">
      <c r="A413">
        <v>411</v>
      </c>
      <c r="B413">
        <v>143.84</v>
      </c>
      <c r="C413">
        <v>10932.6</v>
      </c>
      <c r="D413">
        <v>893.55</v>
      </c>
      <c r="E413">
        <v>189.76</v>
      </c>
      <c r="F413">
        <v>119.87</v>
      </c>
      <c r="G413">
        <v>12666.5</v>
      </c>
      <c r="H413">
        <v>118.88</v>
      </c>
      <c r="I413">
        <v>257.98</v>
      </c>
      <c r="J413">
        <v>179.81</v>
      </c>
      <c r="K413">
        <v>143.84</v>
      </c>
      <c r="L413">
        <v>78855</v>
      </c>
      <c r="M413">
        <v>565.41</v>
      </c>
      <c r="N413">
        <v>213780</v>
      </c>
      <c r="O413">
        <v>71925</v>
      </c>
      <c r="P413">
        <v>690.48</v>
      </c>
      <c r="Q413">
        <v>121.9</v>
      </c>
      <c r="R413">
        <v>2377.11</v>
      </c>
      <c r="S413">
        <v>656.6</v>
      </c>
      <c r="T413">
        <v>917.53</v>
      </c>
      <c r="U413">
        <v>119.87</v>
      </c>
      <c r="V413">
        <v>116</v>
      </c>
      <c r="W413">
        <v>119.87</v>
      </c>
      <c r="X413">
        <v>120.88</v>
      </c>
      <c r="Y413">
        <v>116.95</v>
      </c>
      <c r="Z413">
        <v>1624.35</v>
      </c>
      <c r="AA413">
        <v>22648.03</v>
      </c>
      <c r="AB413">
        <v>18700</v>
      </c>
      <c r="AC413">
        <v>3927</v>
      </c>
      <c r="AD413">
        <v>1417500</v>
      </c>
      <c r="AE413">
        <v>116.95</v>
      </c>
      <c r="AF413">
        <v>698.25</v>
      </c>
      <c r="AG413">
        <v>117.9</v>
      </c>
      <c r="AH413">
        <v>14157</v>
      </c>
      <c r="AI413">
        <v>21506.799999999999</v>
      </c>
      <c r="AJ413">
        <v>129436</v>
      </c>
      <c r="AK413">
        <v>118.88</v>
      </c>
      <c r="AL413">
        <v>158.47</v>
      </c>
      <c r="AM413">
        <v>118.88</v>
      </c>
      <c r="AN413">
        <v>122.94</v>
      </c>
      <c r="AO413">
        <v>439</v>
      </c>
      <c r="AP413">
        <v>121.9</v>
      </c>
      <c r="AQ413">
        <v>42979.3</v>
      </c>
      <c r="AR413">
        <v>1978.2</v>
      </c>
      <c r="AS413">
        <v>118.88</v>
      </c>
      <c r="AT413">
        <v>157.82</v>
      </c>
      <c r="AU413">
        <v>742.84</v>
      </c>
      <c r="AV413">
        <v>13595.05</v>
      </c>
      <c r="AW413">
        <v>388.4</v>
      </c>
      <c r="AX413">
        <v>5893.3</v>
      </c>
      <c r="AY413">
        <v>290.81</v>
      </c>
      <c r="AZ413">
        <v>116.95</v>
      </c>
      <c r="BA413">
        <v>519.26</v>
      </c>
      <c r="BB413">
        <v>416.5</v>
      </c>
      <c r="BC413">
        <v>5823.3</v>
      </c>
      <c r="BD413">
        <v>276.14999999999998</v>
      </c>
      <c r="BE413">
        <v>140.91999999999999</v>
      </c>
      <c r="BF413">
        <v>119.87</v>
      </c>
      <c r="BG413">
        <v>117.9</v>
      </c>
      <c r="BH413">
        <v>928.55</v>
      </c>
      <c r="BI413">
        <v>118.88</v>
      </c>
      <c r="BJ413">
        <v>1206.24</v>
      </c>
      <c r="BK413">
        <v>158.47</v>
      </c>
      <c r="BL413">
        <v>5762</v>
      </c>
      <c r="BM413">
        <v>4384.8</v>
      </c>
      <c r="BN413">
        <v>920.64</v>
      </c>
      <c r="BO413">
        <v>457.98</v>
      </c>
      <c r="BP413">
        <v>1205.23</v>
      </c>
      <c r="BQ413">
        <v>143.84</v>
      </c>
      <c r="BR413">
        <v>68.680000000000007</v>
      </c>
      <c r="BS413">
        <v>2996796</v>
      </c>
      <c r="BT413">
        <v>30953.02</v>
      </c>
      <c r="BU413" s="115" t="str">
        <f>WSP[[#This Row],[Tier]]&amp;" - "&amp;DOLLAR(WSP[[#This Row],[United States]],2)&amp;" USD"</f>
        <v>411 - $143.84 USD</v>
      </c>
    </row>
    <row r="414" spans="1:73" x14ac:dyDescent="0.25">
      <c r="A414">
        <v>412</v>
      </c>
      <c r="B414">
        <v>144.19</v>
      </c>
      <c r="C414">
        <v>10959.2</v>
      </c>
      <c r="D414">
        <v>895.3</v>
      </c>
      <c r="E414">
        <v>190.24</v>
      </c>
      <c r="F414">
        <v>120.16</v>
      </c>
      <c r="G414">
        <v>12698</v>
      </c>
      <c r="H414">
        <v>119.17</v>
      </c>
      <c r="I414">
        <v>258.61</v>
      </c>
      <c r="J414">
        <v>180.25</v>
      </c>
      <c r="K414">
        <v>144.19</v>
      </c>
      <c r="L414">
        <v>79030</v>
      </c>
      <c r="M414">
        <v>566.78</v>
      </c>
      <c r="N414">
        <v>214130</v>
      </c>
      <c r="O414">
        <v>72100</v>
      </c>
      <c r="P414">
        <v>692.16</v>
      </c>
      <c r="Q414">
        <v>122.2</v>
      </c>
      <c r="R414">
        <v>2382.89</v>
      </c>
      <c r="S414">
        <v>658</v>
      </c>
      <c r="T414">
        <v>919.8</v>
      </c>
      <c r="U414">
        <v>120.16</v>
      </c>
      <c r="V414">
        <v>116.28</v>
      </c>
      <c r="W414">
        <v>120.16</v>
      </c>
      <c r="X414">
        <v>121.17</v>
      </c>
      <c r="Y414">
        <v>117.23</v>
      </c>
      <c r="Z414">
        <v>1628.9</v>
      </c>
      <c r="AA414">
        <v>22703.15</v>
      </c>
      <c r="AB414">
        <v>18745</v>
      </c>
      <c r="AC414">
        <v>3934</v>
      </c>
      <c r="AD414">
        <v>1421000</v>
      </c>
      <c r="AE414">
        <v>117.23</v>
      </c>
      <c r="AF414">
        <v>700</v>
      </c>
      <c r="AG414">
        <v>118.19</v>
      </c>
      <c r="AH414">
        <v>14171</v>
      </c>
      <c r="AI414">
        <v>21559.3</v>
      </c>
      <c r="AJ414">
        <v>129755</v>
      </c>
      <c r="AK414">
        <v>119.17</v>
      </c>
      <c r="AL414">
        <v>158.80000000000001</v>
      </c>
      <c r="AM414">
        <v>119.17</v>
      </c>
      <c r="AN414">
        <v>123.24</v>
      </c>
      <c r="AO414">
        <v>440</v>
      </c>
      <c r="AP414">
        <v>122.2</v>
      </c>
      <c r="AQ414">
        <v>43084.3</v>
      </c>
      <c r="AR414">
        <v>1983.1</v>
      </c>
      <c r="AS414">
        <v>119.17</v>
      </c>
      <c r="AT414">
        <v>158.16999999999999</v>
      </c>
      <c r="AU414">
        <v>744.24</v>
      </c>
      <c r="AV414">
        <v>13628.3</v>
      </c>
      <c r="AW414">
        <v>389.34</v>
      </c>
      <c r="AX414">
        <v>5907.3</v>
      </c>
      <c r="AY414">
        <v>291.38</v>
      </c>
      <c r="AZ414">
        <v>117.23</v>
      </c>
      <c r="BA414">
        <v>520.52</v>
      </c>
      <c r="BB414">
        <v>417.52</v>
      </c>
      <c r="BC414">
        <v>5837.3</v>
      </c>
      <c r="BD414">
        <v>276.5</v>
      </c>
      <c r="BE414">
        <v>141.24</v>
      </c>
      <c r="BF414">
        <v>120.16</v>
      </c>
      <c r="BG414">
        <v>118.19</v>
      </c>
      <c r="BH414">
        <v>930.3</v>
      </c>
      <c r="BI414">
        <v>119.17</v>
      </c>
      <c r="BJ414">
        <v>1209.04</v>
      </c>
      <c r="BK414">
        <v>158.80000000000001</v>
      </c>
      <c r="BL414">
        <v>5777</v>
      </c>
      <c r="BM414">
        <v>4395.3</v>
      </c>
      <c r="BN414">
        <v>922.88</v>
      </c>
      <c r="BO414">
        <v>459.2</v>
      </c>
      <c r="BP414">
        <v>1208.2</v>
      </c>
      <c r="BQ414">
        <v>144.19</v>
      </c>
      <c r="BR414">
        <v>68.83</v>
      </c>
      <c r="BS414">
        <v>3004088</v>
      </c>
      <c r="BT414">
        <v>31028.34</v>
      </c>
      <c r="BU414" s="115" t="str">
        <f>WSP[[#This Row],[Tier]]&amp;" - "&amp;DOLLAR(WSP[[#This Row],[United States]],2)&amp;" USD"</f>
        <v>412 - $144.19 USD</v>
      </c>
    </row>
    <row r="415" spans="1:73" x14ac:dyDescent="0.25">
      <c r="A415">
        <v>413</v>
      </c>
      <c r="B415">
        <v>144.54</v>
      </c>
      <c r="C415">
        <v>10985.8</v>
      </c>
      <c r="D415">
        <v>897.05</v>
      </c>
      <c r="E415">
        <v>190.72</v>
      </c>
      <c r="F415">
        <v>120.45</v>
      </c>
      <c r="G415">
        <v>12729.5</v>
      </c>
      <c r="H415">
        <v>119.46</v>
      </c>
      <c r="I415">
        <v>259.24</v>
      </c>
      <c r="J415">
        <v>180.69</v>
      </c>
      <c r="K415">
        <v>144.54</v>
      </c>
      <c r="L415">
        <v>79205</v>
      </c>
      <c r="M415">
        <v>568.16</v>
      </c>
      <c r="N415">
        <v>214480</v>
      </c>
      <c r="O415">
        <v>72275</v>
      </c>
      <c r="P415">
        <v>693.84</v>
      </c>
      <c r="Q415">
        <v>122.49</v>
      </c>
      <c r="R415">
        <v>2388.6799999999998</v>
      </c>
      <c r="S415">
        <v>659.4</v>
      </c>
      <c r="T415">
        <v>922.08</v>
      </c>
      <c r="U415">
        <v>120.45</v>
      </c>
      <c r="V415">
        <v>116.57</v>
      </c>
      <c r="W415">
        <v>120.45</v>
      </c>
      <c r="X415">
        <v>121.46</v>
      </c>
      <c r="Y415">
        <v>117.51</v>
      </c>
      <c r="Z415">
        <v>1633.45</v>
      </c>
      <c r="AA415">
        <v>22758.27</v>
      </c>
      <c r="AB415">
        <v>18791</v>
      </c>
      <c r="AC415">
        <v>3941</v>
      </c>
      <c r="AD415">
        <v>1424500</v>
      </c>
      <c r="AE415">
        <v>117.51</v>
      </c>
      <c r="AF415">
        <v>701.75</v>
      </c>
      <c r="AG415">
        <v>118.48</v>
      </c>
      <c r="AH415">
        <v>14185</v>
      </c>
      <c r="AI415">
        <v>21611.8</v>
      </c>
      <c r="AJ415">
        <v>130073</v>
      </c>
      <c r="AK415">
        <v>119.46</v>
      </c>
      <c r="AL415">
        <v>159.12</v>
      </c>
      <c r="AM415">
        <v>119.46</v>
      </c>
      <c r="AN415">
        <v>123.54</v>
      </c>
      <c r="AO415">
        <v>441</v>
      </c>
      <c r="AP415">
        <v>122.49</v>
      </c>
      <c r="AQ415">
        <v>43189.3</v>
      </c>
      <c r="AR415">
        <v>1988</v>
      </c>
      <c r="AS415">
        <v>119.46</v>
      </c>
      <c r="AT415">
        <v>158.52000000000001</v>
      </c>
      <c r="AU415">
        <v>745.64</v>
      </c>
      <c r="AV415">
        <v>13661.55</v>
      </c>
      <c r="AW415">
        <v>390.29</v>
      </c>
      <c r="AX415">
        <v>5921.3</v>
      </c>
      <c r="AY415">
        <v>291.95</v>
      </c>
      <c r="AZ415">
        <v>117.51</v>
      </c>
      <c r="BA415">
        <v>521.78</v>
      </c>
      <c r="BB415">
        <v>418.53</v>
      </c>
      <c r="BC415">
        <v>5851.3</v>
      </c>
      <c r="BD415">
        <v>276.85000000000002</v>
      </c>
      <c r="BE415">
        <v>141.57</v>
      </c>
      <c r="BF415">
        <v>120.45</v>
      </c>
      <c r="BG415">
        <v>118.48</v>
      </c>
      <c r="BH415">
        <v>932.05</v>
      </c>
      <c r="BI415">
        <v>119.46</v>
      </c>
      <c r="BJ415">
        <v>1211.8399999999999</v>
      </c>
      <c r="BK415">
        <v>159.12</v>
      </c>
      <c r="BL415">
        <v>5793</v>
      </c>
      <c r="BM415">
        <v>4405.8</v>
      </c>
      <c r="BN415">
        <v>925.12</v>
      </c>
      <c r="BO415">
        <v>460.43</v>
      </c>
      <c r="BP415">
        <v>1211.18</v>
      </c>
      <c r="BQ415">
        <v>144.54</v>
      </c>
      <c r="BR415">
        <v>68.97</v>
      </c>
      <c r="BS415">
        <v>3011380</v>
      </c>
      <c r="BT415">
        <v>31103.66</v>
      </c>
      <c r="BU415" s="115" t="str">
        <f>WSP[[#This Row],[Tier]]&amp;" - "&amp;DOLLAR(WSP[[#This Row],[United States]],2)&amp;" USD"</f>
        <v>413 - $144.54 USD</v>
      </c>
    </row>
    <row r="416" spans="1:73" x14ac:dyDescent="0.25">
      <c r="A416">
        <v>414</v>
      </c>
      <c r="B416">
        <v>144.88999999999999</v>
      </c>
      <c r="C416">
        <v>11012.4</v>
      </c>
      <c r="D416">
        <v>898.8</v>
      </c>
      <c r="E416">
        <v>191.2</v>
      </c>
      <c r="F416">
        <v>120.74</v>
      </c>
      <c r="G416">
        <v>12761</v>
      </c>
      <c r="H416">
        <v>119.75</v>
      </c>
      <c r="I416">
        <v>259.87</v>
      </c>
      <c r="J416">
        <v>181.13</v>
      </c>
      <c r="K416">
        <v>144.88999999999999</v>
      </c>
      <c r="L416">
        <v>79380</v>
      </c>
      <c r="M416">
        <v>569.54</v>
      </c>
      <c r="N416">
        <v>214830</v>
      </c>
      <c r="O416">
        <v>72450</v>
      </c>
      <c r="P416">
        <v>695.52</v>
      </c>
      <c r="Q416">
        <v>122.79</v>
      </c>
      <c r="R416">
        <v>2394.46</v>
      </c>
      <c r="S416">
        <v>660.8</v>
      </c>
      <c r="T416">
        <v>924.35</v>
      </c>
      <c r="U416">
        <v>120.74</v>
      </c>
      <c r="V416">
        <v>116.85</v>
      </c>
      <c r="W416">
        <v>120.74</v>
      </c>
      <c r="X416">
        <v>121.76</v>
      </c>
      <c r="Y416">
        <v>117.8</v>
      </c>
      <c r="Z416">
        <v>1638</v>
      </c>
      <c r="AA416">
        <v>22813.39</v>
      </c>
      <c r="AB416">
        <v>18836</v>
      </c>
      <c r="AC416">
        <v>3948</v>
      </c>
      <c r="AD416">
        <v>1428000</v>
      </c>
      <c r="AE416">
        <v>117.8</v>
      </c>
      <c r="AF416">
        <v>703.5</v>
      </c>
      <c r="AG416">
        <v>118.76</v>
      </c>
      <c r="AH416">
        <v>14200</v>
      </c>
      <c r="AI416">
        <v>21664.3</v>
      </c>
      <c r="AJ416">
        <v>130391</v>
      </c>
      <c r="AK416">
        <v>119.75</v>
      </c>
      <c r="AL416">
        <v>159.44</v>
      </c>
      <c r="AM416">
        <v>119.75</v>
      </c>
      <c r="AN416">
        <v>123.84</v>
      </c>
      <c r="AO416">
        <v>442</v>
      </c>
      <c r="AP416">
        <v>122.79</v>
      </c>
      <c r="AQ416">
        <v>43294.3</v>
      </c>
      <c r="AR416">
        <v>1992.9</v>
      </c>
      <c r="AS416">
        <v>119.75</v>
      </c>
      <c r="AT416">
        <v>158.87</v>
      </c>
      <c r="AU416">
        <v>747.04</v>
      </c>
      <c r="AV416">
        <v>13694.8</v>
      </c>
      <c r="AW416">
        <v>391.23</v>
      </c>
      <c r="AX416">
        <v>5935.3</v>
      </c>
      <c r="AY416">
        <v>292.51</v>
      </c>
      <c r="AZ416">
        <v>117.8</v>
      </c>
      <c r="BA416">
        <v>523.04</v>
      </c>
      <c r="BB416">
        <v>419.55</v>
      </c>
      <c r="BC416">
        <v>5865.3</v>
      </c>
      <c r="BD416">
        <v>277.2</v>
      </c>
      <c r="BE416">
        <v>141.9</v>
      </c>
      <c r="BF416">
        <v>120.74</v>
      </c>
      <c r="BG416">
        <v>118.76</v>
      </c>
      <c r="BH416">
        <v>933.8</v>
      </c>
      <c r="BI416">
        <v>119.75</v>
      </c>
      <c r="BJ416">
        <v>1214.6400000000001</v>
      </c>
      <c r="BK416">
        <v>159.44</v>
      </c>
      <c r="BL416">
        <v>5808</v>
      </c>
      <c r="BM416">
        <v>4416.3</v>
      </c>
      <c r="BN416">
        <v>927.36</v>
      </c>
      <c r="BO416">
        <v>461.65</v>
      </c>
      <c r="BP416">
        <v>1214.1500000000001</v>
      </c>
      <c r="BQ416">
        <v>144.88999999999999</v>
      </c>
      <c r="BR416">
        <v>69.12</v>
      </c>
      <c r="BS416">
        <v>3018672</v>
      </c>
      <c r="BT416">
        <v>31178.98</v>
      </c>
      <c r="BU416" s="115" t="str">
        <f>WSP[[#This Row],[Tier]]&amp;" - "&amp;DOLLAR(WSP[[#This Row],[United States]],2)&amp;" USD"</f>
        <v>414 - $144.89 USD</v>
      </c>
    </row>
    <row r="417" spans="1:73" x14ac:dyDescent="0.25">
      <c r="A417">
        <v>415</v>
      </c>
      <c r="B417">
        <v>145.24</v>
      </c>
      <c r="C417">
        <v>11039</v>
      </c>
      <c r="D417">
        <v>900.55</v>
      </c>
      <c r="E417">
        <v>191.67</v>
      </c>
      <c r="F417">
        <v>121.04</v>
      </c>
      <c r="G417">
        <v>12792.5</v>
      </c>
      <c r="H417">
        <v>120.04</v>
      </c>
      <c r="I417">
        <v>260.49</v>
      </c>
      <c r="J417">
        <v>181.56</v>
      </c>
      <c r="K417">
        <v>145.24</v>
      </c>
      <c r="L417">
        <v>79555</v>
      </c>
      <c r="M417">
        <v>570.91999999999996</v>
      </c>
      <c r="N417">
        <v>215180</v>
      </c>
      <c r="O417">
        <v>72625</v>
      </c>
      <c r="P417">
        <v>697.2</v>
      </c>
      <c r="Q417">
        <v>123.09</v>
      </c>
      <c r="R417">
        <v>2400.25</v>
      </c>
      <c r="S417">
        <v>662.2</v>
      </c>
      <c r="T417">
        <v>926.63</v>
      </c>
      <c r="U417">
        <v>121.04</v>
      </c>
      <c r="V417">
        <v>117.13</v>
      </c>
      <c r="W417">
        <v>121.04</v>
      </c>
      <c r="X417">
        <v>122.05</v>
      </c>
      <c r="Y417">
        <v>118.08</v>
      </c>
      <c r="Z417">
        <v>1642.55</v>
      </c>
      <c r="AA417">
        <v>22868.5</v>
      </c>
      <c r="AB417">
        <v>18882</v>
      </c>
      <c r="AC417">
        <v>3955</v>
      </c>
      <c r="AD417">
        <v>1431500</v>
      </c>
      <c r="AE417">
        <v>118.08</v>
      </c>
      <c r="AF417">
        <v>705.25</v>
      </c>
      <c r="AG417">
        <v>119.05</v>
      </c>
      <c r="AH417">
        <v>14214</v>
      </c>
      <c r="AI417">
        <v>21716.799999999999</v>
      </c>
      <c r="AJ417">
        <v>130709</v>
      </c>
      <c r="AK417">
        <v>120.04</v>
      </c>
      <c r="AL417">
        <v>159.77000000000001</v>
      </c>
      <c r="AM417">
        <v>120.04</v>
      </c>
      <c r="AN417">
        <v>124.14</v>
      </c>
      <c r="AO417">
        <v>443</v>
      </c>
      <c r="AP417">
        <v>123.09</v>
      </c>
      <c r="AQ417">
        <v>43399.3</v>
      </c>
      <c r="AR417">
        <v>1997.8</v>
      </c>
      <c r="AS417">
        <v>120.04</v>
      </c>
      <c r="AT417">
        <v>159.22</v>
      </c>
      <c r="AU417">
        <v>748.44</v>
      </c>
      <c r="AV417">
        <v>13728.05</v>
      </c>
      <c r="AW417">
        <v>392.18</v>
      </c>
      <c r="AX417">
        <v>5949.3</v>
      </c>
      <c r="AY417">
        <v>293.08</v>
      </c>
      <c r="AZ417">
        <v>118.08</v>
      </c>
      <c r="BA417">
        <v>524.29999999999995</v>
      </c>
      <c r="BB417">
        <v>420.56</v>
      </c>
      <c r="BC417">
        <v>5879.3</v>
      </c>
      <c r="BD417">
        <v>277.55</v>
      </c>
      <c r="BE417">
        <v>142.22</v>
      </c>
      <c r="BF417">
        <v>121.04</v>
      </c>
      <c r="BG417">
        <v>119.05</v>
      </c>
      <c r="BH417">
        <v>935.55</v>
      </c>
      <c r="BI417">
        <v>120.04</v>
      </c>
      <c r="BJ417">
        <v>1217.44</v>
      </c>
      <c r="BK417">
        <v>159.77000000000001</v>
      </c>
      <c r="BL417">
        <v>5823</v>
      </c>
      <c r="BM417">
        <v>4426.8</v>
      </c>
      <c r="BN417">
        <v>929.6</v>
      </c>
      <c r="BO417">
        <v>462.88</v>
      </c>
      <c r="BP417">
        <v>1217.1300000000001</v>
      </c>
      <c r="BQ417">
        <v>145.24</v>
      </c>
      <c r="BR417">
        <v>69.27</v>
      </c>
      <c r="BS417">
        <v>3025964</v>
      </c>
      <c r="BT417">
        <v>31254.3</v>
      </c>
      <c r="BU417" s="115" t="str">
        <f>WSP[[#This Row],[Tier]]&amp;" - "&amp;DOLLAR(WSP[[#This Row],[United States]],2)&amp;" USD"</f>
        <v>415 - $145.24 USD</v>
      </c>
    </row>
    <row r="418" spans="1:73" x14ac:dyDescent="0.25">
      <c r="A418">
        <v>416</v>
      </c>
      <c r="B418">
        <v>145.59</v>
      </c>
      <c r="C418">
        <v>11065.6</v>
      </c>
      <c r="D418">
        <v>902.3</v>
      </c>
      <c r="E418">
        <v>192.15</v>
      </c>
      <c r="F418">
        <v>121.33</v>
      </c>
      <c r="G418">
        <v>12824</v>
      </c>
      <c r="H418">
        <v>120.32</v>
      </c>
      <c r="I418">
        <v>261.12</v>
      </c>
      <c r="J418">
        <v>182</v>
      </c>
      <c r="K418">
        <v>145.59</v>
      </c>
      <c r="L418">
        <v>79730</v>
      </c>
      <c r="M418">
        <v>572.29</v>
      </c>
      <c r="N418">
        <v>215530</v>
      </c>
      <c r="O418">
        <v>72800</v>
      </c>
      <c r="P418">
        <v>698.88</v>
      </c>
      <c r="Q418">
        <v>123.38</v>
      </c>
      <c r="R418">
        <v>2406.0300000000002</v>
      </c>
      <c r="S418">
        <v>663.6</v>
      </c>
      <c r="T418">
        <v>928.9</v>
      </c>
      <c r="U418">
        <v>121.33</v>
      </c>
      <c r="V418">
        <v>117.41</v>
      </c>
      <c r="W418">
        <v>121.33</v>
      </c>
      <c r="X418">
        <v>122.35</v>
      </c>
      <c r="Y418">
        <v>118.37</v>
      </c>
      <c r="Z418">
        <v>1647.1</v>
      </c>
      <c r="AA418">
        <v>22923.62</v>
      </c>
      <c r="AB418">
        <v>18927</v>
      </c>
      <c r="AC418">
        <v>3962</v>
      </c>
      <c r="AD418">
        <v>1435000</v>
      </c>
      <c r="AE418">
        <v>118.37</v>
      </c>
      <c r="AF418">
        <v>707</v>
      </c>
      <c r="AG418">
        <v>119.34</v>
      </c>
      <c r="AH418">
        <v>14228</v>
      </c>
      <c r="AI418">
        <v>21769.3</v>
      </c>
      <c r="AJ418">
        <v>131027</v>
      </c>
      <c r="AK418">
        <v>120.32</v>
      </c>
      <c r="AL418">
        <v>160.09</v>
      </c>
      <c r="AM418">
        <v>120.32</v>
      </c>
      <c r="AN418">
        <v>124.44</v>
      </c>
      <c r="AO418">
        <v>444</v>
      </c>
      <c r="AP418">
        <v>123.38</v>
      </c>
      <c r="AQ418">
        <v>43504.3</v>
      </c>
      <c r="AR418">
        <v>2002.7</v>
      </c>
      <c r="AS418">
        <v>120.32</v>
      </c>
      <c r="AT418">
        <v>159.57</v>
      </c>
      <c r="AU418">
        <v>749.84</v>
      </c>
      <c r="AV418">
        <v>13761.3</v>
      </c>
      <c r="AW418">
        <v>393.12</v>
      </c>
      <c r="AX418">
        <v>5963.3</v>
      </c>
      <c r="AY418">
        <v>293.64999999999998</v>
      </c>
      <c r="AZ418">
        <v>118.37</v>
      </c>
      <c r="BA418">
        <v>525.55999999999995</v>
      </c>
      <c r="BB418">
        <v>421.58</v>
      </c>
      <c r="BC418">
        <v>5893.3</v>
      </c>
      <c r="BD418">
        <v>277.89999999999998</v>
      </c>
      <c r="BE418">
        <v>142.55000000000001</v>
      </c>
      <c r="BF418">
        <v>121.33</v>
      </c>
      <c r="BG418">
        <v>119.34</v>
      </c>
      <c r="BH418">
        <v>937.3</v>
      </c>
      <c r="BI418">
        <v>120.32</v>
      </c>
      <c r="BJ418">
        <v>1220.24</v>
      </c>
      <c r="BK418">
        <v>160.09</v>
      </c>
      <c r="BL418">
        <v>5839</v>
      </c>
      <c r="BM418">
        <v>4437.3</v>
      </c>
      <c r="BN418">
        <v>931.84</v>
      </c>
      <c r="BO418">
        <v>464.1</v>
      </c>
      <c r="BP418">
        <v>1220.0999999999999</v>
      </c>
      <c r="BQ418">
        <v>145.59</v>
      </c>
      <c r="BR418">
        <v>69.41</v>
      </c>
      <c r="BS418">
        <v>3033255</v>
      </c>
      <c r="BT418">
        <v>31329.62</v>
      </c>
      <c r="BU418" s="115" t="str">
        <f>WSP[[#This Row],[Tier]]&amp;" - "&amp;DOLLAR(WSP[[#This Row],[United States]],2)&amp;" USD"</f>
        <v>416 - $145.59 USD</v>
      </c>
    </row>
    <row r="419" spans="1:73" x14ac:dyDescent="0.25">
      <c r="A419">
        <v>417</v>
      </c>
      <c r="B419">
        <v>145.94</v>
      </c>
      <c r="C419">
        <v>11092.2</v>
      </c>
      <c r="D419">
        <v>904.05</v>
      </c>
      <c r="E419">
        <v>192.63</v>
      </c>
      <c r="F419">
        <v>121.62</v>
      </c>
      <c r="G419">
        <v>12855.5</v>
      </c>
      <c r="H419">
        <v>120.61</v>
      </c>
      <c r="I419">
        <v>261.75</v>
      </c>
      <c r="J419">
        <v>182.44</v>
      </c>
      <c r="K419">
        <v>145.94</v>
      </c>
      <c r="L419">
        <v>79905</v>
      </c>
      <c r="M419">
        <v>573.66999999999996</v>
      </c>
      <c r="N419">
        <v>215880</v>
      </c>
      <c r="O419">
        <v>72975</v>
      </c>
      <c r="P419">
        <v>700.56</v>
      </c>
      <c r="Q419">
        <v>123.68</v>
      </c>
      <c r="R419">
        <v>2411.8200000000002</v>
      </c>
      <c r="S419">
        <v>665</v>
      </c>
      <c r="T419">
        <v>931.18</v>
      </c>
      <c r="U419">
        <v>121.62</v>
      </c>
      <c r="V419">
        <v>117.7</v>
      </c>
      <c r="W419">
        <v>121.62</v>
      </c>
      <c r="X419">
        <v>122.64</v>
      </c>
      <c r="Y419">
        <v>118.65</v>
      </c>
      <c r="Z419">
        <v>1651.65</v>
      </c>
      <c r="AA419">
        <v>22978.74</v>
      </c>
      <c r="AB419">
        <v>18973</v>
      </c>
      <c r="AC419">
        <v>3969</v>
      </c>
      <c r="AD419">
        <v>1438500</v>
      </c>
      <c r="AE419">
        <v>118.65</v>
      </c>
      <c r="AF419">
        <v>708.75</v>
      </c>
      <c r="AG419">
        <v>119.63</v>
      </c>
      <c r="AH419">
        <v>14242</v>
      </c>
      <c r="AI419">
        <v>21821.8</v>
      </c>
      <c r="AJ419">
        <v>131345</v>
      </c>
      <c r="AK419">
        <v>120.61</v>
      </c>
      <c r="AL419">
        <v>160.41999999999999</v>
      </c>
      <c r="AM419">
        <v>120.61</v>
      </c>
      <c r="AN419">
        <v>124.74</v>
      </c>
      <c r="AO419">
        <v>445</v>
      </c>
      <c r="AP419">
        <v>123.68</v>
      </c>
      <c r="AQ419">
        <v>43609.3</v>
      </c>
      <c r="AR419">
        <v>2007.6</v>
      </c>
      <c r="AS419">
        <v>120.61</v>
      </c>
      <c r="AT419">
        <v>159.91999999999999</v>
      </c>
      <c r="AU419">
        <v>751.24</v>
      </c>
      <c r="AV419">
        <v>13794.55</v>
      </c>
      <c r="AW419">
        <v>394.07</v>
      </c>
      <c r="AX419">
        <v>5977.3</v>
      </c>
      <c r="AY419">
        <v>294.22000000000003</v>
      </c>
      <c r="AZ419">
        <v>118.65</v>
      </c>
      <c r="BA419">
        <v>526.82000000000005</v>
      </c>
      <c r="BB419">
        <v>422.6</v>
      </c>
      <c r="BC419">
        <v>5907.3</v>
      </c>
      <c r="BD419">
        <v>278.25</v>
      </c>
      <c r="BE419">
        <v>142.88</v>
      </c>
      <c r="BF419">
        <v>121.62</v>
      </c>
      <c r="BG419">
        <v>119.63</v>
      </c>
      <c r="BH419">
        <v>939.05</v>
      </c>
      <c r="BI419">
        <v>120.61</v>
      </c>
      <c r="BJ419">
        <v>1223.04</v>
      </c>
      <c r="BK419">
        <v>160.41999999999999</v>
      </c>
      <c r="BL419">
        <v>5854</v>
      </c>
      <c r="BM419">
        <v>4447.8</v>
      </c>
      <c r="BN419">
        <v>934.08</v>
      </c>
      <c r="BO419">
        <v>465.33</v>
      </c>
      <c r="BP419">
        <v>1223.08</v>
      </c>
      <c r="BQ419">
        <v>145.94</v>
      </c>
      <c r="BR419">
        <v>69.56</v>
      </c>
      <c r="BS419">
        <v>3040547</v>
      </c>
      <c r="BT419">
        <v>31404.94</v>
      </c>
      <c r="BU419" s="115" t="str">
        <f>WSP[[#This Row],[Tier]]&amp;" - "&amp;DOLLAR(WSP[[#This Row],[United States]],2)&amp;" USD"</f>
        <v>417 - $145.94 USD</v>
      </c>
    </row>
    <row r="420" spans="1:73" x14ac:dyDescent="0.25">
      <c r="A420">
        <v>418</v>
      </c>
      <c r="B420">
        <v>146.29</v>
      </c>
      <c r="C420">
        <v>11118.8</v>
      </c>
      <c r="D420">
        <v>905.8</v>
      </c>
      <c r="E420">
        <v>193.1</v>
      </c>
      <c r="F420">
        <v>121.91</v>
      </c>
      <c r="G420">
        <v>12887</v>
      </c>
      <c r="H420">
        <v>120.9</v>
      </c>
      <c r="I420">
        <v>262.38</v>
      </c>
      <c r="J420">
        <v>182.88</v>
      </c>
      <c r="K420">
        <v>146.29</v>
      </c>
      <c r="L420">
        <v>80080</v>
      </c>
      <c r="M420">
        <v>575.04999999999995</v>
      </c>
      <c r="N420">
        <v>216230</v>
      </c>
      <c r="O420">
        <v>73150</v>
      </c>
      <c r="P420">
        <v>702.24</v>
      </c>
      <c r="Q420">
        <v>123.98</v>
      </c>
      <c r="R420">
        <v>2417.6</v>
      </c>
      <c r="S420">
        <v>666.4</v>
      </c>
      <c r="T420">
        <v>933.45</v>
      </c>
      <c r="U420">
        <v>121.91</v>
      </c>
      <c r="V420">
        <v>117.98</v>
      </c>
      <c r="W420">
        <v>121.91</v>
      </c>
      <c r="X420">
        <v>122.94</v>
      </c>
      <c r="Y420">
        <v>118.94</v>
      </c>
      <c r="Z420">
        <v>1656.2</v>
      </c>
      <c r="AA420">
        <v>23033.86</v>
      </c>
      <c r="AB420">
        <v>19018</v>
      </c>
      <c r="AC420">
        <v>3976</v>
      </c>
      <c r="AD420">
        <v>1442000</v>
      </c>
      <c r="AE420">
        <v>118.94</v>
      </c>
      <c r="AF420">
        <v>710.5</v>
      </c>
      <c r="AG420">
        <v>119.91</v>
      </c>
      <c r="AH420">
        <v>14257</v>
      </c>
      <c r="AI420">
        <v>21874.3</v>
      </c>
      <c r="AJ420">
        <v>131664</v>
      </c>
      <c r="AK420">
        <v>120.9</v>
      </c>
      <c r="AL420">
        <v>160.74</v>
      </c>
      <c r="AM420">
        <v>120.9</v>
      </c>
      <c r="AN420">
        <v>125.04</v>
      </c>
      <c r="AO420">
        <v>446</v>
      </c>
      <c r="AP420">
        <v>123.98</v>
      </c>
      <c r="AQ420">
        <v>43714.3</v>
      </c>
      <c r="AR420">
        <v>2012.5</v>
      </c>
      <c r="AS420">
        <v>120.9</v>
      </c>
      <c r="AT420">
        <v>160.27000000000001</v>
      </c>
      <c r="AU420">
        <v>752.64</v>
      </c>
      <c r="AV420">
        <v>13827.8</v>
      </c>
      <c r="AW420">
        <v>395.01</v>
      </c>
      <c r="AX420">
        <v>5991.3</v>
      </c>
      <c r="AY420">
        <v>294.79000000000002</v>
      </c>
      <c r="AZ420">
        <v>118.94</v>
      </c>
      <c r="BA420">
        <v>528.08000000000004</v>
      </c>
      <c r="BB420">
        <v>423.61</v>
      </c>
      <c r="BC420">
        <v>5921.3</v>
      </c>
      <c r="BD420">
        <v>278.60000000000002</v>
      </c>
      <c r="BE420">
        <v>143.21</v>
      </c>
      <c r="BF420">
        <v>121.91</v>
      </c>
      <c r="BG420">
        <v>119.91</v>
      </c>
      <c r="BH420">
        <v>940.8</v>
      </c>
      <c r="BI420">
        <v>120.9</v>
      </c>
      <c r="BJ420">
        <v>1225.8399999999999</v>
      </c>
      <c r="BK420">
        <v>160.74</v>
      </c>
      <c r="BL420">
        <v>5869</v>
      </c>
      <c r="BM420">
        <v>4458.3</v>
      </c>
      <c r="BN420">
        <v>936.32</v>
      </c>
      <c r="BO420">
        <v>466.55</v>
      </c>
      <c r="BP420">
        <v>1226.05</v>
      </c>
      <c r="BQ420">
        <v>146.29</v>
      </c>
      <c r="BR420">
        <v>69.7</v>
      </c>
      <c r="BS420">
        <v>3047839</v>
      </c>
      <c r="BT420">
        <v>31480.26</v>
      </c>
      <c r="BU420" s="115" t="str">
        <f>WSP[[#This Row],[Tier]]&amp;" - "&amp;DOLLAR(WSP[[#This Row],[United States]],2)&amp;" USD"</f>
        <v>418 - $146.29 USD</v>
      </c>
    </row>
    <row r="421" spans="1:73" x14ac:dyDescent="0.25">
      <c r="A421">
        <v>419</v>
      </c>
      <c r="B421">
        <v>146.63999999999999</v>
      </c>
      <c r="C421">
        <v>11145.4</v>
      </c>
      <c r="D421">
        <v>907.55</v>
      </c>
      <c r="E421">
        <v>193.58</v>
      </c>
      <c r="F421">
        <v>122.2</v>
      </c>
      <c r="G421">
        <v>12918.5</v>
      </c>
      <c r="H421">
        <v>121.19</v>
      </c>
      <c r="I421">
        <v>263.01</v>
      </c>
      <c r="J421">
        <v>183.31</v>
      </c>
      <c r="K421">
        <v>146.63999999999999</v>
      </c>
      <c r="L421">
        <v>80255</v>
      </c>
      <c r="M421">
        <v>576.41999999999996</v>
      </c>
      <c r="N421">
        <v>216580</v>
      </c>
      <c r="O421">
        <v>73325</v>
      </c>
      <c r="P421">
        <v>703.92</v>
      </c>
      <c r="Q421">
        <v>124.27</v>
      </c>
      <c r="R421">
        <v>2423.39</v>
      </c>
      <c r="S421">
        <v>667.8</v>
      </c>
      <c r="T421">
        <v>935.73</v>
      </c>
      <c r="U421">
        <v>122.2</v>
      </c>
      <c r="V421">
        <v>118.26</v>
      </c>
      <c r="W421">
        <v>122.2</v>
      </c>
      <c r="X421">
        <v>123.23</v>
      </c>
      <c r="Y421">
        <v>119.22</v>
      </c>
      <c r="Z421">
        <v>1660.75</v>
      </c>
      <c r="AA421">
        <v>23088.98</v>
      </c>
      <c r="AB421">
        <v>19064</v>
      </c>
      <c r="AC421">
        <v>3983</v>
      </c>
      <c r="AD421">
        <v>1445500</v>
      </c>
      <c r="AE421">
        <v>119.22</v>
      </c>
      <c r="AF421">
        <v>712.25</v>
      </c>
      <c r="AG421">
        <v>120.2</v>
      </c>
      <c r="AH421">
        <v>14271</v>
      </c>
      <c r="AI421">
        <v>21926.799999999999</v>
      </c>
      <c r="AJ421">
        <v>131982</v>
      </c>
      <c r="AK421">
        <v>121.19</v>
      </c>
      <c r="AL421">
        <v>161.06</v>
      </c>
      <c r="AM421">
        <v>121.19</v>
      </c>
      <c r="AN421">
        <v>125.34</v>
      </c>
      <c r="AO421">
        <v>447</v>
      </c>
      <c r="AP421">
        <v>124.27</v>
      </c>
      <c r="AQ421">
        <v>43819.3</v>
      </c>
      <c r="AR421">
        <v>2017.4</v>
      </c>
      <c r="AS421">
        <v>121.19</v>
      </c>
      <c r="AT421">
        <v>160.62</v>
      </c>
      <c r="AU421">
        <v>754.04</v>
      </c>
      <c r="AV421">
        <v>13861.05</v>
      </c>
      <c r="AW421">
        <v>395.96</v>
      </c>
      <c r="AX421">
        <v>6005.3</v>
      </c>
      <c r="AY421">
        <v>295.36</v>
      </c>
      <c r="AZ421">
        <v>119.22</v>
      </c>
      <c r="BA421">
        <v>529.34</v>
      </c>
      <c r="BB421">
        <v>424.63</v>
      </c>
      <c r="BC421">
        <v>5935.3</v>
      </c>
      <c r="BD421">
        <v>278.95</v>
      </c>
      <c r="BE421">
        <v>143.53</v>
      </c>
      <c r="BF421">
        <v>122.2</v>
      </c>
      <c r="BG421">
        <v>120.2</v>
      </c>
      <c r="BH421">
        <v>942.55</v>
      </c>
      <c r="BI421">
        <v>121.19</v>
      </c>
      <c r="BJ421">
        <v>1228.6400000000001</v>
      </c>
      <c r="BK421">
        <v>161.06</v>
      </c>
      <c r="BL421">
        <v>5885</v>
      </c>
      <c r="BM421">
        <v>4468.8</v>
      </c>
      <c r="BN421">
        <v>938.56</v>
      </c>
      <c r="BO421">
        <v>467.78</v>
      </c>
      <c r="BP421">
        <v>1229.03</v>
      </c>
      <c r="BQ421">
        <v>146.63999999999999</v>
      </c>
      <c r="BR421">
        <v>69.849999999999994</v>
      </c>
      <c r="BS421">
        <v>3055131</v>
      </c>
      <c r="BT421">
        <v>31555.58</v>
      </c>
      <c r="BU421" s="115" t="str">
        <f>WSP[[#This Row],[Tier]]&amp;" - "&amp;DOLLAR(WSP[[#This Row],[United States]],2)&amp;" USD"</f>
        <v>419 - $146.64 USD</v>
      </c>
    </row>
    <row r="422" spans="1:73" x14ac:dyDescent="0.25">
      <c r="A422">
        <v>420</v>
      </c>
      <c r="B422">
        <v>146.99</v>
      </c>
      <c r="C422">
        <v>11172</v>
      </c>
      <c r="D422">
        <v>909.3</v>
      </c>
      <c r="E422">
        <v>194.06</v>
      </c>
      <c r="F422">
        <v>122.49</v>
      </c>
      <c r="G422">
        <v>12950</v>
      </c>
      <c r="H422">
        <v>121.48</v>
      </c>
      <c r="I422">
        <v>263.64</v>
      </c>
      <c r="J422">
        <v>183.75</v>
      </c>
      <c r="K422">
        <v>146.99</v>
      </c>
      <c r="L422">
        <v>80430</v>
      </c>
      <c r="M422">
        <v>577.79999999999995</v>
      </c>
      <c r="N422">
        <v>216930</v>
      </c>
      <c r="O422">
        <v>73500</v>
      </c>
      <c r="P422">
        <v>705.6</v>
      </c>
      <c r="Q422">
        <v>124.57</v>
      </c>
      <c r="R422">
        <v>2429.17</v>
      </c>
      <c r="S422">
        <v>669.2</v>
      </c>
      <c r="T422">
        <v>938</v>
      </c>
      <c r="U422">
        <v>122.49</v>
      </c>
      <c r="V422">
        <v>118.54</v>
      </c>
      <c r="W422">
        <v>122.49</v>
      </c>
      <c r="X422">
        <v>123.52</v>
      </c>
      <c r="Y422">
        <v>119.51</v>
      </c>
      <c r="Z422">
        <v>1665.3</v>
      </c>
      <c r="AA422">
        <v>23144.09</v>
      </c>
      <c r="AB422">
        <v>19109</v>
      </c>
      <c r="AC422">
        <v>3990</v>
      </c>
      <c r="AD422">
        <v>1449000</v>
      </c>
      <c r="AE422">
        <v>119.51</v>
      </c>
      <c r="AF422">
        <v>714</v>
      </c>
      <c r="AG422">
        <v>120.49</v>
      </c>
      <c r="AH422">
        <v>14285</v>
      </c>
      <c r="AI422">
        <v>21979.3</v>
      </c>
      <c r="AJ422">
        <v>132300</v>
      </c>
      <c r="AK422">
        <v>121.48</v>
      </c>
      <c r="AL422">
        <v>161.38999999999999</v>
      </c>
      <c r="AM422">
        <v>121.48</v>
      </c>
      <c r="AN422">
        <v>125.64</v>
      </c>
      <c r="AO422">
        <v>448</v>
      </c>
      <c r="AP422">
        <v>124.57</v>
      </c>
      <c r="AQ422">
        <v>43924.3</v>
      </c>
      <c r="AR422">
        <v>2022.3</v>
      </c>
      <c r="AS422">
        <v>121.48</v>
      </c>
      <c r="AT422">
        <v>160.97</v>
      </c>
      <c r="AU422">
        <v>755.44</v>
      </c>
      <c r="AV422">
        <v>13894.3</v>
      </c>
      <c r="AW422">
        <v>396.9</v>
      </c>
      <c r="AX422">
        <v>6019.3</v>
      </c>
      <c r="AY422">
        <v>295.93</v>
      </c>
      <c r="AZ422">
        <v>119.51</v>
      </c>
      <c r="BA422">
        <v>530.6</v>
      </c>
      <c r="BB422">
        <v>425.65</v>
      </c>
      <c r="BC422">
        <v>5949.3</v>
      </c>
      <c r="BD422">
        <v>279.3</v>
      </c>
      <c r="BE422">
        <v>143.86000000000001</v>
      </c>
      <c r="BF422">
        <v>122.49</v>
      </c>
      <c r="BG422">
        <v>120.49</v>
      </c>
      <c r="BH422">
        <v>944.3</v>
      </c>
      <c r="BI422">
        <v>121.48</v>
      </c>
      <c r="BJ422">
        <v>1231.44</v>
      </c>
      <c r="BK422">
        <v>161.38999999999999</v>
      </c>
      <c r="BL422">
        <v>5900</v>
      </c>
      <c r="BM422">
        <v>4479.3</v>
      </c>
      <c r="BN422">
        <v>940.8</v>
      </c>
      <c r="BO422">
        <v>469</v>
      </c>
      <c r="BP422">
        <v>1232</v>
      </c>
      <c r="BQ422">
        <v>146.99</v>
      </c>
      <c r="BR422">
        <v>69.989999999999995</v>
      </c>
      <c r="BS422">
        <v>3062423</v>
      </c>
      <c r="BT422">
        <v>31630.9</v>
      </c>
      <c r="BU422" s="115" t="str">
        <f>WSP[[#This Row],[Tier]]&amp;" - "&amp;DOLLAR(WSP[[#This Row],[United States]],2)&amp;" USD"</f>
        <v>420 - $146.99 USD</v>
      </c>
    </row>
    <row r="423" spans="1:73" x14ac:dyDescent="0.25">
      <c r="A423">
        <v>421</v>
      </c>
      <c r="B423">
        <v>147.34</v>
      </c>
      <c r="C423">
        <v>11198.6</v>
      </c>
      <c r="D423">
        <v>911.05</v>
      </c>
      <c r="E423">
        <v>194.54</v>
      </c>
      <c r="F423">
        <v>122.79</v>
      </c>
      <c r="G423">
        <v>12981.5</v>
      </c>
      <c r="H423">
        <v>121.77</v>
      </c>
      <c r="I423">
        <v>264.27</v>
      </c>
      <c r="J423">
        <v>184.19</v>
      </c>
      <c r="K423">
        <v>147.34</v>
      </c>
      <c r="L423">
        <v>80605</v>
      </c>
      <c r="M423">
        <v>579.17999999999995</v>
      </c>
      <c r="N423">
        <v>217280</v>
      </c>
      <c r="O423">
        <v>73675</v>
      </c>
      <c r="P423">
        <v>707.28</v>
      </c>
      <c r="Q423">
        <v>124.87</v>
      </c>
      <c r="R423">
        <v>2434.96</v>
      </c>
      <c r="S423">
        <v>670.6</v>
      </c>
      <c r="T423">
        <v>940.28</v>
      </c>
      <c r="U423">
        <v>122.79</v>
      </c>
      <c r="V423">
        <v>118.83</v>
      </c>
      <c r="W423">
        <v>122.79</v>
      </c>
      <c r="X423">
        <v>123.82</v>
      </c>
      <c r="Y423">
        <v>119.79</v>
      </c>
      <c r="Z423">
        <v>1669.85</v>
      </c>
      <c r="AA423">
        <v>23199.21</v>
      </c>
      <c r="AB423">
        <v>19155</v>
      </c>
      <c r="AC423">
        <v>3997</v>
      </c>
      <c r="AD423">
        <v>1452500</v>
      </c>
      <c r="AE423">
        <v>119.79</v>
      </c>
      <c r="AF423">
        <v>715.75</v>
      </c>
      <c r="AG423">
        <v>120.77</v>
      </c>
      <c r="AH423">
        <v>14299</v>
      </c>
      <c r="AI423">
        <v>22031.8</v>
      </c>
      <c r="AJ423">
        <v>132618</v>
      </c>
      <c r="AK423">
        <v>121.77</v>
      </c>
      <c r="AL423">
        <v>161.71</v>
      </c>
      <c r="AM423">
        <v>121.77</v>
      </c>
      <c r="AN423">
        <v>125.93</v>
      </c>
      <c r="AO423">
        <v>449</v>
      </c>
      <c r="AP423">
        <v>124.87</v>
      </c>
      <c r="AQ423">
        <v>44029.3</v>
      </c>
      <c r="AR423">
        <v>2027.2</v>
      </c>
      <c r="AS423">
        <v>121.77</v>
      </c>
      <c r="AT423">
        <v>161.32</v>
      </c>
      <c r="AU423">
        <v>756.84</v>
      </c>
      <c r="AV423">
        <v>13927.55</v>
      </c>
      <c r="AW423">
        <v>397.85</v>
      </c>
      <c r="AX423">
        <v>6033.3</v>
      </c>
      <c r="AY423">
        <v>296.5</v>
      </c>
      <c r="AZ423">
        <v>119.79</v>
      </c>
      <c r="BA423">
        <v>531.86</v>
      </c>
      <c r="BB423">
        <v>426.66</v>
      </c>
      <c r="BC423">
        <v>5963.3</v>
      </c>
      <c r="BD423">
        <v>279.64999999999998</v>
      </c>
      <c r="BE423">
        <v>144.19</v>
      </c>
      <c r="BF423">
        <v>122.79</v>
      </c>
      <c r="BG423">
        <v>120.77</v>
      </c>
      <c r="BH423">
        <v>946.05</v>
      </c>
      <c r="BI423">
        <v>121.77</v>
      </c>
      <c r="BJ423">
        <v>1234.24</v>
      </c>
      <c r="BK423">
        <v>161.71</v>
      </c>
      <c r="BL423">
        <v>5915</v>
      </c>
      <c r="BM423">
        <v>4489.8</v>
      </c>
      <c r="BN423">
        <v>943.04</v>
      </c>
      <c r="BO423">
        <v>470.23</v>
      </c>
      <c r="BP423">
        <v>1234.98</v>
      </c>
      <c r="BQ423">
        <v>147.34</v>
      </c>
      <c r="BR423">
        <v>70.14</v>
      </c>
      <c r="BS423">
        <v>3069715</v>
      </c>
      <c r="BT423">
        <v>31706.22</v>
      </c>
      <c r="BU423" s="115" t="str">
        <f>WSP[[#This Row],[Tier]]&amp;" - "&amp;DOLLAR(WSP[[#This Row],[United States]],2)&amp;" USD"</f>
        <v>421 - $147.34 USD</v>
      </c>
    </row>
    <row r="424" spans="1:73" x14ac:dyDescent="0.25">
      <c r="A424">
        <v>422</v>
      </c>
      <c r="B424">
        <v>147.69</v>
      </c>
      <c r="C424">
        <v>11225.2</v>
      </c>
      <c r="D424">
        <v>912.8</v>
      </c>
      <c r="E424">
        <v>195.01</v>
      </c>
      <c r="F424">
        <v>123.08</v>
      </c>
      <c r="G424">
        <v>13013</v>
      </c>
      <c r="H424">
        <v>122.06</v>
      </c>
      <c r="I424">
        <v>264.89999999999998</v>
      </c>
      <c r="J424">
        <v>184.63</v>
      </c>
      <c r="K424">
        <v>147.69</v>
      </c>
      <c r="L424">
        <v>80780</v>
      </c>
      <c r="M424">
        <v>580.55999999999995</v>
      </c>
      <c r="N424">
        <v>217630</v>
      </c>
      <c r="O424">
        <v>73850</v>
      </c>
      <c r="P424">
        <v>708.96</v>
      </c>
      <c r="Q424">
        <v>125.16</v>
      </c>
      <c r="R424">
        <v>2440.7399999999998</v>
      </c>
      <c r="S424">
        <v>672</v>
      </c>
      <c r="T424">
        <v>942.55</v>
      </c>
      <c r="U424">
        <v>123.08</v>
      </c>
      <c r="V424">
        <v>119.11</v>
      </c>
      <c r="W424">
        <v>123.08</v>
      </c>
      <c r="X424">
        <v>124.11</v>
      </c>
      <c r="Y424">
        <v>120.08</v>
      </c>
      <c r="Z424">
        <v>1674.4</v>
      </c>
      <c r="AA424">
        <v>23254.33</v>
      </c>
      <c r="AB424">
        <v>19200</v>
      </c>
      <c r="AC424">
        <v>4004</v>
      </c>
      <c r="AD424">
        <v>1456000</v>
      </c>
      <c r="AE424">
        <v>120.08</v>
      </c>
      <c r="AF424">
        <v>717.5</v>
      </c>
      <c r="AG424">
        <v>121.06</v>
      </c>
      <c r="AH424">
        <v>14314</v>
      </c>
      <c r="AI424">
        <v>22084.3</v>
      </c>
      <c r="AJ424">
        <v>132936</v>
      </c>
      <c r="AK424">
        <v>122.06</v>
      </c>
      <c r="AL424">
        <v>162.04</v>
      </c>
      <c r="AM424">
        <v>122.06</v>
      </c>
      <c r="AN424">
        <v>126.23</v>
      </c>
      <c r="AO424">
        <v>450</v>
      </c>
      <c r="AP424">
        <v>125.16</v>
      </c>
      <c r="AQ424">
        <v>44134.3</v>
      </c>
      <c r="AR424">
        <v>2032.1</v>
      </c>
      <c r="AS424">
        <v>122.06</v>
      </c>
      <c r="AT424">
        <v>161.66999999999999</v>
      </c>
      <c r="AU424">
        <v>758.24</v>
      </c>
      <c r="AV424">
        <v>13960.8</v>
      </c>
      <c r="AW424">
        <v>398.79</v>
      </c>
      <c r="AX424">
        <v>6047.3</v>
      </c>
      <c r="AY424">
        <v>297.07</v>
      </c>
      <c r="AZ424">
        <v>120.08</v>
      </c>
      <c r="BA424">
        <v>533.12</v>
      </c>
      <c r="BB424">
        <v>427.68</v>
      </c>
      <c r="BC424">
        <v>5977.3</v>
      </c>
      <c r="BD424">
        <v>280</v>
      </c>
      <c r="BE424">
        <v>144.51</v>
      </c>
      <c r="BF424">
        <v>123.08</v>
      </c>
      <c r="BG424">
        <v>121.06</v>
      </c>
      <c r="BH424">
        <v>947.8</v>
      </c>
      <c r="BI424">
        <v>122.06</v>
      </c>
      <c r="BJ424">
        <v>1237.04</v>
      </c>
      <c r="BK424">
        <v>162.04</v>
      </c>
      <c r="BL424">
        <v>5931</v>
      </c>
      <c r="BM424">
        <v>4500.3</v>
      </c>
      <c r="BN424">
        <v>945.28</v>
      </c>
      <c r="BO424">
        <v>471.45</v>
      </c>
      <c r="BP424">
        <v>1237.95</v>
      </c>
      <c r="BQ424">
        <v>147.69</v>
      </c>
      <c r="BR424">
        <v>70.290000000000006</v>
      </c>
      <c r="BS424">
        <v>3077007</v>
      </c>
      <c r="BT424">
        <v>31781.54</v>
      </c>
      <c r="BU424" s="115" t="str">
        <f>WSP[[#This Row],[Tier]]&amp;" - "&amp;DOLLAR(WSP[[#This Row],[United States]],2)&amp;" USD"</f>
        <v>422 - $147.69 USD</v>
      </c>
    </row>
    <row r="425" spans="1:73" x14ac:dyDescent="0.25">
      <c r="A425">
        <v>423</v>
      </c>
      <c r="B425">
        <v>148.04</v>
      </c>
      <c r="C425">
        <v>11251.8</v>
      </c>
      <c r="D425">
        <v>914.55</v>
      </c>
      <c r="E425">
        <v>195.49</v>
      </c>
      <c r="F425">
        <v>123.37</v>
      </c>
      <c r="G425">
        <v>13044.5</v>
      </c>
      <c r="H425">
        <v>122.35</v>
      </c>
      <c r="I425">
        <v>265.52999999999997</v>
      </c>
      <c r="J425">
        <v>185.06</v>
      </c>
      <c r="K425">
        <v>148.04</v>
      </c>
      <c r="L425">
        <v>80955</v>
      </c>
      <c r="M425">
        <v>581.92999999999995</v>
      </c>
      <c r="N425">
        <v>217980</v>
      </c>
      <c r="O425">
        <v>74025</v>
      </c>
      <c r="P425">
        <v>710.64</v>
      </c>
      <c r="Q425">
        <v>125.46</v>
      </c>
      <c r="R425">
        <v>2446.5300000000002</v>
      </c>
      <c r="S425">
        <v>673.4</v>
      </c>
      <c r="T425">
        <v>944.83</v>
      </c>
      <c r="U425">
        <v>123.37</v>
      </c>
      <c r="V425">
        <v>119.39</v>
      </c>
      <c r="W425">
        <v>123.37</v>
      </c>
      <c r="X425">
        <v>124.41</v>
      </c>
      <c r="Y425">
        <v>120.36</v>
      </c>
      <c r="Z425">
        <v>1678.95</v>
      </c>
      <c r="AA425">
        <v>23309.45</v>
      </c>
      <c r="AB425">
        <v>19246</v>
      </c>
      <c r="AC425">
        <v>4011</v>
      </c>
      <c r="AD425">
        <v>1459500</v>
      </c>
      <c r="AE425">
        <v>120.36</v>
      </c>
      <c r="AF425">
        <v>719.25</v>
      </c>
      <c r="AG425">
        <v>121.35</v>
      </c>
      <c r="AH425">
        <v>14328</v>
      </c>
      <c r="AI425">
        <v>22136.799999999999</v>
      </c>
      <c r="AJ425">
        <v>133255</v>
      </c>
      <c r="AK425">
        <v>122.35</v>
      </c>
      <c r="AL425">
        <v>162.36000000000001</v>
      </c>
      <c r="AM425">
        <v>122.35</v>
      </c>
      <c r="AN425">
        <v>126.53</v>
      </c>
      <c r="AO425">
        <v>451</v>
      </c>
      <c r="AP425">
        <v>125.46</v>
      </c>
      <c r="AQ425">
        <v>44239.3</v>
      </c>
      <c r="AR425">
        <v>2037</v>
      </c>
      <c r="AS425">
        <v>122.35</v>
      </c>
      <c r="AT425">
        <v>162.02000000000001</v>
      </c>
      <c r="AU425">
        <v>759.64</v>
      </c>
      <c r="AV425">
        <v>13994.05</v>
      </c>
      <c r="AW425">
        <v>399.74</v>
      </c>
      <c r="AX425">
        <v>6061.3</v>
      </c>
      <c r="AY425">
        <v>297.64</v>
      </c>
      <c r="AZ425">
        <v>120.36</v>
      </c>
      <c r="BA425">
        <v>534.38</v>
      </c>
      <c r="BB425">
        <v>428.69</v>
      </c>
      <c r="BC425">
        <v>5991.3</v>
      </c>
      <c r="BD425">
        <v>280.35000000000002</v>
      </c>
      <c r="BE425">
        <v>144.84</v>
      </c>
      <c r="BF425">
        <v>123.37</v>
      </c>
      <c r="BG425">
        <v>121.35</v>
      </c>
      <c r="BH425">
        <v>949.55</v>
      </c>
      <c r="BI425">
        <v>122.35</v>
      </c>
      <c r="BJ425">
        <v>1239.8399999999999</v>
      </c>
      <c r="BK425">
        <v>162.36000000000001</v>
      </c>
      <c r="BL425">
        <v>5946</v>
      </c>
      <c r="BM425">
        <v>4510.8</v>
      </c>
      <c r="BN425">
        <v>947.52</v>
      </c>
      <c r="BO425">
        <v>472.68</v>
      </c>
      <c r="BP425">
        <v>1240.93</v>
      </c>
      <c r="BQ425">
        <v>148.04</v>
      </c>
      <c r="BR425">
        <v>70.430000000000007</v>
      </c>
      <c r="BS425">
        <v>3084299</v>
      </c>
      <c r="BT425">
        <v>31856.86</v>
      </c>
      <c r="BU425" s="115" t="str">
        <f>WSP[[#This Row],[Tier]]&amp;" - "&amp;DOLLAR(WSP[[#This Row],[United States]],2)&amp;" USD"</f>
        <v>423 - $148.04 USD</v>
      </c>
    </row>
    <row r="426" spans="1:73" x14ac:dyDescent="0.25">
      <c r="A426">
        <v>424</v>
      </c>
      <c r="B426">
        <v>148.38999999999999</v>
      </c>
      <c r="C426">
        <v>11278.4</v>
      </c>
      <c r="D426">
        <v>916.3</v>
      </c>
      <c r="E426">
        <v>195.97</v>
      </c>
      <c r="F426">
        <v>123.66</v>
      </c>
      <c r="G426">
        <v>13076</v>
      </c>
      <c r="H426">
        <v>122.64</v>
      </c>
      <c r="I426">
        <v>266.16000000000003</v>
      </c>
      <c r="J426">
        <v>185.5</v>
      </c>
      <c r="K426">
        <v>148.38999999999999</v>
      </c>
      <c r="L426">
        <v>81130</v>
      </c>
      <c r="M426">
        <v>583.30999999999995</v>
      </c>
      <c r="N426">
        <v>218330</v>
      </c>
      <c r="O426">
        <v>74200</v>
      </c>
      <c r="P426">
        <v>712.32</v>
      </c>
      <c r="Q426">
        <v>125.76</v>
      </c>
      <c r="R426">
        <v>2452.31</v>
      </c>
      <c r="S426">
        <v>674.8</v>
      </c>
      <c r="T426">
        <v>947.1</v>
      </c>
      <c r="U426">
        <v>123.66</v>
      </c>
      <c r="V426">
        <v>119.67</v>
      </c>
      <c r="W426">
        <v>123.66</v>
      </c>
      <c r="X426">
        <v>124.7</v>
      </c>
      <c r="Y426">
        <v>120.64</v>
      </c>
      <c r="Z426">
        <v>1683.5</v>
      </c>
      <c r="AA426">
        <v>23364.57</v>
      </c>
      <c r="AB426">
        <v>19291</v>
      </c>
      <c r="AC426">
        <v>4018</v>
      </c>
      <c r="AD426">
        <v>1463000</v>
      </c>
      <c r="AE426">
        <v>120.64</v>
      </c>
      <c r="AF426">
        <v>721</v>
      </c>
      <c r="AG426">
        <v>121.63</v>
      </c>
      <c r="AH426">
        <v>14342</v>
      </c>
      <c r="AI426">
        <v>22189.3</v>
      </c>
      <c r="AJ426">
        <v>133573</v>
      </c>
      <c r="AK426">
        <v>122.64</v>
      </c>
      <c r="AL426">
        <v>162.69</v>
      </c>
      <c r="AM426">
        <v>122.64</v>
      </c>
      <c r="AN426">
        <v>126.83</v>
      </c>
      <c r="AO426">
        <v>452</v>
      </c>
      <c r="AP426">
        <v>125.76</v>
      </c>
      <c r="AQ426">
        <v>44344.3</v>
      </c>
      <c r="AR426">
        <v>2041.9</v>
      </c>
      <c r="AS426">
        <v>122.64</v>
      </c>
      <c r="AT426">
        <v>162.37</v>
      </c>
      <c r="AU426">
        <v>761.04</v>
      </c>
      <c r="AV426">
        <v>14027.3</v>
      </c>
      <c r="AW426">
        <v>400.68</v>
      </c>
      <c r="AX426">
        <v>6075.3</v>
      </c>
      <c r="AY426">
        <v>298.20999999999998</v>
      </c>
      <c r="AZ426">
        <v>120.64</v>
      </c>
      <c r="BA426">
        <v>535.64</v>
      </c>
      <c r="BB426">
        <v>429.71</v>
      </c>
      <c r="BC426">
        <v>6005.3</v>
      </c>
      <c r="BD426">
        <v>280.7</v>
      </c>
      <c r="BE426">
        <v>145.16999999999999</v>
      </c>
      <c r="BF426">
        <v>123.66</v>
      </c>
      <c r="BG426">
        <v>121.63</v>
      </c>
      <c r="BH426">
        <v>951.3</v>
      </c>
      <c r="BI426">
        <v>122.64</v>
      </c>
      <c r="BJ426">
        <v>1242.6400000000001</v>
      </c>
      <c r="BK426">
        <v>162.69</v>
      </c>
      <c r="BL426">
        <v>5961</v>
      </c>
      <c r="BM426">
        <v>4521.3</v>
      </c>
      <c r="BN426">
        <v>949.76</v>
      </c>
      <c r="BO426">
        <v>473.9</v>
      </c>
      <c r="BP426">
        <v>1243.9000000000001</v>
      </c>
      <c r="BQ426">
        <v>148.38999999999999</v>
      </c>
      <c r="BR426">
        <v>70.58</v>
      </c>
      <c r="BS426">
        <v>3091591</v>
      </c>
      <c r="BT426">
        <v>31932.18</v>
      </c>
      <c r="BU426" s="115" t="str">
        <f>WSP[[#This Row],[Tier]]&amp;" - "&amp;DOLLAR(WSP[[#This Row],[United States]],2)&amp;" USD"</f>
        <v>424 - $148.39 USD</v>
      </c>
    </row>
    <row r="427" spans="1:73" x14ac:dyDescent="0.25">
      <c r="A427">
        <v>425</v>
      </c>
      <c r="B427">
        <v>148.74</v>
      </c>
      <c r="C427">
        <v>11305</v>
      </c>
      <c r="D427">
        <v>918.05</v>
      </c>
      <c r="E427">
        <v>196.45</v>
      </c>
      <c r="F427">
        <v>123.95</v>
      </c>
      <c r="G427">
        <v>13107.5</v>
      </c>
      <c r="H427">
        <v>122.93</v>
      </c>
      <c r="I427">
        <v>266.79000000000002</v>
      </c>
      <c r="J427">
        <v>185.94</v>
      </c>
      <c r="K427">
        <v>148.74</v>
      </c>
      <c r="L427">
        <v>81305</v>
      </c>
      <c r="M427">
        <v>584.69000000000005</v>
      </c>
      <c r="N427">
        <v>218680</v>
      </c>
      <c r="O427">
        <v>74375</v>
      </c>
      <c r="P427">
        <v>714</v>
      </c>
      <c r="Q427">
        <v>126.05</v>
      </c>
      <c r="R427">
        <v>2458.1</v>
      </c>
      <c r="S427">
        <v>676.2</v>
      </c>
      <c r="T427">
        <v>949.38</v>
      </c>
      <c r="U427">
        <v>123.95</v>
      </c>
      <c r="V427">
        <v>119.95</v>
      </c>
      <c r="W427">
        <v>123.95</v>
      </c>
      <c r="X427">
        <v>124.99</v>
      </c>
      <c r="Y427">
        <v>120.93</v>
      </c>
      <c r="Z427">
        <v>1688.05</v>
      </c>
      <c r="AA427">
        <v>23419.69</v>
      </c>
      <c r="AB427">
        <v>19337</v>
      </c>
      <c r="AC427">
        <v>4025</v>
      </c>
      <c r="AD427">
        <v>1466500</v>
      </c>
      <c r="AE427">
        <v>120.93</v>
      </c>
      <c r="AF427">
        <v>722.75</v>
      </c>
      <c r="AG427">
        <v>121.92</v>
      </c>
      <c r="AH427">
        <v>14356</v>
      </c>
      <c r="AI427">
        <v>22241.8</v>
      </c>
      <c r="AJ427">
        <v>133891</v>
      </c>
      <c r="AK427">
        <v>122.93</v>
      </c>
      <c r="AL427">
        <v>163.01</v>
      </c>
      <c r="AM427">
        <v>122.93</v>
      </c>
      <c r="AN427">
        <v>127.13</v>
      </c>
      <c r="AO427">
        <v>453</v>
      </c>
      <c r="AP427">
        <v>126.05</v>
      </c>
      <c r="AQ427">
        <v>44449.3</v>
      </c>
      <c r="AR427">
        <v>2046.8</v>
      </c>
      <c r="AS427">
        <v>122.93</v>
      </c>
      <c r="AT427">
        <v>162.72</v>
      </c>
      <c r="AU427">
        <v>762.44</v>
      </c>
      <c r="AV427">
        <v>14060.55</v>
      </c>
      <c r="AW427">
        <v>401.63</v>
      </c>
      <c r="AX427">
        <v>6089.3</v>
      </c>
      <c r="AY427">
        <v>298.77</v>
      </c>
      <c r="AZ427">
        <v>120.93</v>
      </c>
      <c r="BA427">
        <v>536.9</v>
      </c>
      <c r="BB427">
        <v>430.73</v>
      </c>
      <c r="BC427">
        <v>6019.3</v>
      </c>
      <c r="BD427">
        <v>281.05</v>
      </c>
      <c r="BE427">
        <v>145.5</v>
      </c>
      <c r="BF427">
        <v>123.95</v>
      </c>
      <c r="BG427">
        <v>121.92</v>
      </c>
      <c r="BH427">
        <v>953.05</v>
      </c>
      <c r="BI427">
        <v>122.93</v>
      </c>
      <c r="BJ427">
        <v>1245.44</v>
      </c>
      <c r="BK427">
        <v>163.01</v>
      </c>
      <c r="BL427">
        <v>5977</v>
      </c>
      <c r="BM427">
        <v>4531.8</v>
      </c>
      <c r="BN427">
        <v>952</v>
      </c>
      <c r="BO427">
        <v>475.13</v>
      </c>
      <c r="BP427">
        <v>1246.8800000000001</v>
      </c>
      <c r="BQ427">
        <v>148.74</v>
      </c>
      <c r="BR427">
        <v>70.72</v>
      </c>
      <c r="BS427">
        <v>3098883</v>
      </c>
      <c r="BT427">
        <v>32007.5</v>
      </c>
      <c r="BU427" s="115" t="str">
        <f>WSP[[#This Row],[Tier]]&amp;" - "&amp;DOLLAR(WSP[[#This Row],[United States]],2)&amp;" USD"</f>
        <v>425 - $148.74 USD</v>
      </c>
    </row>
    <row r="428" spans="1:73" x14ac:dyDescent="0.25">
      <c r="A428">
        <v>426</v>
      </c>
      <c r="B428">
        <v>149.09</v>
      </c>
      <c r="C428">
        <v>11331.6</v>
      </c>
      <c r="D428">
        <v>919.8</v>
      </c>
      <c r="E428">
        <v>196.92</v>
      </c>
      <c r="F428">
        <v>124.24</v>
      </c>
      <c r="G428">
        <v>13139</v>
      </c>
      <c r="H428">
        <v>123.22</v>
      </c>
      <c r="I428">
        <v>267.42</v>
      </c>
      <c r="J428">
        <v>186.38</v>
      </c>
      <c r="K428">
        <v>149.09</v>
      </c>
      <c r="L428">
        <v>81480</v>
      </c>
      <c r="M428">
        <v>586.07000000000005</v>
      </c>
      <c r="N428">
        <v>219030</v>
      </c>
      <c r="O428">
        <v>74550</v>
      </c>
      <c r="P428">
        <v>715.68</v>
      </c>
      <c r="Q428">
        <v>126.35</v>
      </c>
      <c r="R428">
        <v>2463.88</v>
      </c>
      <c r="S428">
        <v>677.6</v>
      </c>
      <c r="T428">
        <v>951.65</v>
      </c>
      <c r="U428">
        <v>124.24</v>
      </c>
      <c r="V428">
        <v>120.24</v>
      </c>
      <c r="W428">
        <v>124.24</v>
      </c>
      <c r="X428">
        <v>125.29</v>
      </c>
      <c r="Y428">
        <v>121.21</v>
      </c>
      <c r="Z428">
        <v>1692.6</v>
      </c>
      <c r="AA428">
        <v>23474.799999999999</v>
      </c>
      <c r="AB428">
        <v>19382</v>
      </c>
      <c r="AC428">
        <v>4032</v>
      </c>
      <c r="AD428">
        <v>1470000</v>
      </c>
      <c r="AE428">
        <v>121.21</v>
      </c>
      <c r="AF428">
        <v>724.5</v>
      </c>
      <c r="AG428">
        <v>122.21</v>
      </c>
      <c r="AH428">
        <v>14371</v>
      </c>
      <c r="AI428">
        <v>22294.3</v>
      </c>
      <c r="AJ428">
        <v>134209</v>
      </c>
      <c r="AK428">
        <v>123.22</v>
      </c>
      <c r="AL428">
        <v>163.33000000000001</v>
      </c>
      <c r="AM428">
        <v>123.22</v>
      </c>
      <c r="AN428">
        <v>127.43</v>
      </c>
      <c r="AO428">
        <v>454</v>
      </c>
      <c r="AP428">
        <v>126.35</v>
      </c>
      <c r="AQ428">
        <v>44554.3</v>
      </c>
      <c r="AR428">
        <v>2051.6999999999998</v>
      </c>
      <c r="AS428">
        <v>123.22</v>
      </c>
      <c r="AT428">
        <v>163.07</v>
      </c>
      <c r="AU428">
        <v>763.84</v>
      </c>
      <c r="AV428">
        <v>14093.8</v>
      </c>
      <c r="AW428">
        <v>402.57</v>
      </c>
      <c r="AX428">
        <v>6103.3</v>
      </c>
      <c r="AY428">
        <v>299.33999999999997</v>
      </c>
      <c r="AZ428">
        <v>121.21</v>
      </c>
      <c r="BA428">
        <v>538.16</v>
      </c>
      <c r="BB428">
        <v>431.74</v>
      </c>
      <c r="BC428">
        <v>6033.3</v>
      </c>
      <c r="BD428">
        <v>281.39999999999998</v>
      </c>
      <c r="BE428">
        <v>145.82</v>
      </c>
      <c r="BF428">
        <v>124.24</v>
      </c>
      <c r="BG428">
        <v>122.21</v>
      </c>
      <c r="BH428">
        <v>954.8</v>
      </c>
      <c r="BI428">
        <v>123.22</v>
      </c>
      <c r="BJ428">
        <v>1248.24</v>
      </c>
      <c r="BK428">
        <v>163.33000000000001</v>
      </c>
      <c r="BL428">
        <v>5992</v>
      </c>
      <c r="BM428">
        <v>4542.3</v>
      </c>
      <c r="BN428">
        <v>954.24</v>
      </c>
      <c r="BO428">
        <v>476.35</v>
      </c>
      <c r="BP428">
        <v>1249.8499999999999</v>
      </c>
      <c r="BQ428">
        <v>149.09</v>
      </c>
      <c r="BR428">
        <v>70.87</v>
      </c>
      <c r="BS428">
        <v>3106174</v>
      </c>
      <c r="BT428">
        <v>32082.82</v>
      </c>
      <c r="BU428" s="115" t="str">
        <f>WSP[[#This Row],[Tier]]&amp;" - "&amp;DOLLAR(WSP[[#This Row],[United States]],2)&amp;" USD"</f>
        <v>426 - $149.09 USD</v>
      </c>
    </row>
    <row r="429" spans="1:73" x14ac:dyDescent="0.25">
      <c r="A429">
        <v>427</v>
      </c>
      <c r="B429">
        <v>149.44</v>
      </c>
      <c r="C429">
        <v>11358.2</v>
      </c>
      <c r="D429">
        <v>921.55</v>
      </c>
      <c r="E429">
        <v>197.4</v>
      </c>
      <c r="F429">
        <v>124.54</v>
      </c>
      <c r="G429">
        <v>13170.5</v>
      </c>
      <c r="H429">
        <v>123.51</v>
      </c>
      <c r="I429">
        <v>268.04000000000002</v>
      </c>
      <c r="J429">
        <v>186.81</v>
      </c>
      <c r="K429">
        <v>149.44</v>
      </c>
      <c r="L429">
        <v>81655</v>
      </c>
      <c r="M429">
        <v>587.44000000000005</v>
      </c>
      <c r="N429">
        <v>219380</v>
      </c>
      <c r="O429">
        <v>74725</v>
      </c>
      <c r="P429">
        <v>717.36</v>
      </c>
      <c r="Q429">
        <v>126.65</v>
      </c>
      <c r="R429">
        <v>2469.67</v>
      </c>
      <c r="S429">
        <v>679</v>
      </c>
      <c r="T429">
        <v>953.93</v>
      </c>
      <c r="U429">
        <v>124.54</v>
      </c>
      <c r="V429">
        <v>120.52</v>
      </c>
      <c r="W429">
        <v>124.54</v>
      </c>
      <c r="X429">
        <v>125.58</v>
      </c>
      <c r="Y429">
        <v>121.5</v>
      </c>
      <c r="Z429">
        <v>1697.15</v>
      </c>
      <c r="AA429">
        <v>23529.919999999998</v>
      </c>
      <c r="AB429">
        <v>19428</v>
      </c>
      <c r="AC429">
        <v>4039</v>
      </c>
      <c r="AD429">
        <v>1473500</v>
      </c>
      <c r="AE429">
        <v>121.5</v>
      </c>
      <c r="AF429">
        <v>726.25</v>
      </c>
      <c r="AG429">
        <v>122.49</v>
      </c>
      <c r="AH429">
        <v>14385</v>
      </c>
      <c r="AI429">
        <v>22346.799999999999</v>
      </c>
      <c r="AJ429">
        <v>134527</v>
      </c>
      <c r="AK429">
        <v>123.51</v>
      </c>
      <c r="AL429">
        <v>163.66</v>
      </c>
      <c r="AM429">
        <v>123.51</v>
      </c>
      <c r="AN429">
        <v>127.73</v>
      </c>
      <c r="AO429">
        <v>455</v>
      </c>
      <c r="AP429">
        <v>126.65</v>
      </c>
      <c r="AQ429">
        <v>44659.3</v>
      </c>
      <c r="AR429">
        <v>2056.6</v>
      </c>
      <c r="AS429">
        <v>123.51</v>
      </c>
      <c r="AT429">
        <v>163.41999999999999</v>
      </c>
      <c r="AU429">
        <v>765.24</v>
      </c>
      <c r="AV429">
        <v>14127.05</v>
      </c>
      <c r="AW429">
        <v>403.52</v>
      </c>
      <c r="AX429">
        <v>6117.3</v>
      </c>
      <c r="AY429">
        <v>299.91000000000003</v>
      </c>
      <c r="AZ429">
        <v>121.5</v>
      </c>
      <c r="BA429">
        <v>539.41999999999996</v>
      </c>
      <c r="BB429">
        <v>432.76</v>
      </c>
      <c r="BC429">
        <v>6047.3</v>
      </c>
      <c r="BD429">
        <v>281.75</v>
      </c>
      <c r="BE429">
        <v>146.15</v>
      </c>
      <c r="BF429">
        <v>124.54</v>
      </c>
      <c r="BG429">
        <v>122.49</v>
      </c>
      <c r="BH429">
        <v>956.55</v>
      </c>
      <c r="BI429">
        <v>123.51</v>
      </c>
      <c r="BJ429">
        <v>1251.04</v>
      </c>
      <c r="BK429">
        <v>163.66</v>
      </c>
      <c r="BL429">
        <v>6007</v>
      </c>
      <c r="BM429">
        <v>4552.8</v>
      </c>
      <c r="BN429">
        <v>956.48</v>
      </c>
      <c r="BO429">
        <v>477.58</v>
      </c>
      <c r="BP429">
        <v>1252.83</v>
      </c>
      <c r="BQ429">
        <v>149.44</v>
      </c>
      <c r="BR429">
        <v>71.02</v>
      </c>
      <c r="BS429">
        <v>3113466</v>
      </c>
      <c r="BT429">
        <v>32158.14</v>
      </c>
      <c r="BU429" s="115" t="str">
        <f>WSP[[#This Row],[Tier]]&amp;" - "&amp;DOLLAR(WSP[[#This Row],[United States]],2)&amp;" USD"</f>
        <v>427 - $149.44 USD</v>
      </c>
    </row>
    <row r="430" spans="1:73" x14ac:dyDescent="0.25">
      <c r="A430">
        <v>428</v>
      </c>
      <c r="B430">
        <v>149.79</v>
      </c>
      <c r="C430">
        <v>11384.8</v>
      </c>
      <c r="D430">
        <v>923.3</v>
      </c>
      <c r="E430">
        <v>197.88</v>
      </c>
      <c r="F430">
        <v>124.83</v>
      </c>
      <c r="G430">
        <v>13202</v>
      </c>
      <c r="H430">
        <v>123.8</v>
      </c>
      <c r="I430">
        <v>268.67</v>
      </c>
      <c r="J430">
        <v>187.25</v>
      </c>
      <c r="K430">
        <v>149.79</v>
      </c>
      <c r="L430">
        <v>81830</v>
      </c>
      <c r="M430">
        <v>588.82000000000005</v>
      </c>
      <c r="N430">
        <v>219730</v>
      </c>
      <c r="O430">
        <v>74900</v>
      </c>
      <c r="P430">
        <v>719.04</v>
      </c>
      <c r="Q430">
        <v>126.94</v>
      </c>
      <c r="R430">
        <v>2475.4499999999998</v>
      </c>
      <c r="S430">
        <v>680.4</v>
      </c>
      <c r="T430">
        <v>956.2</v>
      </c>
      <c r="U430">
        <v>124.83</v>
      </c>
      <c r="V430">
        <v>120.8</v>
      </c>
      <c r="W430">
        <v>124.83</v>
      </c>
      <c r="X430">
        <v>125.88</v>
      </c>
      <c r="Y430">
        <v>121.78</v>
      </c>
      <c r="Z430">
        <v>1701.7</v>
      </c>
      <c r="AA430">
        <v>23585.040000000001</v>
      </c>
      <c r="AB430">
        <v>19473</v>
      </c>
      <c r="AC430">
        <v>4046</v>
      </c>
      <c r="AD430">
        <v>1477000</v>
      </c>
      <c r="AE430">
        <v>121.78</v>
      </c>
      <c r="AF430">
        <v>728</v>
      </c>
      <c r="AG430">
        <v>122.78</v>
      </c>
      <c r="AH430">
        <v>14399</v>
      </c>
      <c r="AI430">
        <v>22399.3</v>
      </c>
      <c r="AJ430">
        <v>134845</v>
      </c>
      <c r="AK430">
        <v>123.8</v>
      </c>
      <c r="AL430">
        <v>163.98</v>
      </c>
      <c r="AM430">
        <v>123.8</v>
      </c>
      <c r="AN430">
        <v>128.03</v>
      </c>
      <c r="AO430">
        <v>456</v>
      </c>
      <c r="AP430">
        <v>126.94</v>
      </c>
      <c r="AQ430">
        <v>44764.3</v>
      </c>
      <c r="AR430">
        <v>2061.5</v>
      </c>
      <c r="AS430">
        <v>123.8</v>
      </c>
      <c r="AT430">
        <v>163.77000000000001</v>
      </c>
      <c r="AU430">
        <v>766.64</v>
      </c>
      <c r="AV430">
        <v>14160.3</v>
      </c>
      <c r="AW430">
        <v>404.46</v>
      </c>
      <c r="AX430">
        <v>6131.3</v>
      </c>
      <c r="AY430">
        <v>300.48</v>
      </c>
      <c r="AZ430">
        <v>121.78</v>
      </c>
      <c r="BA430">
        <v>540.67999999999995</v>
      </c>
      <c r="BB430">
        <v>433.77</v>
      </c>
      <c r="BC430">
        <v>6061.3</v>
      </c>
      <c r="BD430">
        <v>282.10000000000002</v>
      </c>
      <c r="BE430">
        <v>146.47999999999999</v>
      </c>
      <c r="BF430">
        <v>124.83</v>
      </c>
      <c r="BG430">
        <v>122.78</v>
      </c>
      <c r="BH430">
        <v>958.3</v>
      </c>
      <c r="BI430">
        <v>123.8</v>
      </c>
      <c r="BJ430">
        <v>1253.8399999999999</v>
      </c>
      <c r="BK430">
        <v>163.98</v>
      </c>
      <c r="BL430">
        <v>6023</v>
      </c>
      <c r="BM430">
        <v>4563.3</v>
      </c>
      <c r="BN430">
        <v>958.72</v>
      </c>
      <c r="BO430">
        <v>478.8</v>
      </c>
      <c r="BP430">
        <v>1255.8</v>
      </c>
      <c r="BQ430">
        <v>149.79</v>
      </c>
      <c r="BR430">
        <v>71.16</v>
      </c>
      <c r="BS430">
        <v>3120758</v>
      </c>
      <c r="BT430">
        <v>32233.46</v>
      </c>
      <c r="BU430" s="115" t="str">
        <f>WSP[[#This Row],[Tier]]&amp;" - "&amp;DOLLAR(WSP[[#This Row],[United States]],2)&amp;" USD"</f>
        <v>428 - $149.79 USD</v>
      </c>
    </row>
    <row r="431" spans="1:73" x14ac:dyDescent="0.25">
      <c r="A431">
        <v>429</v>
      </c>
      <c r="B431">
        <v>150.13999999999999</v>
      </c>
      <c r="C431">
        <v>11411.4</v>
      </c>
      <c r="D431">
        <v>925.05</v>
      </c>
      <c r="E431">
        <v>198.35</v>
      </c>
      <c r="F431">
        <v>125.12</v>
      </c>
      <c r="G431">
        <v>13233.5</v>
      </c>
      <c r="H431">
        <v>124.09</v>
      </c>
      <c r="I431">
        <v>269.3</v>
      </c>
      <c r="J431">
        <v>187.69</v>
      </c>
      <c r="K431">
        <v>150.13999999999999</v>
      </c>
      <c r="L431">
        <v>82005</v>
      </c>
      <c r="M431">
        <v>590.20000000000005</v>
      </c>
      <c r="N431">
        <v>220080</v>
      </c>
      <c r="O431">
        <v>75075</v>
      </c>
      <c r="P431">
        <v>720.72</v>
      </c>
      <c r="Q431">
        <v>127.24</v>
      </c>
      <c r="R431">
        <v>2481.2399999999998</v>
      </c>
      <c r="S431">
        <v>681.8</v>
      </c>
      <c r="T431">
        <v>958.48</v>
      </c>
      <c r="U431">
        <v>125.12</v>
      </c>
      <c r="V431">
        <v>121.08</v>
      </c>
      <c r="W431">
        <v>125.12</v>
      </c>
      <c r="X431">
        <v>126.17</v>
      </c>
      <c r="Y431">
        <v>122.07</v>
      </c>
      <c r="Z431">
        <v>1706.25</v>
      </c>
      <c r="AA431">
        <v>23640.16</v>
      </c>
      <c r="AB431">
        <v>19519</v>
      </c>
      <c r="AC431">
        <v>4053</v>
      </c>
      <c r="AD431">
        <v>1480500</v>
      </c>
      <c r="AE431">
        <v>122.07</v>
      </c>
      <c r="AF431">
        <v>729.75</v>
      </c>
      <c r="AG431">
        <v>123.07</v>
      </c>
      <c r="AH431">
        <v>14414</v>
      </c>
      <c r="AI431">
        <v>22451.8</v>
      </c>
      <c r="AJ431">
        <v>135164</v>
      </c>
      <c r="AK431">
        <v>124.09</v>
      </c>
      <c r="AL431">
        <v>164.31</v>
      </c>
      <c r="AM431">
        <v>124.09</v>
      </c>
      <c r="AN431">
        <v>128.33000000000001</v>
      </c>
      <c r="AO431">
        <v>457</v>
      </c>
      <c r="AP431">
        <v>127.24</v>
      </c>
      <c r="AQ431">
        <v>44869.3</v>
      </c>
      <c r="AR431">
        <v>2066.4</v>
      </c>
      <c r="AS431">
        <v>124.09</v>
      </c>
      <c r="AT431">
        <v>164.12</v>
      </c>
      <c r="AU431">
        <v>768.04</v>
      </c>
      <c r="AV431">
        <v>14193.55</v>
      </c>
      <c r="AW431">
        <v>405.41</v>
      </c>
      <c r="AX431">
        <v>6145.3</v>
      </c>
      <c r="AY431">
        <v>301.05</v>
      </c>
      <c r="AZ431">
        <v>122.07</v>
      </c>
      <c r="BA431">
        <v>541.94000000000005</v>
      </c>
      <c r="BB431">
        <v>434.79</v>
      </c>
      <c r="BC431">
        <v>6075.3</v>
      </c>
      <c r="BD431">
        <v>282.45</v>
      </c>
      <c r="BE431">
        <v>146.80000000000001</v>
      </c>
      <c r="BF431">
        <v>125.12</v>
      </c>
      <c r="BG431">
        <v>123.07</v>
      </c>
      <c r="BH431">
        <v>960.05</v>
      </c>
      <c r="BI431">
        <v>124.09</v>
      </c>
      <c r="BJ431">
        <v>1256.6400000000001</v>
      </c>
      <c r="BK431">
        <v>164.31</v>
      </c>
      <c r="BL431">
        <v>6038</v>
      </c>
      <c r="BM431">
        <v>4573.8</v>
      </c>
      <c r="BN431">
        <v>960.96</v>
      </c>
      <c r="BO431">
        <v>480.03</v>
      </c>
      <c r="BP431">
        <v>1258.78</v>
      </c>
      <c r="BQ431">
        <v>150.13999999999999</v>
      </c>
      <c r="BR431">
        <v>71.31</v>
      </c>
      <c r="BS431">
        <v>3128050</v>
      </c>
      <c r="BT431">
        <v>32308.78</v>
      </c>
      <c r="BU431" s="115" t="str">
        <f>WSP[[#This Row],[Tier]]&amp;" - "&amp;DOLLAR(WSP[[#This Row],[United States]],2)&amp;" USD"</f>
        <v>429 - $150.14 USD</v>
      </c>
    </row>
    <row r="432" spans="1:73" x14ac:dyDescent="0.25">
      <c r="A432">
        <v>430</v>
      </c>
      <c r="B432">
        <v>150.49</v>
      </c>
      <c r="C432">
        <v>11438</v>
      </c>
      <c r="D432">
        <v>926.8</v>
      </c>
      <c r="E432">
        <v>198.83</v>
      </c>
      <c r="F432">
        <v>125.41</v>
      </c>
      <c r="G432">
        <v>13265</v>
      </c>
      <c r="H432">
        <v>124.37</v>
      </c>
      <c r="I432">
        <v>269.93</v>
      </c>
      <c r="J432">
        <v>188.13</v>
      </c>
      <c r="K432">
        <v>150.49</v>
      </c>
      <c r="L432">
        <v>82180</v>
      </c>
      <c r="M432">
        <v>591.58000000000004</v>
      </c>
      <c r="N432">
        <v>220430</v>
      </c>
      <c r="O432">
        <v>75250</v>
      </c>
      <c r="P432">
        <v>722.4</v>
      </c>
      <c r="Q432">
        <v>127.54</v>
      </c>
      <c r="R432">
        <v>2487.02</v>
      </c>
      <c r="S432">
        <v>683.2</v>
      </c>
      <c r="T432">
        <v>960.75</v>
      </c>
      <c r="U432">
        <v>125.41</v>
      </c>
      <c r="V432">
        <v>121.37</v>
      </c>
      <c r="W432">
        <v>125.41</v>
      </c>
      <c r="X432">
        <v>126.46</v>
      </c>
      <c r="Y432">
        <v>122.35</v>
      </c>
      <c r="Z432">
        <v>1710.8</v>
      </c>
      <c r="AA432">
        <v>23695.279999999999</v>
      </c>
      <c r="AB432">
        <v>19564</v>
      </c>
      <c r="AC432">
        <v>4060</v>
      </c>
      <c r="AD432">
        <v>1484000</v>
      </c>
      <c r="AE432">
        <v>122.35</v>
      </c>
      <c r="AF432">
        <v>731.5</v>
      </c>
      <c r="AG432">
        <v>123.35</v>
      </c>
      <c r="AH432">
        <v>14428</v>
      </c>
      <c r="AI432">
        <v>22504.3</v>
      </c>
      <c r="AJ432">
        <v>135482</v>
      </c>
      <c r="AK432">
        <v>124.37</v>
      </c>
      <c r="AL432">
        <v>164.63</v>
      </c>
      <c r="AM432">
        <v>124.37</v>
      </c>
      <c r="AN432">
        <v>128.63</v>
      </c>
      <c r="AO432">
        <v>459</v>
      </c>
      <c r="AP432">
        <v>127.54</v>
      </c>
      <c r="AQ432">
        <v>44974.3</v>
      </c>
      <c r="AR432">
        <v>2071.3000000000002</v>
      </c>
      <c r="AS432">
        <v>124.37</v>
      </c>
      <c r="AT432">
        <v>164.47</v>
      </c>
      <c r="AU432">
        <v>769.44</v>
      </c>
      <c r="AV432">
        <v>14226.8</v>
      </c>
      <c r="AW432">
        <v>406.35</v>
      </c>
      <c r="AX432">
        <v>6159.3</v>
      </c>
      <c r="AY432">
        <v>301.62</v>
      </c>
      <c r="AZ432">
        <v>122.35</v>
      </c>
      <c r="BA432">
        <v>543.20000000000005</v>
      </c>
      <c r="BB432">
        <v>435.81</v>
      </c>
      <c r="BC432">
        <v>6089.3</v>
      </c>
      <c r="BD432">
        <v>282.8</v>
      </c>
      <c r="BE432">
        <v>147.13</v>
      </c>
      <c r="BF432">
        <v>125.41</v>
      </c>
      <c r="BG432">
        <v>123.35</v>
      </c>
      <c r="BH432">
        <v>961.8</v>
      </c>
      <c r="BI432">
        <v>124.37</v>
      </c>
      <c r="BJ432">
        <v>1259.44</v>
      </c>
      <c r="BK432">
        <v>164.63</v>
      </c>
      <c r="BL432">
        <v>6053</v>
      </c>
      <c r="BM432">
        <v>4584.3</v>
      </c>
      <c r="BN432">
        <v>963.2</v>
      </c>
      <c r="BO432">
        <v>481.25</v>
      </c>
      <c r="BP432">
        <v>1261.75</v>
      </c>
      <c r="BQ432">
        <v>150.49</v>
      </c>
      <c r="BR432">
        <v>71.45</v>
      </c>
      <c r="BS432">
        <v>3135342</v>
      </c>
      <c r="BT432">
        <v>32384.1</v>
      </c>
      <c r="BU432" s="115" t="str">
        <f>WSP[[#This Row],[Tier]]&amp;" - "&amp;DOLLAR(WSP[[#This Row],[United States]],2)&amp;" USD"</f>
        <v>430 - $150.49 USD</v>
      </c>
    </row>
    <row r="433" spans="1:73" x14ac:dyDescent="0.25">
      <c r="A433">
        <v>431</v>
      </c>
      <c r="B433">
        <v>150.84</v>
      </c>
      <c r="C433">
        <v>11464.6</v>
      </c>
      <c r="D433">
        <v>928.55</v>
      </c>
      <c r="E433">
        <v>199.31</v>
      </c>
      <c r="F433">
        <v>125.7</v>
      </c>
      <c r="G433">
        <v>13296.5</v>
      </c>
      <c r="H433">
        <v>124.66</v>
      </c>
      <c r="I433">
        <v>270.56</v>
      </c>
      <c r="J433">
        <v>188.56</v>
      </c>
      <c r="K433">
        <v>150.84</v>
      </c>
      <c r="L433">
        <v>82355</v>
      </c>
      <c r="M433">
        <v>592.95000000000005</v>
      </c>
      <c r="N433">
        <v>220780</v>
      </c>
      <c r="O433">
        <v>75425</v>
      </c>
      <c r="P433">
        <v>724.08</v>
      </c>
      <c r="Q433">
        <v>127.83</v>
      </c>
      <c r="R433">
        <v>2492.81</v>
      </c>
      <c r="S433">
        <v>684.6</v>
      </c>
      <c r="T433">
        <v>963.03</v>
      </c>
      <c r="U433">
        <v>125.7</v>
      </c>
      <c r="V433">
        <v>121.65</v>
      </c>
      <c r="W433">
        <v>125.7</v>
      </c>
      <c r="X433">
        <v>126.76</v>
      </c>
      <c r="Y433">
        <v>122.64</v>
      </c>
      <c r="Z433">
        <v>1715.35</v>
      </c>
      <c r="AA433">
        <v>23750.39</v>
      </c>
      <c r="AB433">
        <v>19610</v>
      </c>
      <c r="AC433">
        <v>4067</v>
      </c>
      <c r="AD433">
        <v>1487500</v>
      </c>
      <c r="AE433">
        <v>122.64</v>
      </c>
      <c r="AF433">
        <v>733.25</v>
      </c>
      <c r="AG433">
        <v>123.64</v>
      </c>
      <c r="AH433">
        <v>14442</v>
      </c>
      <c r="AI433">
        <v>22556.799999999999</v>
      </c>
      <c r="AJ433">
        <v>135800</v>
      </c>
      <c r="AK433">
        <v>124.66</v>
      </c>
      <c r="AL433">
        <v>164.95</v>
      </c>
      <c r="AM433">
        <v>124.66</v>
      </c>
      <c r="AN433">
        <v>128.93</v>
      </c>
      <c r="AO433">
        <v>460</v>
      </c>
      <c r="AP433">
        <v>127.83</v>
      </c>
      <c r="AQ433">
        <v>45079.3</v>
      </c>
      <c r="AR433">
        <v>2076.1999999999998</v>
      </c>
      <c r="AS433">
        <v>124.66</v>
      </c>
      <c r="AT433">
        <v>164.82</v>
      </c>
      <c r="AU433">
        <v>770.84</v>
      </c>
      <c r="AV433">
        <v>14260.05</v>
      </c>
      <c r="AW433">
        <v>407.3</v>
      </c>
      <c r="AX433">
        <v>6173.3</v>
      </c>
      <c r="AY433">
        <v>302.19</v>
      </c>
      <c r="AZ433">
        <v>122.64</v>
      </c>
      <c r="BA433">
        <v>544.46</v>
      </c>
      <c r="BB433">
        <v>436.82</v>
      </c>
      <c r="BC433">
        <v>6103.3</v>
      </c>
      <c r="BD433">
        <v>283.14999999999998</v>
      </c>
      <c r="BE433">
        <v>147.46</v>
      </c>
      <c r="BF433">
        <v>125.7</v>
      </c>
      <c r="BG433">
        <v>123.64</v>
      </c>
      <c r="BH433">
        <v>963.55</v>
      </c>
      <c r="BI433">
        <v>124.66</v>
      </c>
      <c r="BJ433">
        <v>1262.24</v>
      </c>
      <c r="BK433">
        <v>164.95</v>
      </c>
      <c r="BL433">
        <v>6069</v>
      </c>
      <c r="BM433">
        <v>4594.8</v>
      </c>
      <c r="BN433">
        <v>965.44</v>
      </c>
      <c r="BO433">
        <v>482.48</v>
      </c>
      <c r="BP433">
        <v>1264.73</v>
      </c>
      <c r="BQ433">
        <v>150.84</v>
      </c>
      <c r="BR433">
        <v>71.599999999999994</v>
      </c>
      <c r="BS433">
        <v>3142634</v>
      </c>
      <c r="BT433">
        <v>32459.42</v>
      </c>
      <c r="BU433" s="115" t="str">
        <f>WSP[[#This Row],[Tier]]&amp;" - "&amp;DOLLAR(WSP[[#This Row],[United States]],2)&amp;" USD"</f>
        <v>431 - $150.84 USD</v>
      </c>
    </row>
    <row r="434" spans="1:73" x14ac:dyDescent="0.25">
      <c r="A434">
        <v>432</v>
      </c>
      <c r="B434">
        <v>151.19</v>
      </c>
      <c r="C434">
        <v>11491.2</v>
      </c>
      <c r="D434">
        <v>930.3</v>
      </c>
      <c r="E434">
        <v>199.79</v>
      </c>
      <c r="F434">
        <v>125.99</v>
      </c>
      <c r="G434">
        <v>13328</v>
      </c>
      <c r="H434">
        <v>124.95</v>
      </c>
      <c r="I434">
        <v>271.19</v>
      </c>
      <c r="J434">
        <v>189</v>
      </c>
      <c r="K434">
        <v>151.19</v>
      </c>
      <c r="L434">
        <v>82530</v>
      </c>
      <c r="M434">
        <v>594.33000000000004</v>
      </c>
      <c r="N434">
        <v>221130</v>
      </c>
      <c r="O434">
        <v>75600</v>
      </c>
      <c r="P434">
        <v>725.76</v>
      </c>
      <c r="Q434">
        <v>128.13</v>
      </c>
      <c r="R434">
        <v>2498.6</v>
      </c>
      <c r="S434">
        <v>686</v>
      </c>
      <c r="T434">
        <v>965.3</v>
      </c>
      <c r="U434">
        <v>125.99</v>
      </c>
      <c r="V434">
        <v>121.93</v>
      </c>
      <c r="W434">
        <v>125.99</v>
      </c>
      <c r="X434">
        <v>127.05</v>
      </c>
      <c r="Y434">
        <v>122.92</v>
      </c>
      <c r="Z434">
        <v>1719.9</v>
      </c>
      <c r="AA434">
        <v>23805.51</v>
      </c>
      <c r="AB434">
        <v>19655</v>
      </c>
      <c r="AC434">
        <v>4074</v>
      </c>
      <c r="AD434">
        <v>1491000</v>
      </c>
      <c r="AE434">
        <v>122.92</v>
      </c>
      <c r="AF434">
        <v>735</v>
      </c>
      <c r="AG434">
        <v>123.93</v>
      </c>
      <c r="AH434">
        <v>14456</v>
      </c>
      <c r="AI434">
        <v>22609.3</v>
      </c>
      <c r="AJ434">
        <v>136118</v>
      </c>
      <c r="AK434">
        <v>124.95</v>
      </c>
      <c r="AL434">
        <v>165.28</v>
      </c>
      <c r="AM434">
        <v>124.95</v>
      </c>
      <c r="AN434">
        <v>129.22</v>
      </c>
      <c r="AO434">
        <v>461</v>
      </c>
      <c r="AP434">
        <v>128.13</v>
      </c>
      <c r="AQ434">
        <v>45184.3</v>
      </c>
      <c r="AR434">
        <v>2081.1</v>
      </c>
      <c r="AS434">
        <v>124.95</v>
      </c>
      <c r="AT434">
        <v>165.17</v>
      </c>
      <c r="AU434">
        <v>772.24</v>
      </c>
      <c r="AV434">
        <v>14293.3</v>
      </c>
      <c r="AW434">
        <v>408.24</v>
      </c>
      <c r="AX434">
        <v>6187.3</v>
      </c>
      <c r="AY434">
        <v>302.76</v>
      </c>
      <c r="AZ434">
        <v>122.92</v>
      </c>
      <c r="BA434">
        <v>545.72</v>
      </c>
      <c r="BB434">
        <v>437.84</v>
      </c>
      <c r="BC434">
        <v>6117.3</v>
      </c>
      <c r="BD434">
        <v>283.5</v>
      </c>
      <c r="BE434">
        <v>147.79</v>
      </c>
      <c r="BF434">
        <v>125.99</v>
      </c>
      <c r="BG434">
        <v>123.93</v>
      </c>
      <c r="BH434">
        <v>965.3</v>
      </c>
      <c r="BI434">
        <v>124.95</v>
      </c>
      <c r="BJ434">
        <v>1265.04</v>
      </c>
      <c r="BK434">
        <v>165.28</v>
      </c>
      <c r="BL434">
        <v>6084</v>
      </c>
      <c r="BM434">
        <v>4605.3</v>
      </c>
      <c r="BN434">
        <v>967.68</v>
      </c>
      <c r="BO434">
        <v>483.7</v>
      </c>
      <c r="BP434">
        <v>1267.7</v>
      </c>
      <c r="BQ434">
        <v>151.19</v>
      </c>
      <c r="BR434">
        <v>71.739999999999995</v>
      </c>
      <c r="BS434">
        <v>3149926</v>
      </c>
      <c r="BT434">
        <v>32534.74</v>
      </c>
      <c r="BU434" s="115" t="str">
        <f>WSP[[#This Row],[Tier]]&amp;" - "&amp;DOLLAR(WSP[[#This Row],[United States]],2)&amp;" USD"</f>
        <v>432 - $151.19 USD</v>
      </c>
    </row>
    <row r="435" spans="1:73" x14ac:dyDescent="0.25">
      <c r="A435">
        <v>433</v>
      </c>
      <c r="B435">
        <v>151.54</v>
      </c>
      <c r="C435">
        <v>11517.8</v>
      </c>
      <c r="D435">
        <v>932.05</v>
      </c>
      <c r="E435">
        <v>200.26</v>
      </c>
      <c r="F435">
        <v>126.29</v>
      </c>
      <c r="G435">
        <v>13359.5</v>
      </c>
      <c r="H435">
        <v>125.24</v>
      </c>
      <c r="I435">
        <v>271.82</v>
      </c>
      <c r="J435">
        <v>189.44</v>
      </c>
      <c r="K435">
        <v>151.54</v>
      </c>
      <c r="L435">
        <v>82705</v>
      </c>
      <c r="M435">
        <v>595.71</v>
      </c>
      <c r="N435">
        <v>221480</v>
      </c>
      <c r="O435">
        <v>75775</v>
      </c>
      <c r="P435">
        <v>727.44</v>
      </c>
      <c r="Q435">
        <v>128.43</v>
      </c>
      <c r="R435">
        <v>2504.38</v>
      </c>
      <c r="S435">
        <v>687.4</v>
      </c>
      <c r="T435">
        <v>967.58</v>
      </c>
      <c r="U435">
        <v>126.29</v>
      </c>
      <c r="V435">
        <v>122.21</v>
      </c>
      <c r="W435">
        <v>126.29</v>
      </c>
      <c r="X435">
        <v>127.35</v>
      </c>
      <c r="Y435">
        <v>123.21</v>
      </c>
      <c r="Z435">
        <v>1724.45</v>
      </c>
      <c r="AA435">
        <v>23860.63</v>
      </c>
      <c r="AB435">
        <v>19701</v>
      </c>
      <c r="AC435">
        <v>4081</v>
      </c>
      <c r="AD435">
        <v>1494500</v>
      </c>
      <c r="AE435">
        <v>123.21</v>
      </c>
      <c r="AF435">
        <v>736.75</v>
      </c>
      <c r="AG435">
        <v>124.22</v>
      </c>
      <c r="AH435">
        <v>14471</v>
      </c>
      <c r="AI435">
        <v>22661.8</v>
      </c>
      <c r="AJ435">
        <v>136436</v>
      </c>
      <c r="AK435">
        <v>125.24</v>
      </c>
      <c r="AL435">
        <v>165.6</v>
      </c>
      <c r="AM435">
        <v>125.24</v>
      </c>
      <c r="AN435">
        <v>129.52000000000001</v>
      </c>
      <c r="AO435">
        <v>462</v>
      </c>
      <c r="AP435">
        <v>128.43</v>
      </c>
      <c r="AQ435">
        <v>45289.3</v>
      </c>
      <c r="AR435">
        <v>2086</v>
      </c>
      <c r="AS435">
        <v>125.24</v>
      </c>
      <c r="AT435">
        <v>165.52</v>
      </c>
      <c r="AU435">
        <v>773.64</v>
      </c>
      <c r="AV435">
        <v>14326.55</v>
      </c>
      <c r="AW435">
        <v>409.19</v>
      </c>
      <c r="AX435">
        <v>6201.3</v>
      </c>
      <c r="AY435">
        <v>303.33</v>
      </c>
      <c r="AZ435">
        <v>123.21</v>
      </c>
      <c r="BA435">
        <v>546.98</v>
      </c>
      <c r="BB435">
        <v>438.85</v>
      </c>
      <c r="BC435">
        <v>6131.3</v>
      </c>
      <c r="BD435">
        <v>283.85000000000002</v>
      </c>
      <c r="BE435">
        <v>148.11000000000001</v>
      </c>
      <c r="BF435">
        <v>126.29</v>
      </c>
      <c r="BG435">
        <v>124.22</v>
      </c>
      <c r="BH435">
        <v>967.05</v>
      </c>
      <c r="BI435">
        <v>125.24</v>
      </c>
      <c r="BJ435">
        <v>1267.8399999999999</v>
      </c>
      <c r="BK435">
        <v>165.6</v>
      </c>
      <c r="BL435">
        <v>6099</v>
      </c>
      <c r="BM435">
        <v>4615.8</v>
      </c>
      <c r="BN435">
        <v>969.92</v>
      </c>
      <c r="BO435">
        <v>484.93</v>
      </c>
      <c r="BP435">
        <v>1270.68</v>
      </c>
      <c r="BQ435">
        <v>151.54</v>
      </c>
      <c r="BR435">
        <v>71.89</v>
      </c>
      <c r="BS435">
        <v>3157218</v>
      </c>
      <c r="BT435">
        <v>32610.06</v>
      </c>
      <c r="BU435" s="115" t="str">
        <f>WSP[[#This Row],[Tier]]&amp;" - "&amp;DOLLAR(WSP[[#This Row],[United States]],2)&amp;" USD"</f>
        <v>433 - $151.54 USD</v>
      </c>
    </row>
    <row r="436" spans="1:73" x14ac:dyDescent="0.25">
      <c r="A436">
        <v>434</v>
      </c>
      <c r="B436">
        <v>151.88999999999999</v>
      </c>
      <c r="C436">
        <v>11544.4</v>
      </c>
      <c r="D436">
        <v>933.8</v>
      </c>
      <c r="E436">
        <v>200.74</v>
      </c>
      <c r="F436">
        <v>126.58</v>
      </c>
      <c r="G436">
        <v>13391</v>
      </c>
      <c r="H436">
        <v>125.53</v>
      </c>
      <c r="I436">
        <v>272.45</v>
      </c>
      <c r="J436">
        <v>189.88</v>
      </c>
      <c r="K436">
        <v>151.88999999999999</v>
      </c>
      <c r="L436">
        <v>82880</v>
      </c>
      <c r="M436">
        <v>597.08000000000004</v>
      </c>
      <c r="N436">
        <v>221830</v>
      </c>
      <c r="O436">
        <v>75950</v>
      </c>
      <c r="P436">
        <v>729.12</v>
      </c>
      <c r="Q436">
        <v>128.72</v>
      </c>
      <c r="R436">
        <v>2510.17</v>
      </c>
      <c r="S436">
        <v>688.8</v>
      </c>
      <c r="T436">
        <v>969.85</v>
      </c>
      <c r="U436">
        <v>126.58</v>
      </c>
      <c r="V436">
        <v>122.49</v>
      </c>
      <c r="W436">
        <v>126.58</v>
      </c>
      <c r="X436">
        <v>127.64</v>
      </c>
      <c r="Y436">
        <v>123.49</v>
      </c>
      <c r="Z436">
        <v>1729</v>
      </c>
      <c r="AA436">
        <v>23915.75</v>
      </c>
      <c r="AB436">
        <v>19746</v>
      </c>
      <c r="AC436">
        <v>4088</v>
      </c>
      <c r="AD436">
        <v>1498000</v>
      </c>
      <c r="AE436">
        <v>123.49</v>
      </c>
      <c r="AF436">
        <v>738.5</v>
      </c>
      <c r="AG436">
        <v>124.5</v>
      </c>
      <c r="AH436">
        <v>14485</v>
      </c>
      <c r="AI436">
        <v>22714.3</v>
      </c>
      <c r="AJ436">
        <v>136755</v>
      </c>
      <c r="AK436">
        <v>125.53</v>
      </c>
      <c r="AL436">
        <v>165.93</v>
      </c>
      <c r="AM436">
        <v>125.53</v>
      </c>
      <c r="AN436">
        <v>129.82</v>
      </c>
      <c r="AO436">
        <v>463</v>
      </c>
      <c r="AP436">
        <v>128.72</v>
      </c>
      <c r="AQ436">
        <v>45394.3</v>
      </c>
      <c r="AR436">
        <v>2090.9</v>
      </c>
      <c r="AS436">
        <v>125.53</v>
      </c>
      <c r="AT436">
        <v>165.87</v>
      </c>
      <c r="AU436">
        <v>775.04</v>
      </c>
      <c r="AV436">
        <v>14359.8</v>
      </c>
      <c r="AW436">
        <v>410.13</v>
      </c>
      <c r="AX436">
        <v>6215.3</v>
      </c>
      <c r="AY436">
        <v>303.89999999999998</v>
      </c>
      <c r="AZ436">
        <v>123.49</v>
      </c>
      <c r="BA436">
        <v>548.24</v>
      </c>
      <c r="BB436">
        <v>439.87</v>
      </c>
      <c r="BC436">
        <v>6145.3</v>
      </c>
      <c r="BD436">
        <v>284.2</v>
      </c>
      <c r="BE436">
        <v>148.44</v>
      </c>
      <c r="BF436">
        <v>126.58</v>
      </c>
      <c r="BG436">
        <v>124.5</v>
      </c>
      <c r="BH436">
        <v>968.8</v>
      </c>
      <c r="BI436">
        <v>125.53</v>
      </c>
      <c r="BJ436">
        <v>1270.6400000000001</v>
      </c>
      <c r="BK436">
        <v>165.93</v>
      </c>
      <c r="BL436">
        <v>6115</v>
      </c>
      <c r="BM436">
        <v>4626.3</v>
      </c>
      <c r="BN436">
        <v>972.16</v>
      </c>
      <c r="BO436">
        <v>486.15</v>
      </c>
      <c r="BP436">
        <v>1273.6500000000001</v>
      </c>
      <c r="BQ436">
        <v>151.88999999999999</v>
      </c>
      <c r="BR436">
        <v>72.040000000000006</v>
      </c>
      <c r="BS436">
        <v>3164510</v>
      </c>
      <c r="BT436">
        <v>32685.38</v>
      </c>
      <c r="BU436" s="115" t="str">
        <f>WSP[[#This Row],[Tier]]&amp;" - "&amp;DOLLAR(WSP[[#This Row],[United States]],2)&amp;" USD"</f>
        <v>434 - $151.89 USD</v>
      </c>
    </row>
    <row r="437" spans="1:73" x14ac:dyDescent="0.25">
      <c r="A437">
        <v>435</v>
      </c>
      <c r="B437">
        <v>152.24</v>
      </c>
      <c r="C437">
        <v>11571</v>
      </c>
      <c r="D437">
        <v>935.55</v>
      </c>
      <c r="E437">
        <v>201.22</v>
      </c>
      <c r="F437">
        <v>126.87</v>
      </c>
      <c r="G437">
        <v>13422.5</v>
      </c>
      <c r="H437">
        <v>125.82</v>
      </c>
      <c r="I437">
        <v>273.08</v>
      </c>
      <c r="J437">
        <v>190.31</v>
      </c>
      <c r="K437">
        <v>152.24</v>
      </c>
      <c r="L437">
        <v>83055</v>
      </c>
      <c r="M437">
        <v>598.46</v>
      </c>
      <c r="N437">
        <v>222180</v>
      </c>
      <c r="O437">
        <v>76125</v>
      </c>
      <c r="P437">
        <v>730.8</v>
      </c>
      <c r="Q437">
        <v>129.02000000000001</v>
      </c>
      <c r="R437">
        <v>2515.9499999999998</v>
      </c>
      <c r="S437">
        <v>690.2</v>
      </c>
      <c r="T437">
        <v>972.13</v>
      </c>
      <c r="U437">
        <v>126.87</v>
      </c>
      <c r="V437">
        <v>122.78</v>
      </c>
      <c r="W437">
        <v>126.87</v>
      </c>
      <c r="X437">
        <v>127.94</v>
      </c>
      <c r="Y437">
        <v>123.77</v>
      </c>
      <c r="Z437">
        <v>1733.55</v>
      </c>
      <c r="AA437">
        <v>23970.87</v>
      </c>
      <c r="AB437">
        <v>19792</v>
      </c>
      <c r="AC437">
        <v>4095</v>
      </c>
      <c r="AD437">
        <v>1501500</v>
      </c>
      <c r="AE437">
        <v>123.77</v>
      </c>
      <c r="AF437">
        <v>740.25</v>
      </c>
      <c r="AG437">
        <v>124.79</v>
      </c>
      <c r="AH437">
        <v>14499</v>
      </c>
      <c r="AI437">
        <v>22766.799999999999</v>
      </c>
      <c r="AJ437">
        <v>137073</v>
      </c>
      <c r="AK437">
        <v>125.82</v>
      </c>
      <c r="AL437">
        <v>166.25</v>
      </c>
      <c r="AM437">
        <v>125.82</v>
      </c>
      <c r="AN437">
        <v>130.12</v>
      </c>
      <c r="AO437">
        <v>464</v>
      </c>
      <c r="AP437">
        <v>129.02000000000001</v>
      </c>
      <c r="AQ437">
        <v>45499.3</v>
      </c>
      <c r="AR437">
        <v>2095.8000000000002</v>
      </c>
      <c r="AS437">
        <v>125.82</v>
      </c>
      <c r="AT437">
        <v>166.22</v>
      </c>
      <c r="AU437">
        <v>776.44</v>
      </c>
      <c r="AV437">
        <v>14393.05</v>
      </c>
      <c r="AW437">
        <v>411.08</v>
      </c>
      <c r="AX437">
        <v>6229.3</v>
      </c>
      <c r="AY437">
        <v>304.47000000000003</v>
      </c>
      <c r="AZ437">
        <v>123.77</v>
      </c>
      <c r="BA437">
        <v>549.5</v>
      </c>
      <c r="BB437">
        <v>440.89</v>
      </c>
      <c r="BC437">
        <v>6159.3</v>
      </c>
      <c r="BD437">
        <v>284.55</v>
      </c>
      <c r="BE437">
        <v>148.77000000000001</v>
      </c>
      <c r="BF437">
        <v>126.87</v>
      </c>
      <c r="BG437">
        <v>124.79</v>
      </c>
      <c r="BH437">
        <v>970.55</v>
      </c>
      <c r="BI437">
        <v>125.82</v>
      </c>
      <c r="BJ437">
        <v>1273.44</v>
      </c>
      <c r="BK437">
        <v>166.25</v>
      </c>
      <c r="BL437">
        <v>6130</v>
      </c>
      <c r="BM437">
        <v>4636.8</v>
      </c>
      <c r="BN437">
        <v>974.4</v>
      </c>
      <c r="BO437">
        <v>487.38</v>
      </c>
      <c r="BP437">
        <v>1276.6300000000001</v>
      </c>
      <c r="BQ437">
        <v>152.24</v>
      </c>
      <c r="BR437">
        <v>72.180000000000007</v>
      </c>
      <c r="BS437">
        <v>3171802</v>
      </c>
      <c r="BT437">
        <v>32760.7</v>
      </c>
      <c r="BU437" s="115" t="str">
        <f>WSP[[#This Row],[Tier]]&amp;" - "&amp;DOLLAR(WSP[[#This Row],[United States]],2)&amp;" USD"</f>
        <v>435 - $152.24 USD</v>
      </c>
    </row>
    <row r="438" spans="1:73" x14ac:dyDescent="0.25">
      <c r="A438">
        <v>436</v>
      </c>
      <c r="B438">
        <v>152.59</v>
      </c>
      <c r="C438">
        <v>11597.6</v>
      </c>
      <c r="D438">
        <v>937.3</v>
      </c>
      <c r="E438">
        <v>201.7</v>
      </c>
      <c r="F438">
        <v>127.16</v>
      </c>
      <c r="G438">
        <v>13454</v>
      </c>
      <c r="H438">
        <v>126.11</v>
      </c>
      <c r="I438">
        <v>273.70999999999998</v>
      </c>
      <c r="J438">
        <v>190.75</v>
      </c>
      <c r="K438">
        <v>152.59</v>
      </c>
      <c r="L438">
        <v>83230</v>
      </c>
      <c r="M438">
        <v>599.84</v>
      </c>
      <c r="N438">
        <v>222530</v>
      </c>
      <c r="O438">
        <v>76300</v>
      </c>
      <c r="P438">
        <v>732.48</v>
      </c>
      <c r="Q438">
        <v>129.32</v>
      </c>
      <c r="R438">
        <v>2521.7399999999998</v>
      </c>
      <c r="S438">
        <v>691.6</v>
      </c>
      <c r="T438">
        <v>974.4</v>
      </c>
      <c r="U438">
        <v>127.16</v>
      </c>
      <c r="V438">
        <v>123.06</v>
      </c>
      <c r="W438">
        <v>127.16</v>
      </c>
      <c r="X438">
        <v>128.22999999999999</v>
      </c>
      <c r="Y438">
        <v>124.06</v>
      </c>
      <c r="Z438">
        <v>1738.1</v>
      </c>
      <c r="AA438">
        <v>24025.98</v>
      </c>
      <c r="AB438">
        <v>19837</v>
      </c>
      <c r="AC438">
        <v>4102</v>
      </c>
      <c r="AD438">
        <v>1505000</v>
      </c>
      <c r="AE438">
        <v>124.06</v>
      </c>
      <c r="AF438">
        <v>742</v>
      </c>
      <c r="AG438">
        <v>125.08</v>
      </c>
      <c r="AH438">
        <v>14513</v>
      </c>
      <c r="AI438">
        <v>22819.3</v>
      </c>
      <c r="AJ438">
        <v>137391</v>
      </c>
      <c r="AK438">
        <v>126.11</v>
      </c>
      <c r="AL438">
        <v>166.57</v>
      </c>
      <c r="AM438">
        <v>126.11</v>
      </c>
      <c r="AN438">
        <v>130.41999999999999</v>
      </c>
      <c r="AO438">
        <v>465</v>
      </c>
      <c r="AP438">
        <v>129.32</v>
      </c>
      <c r="AQ438">
        <v>45604.3</v>
      </c>
      <c r="AR438">
        <v>2100.6999999999998</v>
      </c>
      <c r="AS438">
        <v>126.11</v>
      </c>
      <c r="AT438">
        <v>166.57</v>
      </c>
      <c r="AU438">
        <v>777.84</v>
      </c>
      <c r="AV438">
        <v>14426.3</v>
      </c>
      <c r="AW438">
        <v>412.02</v>
      </c>
      <c r="AX438">
        <v>6243.3</v>
      </c>
      <c r="AY438">
        <v>305.02999999999997</v>
      </c>
      <c r="AZ438">
        <v>124.06</v>
      </c>
      <c r="BA438">
        <v>550.76</v>
      </c>
      <c r="BB438">
        <v>441.9</v>
      </c>
      <c r="BC438">
        <v>6173.3</v>
      </c>
      <c r="BD438">
        <v>284.89999999999998</v>
      </c>
      <c r="BE438">
        <v>149.09</v>
      </c>
      <c r="BF438">
        <v>127.16</v>
      </c>
      <c r="BG438">
        <v>125.08</v>
      </c>
      <c r="BH438">
        <v>972.3</v>
      </c>
      <c r="BI438">
        <v>126.11</v>
      </c>
      <c r="BJ438">
        <v>1276.24</v>
      </c>
      <c r="BK438">
        <v>166.57</v>
      </c>
      <c r="BL438">
        <v>6145</v>
      </c>
      <c r="BM438">
        <v>4647.3</v>
      </c>
      <c r="BN438">
        <v>976.64</v>
      </c>
      <c r="BO438">
        <v>488.6</v>
      </c>
      <c r="BP438">
        <v>1279.5999999999999</v>
      </c>
      <c r="BQ438">
        <v>152.59</v>
      </c>
      <c r="BR438">
        <v>72.33</v>
      </c>
      <c r="BS438">
        <v>3179093</v>
      </c>
      <c r="BT438">
        <v>32836.019999999997</v>
      </c>
      <c r="BU438" s="115" t="str">
        <f>WSP[[#This Row],[Tier]]&amp;" - "&amp;DOLLAR(WSP[[#This Row],[United States]],2)&amp;" USD"</f>
        <v>436 - $152.59 USD</v>
      </c>
    </row>
    <row r="439" spans="1:73" x14ac:dyDescent="0.25">
      <c r="A439">
        <v>437</v>
      </c>
      <c r="B439">
        <v>152.94</v>
      </c>
      <c r="C439">
        <v>11624.2</v>
      </c>
      <c r="D439">
        <v>939.05</v>
      </c>
      <c r="E439">
        <v>202.17</v>
      </c>
      <c r="F439">
        <v>127.45</v>
      </c>
      <c r="G439">
        <v>13485.5</v>
      </c>
      <c r="H439">
        <v>126.4</v>
      </c>
      <c r="I439">
        <v>274.33999999999997</v>
      </c>
      <c r="J439">
        <v>191.19</v>
      </c>
      <c r="K439">
        <v>152.94</v>
      </c>
      <c r="L439">
        <v>83405</v>
      </c>
      <c r="M439">
        <v>601.22</v>
      </c>
      <c r="N439">
        <v>222880</v>
      </c>
      <c r="O439">
        <v>76475</v>
      </c>
      <c r="P439">
        <v>734.16</v>
      </c>
      <c r="Q439">
        <v>129.61000000000001</v>
      </c>
      <c r="R439">
        <v>2527.52</v>
      </c>
      <c r="S439">
        <v>693</v>
      </c>
      <c r="T439">
        <v>976.68</v>
      </c>
      <c r="U439">
        <v>127.45</v>
      </c>
      <c r="V439">
        <v>123.34</v>
      </c>
      <c r="W439">
        <v>127.45</v>
      </c>
      <c r="X439">
        <v>128.52000000000001</v>
      </c>
      <c r="Y439">
        <v>124.34</v>
      </c>
      <c r="Z439">
        <v>1742.65</v>
      </c>
      <c r="AA439">
        <v>24081.1</v>
      </c>
      <c r="AB439">
        <v>19883</v>
      </c>
      <c r="AC439">
        <v>4109</v>
      </c>
      <c r="AD439">
        <v>1508500</v>
      </c>
      <c r="AE439">
        <v>124.34</v>
      </c>
      <c r="AF439">
        <v>743.75</v>
      </c>
      <c r="AG439">
        <v>125.36</v>
      </c>
      <c r="AH439">
        <v>14528</v>
      </c>
      <c r="AI439">
        <v>22871.8</v>
      </c>
      <c r="AJ439">
        <v>137709</v>
      </c>
      <c r="AK439">
        <v>126.4</v>
      </c>
      <c r="AL439">
        <v>166.9</v>
      </c>
      <c r="AM439">
        <v>126.4</v>
      </c>
      <c r="AN439">
        <v>130.72</v>
      </c>
      <c r="AO439">
        <v>466</v>
      </c>
      <c r="AP439">
        <v>129.61000000000001</v>
      </c>
      <c r="AQ439">
        <v>45709.3</v>
      </c>
      <c r="AR439">
        <v>2105.6</v>
      </c>
      <c r="AS439">
        <v>126.4</v>
      </c>
      <c r="AT439">
        <v>166.92</v>
      </c>
      <c r="AU439">
        <v>779.24</v>
      </c>
      <c r="AV439">
        <v>14459.55</v>
      </c>
      <c r="AW439">
        <v>412.97</v>
      </c>
      <c r="AX439">
        <v>6257.3</v>
      </c>
      <c r="AY439">
        <v>305.60000000000002</v>
      </c>
      <c r="AZ439">
        <v>124.34</v>
      </c>
      <c r="BA439">
        <v>552.02</v>
      </c>
      <c r="BB439">
        <v>442.92</v>
      </c>
      <c r="BC439">
        <v>6187.3</v>
      </c>
      <c r="BD439">
        <v>285.25</v>
      </c>
      <c r="BE439">
        <v>149.41999999999999</v>
      </c>
      <c r="BF439">
        <v>127.45</v>
      </c>
      <c r="BG439">
        <v>125.36</v>
      </c>
      <c r="BH439">
        <v>974.05</v>
      </c>
      <c r="BI439">
        <v>126.4</v>
      </c>
      <c r="BJ439">
        <v>1279.04</v>
      </c>
      <c r="BK439">
        <v>166.9</v>
      </c>
      <c r="BL439">
        <v>6161</v>
      </c>
      <c r="BM439">
        <v>4657.8</v>
      </c>
      <c r="BN439">
        <v>978.88</v>
      </c>
      <c r="BO439">
        <v>489.83</v>
      </c>
      <c r="BP439">
        <v>1282.58</v>
      </c>
      <c r="BQ439">
        <v>152.94</v>
      </c>
      <c r="BR439">
        <v>72.47</v>
      </c>
      <c r="BS439">
        <v>3186385</v>
      </c>
      <c r="BT439">
        <v>32911.339999999997</v>
      </c>
      <c r="BU439" s="115" t="str">
        <f>WSP[[#This Row],[Tier]]&amp;" - "&amp;DOLLAR(WSP[[#This Row],[United States]],2)&amp;" USD"</f>
        <v>437 - $152.94 USD</v>
      </c>
    </row>
    <row r="440" spans="1:73" x14ac:dyDescent="0.25">
      <c r="A440">
        <v>438</v>
      </c>
      <c r="B440">
        <v>153.29</v>
      </c>
      <c r="C440">
        <v>11650.8</v>
      </c>
      <c r="D440">
        <v>940.8</v>
      </c>
      <c r="E440">
        <v>202.65</v>
      </c>
      <c r="F440">
        <v>127.74</v>
      </c>
      <c r="G440">
        <v>13517</v>
      </c>
      <c r="H440">
        <v>126.69</v>
      </c>
      <c r="I440">
        <v>274.97000000000003</v>
      </c>
      <c r="J440">
        <v>191.63</v>
      </c>
      <c r="K440">
        <v>153.29</v>
      </c>
      <c r="L440">
        <v>83580</v>
      </c>
      <c r="M440">
        <v>602.59</v>
      </c>
      <c r="N440">
        <v>223230</v>
      </c>
      <c r="O440">
        <v>76650</v>
      </c>
      <c r="P440">
        <v>735.84</v>
      </c>
      <c r="Q440">
        <v>129.91</v>
      </c>
      <c r="R440">
        <v>2533.31</v>
      </c>
      <c r="S440">
        <v>694.4</v>
      </c>
      <c r="T440">
        <v>978.95</v>
      </c>
      <c r="U440">
        <v>127.74</v>
      </c>
      <c r="V440">
        <v>123.62</v>
      </c>
      <c r="W440">
        <v>127.74</v>
      </c>
      <c r="X440">
        <v>128.82</v>
      </c>
      <c r="Y440">
        <v>124.63</v>
      </c>
      <c r="Z440">
        <v>1747.2</v>
      </c>
      <c r="AA440">
        <v>24136.22</v>
      </c>
      <c r="AB440">
        <v>19928</v>
      </c>
      <c r="AC440">
        <v>4116</v>
      </c>
      <c r="AD440">
        <v>1512000</v>
      </c>
      <c r="AE440">
        <v>124.63</v>
      </c>
      <c r="AF440">
        <v>745.5</v>
      </c>
      <c r="AG440">
        <v>125.65</v>
      </c>
      <c r="AH440">
        <v>14542</v>
      </c>
      <c r="AI440">
        <v>22924.3</v>
      </c>
      <c r="AJ440">
        <v>138027</v>
      </c>
      <c r="AK440">
        <v>126.69</v>
      </c>
      <c r="AL440">
        <v>167.22</v>
      </c>
      <c r="AM440">
        <v>126.69</v>
      </c>
      <c r="AN440">
        <v>131.02000000000001</v>
      </c>
      <c r="AO440">
        <v>467</v>
      </c>
      <c r="AP440">
        <v>129.91</v>
      </c>
      <c r="AQ440">
        <v>45814.3</v>
      </c>
      <c r="AR440">
        <v>2110.5</v>
      </c>
      <c r="AS440">
        <v>126.69</v>
      </c>
      <c r="AT440">
        <v>167.27</v>
      </c>
      <c r="AU440">
        <v>780.64</v>
      </c>
      <c r="AV440">
        <v>14492.8</v>
      </c>
      <c r="AW440">
        <v>413.91</v>
      </c>
      <c r="AX440">
        <v>6271.3</v>
      </c>
      <c r="AY440">
        <v>306.17</v>
      </c>
      <c r="AZ440">
        <v>124.63</v>
      </c>
      <c r="BA440">
        <v>553.28</v>
      </c>
      <c r="BB440">
        <v>443.94</v>
      </c>
      <c r="BC440">
        <v>6201.3</v>
      </c>
      <c r="BD440">
        <v>285.60000000000002</v>
      </c>
      <c r="BE440">
        <v>149.75</v>
      </c>
      <c r="BF440">
        <v>127.74</v>
      </c>
      <c r="BG440">
        <v>125.65</v>
      </c>
      <c r="BH440">
        <v>975.8</v>
      </c>
      <c r="BI440">
        <v>126.69</v>
      </c>
      <c r="BJ440">
        <v>1281.8399999999999</v>
      </c>
      <c r="BK440">
        <v>167.22</v>
      </c>
      <c r="BL440">
        <v>6176</v>
      </c>
      <c r="BM440">
        <v>4668.3</v>
      </c>
      <c r="BN440">
        <v>981.12</v>
      </c>
      <c r="BO440">
        <v>491.05</v>
      </c>
      <c r="BP440">
        <v>1285.55</v>
      </c>
      <c r="BQ440">
        <v>153.29</v>
      </c>
      <c r="BR440">
        <v>72.62</v>
      </c>
      <c r="BS440">
        <v>3193677</v>
      </c>
      <c r="BT440">
        <v>32986.660000000003</v>
      </c>
      <c r="BU440" s="115" t="str">
        <f>WSP[[#This Row],[Tier]]&amp;" - "&amp;DOLLAR(WSP[[#This Row],[United States]],2)&amp;" USD"</f>
        <v>438 - $153.29 USD</v>
      </c>
    </row>
    <row r="441" spans="1:73" x14ac:dyDescent="0.25">
      <c r="A441">
        <v>439</v>
      </c>
      <c r="B441">
        <v>153.63999999999999</v>
      </c>
      <c r="C441">
        <v>11677.4</v>
      </c>
      <c r="D441">
        <v>942.55</v>
      </c>
      <c r="E441">
        <v>203.13</v>
      </c>
      <c r="F441">
        <v>128.04</v>
      </c>
      <c r="G441">
        <v>13548.5</v>
      </c>
      <c r="H441">
        <v>126.98</v>
      </c>
      <c r="I441">
        <v>275.60000000000002</v>
      </c>
      <c r="J441">
        <v>192.06</v>
      </c>
      <c r="K441">
        <v>153.63999999999999</v>
      </c>
      <c r="L441">
        <v>83755</v>
      </c>
      <c r="M441">
        <v>603.97</v>
      </c>
      <c r="N441">
        <v>223580</v>
      </c>
      <c r="O441">
        <v>76825</v>
      </c>
      <c r="P441">
        <v>737.52</v>
      </c>
      <c r="Q441">
        <v>130.21</v>
      </c>
      <c r="R441">
        <v>2539.09</v>
      </c>
      <c r="S441">
        <v>695.8</v>
      </c>
      <c r="T441">
        <v>981.23</v>
      </c>
      <c r="U441">
        <v>128.04</v>
      </c>
      <c r="V441">
        <v>123.91</v>
      </c>
      <c r="W441">
        <v>128.04</v>
      </c>
      <c r="X441">
        <v>129.11000000000001</v>
      </c>
      <c r="Y441">
        <v>124.91</v>
      </c>
      <c r="Z441">
        <v>1751.75</v>
      </c>
      <c r="AA441">
        <v>24191.34</v>
      </c>
      <c r="AB441">
        <v>19974</v>
      </c>
      <c r="AC441">
        <v>4123</v>
      </c>
      <c r="AD441">
        <v>1515500</v>
      </c>
      <c r="AE441">
        <v>124.91</v>
      </c>
      <c r="AF441">
        <v>747.25</v>
      </c>
      <c r="AG441">
        <v>125.94</v>
      </c>
      <c r="AH441">
        <v>14556</v>
      </c>
      <c r="AI441">
        <v>22976.799999999999</v>
      </c>
      <c r="AJ441">
        <v>138345</v>
      </c>
      <c r="AK441">
        <v>126.98</v>
      </c>
      <c r="AL441">
        <v>167.55</v>
      </c>
      <c r="AM441">
        <v>126.98</v>
      </c>
      <c r="AN441">
        <v>131.32</v>
      </c>
      <c r="AO441">
        <v>468</v>
      </c>
      <c r="AP441">
        <v>130.21</v>
      </c>
      <c r="AQ441">
        <v>45919.3</v>
      </c>
      <c r="AR441">
        <v>2115.4</v>
      </c>
      <c r="AS441">
        <v>126.98</v>
      </c>
      <c r="AT441">
        <v>167.62</v>
      </c>
      <c r="AU441">
        <v>782.04</v>
      </c>
      <c r="AV441">
        <v>14526.05</v>
      </c>
      <c r="AW441">
        <v>414.86</v>
      </c>
      <c r="AX441">
        <v>6285.3</v>
      </c>
      <c r="AY441">
        <v>306.74</v>
      </c>
      <c r="AZ441">
        <v>124.91</v>
      </c>
      <c r="BA441">
        <v>554.54</v>
      </c>
      <c r="BB441">
        <v>444.95</v>
      </c>
      <c r="BC441">
        <v>6215.3</v>
      </c>
      <c r="BD441">
        <v>285.95</v>
      </c>
      <c r="BE441">
        <v>150.07</v>
      </c>
      <c r="BF441">
        <v>128.04</v>
      </c>
      <c r="BG441">
        <v>125.94</v>
      </c>
      <c r="BH441">
        <v>977.55</v>
      </c>
      <c r="BI441">
        <v>126.98</v>
      </c>
      <c r="BJ441">
        <v>1284.6400000000001</v>
      </c>
      <c r="BK441">
        <v>167.55</v>
      </c>
      <c r="BL441">
        <v>6191</v>
      </c>
      <c r="BM441">
        <v>4678.8</v>
      </c>
      <c r="BN441">
        <v>983.36</v>
      </c>
      <c r="BO441">
        <v>492.28</v>
      </c>
      <c r="BP441">
        <v>1288.53</v>
      </c>
      <c r="BQ441">
        <v>153.63999999999999</v>
      </c>
      <c r="BR441">
        <v>72.77</v>
      </c>
      <c r="BS441">
        <v>3200969</v>
      </c>
      <c r="BT441">
        <v>33061.980000000003</v>
      </c>
      <c r="BU441" s="115" t="str">
        <f>WSP[[#This Row],[Tier]]&amp;" - "&amp;DOLLAR(WSP[[#This Row],[United States]],2)&amp;" USD"</f>
        <v>439 - $153.64 USD</v>
      </c>
    </row>
    <row r="442" spans="1:73" x14ac:dyDescent="0.25">
      <c r="A442">
        <v>440</v>
      </c>
      <c r="B442">
        <v>153.99</v>
      </c>
      <c r="C442">
        <v>11704</v>
      </c>
      <c r="D442">
        <v>944.3</v>
      </c>
      <c r="E442">
        <v>203.6</v>
      </c>
      <c r="F442">
        <v>128.33000000000001</v>
      </c>
      <c r="G442">
        <v>13580</v>
      </c>
      <c r="H442">
        <v>127.27</v>
      </c>
      <c r="I442">
        <v>276.22000000000003</v>
      </c>
      <c r="J442">
        <v>192.5</v>
      </c>
      <c r="K442">
        <v>153.99</v>
      </c>
      <c r="L442">
        <v>83930</v>
      </c>
      <c r="M442">
        <v>605.35</v>
      </c>
      <c r="N442">
        <v>223930</v>
      </c>
      <c r="O442">
        <v>77000</v>
      </c>
      <c r="P442">
        <v>739.2</v>
      </c>
      <c r="Q442">
        <v>130.5</v>
      </c>
      <c r="R442">
        <v>2544.88</v>
      </c>
      <c r="S442">
        <v>697.2</v>
      </c>
      <c r="T442">
        <v>983.5</v>
      </c>
      <c r="U442">
        <v>128.33000000000001</v>
      </c>
      <c r="V442">
        <v>124.19</v>
      </c>
      <c r="W442">
        <v>128.33000000000001</v>
      </c>
      <c r="X442">
        <v>129.41</v>
      </c>
      <c r="Y442">
        <v>125.2</v>
      </c>
      <c r="Z442">
        <v>1756.3</v>
      </c>
      <c r="AA442">
        <v>24246.46</v>
      </c>
      <c r="AB442">
        <v>20019</v>
      </c>
      <c r="AC442">
        <v>4130</v>
      </c>
      <c r="AD442">
        <v>1519000</v>
      </c>
      <c r="AE442">
        <v>125.2</v>
      </c>
      <c r="AF442">
        <v>749</v>
      </c>
      <c r="AG442">
        <v>126.22</v>
      </c>
      <c r="AH442">
        <v>14570</v>
      </c>
      <c r="AI442">
        <v>23029.3</v>
      </c>
      <c r="AJ442">
        <v>138664</v>
      </c>
      <c r="AK442">
        <v>127.27</v>
      </c>
      <c r="AL442">
        <v>167.87</v>
      </c>
      <c r="AM442">
        <v>127.27</v>
      </c>
      <c r="AN442">
        <v>131.62</v>
      </c>
      <c r="AO442">
        <v>469</v>
      </c>
      <c r="AP442">
        <v>130.5</v>
      </c>
      <c r="AQ442">
        <v>46024.3</v>
      </c>
      <c r="AR442">
        <v>2120.3000000000002</v>
      </c>
      <c r="AS442">
        <v>127.27</v>
      </c>
      <c r="AT442">
        <v>167.97</v>
      </c>
      <c r="AU442">
        <v>783.44</v>
      </c>
      <c r="AV442">
        <v>14559.3</v>
      </c>
      <c r="AW442">
        <v>415.8</v>
      </c>
      <c r="AX442">
        <v>6299.3</v>
      </c>
      <c r="AY442">
        <v>307.31</v>
      </c>
      <c r="AZ442">
        <v>125.2</v>
      </c>
      <c r="BA442">
        <v>555.79999999999995</v>
      </c>
      <c r="BB442">
        <v>445.97</v>
      </c>
      <c r="BC442">
        <v>6229.3</v>
      </c>
      <c r="BD442">
        <v>286.3</v>
      </c>
      <c r="BE442">
        <v>150.4</v>
      </c>
      <c r="BF442">
        <v>128.33000000000001</v>
      </c>
      <c r="BG442">
        <v>126.22</v>
      </c>
      <c r="BH442">
        <v>979.3</v>
      </c>
      <c r="BI442">
        <v>127.27</v>
      </c>
      <c r="BJ442">
        <v>1287.44</v>
      </c>
      <c r="BK442">
        <v>167.87</v>
      </c>
      <c r="BL442">
        <v>6207</v>
      </c>
      <c r="BM442">
        <v>4689.3</v>
      </c>
      <c r="BN442">
        <v>985.6</v>
      </c>
      <c r="BO442">
        <v>493.5</v>
      </c>
      <c r="BP442">
        <v>1291.5</v>
      </c>
      <c r="BQ442">
        <v>153.99</v>
      </c>
      <c r="BR442">
        <v>72.91</v>
      </c>
      <c r="BS442">
        <v>3208261</v>
      </c>
      <c r="BT442">
        <v>33137.300000000003</v>
      </c>
      <c r="BU442" s="115" t="str">
        <f>WSP[[#This Row],[Tier]]&amp;" - "&amp;DOLLAR(WSP[[#This Row],[United States]],2)&amp;" USD"</f>
        <v>440 - $153.99 USD</v>
      </c>
    </row>
    <row r="443" spans="1:73" x14ac:dyDescent="0.25">
      <c r="A443">
        <v>441</v>
      </c>
      <c r="B443">
        <v>154.34</v>
      </c>
      <c r="C443">
        <v>11730.6</v>
      </c>
      <c r="D443">
        <v>946.05</v>
      </c>
      <c r="E443">
        <v>204.08</v>
      </c>
      <c r="F443">
        <v>128.62</v>
      </c>
      <c r="G443">
        <v>13611.5</v>
      </c>
      <c r="H443">
        <v>127.56</v>
      </c>
      <c r="I443">
        <v>276.85000000000002</v>
      </c>
      <c r="J443">
        <v>192.94</v>
      </c>
      <c r="K443">
        <v>154.34</v>
      </c>
      <c r="L443">
        <v>84105</v>
      </c>
      <c r="M443">
        <v>606.73</v>
      </c>
      <c r="N443">
        <v>224280</v>
      </c>
      <c r="O443">
        <v>77175</v>
      </c>
      <c r="P443">
        <v>740.88</v>
      </c>
      <c r="Q443">
        <v>130.80000000000001</v>
      </c>
      <c r="R443">
        <v>2550.66</v>
      </c>
      <c r="S443">
        <v>698.6</v>
      </c>
      <c r="T443">
        <v>985.78</v>
      </c>
      <c r="U443">
        <v>128.62</v>
      </c>
      <c r="V443">
        <v>124.47</v>
      </c>
      <c r="W443">
        <v>128.62</v>
      </c>
      <c r="X443">
        <v>129.69999999999999</v>
      </c>
      <c r="Y443">
        <v>125.48</v>
      </c>
      <c r="Z443">
        <v>1760.85</v>
      </c>
      <c r="AA443">
        <v>24301.57</v>
      </c>
      <c r="AB443">
        <v>20065</v>
      </c>
      <c r="AC443">
        <v>4137</v>
      </c>
      <c r="AD443">
        <v>1522500</v>
      </c>
      <c r="AE443">
        <v>125.48</v>
      </c>
      <c r="AF443">
        <v>750.75</v>
      </c>
      <c r="AG443">
        <v>126.51</v>
      </c>
      <c r="AH443">
        <v>14585</v>
      </c>
      <c r="AI443">
        <v>23081.8</v>
      </c>
      <c r="AJ443">
        <v>138982</v>
      </c>
      <c r="AK443">
        <v>127.56</v>
      </c>
      <c r="AL443">
        <v>168.19</v>
      </c>
      <c r="AM443">
        <v>127.56</v>
      </c>
      <c r="AN443">
        <v>131.91999999999999</v>
      </c>
      <c r="AO443">
        <v>470</v>
      </c>
      <c r="AP443">
        <v>130.80000000000001</v>
      </c>
      <c r="AQ443">
        <v>46129.3</v>
      </c>
      <c r="AR443">
        <v>2125.1999999999998</v>
      </c>
      <c r="AS443">
        <v>127.56</v>
      </c>
      <c r="AT443">
        <v>168.32</v>
      </c>
      <c r="AU443">
        <v>784.84</v>
      </c>
      <c r="AV443">
        <v>14592.55</v>
      </c>
      <c r="AW443">
        <v>416.75</v>
      </c>
      <c r="AX443">
        <v>6313.3</v>
      </c>
      <c r="AY443">
        <v>307.88</v>
      </c>
      <c r="AZ443">
        <v>125.48</v>
      </c>
      <c r="BA443">
        <v>557.05999999999995</v>
      </c>
      <c r="BB443">
        <v>446.98</v>
      </c>
      <c r="BC443">
        <v>6243.3</v>
      </c>
      <c r="BD443">
        <v>286.64999999999998</v>
      </c>
      <c r="BE443">
        <v>150.72999999999999</v>
      </c>
      <c r="BF443">
        <v>128.62</v>
      </c>
      <c r="BG443">
        <v>126.51</v>
      </c>
      <c r="BH443">
        <v>981.05</v>
      </c>
      <c r="BI443">
        <v>127.56</v>
      </c>
      <c r="BJ443">
        <v>1290.24</v>
      </c>
      <c r="BK443">
        <v>168.19</v>
      </c>
      <c r="BL443">
        <v>6222</v>
      </c>
      <c r="BM443">
        <v>4699.8</v>
      </c>
      <c r="BN443">
        <v>987.84</v>
      </c>
      <c r="BO443">
        <v>494.73</v>
      </c>
      <c r="BP443">
        <v>1294.48</v>
      </c>
      <c r="BQ443">
        <v>154.34</v>
      </c>
      <c r="BR443">
        <v>73.06</v>
      </c>
      <c r="BS443">
        <v>3215553</v>
      </c>
      <c r="BT443">
        <v>33212.620000000003</v>
      </c>
      <c r="BU443" s="115" t="str">
        <f>WSP[[#This Row],[Tier]]&amp;" - "&amp;DOLLAR(WSP[[#This Row],[United States]],2)&amp;" USD"</f>
        <v>441 - $154.34 USD</v>
      </c>
    </row>
    <row r="444" spans="1:73" x14ac:dyDescent="0.25">
      <c r="A444">
        <v>442</v>
      </c>
      <c r="B444">
        <v>154.69</v>
      </c>
      <c r="C444">
        <v>11757.2</v>
      </c>
      <c r="D444">
        <v>947.8</v>
      </c>
      <c r="E444">
        <v>204.56</v>
      </c>
      <c r="F444">
        <v>128.91</v>
      </c>
      <c r="G444">
        <v>13643</v>
      </c>
      <c r="H444">
        <v>127.85</v>
      </c>
      <c r="I444">
        <v>277.48</v>
      </c>
      <c r="J444">
        <v>193.38</v>
      </c>
      <c r="K444">
        <v>154.69</v>
      </c>
      <c r="L444">
        <v>84280</v>
      </c>
      <c r="M444">
        <v>608.1</v>
      </c>
      <c r="N444">
        <v>224630</v>
      </c>
      <c r="O444">
        <v>77350</v>
      </c>
      <c r="P444">
        <v>742.56</v>
      </c>
      <c r="Q444">
        <v>131.1</v>
      </c>
      <c r="R444">
        <v>2556.4499999999998</v>
      </c>
      <c r="S444">
        <v>700</v>
      </c>
      <c r="T444">
        <v>988.05</v>
      </c>
      <c r="U444">
        <v>128.91</v>
      </c>
      <c r="V444">
        <v>124.75</v>
      </c>
      <c r="W444">
        <v>128.91</v>
      </c>
      <c r="X444">
        <v>129.99</v>
      </c>
      <c r="Y444">
        <v>125.77</v>
      </c>
      <c r="Z444">
        <v>1765.4</v>
      </c>
      <c r="AA444">
        <v>24356.69</v>
      </c>
      <c r="AB444">
        <v>20110</v>
      </c>
      <c r="AC444">
        <v>4144</v>
      </c>
      <c r="AD444">
        <v>1526000</v>
      </c>
      <c r="AE444">
        <v>125.77</v>
      </c>
      <c r="AF444">
        <v>752.5</v>
      </c>
      <c r="AG444">
        <v>126.8</v>
      </c>
      <c r="AH444">
        <v>14599</v>
      </c>
      <c r="AI444">
        <v>23134.3</v>
      </c>
      <c r="AJ444">
        <v>139300</v>
      </c>
      <c r="AK444">
        <v>127.85</v>
      </c>
      <c r="AL444">
        <v>168.52</v>
      </c>
      <c r="AM444">
        <v>127.85</v>
      </c>
      <c r="AN444">
        <v>132.22</v>
      </c>
      <c r="AO444">
        <v>471</v>
      </c>
      <c r="AP444">
        <v>131.1</v>
      </c>
      <c r="AQ444">
        <v>46234.3</v>
      </c>
      <c r="AR444">
        <v>2130.1</v>
      </c>
      <c r="AS444">
        <v>127.85</v>
      </c>
      <c r="AT444">
        <v>168.67</v>
      </c>
      <c r="AU444">
        <v>786.24</v>
      </c>
      <c r="AV444">
        <v>14625.8</v>
      </c>
      <c r="AW444">
        <v>417.69</v>
      </c>
      <c r="AX444">
        <v>6327.3</v>
      </c>
      <c r="AY444">
        <v>308.45</v>
      </c>
      <c r="AZ444">
        <v>125.77</v>
      </c>
      <c r="BA444">
        <v>558.32000000000005</v>
      </c>
      <c r="BB444">
        <v>448</v>
      </c>
      <c r="BC444">
        <v>6257.3</v>
      </c>
      <c r="BD444">
        <v>287</v>
      </c>
      <c r="BE444">
        <v>151.06</v>
      </c>
      <c r="BF444">
        <v>128.91</v>
      </c>
      <c r="BG444">
        <v>126.8</v>
      </c>
      <c r="BH444">
        <v>982.8</v>
      </c>
      <c r="BI444">
        <v>127.85</v>
      </c>
      <c r="BJ444">
        <v>1293.04</v>
      </c>
      <c r="BK444">
        <v>168.52</v>
      </c>
      <c r="BL444">
        <v>6237</v>
      </c>
      <c r="BM444">
        <v>4710.3</v>
      </c>
      <c r="BN444">
        <v>990.08</v>
      </c>
      <c r="BO444">
        <v>495.95</v>
      </c>
      <c r="BP444">
        <v>1297.45</v>
      </c>
      <c r="BQ444">
        <v>154.69</v>
      </c>
      <c r="BR444">
        <v>73.2</v>
      </c>
      <c r="BS444">
        <v>3222845</v>
      </c>
      <c r="BT444">
        <v>33287.94</v>
      </c>
      <c r="BU444" s="115" t="str">
        <f>WSP[[#This Row],[Tier]]&amp;" - "&amp;DOLLAR(WSP[[#This Row],[United States]],2)&amp;" USD"</f>
        <v>442 - $154.69 USD</v>
      </c>
    </row>
    <row r="445" spans="1:73" x14ac:dyDescent="0.25">
      <c r="A445">
        <v>443</v>
      </c>
      <c r="B445">
        <v>155.04</v>
      </c>
      <c r="C445">
        <v>11783.8</v>
      </c>
      <c r="D445">
        <v>949.55</v>
      </c>
      <c r="E445">
        <v>205.04</v>
      </c>
      <c r="F445">
        <v>129.19999999999999</v>
      </c>
      <c r="G445">
        <v>13674.5</v>
      </c>
      <c r="H445">
        <v>128.13</v>
      </c>
      <c r="I445">
        <v>278.11</v>
      </c>
      <c r="J445">
        <v>193.81</v>
      </c>
      <c r="K445">
        <v>155.04</v>
      </c>
      <c r="L445">
        <v>84455</v>
      </c>
      <c r="M445">
        <v>609.48</v>
      </c>
      <c r="N445">
        <v>224980</v>
      </c>
      <c r="O445">
        <v>77525</v>
      </c>
      <c r="P445">
        <v>744.24</v>
      </c>
      <c r="Q445">
        <v>131.38999999999999</v>
      </c>
      <c r="R445">
        <v>2562.23</v>
      </c>
      <c r="S445">
        <v>701.4</v>
      </c>
      <c r="T445">
        <v>990.33</v>
      </c>
      <c r="U445">
        <v>129.19999999999999</v>
      </c>
      <c r="V445">
        <v>125.03</v>
      </c>
      <c r="W445">
        <v>129.19999999999999</v>
      </c>
      <c r="X445">
        <v>130.29</v>
      </c>
      <c r="Y445">
        <v>126.05</v>
      </c>
      <c r="Z445">
        <v>1769.95</v>
      </c>
      <c r="AA445">
        <v>24411.81</v>
      </c>
      <c r="AB445">
        <v>20156</v>
      </c>
      <c r="AC445">
        <v>4151</v>
      </c>
      <c r="AD445">
        <v>1529500</v>
      </c>
      <c r="AE445">
        <v>126.05</v>
      </c>
      <c r="AF445">
        <v>754.25</v>
      </c>
      <c r="AG445">
        <v>127.08</v>
      </c>
      <c r="AH445">
        <v>14613</v>
      </c>
      <c r="AI445">
        <v>23186.799999999999</v>
      </c>
      <c r="AJ445">
        <v>139618</v>
      </c>
      <c r="AK445">
        <v>128.13</v>
      </c>
      <c r="AL445">
        <v>168.84</v>
      </c>
      <c r="AM445">
        <v>128.13</v>
      </c>
      <c r="AN445">
        <v>132.52000000000001</v>
      </c>
      <c r="AO445">
        <v>472</v>
      </c>
      <c r="AP445">
        <v>131.38999999999999</v>
      </c>
      <c r="AQ445">
        <v>46339.3</v>
      </c>
      <c r="AR445">
        <v>2135</v>
      </c>
      <c r="AS445">
        <v>128.13</v>
      </c>
      <c r="AT445">
        <v>169.02</v>
      </c>
      <c r="AU445">
        <v>787.64</v>
      </c>
      <c r="AV445">
        <v>14659.05</v>
      </c>
      <c r="AW445">
        <v>418.64</v>
      </c>
      <c r="AX445">
        <v>6341.3</v>
      </c>
      <c r="AY445">
        <v>309.02</v>
      </c>
      <c r="AZ445">
        <v>126.05</v>
      </c>
      <c r="BA445">
        <v>559.58000000000004</v>
      </c>
      <c r="BB445">
        <v>449.02</v>
      </c>
      <c r="BC445">
        <v>6271.3</v>
      </c>
      <c r="BD445">
        <v>287.35000000000002</v>
      </c>
      <c r="BE445">
        <v>151.38</v>
      </c>
      <c r="BF445">
        <v>129.19999999999999</v>
      </c>
      <c r="BG445">
        <v>127.08</v>
      </c>
      <c r="BH445">
        <v>984.55</v>
      </c>
      <c r="BI445">
        <v>128.13</v>
      </c>
      <c r="BJ445">
        <v>1295.8399999999999</v>
      </c>
      <c r="BK445">
        <v>168.84</v>
      </c>
      <c r="BL445">
        <v>6253</v>
      </c>
      <c r="BM445">
        <v>4720.8</v>
      </c>
      <c r="BN445">
        <v>992.32</v>
      </c>
      <c r="BO445">
        <v>497.18</v>
      </c>
      <c r="BP445">
        <v>1300.43</v>
      </c>
      <c r="BQ445">
        <v>155.04</v>
      </c>
      <c r="BR445">
        <v>73.349999999999994</v>
      </c>
      <c r="BS445">
        <v>3230137</v>
      </c>
      <c r="BT445">
        <v>33363.26</v>
      </c>
      <c r="BU445" s="115" t="str">
        <f>WSP[[#This Row],[Tier]]&amp;" - "&amp;DOLLAR(WSP[[#This Row],[United States]],2)&amp;" USD"</f>
        <v>443 - $155.04 USD</v>
      </c>
    </row>
    <row r="446" spans="1:73" x14ac:dyDescent="0.25">
      <c r="A446">
        <v>444</v>
      </c>
      <c r="B446">
        <v>155.38999999999999</v>
      </c>
      <c r="C446">
        <v>11810.4</v>
      </c>
      <c r="D446">
        <v>951.3</v>
      </c>
      <c r="E446">
        <v>205.51</v>
      </c>
      <c r="F446">
        <v>129.49</v>
      </c>
      <c r="G446">
        <v>13706</v>
      </c>
      <c r="H446">
        <v>128.41999999999999</v>
      </c>
      <c r="I446">
        <v>278.74</v>
      </c>
      <c r="J446">
        <v>194.25</v>
      </c>
      <c r="K446">
        <v>155.38999999999999</v>
      </c>
      <c r="L446">
        <v>84630</v>
      </c>
      <c r="M446">
        <v>610.86</v>
      </c>
      <c r="N446">
        <v>225330</v>
      </c>
      <c r="O446">
        <v>77700</v>
      </c>
      <c r="P446">
        <v>745.92</v>
      </c>
      <c r="Q446">
        <v>131.69</v>
      </c>
      <c r="R446">
        <v>2568.02</v>
      </c>
      <c r="S446">
        <v>702.8</v>
      </c>
      <c r="T446">
        <v>992.6</v>
      </c>
      <c r="U446">
        <v>129.49</v>
      </c>
      <c r="V446">
        <v>125.32</v>
      </c>
      <c r="W446">
        <v>129.49</v>
      </c>
      <c r="X446">
        <v>130.58000000000001</v>
      </c>
      <c r="Y446">
        <v>126.34</v>
      </c>
      <c r="Z446">
        <v>1774.5</v>
      </c>
      <c r="AA446">
        <v>24466.93</v>
      </c>
      <c r="AB446">
        <v>20201</v>
      </c>
      <c r="AC446">
        <v>4158</v>
      </c>
      <c r="AD446">
        <v>1533000</v>
      </c>
      <c r="AE446">
        <v>126.34</v>
      </c>
      <c r="AF446">
        <v>756</v>
      </c>
      <c r="AG446">
        <v>127.37</v>
      </c>
      <c r="AH446">
        <v>14627</v>
      </c>
      <c r="AI446">
        <v>23239.3</v>
      </c>
      <c r="AJ446">
        <v>139936</v>
      </c>
      <c r="AK446">
        <v>128.41999999999999</v>
      </c>
      <c r="AL446">
        <v>169.17</v>
      </c>
      <c r="AM446">
        <v>128.41999999999999</v>
      </c>
      <c r="AN446">
        <v>132.81</v>
      </c>
      <c r="AO446">
        <v>473</v>
      </c>
      <c r="AP446">
        <v>131.69</v>
      </c>
      <c r="AQ446">
        <v>46444.3</v>
      </c>
      <c r="AR446">
        <v>2139.9</v>
      </c>
      <c r="AS446">
        <v>128.41999999999999</v>
      </c>
      <c r="AT446">
        <v>169.37</v>
      </c>
      <c r="AU446">
        <v>789.04</v>
      </c>
      <c r="AV446">
        <v>14692.3</v>
      </c>
      <c r="AW446">
        <v>419.58</v>
      </c>
      <c r="AX446">
        <v>6355.3</v>
      </c>
      <c r="AY446">
        <v>309.58999999999997</v>
      </c>
      <c r="AZ446">
        <v>126.34</v>
      </c>
      <c r="BA446">
        <v>560.84</v>
      </c>
      <c r="BB446">
        <v>450.03</v>
      </c>
      <c r="BC446">
        <v>6285.3</v>
      </c>
      <c r="BD446">
        <v>287.7</v>
      </c>
      <c r="BE446">
        <v>151.71</v>
      </c>
      <c r="BF446">
        <v>129.49</v>
      </c>
      <c r="BG446">
        <v>127.37</v>
      </c>
      <c r="BH446">
        <v>986.3</v>
      </c>
      <c r="BI446">
        <v>128.41999999999999</v>
      </c>
      <c r="BJ446">
        <v>1298.6400000000001</v>
      </c>
      <c r="BK446">
        <v>169.17</v>
      </c>
      <c r="BL446">
        <v>6268</v>
      </c>
      <c r="BM446">
        <v>4731.3</v>
      </c>
      <c r="BN446">
        <v>994.56</v>
      </c>
      <c r="BO446">
        <v>498.4</v>
      </c>
      <c r="BP446">
        <v>1303.4000000000001</v>
      </c>
      <c r="BQ446">
        <v>155.38999999999999</v>
      </c>
      <c r="BR446">
        <v>73.489999999999995</v>
      </c>
      <c r="BS446">
        <v>3237429</v>
      </c>
      <c r="BT446">
        <v>33438.58</v>
      </c>
      <c r="BU446" s="115" t="str">
        <f>WSP[[#This Row],[Tier]]&amp;" - "&amp;DOLLAR(WSP[[#This Row],[United States]],2)&amp;" USD"</f>
        <v>444 - $155.39 USD</v>
      </c>
    </row>
    <row r="447" spans="1:73" x14ac:dyDescent="0.25">
      <c r="A447">
        <v>445</v>
      </c>
      <c r="B447">
        <v>155.74</v>
      </c>
      <c r="C447">
        <v>11837</v>
      </c>
      <c r="D447">
        <v>953.05</v>
      </c>
      <c r="E447">
        <v>205.99</v>
      </c>
      <c r="F447">
        <v>129.79</v>
      </c>
      <c r="G447">
        <v>13737.5</v>
      </c>
      <c r="H447">
        <v>128.71</v>
      </c>
      <c r="I447">
        <v>279.37</v>
      </c>
      <c r="J447">
        <v>194.69</v>
      </c>
      <c r="K447">
        <v>155.74</v>
      </c>
      <c r="L447">
        <v>84805</v>
      </c>
      <c r="M447">
        <v>612.24</v>
      </c>
      <c r="N447">
        <v>225680</v>
      </c>
      <c r="O447">
        <v>77875</v>
      </c>
      <c r="P447">
        <v>747.6</v>
      </c>
      <c r="Q447">
        <v>131.99</v>
      </c>
      <c r="R447">
        <v>2573.8000000000002</v>
      </c>
      <c r="S447">
        <v>704.2</v>
      </c>
      <c r="T447">
        <v>994.88</v>
      </c>
      <c r="U447">
        <v>129.79</v>
      </c>
      <c r="V447">
        <v>125.6</v>
      </c>
      <c r="W447">
        <v>129.79</v>
      </c>
      <c r="X447">
        <v>130.88</v>
      </c>
      <c r="Y447">
        <v>126.62</v>
      </c>
      <c r="Z447">
        <v>1779.05</v>
      </c>
      <c r="AA447">
        <v>24522.05</v>
      </c>
      <c r="AB447">
        <v>20247</v>
      </c>
      <c r="AC447">
        <v>4165</v>
      </c>
      <c r="AD447">
        <v>1536500</v>
      </c>
      <c r="AE447">
        <v>126.62</v>
      </c>
      <c r="AF447">
        <v>757.75</v>
      </c>
      <c r="AG447">
        <v>127.66</v>
      </c>
      <c r="AH447">
        <v>14642</v>
      </c>
      <c r="AI447">
        <v>23291.8</v>
      </c>
      <c r="AJ447">
        <v>140255</v>
      </c>
      <c r="AK447">
        <v>128.71</v>
      </c>
      <c r="AL447">
        <v>169.49</v>
      </c>
      <c r="AM447">
        <v>128.71</v>
      </c>
      <c r="AN447">
        <v>133.11000000000001</v>
      </c>
      <c r="AO447">
        <v>474</v>
      </c>
      <c r="AP447">
        <v>131.99</v>
      </c>
      <c r="AQ447">
        <v>46549.3</v>
      </c>
      <c r="AR447">
        <v>2144.8000000000002</v>
      </c>
      <c r="AS447">
        <v>128.71</v>
      </c>
      <c r="AT447">
        <v>169.72</v>
      </c>
      <c r="AU447">
        <v>790.44</v>
      </c>
      <c r="AV447">
        <v>14725.55</v>
      </c>
      <c r="AW447">
        <v>420.53</v>
      </c>
      <c r="AX447">
        <v>6369.3</v>
      </c>
      <c r="AY447">
        <v>310.16000000000003</v>
      </c>
      <c r="AZ447">
        <v>126.62</v>
      </c>
      <c r="BA447">
        <v>562.1</v>
      </c>
      <c r="BB447">
        <v>451.05</v>
      </c>
      <c r="BC447">
        <v>6299.3</v>
      </c>
      <c r="BD447">
        <v>288.05</v>
      </c>
      <c r="BE447">
        <v>152.04</v>
      </c>
      <c r="BF447">
        <v>129.79</v>
      </c>
      <c r="BG447">
        <v>127.66</v>
      </c>
      <c r="BH447">
        <v>988.05</v>
      </c>
      <c r="BI447">
        <v>128.71</v>
      </c>
      <c r="BJ447">
        <v>1301.44</v>
      </c>
      <c r="BK447">
        <v>169.49</v>
      </c>
      <c r="BL447">
        <v>6283</v>
      </c>
      <c r="BM447">
        <v>4741.8</v>
      </c>
      <c r="BN447">
        <v>996.8</v>
      </c>
      <c r="BO447">
        <v>499.63</v>
      </c>
      <c r="BP447">
        <v>1306.3800000000001</v>
      </c>
      <c r="BQ447">
        <v>155.74</v>
      </c>
      <c r="BR447">
        <v>73.64</v>
      </c>
      <c r="BS447">
        <v>3244721</v>
      </c>
      <c r="BT447">
        <v>33513.9</v>
      </c>
      <c r="BU447" s="115" t="str">
        <f>WSP[[#This Row],[Tier]]&amp;" - "&amp;DOLLAR(WSP[[#This Row],[United States]],2)&amp;" USD"</f>
        <v>445 - $155.74 USD</v>
      </c>
    </row>
    <row r="448" spans="1:73" x14ac:dyDescent="0.25">
      <c r="A448">
        <v>446</v>
      </c>
      <c r="B448">
        <v>156.09</v>
      </c>
      <c r="C448">
        <v>11863.6</v>
      </c>
      <c r="D448">
        <v>954.8</v>
      </c>
      <c r="E448">
        <v>206.47</v>
      </c>
      <c r="F448">
        <v>130.08000000000001</v>
      </c>
      <c r="G448">
        <v>13769</v>
      </c>
      <c r="H448">
        <v>129</v>
      </c>
      <c r="I448">
        <v>280</v>
      </c>
      <c r="J448">
        <v>195.13</v>
      </c>
      <c r="K448">
        <v>156.09</v>
      </c>
      <c r="L448">
        <v>84980</v>
      </c>
      <c r="M448">
        <v>613.61</v>
      </c>
      <c r="N448">
        <v>226030</v>
      </c>
      <c r="O448">
        <v>78050</v>
      </c>
      <c r="P448">
        <v>749.28</v>
      </c>
      <c r="Q448">
        <v>132.28</v>
      </c>
      <c r="R448">
        <v>2579.59</v>
      </c>
      <c r="S448">
        <v>705.6</v>
      </c>
      <c r="T448">
        <v>997.15</v>
      </c>
      <c r="U448">
        <v>130.08000000000001</v>
      </c>
      <c r="V448">
        <v>125.88</v>
      </c>
      <c r="W448">
        <v>130.08000000000001</v>
      </c>
      <c r="X448">
        <v>131.16999999999999</v>
      </c>
      <c r="Y448">
        <v>126.9</v>
      </c>
      <c r="Z448">
        <v>1783.6</v>
      </c>
      <c r="AA448">
        <v>24577.17</v>
      </c>
      <c r="AB448">
        <v>20292</v>
      </c>
      <c r="AC448">
        <v>4172</v>
      </c>
      <c r="AD448">
        <v>1540000</v>
      </c>
      <c r="AE448">
        <v>126.9</v>
      </c>
      <c r="AF448">
        <v>759.5</v>
      </c>
      <c r="AG448">
        <v>127.95</v>
      </c>
      <c r="AH448">
        <v>14656</v>
      </c>
      <c r="AI448">
        <v>23344.3</v>
      </c>
      <c r="AJ448">
        <v>140573</v>
      </c>
      <c r="AK448">
        <v>129</v>
      </c>
      <c r="AL448">
        <v>169.81</v>
      </c>
      <c r="AM448">
        <v>129</v>
      </c>
      <c r="AN448">
        <v>133.41</v>
      </c>
      <c r="AO448">
        <v>475</v>
      </c>
      <c r="AP448">
        <v>132.28</v>
      </c>
      <c r="AQ448">
        <v>46654.3</v>
      </c>
      <c r="AR448">
        <v>2149.6999999999998</v>
      </c>
      <c r="AS448">
        <v>129</v>
      </c>
      <c r="AT448">
        <v>170.07</v>
      </c>
      <c r="AU448">
        <v>791.84</v>
      </c>
      <c r="AV448">
        <v>14758.8</v>
      </c>
      <c r="AW448">
        <v>421.47</v>
      </c>
      <c r="AX448">
        <v>6383.3</v>
      </c>
      <c r="AY448">
        <v>310.73</v>
      </c>
      <c r="AZ448">
        <v>126.9</v>
      </c>
      <c r="BA448">
        <v>563.36</v>
      </c>
      <c r="BB448">
        <v>452.06</v>
      </c>
      <c r="BC448">
        <v>6313.3</v>
      </c>
      <c r="BD448">
        <v>288.39999999999998</v>
      </c>
      <c r="BE448">
        <v>152.36000000000001</v>
      </c>
      <c r="BF448">
        <v>130.08000000000001</v>
      </c>
      <c r="BG448">
        <v>127.95</v>
      </c>
      <c r="BH448">
        <v>989.8</v>
      </c>
      <c r="BI448">
        <v>129</v>
      </c>
      <c r="BJ448">
        <v>1304.24</v>
      </c>
      <c r="BK448">
        <v>169.81</v>
      </c>
      <c r="BL448">
        <v>6299</v>
      </c>
      <c r="BM448">
        <v>4752.3</v>
      </c>
      <c r="BN448">
        <v>999.04</v>
      </c>
      <c r="BO448">
        <v>500.85</v>
      </c>
      <c r="BP448">
        <v>1309.3499999999999</v>
      </c>
      <c r="BQ448">
        <v>156.09</v>
      </c>
      <c r="BR448">
        <v>73.790000000000006</v>
      </c>
      <c r="BS448">
        <v>3252012</v>
      </c>
      <c r="BT448">
        <v>33589.22</v>
      </c>
      <c r="BU448" s="115" t="str">
        <f>WSP[[#This Row],[Tier]]&amp;" - "&amp;DOLLAR(WSP[[#This Row],[United States]],2)&amp;" USD"</f>
        <v>446 - $156.09 USD</v>
      </c>
    </row>
    <row r="449" spans="1:73" x14ac:dyDescent="0.25">
      <c r="A449">
        <v>447</v>
      </c>
      <c r="B449">
        <v>156.44</v>
      </c>
      <c r="C449">
        <v>11890.2</v>
      </c>
      <c r="D449">
        <v>956.55</v>
      </c>
      <c r="E449">
        <v>206.95</v>
      </c>
      <c r="F449">
        <v>130.37</v>
      </c>
      <c r="G449">
        <v>13800.5</v>
      </c>
      <c r="H449">
        <v>129.29</v>
      </c>
      <c r="I449">
        <v>280.63</v>
      </c>
      <c r="J449">
        <v>195.56</v>
      </c>
      <c r="K449">
        <v>156.44</v>
      </c>
      <c r="L449">
        <v>85155</v>
      </c>
      <c r="M449">
        <v>614.99</v>
      </c>
      <c r="N449">
        <v>226380</v>
      </c>
      <c r="O449">
        <v>78225</v>
      </c>
      <c r="P449">
        <v>750.96</v>
      </c>
      <c r="Q449">
        <v>132.58000000000001</v>
      </c>
      <c r="R449">
        <v>2585.37</v>
      </c>
      <c r="S449">
        <v>707</v>
      </c>
      <c r="T449">
        <v>999.43</v>
      </c>
      <c r="U449">
        <v>130.37</v>
      </c>
      <c r="V449">
        <v>126.16</v>
      </c>
      <c r="W449">
        <v>130.37</v>
      </c>
      <c r="X449">
        <v>131.46</v>
      </c>
      <c r="Y449">
        <v>127.19</v>
      </c>
      <c r="Z449">
        <v>1788.15</v>
      </c>
      <c r="AA449">
        <v>24632.28</v>
      </c>
      <c r="AB449">
        <v>20338</v>
      </c>
      <c r="AC449">
        <v>4179</v>
      </c>
      <c r="AD449">
        <v>1543500</v>
      </c>
      <c r="AE449">
        <v>127.19</v>
      </c>
      <c r="AF449">
        <v>761.25</v>
      </c>
      <c r="AG449">
        <v>128.22999999999999</v>
      </c>
      <c r="AH449">
        <v>14670</v>
      </c>
      <c r="AI449">
        <v>23396.799999999999</v>
      </c>
      <c r="AJ449">
        <v>140891</v>
      </c>
      <c r="AK449">
        <v>129.29</v>
      </c>
      <c r="AL449">
        <v>170.14</v>
      </c>
      <c r="AM449">
        <v>129.29</v>
      </c>
      <c r="AN449">
        <v>133.71</v>
      </c>
      <c r="AO449">
        <v>476</v>
      </c>
      <c r="AP449">
        <v>132.58000000000001</v>
      </c>
      <c r="AQ449">
        <v>46759.3</v>
      </c>
      <c r="AR449">
        <v>2154.6</v>
      </c>
      <c r="AS449">
        <v>129.29</v>
      </c>
      <c r="AT449">
        <v>170.42</v>
      </c>
      <c r="AU449">
        <v>793.24</v>
      </c>
      <c r="AV449">
        <v>14792.05</v>
      </c>
      <c r="AW449">
        <v>422.42</v>
      </c>
      <c r="AX449">
        <v>6397.3</v>
      </c>
      <c r="AY449">
        <v>311.3</v>
      </c>
      <c r="AZ449">
        <v>127.19</v>
      </c>
      <c r="BA449">
        <v>564.62</v>
      </c>
      <c r="BB449">
        <v>453.08</v>
      </c>
      <c r="BC449">
        <v>6327.3</v>
      </c>
      <c r="BD449">
        <v>288.75</v>
      </c>
      <c r="BE449">
        <v>152.69</v>
      </c>
      <c r="BF449">
        <v>130.37</v>
      </c>
      <c r="BG449">
        <v>128.22999999999999</v>
      </c>
      <c r="BH449">
        <v>991.55</v>
      </c>
      <c r="BI449">
        <v>129.29</v>
      </c>
      <c r="BJ449">
        <v>1307.04</v>
      </c>
      <c r="BK449">
        <v>170.14</v>
      </c>
      <c r="BL449">
        <v>6314</v>
      </c>
      <c r="BM449">
        <v>4762.8</v>
      </c>
      <c r="BN449">
        <v>1001.28</v>
      </c>
      <c r="BO449">
        <v>502.08</v>
      </c>
      <c r="BP449">
        <v>1312.33</v>
      </c>
      <c r="BQ449">
        <v>156.44</v>
      </c>
      <c r="BR449">
        <v>73.930000000000007</v>
      </c>
      <c r="BS449">
        <v>3259304</v>
      </c>
      <c r="BT449">
        <v>33664.54</v>
      </c>
      <c r="BU449" s="115" t="str">
        <f>WSP[[#This Row],[Tier]]&amp;" - "&amp;DOLLAR(WSP[[#This Row],[United States]],2)&amp;" USD"</f>
        <v>447 - $156.44 USD</v>
      </c>
    </row>
    <row r="450" spans="1:73" x14ac:dyDescent="0.25">
      <c r="A450">
        <v>448</v>
      </c>
      <c r="B450">
        <v>156.79</v>
      </c>
      <c r="C450">
        <v>11916.8</v>
      </c>
      <c r="D450">
        <v>958.3</v>
      </c>
      <c r="E450">
        <v>207.42</v>
      </c>
      <c r="F450">
        <v>130.66</v>
      </c>
      <c r="G450">
        <v>13832</v>
      </c>
      <c r="H450">
        <v>129.58000000000001</v>
      </c>
      <c r="I450">
        <v>281.26</v>
      </c>
      <c r="J450">
        <v>196</v>
      </c>
      <c r="K450">
        <v>156.79</v>
      </c>
      <c r="L450">
        <v>85330</v>
      </c>
      <c r="M450">
        <v>616.37</v>
      </c>
      <c r="N450">
        <v>226730</v>
      </c>
      <c r="O450">
        <v>78400</v>
      </c>
      <c r="P450">
        <v>752.64</v>
      </c>
      <c r="Q450">
        <v>132.88</v>
      </c>
      <c r="R450">
        <v>2591.16</v>
      </c>
      <c r="S450">
        <v>708.4</v>
      </c>
      <c r="T450">
        <v>1001.7</v>
      </c>
      <c r="U450">
        <v>130.66</v>
      </c>
      <c r="V450">
        <v>126.45</v>
      </c>
      <c r="W450">
        <v>130.66</v>
      </c>
      <c r="X450">
        <v>131.76</v>
      </c>
      <c r="Y450">
        <v>127.47</v>
      </c>
      <c r="Z450">
        <v>1792.7</v>
      </c>
      <c r="AA450">
        <v>24687.4</v>
      </c>
      <c r="AB450">
        <v>20383</v>
      </c>
      <c r="AC450">
        <v>4186</v>
      </c>
      <c r="AD450">
        <v>1547000</v>
      </c>
      <c r="AE450">
        <v>127.47</v>
      </c>
      <c r="AF450">
        <v>763</v>
      </c>
      <c r="AG450">
        <v>128.52000000000001</v>
      </c>
      <c r="AH450">
        <v>14684</v>
      </c>
      <c r="AI450">
        <v>23449.3</v>
      </c>
      <c r="AJ450">
        <v>141209</v>
      </c>
      <c r="AK450">
        <v>129.58000000000001</v>
      </c>
      <c r="AL450">
        <v>170.46</v>
      </c>
      <c r="AM450">
        <v>129.58000000000001</v>
      </c>
      <c r="AN450">
        <v>134.01</v>
      </c>
      <c r="AO450">
        <v>477</v>
      </c>
      <c r="AP450">
        <v>132.88</v>
      </c>
      <c r="AQ450">
        <v>46864.3</v>
      </c>
      <c r="AR450">
        <v>2159.5</v>
      </c>
      <c r="AS450">
        <v>129.58000000000001</v>
      </c>
      <c r="AT450">
        <v>170.77</v>
      </c>
      <c r="AU450">
        <v>794.64</v>
      </c>
      <c r="AV450">
        <v>14825.3</v>
      </c>
      <c r="AW450">
        <v>423.36</v>
      </c>
      <c r="AX450">
        <v>6411.3</v>
      </c>
      <c r="AY450">
        <v>311.86</v>
      </c>
      <c r="AZ450">
        <v>127.47</v>
      </c>
      <c r="BA450">
        <v>565.88</v>
      </c>
      <c r="BB450">
        <v>454.1</v>
      </c>
      <c r="BC450">
        <v>6341.3</v>
      </c>
      <c r="BD450">
        <v>289.10000000000002</v>
      </c>
      <c r="BE450">
        <v>153.02000000000001</v>
      </c>
      <c r="BF450">
        <v>130.66</v>
      </c>
      <c r="BG450">
        <v>128.52000000000001</v>
      </c>
      <c r="BH450">
        <v>993.3</v>
      </c>
      <c r="BI450">
        <v>129.58000000000001</v>
      </c>
      <c r="BJ450">
        <v>1309.8399999999999</v>
      </c>
      <c r="BK450">
        <v>170.46</v>
      </c>
      <c r="BL450">
        <v>6329</v>
      </c>
      <c r="BM450">
        <v>4773.3</v>
      </c>
      <c r="BN450">
        <v>1003.52</v>
      </c>
      <c r="BO450">
        <v>503.3</v>
      </c>
      <c r="BP450">
        <v>1315.3</v>
      </c>
      <c r="BQ450">
        <v>156.79</v>
      </c>
      <c r="BR450">
        <v>74.08</v>
      </c>
      <c r="BS450">
        <v>3266596</v>
      </c>
      <c r="BT450">
        <v>33739.86</v>
      </c>
      <c r="BU450" s="115" t="str">
        <f>WSP[[#This Row],[Tier]]&amp;" - "&amp;DOLLAR(WSP[[#This Row],[United States]],2)&amp;" USD"</f>
        <v>448 - $156.79 USD</v>
      </c>
    </row>
    <row r="451" spans="1:73" x14ac:dyDescent="0.25">
      <c r="A451">
        <v>449</v>
      </c>
      <c r="B451">
        <v>157.13999999999999</v>
      </c>
      <c r="C451">
        <v>11943.4</v>
      </c>
      <c r="D451">
        <v>960.05</v>
      </c>
      <c r="E451">
        <v>207.9</v>
      </c>
      <c r="F451">
        <v>130.94999999999999</v>
      </c>
      <c r="G451">
        <v>13863.5</v>
      </c>
      <c r="H451">
        <v>129.87</v>
      </c>
      <c r="I451">
        <v>281.89</v>
      </c>
      <c r="J451">
        <v>196.44</v>
      </c>
      <c r="K451">
        <v>157.13999999999999</v>
      </c>
      <c r="L451">
        <v>85505</v>
      </c>
      <c r="M451">
        <v>617.75</v>
      </c>
      <c r="N451">
        <v>227080</v>
      </c>
      <c r="O451">
        <v>78575</v>
      </c>
      <c r="P451">
        <v>754.32</v>
      </c>
      <c r="Q451">
        <v>133.16999999999999</v>
      </c>
      <c r="R451">
        <v>2596.94</v>
      </c>
      <c r="S451">
        <v>709.8</v>
      </c>
      <c r="T451">
        <v>1003.98</v>
      </c>
      <c r="U451">
        <v>130.94999999999999</v>
      </c>
      <c r="V451">
        <v>126.73</v>
      </c>
      <c r="W451">
        <v>130.94999999999999</v>
      </c>
      <c r="X451">
        <v>132.05000000000001</v>
      </c>
      <c r="Y451">
        <v>127.76</v>
      </c>
      <c r="Z451">
        <v>1797.25</v>
      </c>
      <c r="AA451">
        <v>24742.52</v>
      </c>
      <c r="AB451">
        <v>20429</v>
      </c>
      <c r="AC451">
        <v>4193</v>
      </c>
      <c r="AD451">
        <v>1550500</v>
      </c>
      <c r="AE451">
        <v>127.76</v>
      </c>
      <c r="AF451">
        <v>764.75</v>
      </c>
      <c r="AG451">
        <v>128.81</v>
      </c>
      <c r="AH451">
        <v>14699</v>
      </c>
      <c r="AI451">
        <v>23501.8</v>
      </c>
      <c r="AJ451">
        <v>141527</v>
      </c>
      <c r="AK451">
        <v>129.87</v>
      </c>
      <c r="AL451">
        <v>170.79</v>
      </c>
      <c r="AM451">
        <v>129.87</v>
      </c>
      <c r="AN451">
        <v>134.31</v>
      </c>
      <c r="AO451">
        <v>478</v>
      </c>
      <c r="AP451">
        <v>133.16999999999999</v>
      </c>
      <c r="AQ451">
        <v>46969.3</v>
      </c>
      <c r="AR451">
        <v>2164.4</v>
      </c>
      <c r="AS451">
        <v>129.87</v>
      </c>
      <c r="AT451">
        <v>171.12</v>
      </c>
      <c r="AU451">
        <v>796.04</v>
      </c>
      <c r="AV451">
        <v>14858.55</v>
      </c>
      <c r="AW451">
        <v>424.31</v>
      </c>
      <c r="AX451">
        <v>6425.3</v>
      </c>
      <c r="AY451">
        <v>312.43</v>
      </c>
      <c r="AZ451">
        <v>127.76</v>
      </c>
      <c r="BA451">
        <v>567.14</v>
      </c>
      <c r="BB451">
        <v>455.11</v>
      </c>
      <c r="BC451">
        <v>6355.3</v>
      </c>
      <c r="BD451">
        <v>289.45</v>
      </c>
      <c r="BE451">
        <v>153.35</v>
      </c>
      <c r="BF451">
        <v>130.94999999999999</v>
      </c>
      <c r="BG451">
        <v>128.81</v>
      </c>
      <c r="BH451">
        <v>995.05</v>
      </c>
      <c r="BI451">
        <v>129.87</v>
      </c>
      <c r="BJ451">
        <v>1312.64</v>
      </c>
      <c r="BK451">
        <v>170.79</v>
      </c>
      <c r="BL451">
        <v>6345</v>
      </c>
      <c r="BM451">
        <v>4783.8</v>
      </c>
      <c r="BN451">
        <v>1005.76</v>
      </c>
      <c r="BO451">
        <v>504.53</v>
      </c>
      <c r="BP451">
        <v>1318.28</v>
      </c>
      <c r="BQ451">
        <v>157.13999999999999</v>
      </c>
      <c r="BR451">
        <v>74.22</v>
      </c>
      <c r="BS451">
        <v>3273888</v>
      </c>
      <c r="BT451">
        <v>33815.18</v>
      </c>
      <c r="BU451" s="115" t="str">
        <f>WSP[[#This Row],[Tier]]&amp;" - "&amp;DOLLAR(WSP[[#This Row],[United States]],2)&amp;" USD"</f>
        <v>449 - $157.14 USD</v>
      </c>
    </row>
    <row r="452" spans="1:73" x14ac:dyDescent="0.25">
      <c r="A452">
        <v>450</v>
      </c>
      <c r="B452">
        <v>157.49</v>
      </c>
      <c r="C452">
        <v>11970</v>
      </c>
      <c r="D452">
        <v>961.8</v>
      </c>
      <c r="E452">
        <v>208.38</v>
      </c>
      <c r="F452">
        <v>131.24</v>
      </c>
      <c r="G452">
        <v>13895</v>
      </c>
      <c r="H452">
        <v>130.16</v>
      </c>
      <c r="I452">
        <v>282.52</v>
      </c>
      <c r="J452">
        <v>196.88</v>
      </c>
      <c r="K452">
        <v>157.49</v>
      </c>
      <c r="L452">
        <v>85680</v>
      </c>
      <c r="M452">
        <v>619.12</v>
      </c>
      <c r="N452">
        <v>227430</v>
      </c>
      <c r="O452">
        <v>78750</v>
      </c>
      <c r="P452">
        <v>756</v>
      </c>
      <c r="Q452">
        <v>133.47</v>
      </c>
      <c r="R452">
        <v>2602.73</v>
      </c>
      <c r="S452">
        <v>711.2</v>
      </c>
      <c r="T452">
        <v>1006.25</v>
      </c>
      <c r="U452">
        <v>131.24</v>
      </c>
      <c r="V452">
        <v>127.01</v>
      </c>
      <c r="W452">
        <v>131.24</v>
      </c>
      <c r="X452">
        <v>132.35</v>
      </c>
      <c r="Y452">
        <v>128.04</v>
      </c>
      <c r="Z452">
        <v>1801.8</v>
      </c>
      <c r="AA452">
        <v>24797.64</v>
      </c>
      <c r="AB452">
        <v>20474</v>
      </c>
      <c r="AC452">
        <v>4200</v>
      </c>
      <c r="AD452">
        <v>1554000</v>
      </c>
      <c r="AE452">
        <v>128.04</v>
      </c>
      <c r="AF452">
        <v>766.5</v>
      </c>
      <c r="AG452">
        <v>129.09</v>
      </c>
      <c r="AH452">
        <v>14713</v>
      </c>
      <c r="AI452">
        <v>23554.3</v>
      </c>
      <c r="AJ452">
        <v>141845</v>
      </c>
      <c r="AK452">
        <v>130.16</v>
      </c>
      <c r="AL452">
        <v>171.11</v>
      </c>
      <c r="AM452">
        <v>130.16</v>
      </c>
      <c r="AN452">
        <v>134.61000000000001</v>
      </c>
      <c r="AO452">
        <v>480</v>
      </c>
      <c r="AP452">
        <v>133.47</v>
      </c>
      <c r="AQ452">
        <v>47074.3</v>
      </c>
      <c r="AR452">
        <v>2169.3000000000002</v>
      </c>
      <c r="AS452">
        <v>130.16</v>
      </c>
      <c r="AT452">
        <v>171.47</v>
      </c>
      <c r="AU452">
        <v>797.44</v>
      </c>
      <c r="AV452">
        <v>14891.8</v>
      </c>
      <c r="AW452">
        <v>425.25</v>
      </c>
      <c r="AX452">
        <v>6439.3</v>
      </c>
      <c r="AY452">
        <v>313</v>
      </c>
      <c r="AZ452">
        <v>128.04</v>
      </c>
      <c r="BA452">
        <v>568.4</v>
      </c>
      <c r="BB452">
        <v>456.13</v>
      </c>
      <c r="BC452">
        <v>6369.3</v>
      </c>
      <c r="BD452">
        <v>289.8</v>
      </c>
      <c r="BE452">
        <v>153.66999999999999</v>
      </c>
      <c r="BF452">
        <v>131.24</v>
      </c>
      <c r="BG452">
        <v>129.09</v>
      </c>
      <c r="BH452">
        <v>996.8</v>
      </c>
      <c r="BI452">
        <v>130.16</v>
      </c>
      <c r="BJ452">
        <v>1315.44</v>
      </c>
      <c r="BK452">
        <v>171.11</v>
      </c>
      <c r="BL452">
        <v>6360</v>
      </c>
      <c r="BM452">
        <v>4794.3</v>
      </c>
      <c r="BN452">
        <v>1008</v>
      </c>
      <c r="BO452">
        <v>505.75</v>
      </c>
      <c r="BP452">
        <v>1321.25</v>
      </c>
      <c r="BQ452">
        <v>157.49</v>
      </c>
      <c r="BR452">
        <v>74.37</v>
      </c>
      <c r="BS452">
        <v>3281180</v>
      </c>
      <c r="BT452">
        <v>33890.5</v>
      </c>
      <c r="BU452" s="115" t="str">
        <f>WSP[[#This Row],[Tier]]&amp;" - "&amp;DOLLAR(WSP[[#This Row],[United States]],2)&amp;" USD"</f>
        <v>450 - $157.49 USD</v>
      </c>
    </row>
    <row r="453" spans="1:73" x14ac:dyDescent="0.25">
      <c r="A453">
        <v>451</v>
      </c>
      <c r="B453">
        <v>157.84</v>
      </c>
      <c r="C453">
        <v>11996.6</v>
      </c>
      <c r="D453">
        <v>963.55</v>
      </c>
      <c r="E453">
        <v>208.85</v>
      </c>
      <c r="F453">
        <v>131.54</v>
      </c>
      <c r="G453">
        <v>13926.5</v>
      </c>
      <c r="H453">
        <v>130.44999999999999</v>
      </c>
      <c r="I453">
        <v>283.14999999999998</v>
      </c>
      <c r="J453">
        <v>197.31</v>
      </c>
      <c r="K453">
        <v>157.84</v>
      </c>
      <c r="L453">
        <v>85855</v>
      </c>
      <c r="M453">
        <v>620.5</v>
      </c>
      <c r="N453">
        <v>227780</v>
      </c>
      <c r="O453">
        <v>78925</v>
      </c>
      <c r="P453">
        <v>757.68</v>
      </c>
      <c r="Q453">
        <v>133.77000000000001</v>
      </c>
      <c r="R453">
        <v>2608.5100000000002</v>
      </c>
      <c r="S453">
        <v>712.6</v>
      </c>
      <c r="T453">
        <v>1008.53</v>
      </c>
      <c r="U453">
        <v>131.54</v>
      </c>
      <c r="V453">
        <v>127.29</v>
      </c>
      <c r="W453">
        <v>131.54</v>
      </c>
      <c r="X453">
        <v>132.63999999999999</v>
      </c>
      <c r="Y453">
        <v>128.33000000000001</v>
      </c>
      <c r="Z453">
        <v>1806.35</v>
      </c>
      <c r="AA453">
        <v>24852.76</v>
      </c>
      <c r="AB453">
        <v>20520</v>
      </c>
      <c r="AC453">
        <v>4207</v>
      </c>
      <c r="AD453">
        <v>1557500</v>
      </c>
      <c r="AE453">
        <v>128.33000000000001</v>
      </c>
      <c r="AF453">
        <v>768.25</v>
      </c>
      <c r="AG453">
        <v>129.38</v>
      </c>
      <c r="AH453">
        <v>14727</v>
      </c>
      <c r="AI453">
        <v>23606.799999999999</v>
      </c>
      <c r="AJ453">
        <v>142164</v>
      </c>
      <c r="AK453">
        <v>130.44999999999999</v>
      </c>
      <c r="AL453">
        <v>171.44</v>
      </c>
      <c r="AM453">
        <v>130.44999999999999</v>
      </c>
      <c r="AN453">
        <v>134.91</v>
      </c>
      <c r="AO453">
        <v>481</v>
      </c>
      <c r="AP453">
        <v>133.77000000000001</v>
      </c>
      <c r="AQ453">
        <v>47179.3</v>
      </c>
      <c r="AR453">
        <v>2174.1999999999998</v>
      </c>
      <c r="AS453">
        <v>130.44999999999999</v>
      </c>
      <c r="AT453">
        <v>171.82</v>
      </c>
      <c r="AU453">
        <v>798.84</v>
      </c>
      <c r="AV453">
        <v>14925.05</v>
      </c>
      <c r="AW453">
        <v>426.2</v>
      </c>
      <c r="AX453">
        <v>6453.3</v>
      </c>
      <c r="AY453">
        <v>313.57</v>
      </c>
      <c r="AZ453">
        <v>128.33000000000001</v>
      </c>
      <c r="BA453">
        <v>569.66</v>
      </c>
      <c r="BB453">
        <v>457.15</v>
      </c>
      <c r="BC453">
        <v>6383.3</v>
      </c>
      <c r="BD453">
        <v>290.14999999999998</v>
      </c>
      <c r="BE453">
        <v>154</v>
      </c>
      <c r="BF453">
        <v>131.54</v>
      </c>
      <c r="BG453">
        <v>129.38</v>
      </c>
      <c r="BH453">
        <v>998.55</v>
      </c>
      <c r="BI453">
        <v>130.44999999999999</v>
      </c>
      <c r="BJ453">
        <v>1318.24</v>
      </c>
      <c r="BK453">
        <v>171.44</v>
      </c>
      <c r="BL453">
        <v>6375</v>
      </c>
      <c r="BM453">
        <v>4804.8</v>
      </c>
      <c r="BN453">
        <v>1010.24</v>
      </c>
      <c r="BO453">
        <v>506.98</v>
      </c>
      <c r="BP453">
        <v>1324.23</v>
      </c>
      <c r="BQ453">
        <v>157.84</v>
      </c>
      <c r="BR453">
        <v>74.52</v>
      </c>
      <c r="BS453">
        <v>3288472</v>
      </c>
      <c r="BT453">
        <v>33965.82</v>
      </c>
      <c r="BU453" s="115" t="str">
        <f>WSP[[#This Row],[Tier]]&amp;" - "&amp;DOLLAR(WSP[[#This Row],[United States]],2)&amp;" USD"</f>
        <v>451 - $157.84 USD</v>
      </c>
    </row>
    <row r="454" spans="1:73" x14ac:dyDescent="0.25">
      <c r="A454">
        <v>452</v>
      </c>
      <c r="B454">
        <v>158.19</v>
      </c>
      <c r="C454">
        <v>12023.2</v>
      </c>
      <c r="D454">
        <v>965.3</v>
      </c>
      <c r="E454">
        <v>209.33</v>
      </c>
      <c r="F454">
        <v>131.83000000000001</v>
      </c>
      <c r="G454">
        <v>13958</v>
      </c>
      <c r="H454">
        <v>130.74</v>
      </c>
      <c r="I454">
        <v>283.77999999999997</v>
      </c>
      <c r="J454">
        <v>197.75</v>
      </c>
      <c r="K454">
        <v>158.19</v>
      </c>
      <c r="L454">
        <v>86030</v>
      </c>
      <c r="M454">
        <v>621.88</v>
      </c>
      <c r="N454">
        <v>228130</v>
      </c>
      <c r="O454">
        <v>79100</v>
      </c>
      <c r="P454">
        <v>759.36</v>
      </c>
      <c r="Q454">
        <v>134.06</v>
      </c>
      <c r="R454">
        <v>2614.3000000000002</v>
      </c>
      <c r="S454">
        <v>714</v>
      </c>
      <c r="T454">
        <v>1010.8</v>
      </c>
      <c r="U454">
        <v>131.83000000000001</v>
      </c>
      <c r="V454">
        <v>127.58</v>
      </c>
      <c r="W454">
        <v>131.83000000000001</v>
      </c>
      <c r="X454">
        <v>132.94</v>
      </c>
      <c r="Y454">
        <v>128.61000000000001</v>
      </c>
      <c r="Z454">
        <v>1810.9</v>
      </c>
      <c r="AA454">
        <v>24907.87</v>
      </c>
      <c r="AB454">
        <v>20565</v>
      </c>
      <c r="AC454">
        <v>4214</v>
      </c>
      <c r="AD454">
        <v>1561000</v>
      </c>
      <c r="AE454">
        <v>128.61000000000001</v>
      </c>
      <c r="AF454">
        <v>770</v>
      </c>
      <c r="AG454">
        <v>129.66999999999999</v>
      </c>
      <c r="AH454">
        <v>14741</v>
      </c>
      <c r="AI454">
        <v>23659.3</v>
      </c>
      <c r="AJ454">
        <v>142482</v>
      </c>
      <c r="AK454">
        <v>130.74</v>
      </c>
      <c r="AL454">
        <v>171.76</v>
      </c>
      <c r="AM454">
        <v>130.74</v>
      </c>
      <c r="AN454">
        <v>135.21</v>
      </c>
      <c r="AO454">
        <v>482</v>
      </c>
      <c r="AP454">
        <v>134.06</v>
      </c>
      <c r="AQ454">
        <v>47284.3</v>
      </c>
      <c r="AR454">
        <v>2179.1</v>
      </c>
      <c r="AS454">
        <v>130.74</v>
      </c>
      <c r="AT454">
        <v>172.17</v>
      </c>
      <c r="AU454">
        <v>800.24</v>
      </c>
      <c r="AV454">
        <v>14958.3</v>
      </c>
      <c r="AW454">
        <v>427.14</v>
      </c>
      <c r="AX454">
        <v>6467.3</v>
      </c>
      <c r="AY454">
        <v>314.14</v>
      </c>
      <c r="AZ454">
        <v>128.61000000000001</v>
      </c>
      <c r="BA454">
        <v>570.91999999999996</v>
      </c>
      <c r="BB454">
        <v>458.16</v>
      </c>
      <c r="BC454">
        <v>6397.3</v>
      </c>
      <c r="BD454">
        <v>290.5</v>
      </c>
      <c r="BE454">
        <v>154.33000000000001</v>
      </c>
      <c r="BF454">
        <v>131.83000000000001</v>
      </c>
      <c r="BG454">
        <v>129.66999999999999</v>
      </c>
      <c r="BH454">
        <v>1000.3</v>
      </c>
      <c r="BI454">
        <v>130.74</v>
      </c>
      <c r="BJ454">
        <v>1321.04</v>
      </c>
      <c r="BK454">
        <v>171.76</v>
      </c>
      <c r="BL454">
        <v>6391</v>
      </c>
      <c r="BM454">
        <v>4815.3</v>
      </c>
      <c r="BN454">
        <v>1012.48</v>
      </c>
      <c r="BO454">
        <v>508.2</v>
      </c>
      <c r="BP454">
        <v>1327.2</v>
      </c>
      <c r="BQ454">
        <v>158.19</v>
      </c>
      <c r="BR454">
        <v>74.66</v>
      </c>
      <c r="BS454">
        <v>3295764</v>
      </c>
      <c r="BT454">
        <v>34041.14</v>
      </c>
      <c r="BU454" s="115" t="str">
        <f>WSP[[#This Row],[Tier]]&amp;" - "&amp;DOLLAR(WSP[[#This Row],[United States]],2)&amp;" USD"</f>
        <v>452 - $158.19 USD</v>
      </c>
    </row>
    <row r="455" spans="1:73" x14ac:dyDescent="0.25">
      <c r="A455">
        <v>453</v>
      </c>
      <c r="B455">
        <v>158.54</v>
      </c>
      <c r="C455">
        <v>12049.8</v>
      </c>
      <c r="D455">
        <v>967.05</v>
      </c>
      <c r="E455">
        <v>209.81</v>
      </c>
      <c r="F455">
        <v>132.12</v>
      </c>
      <c r="G455">
        <v>13989.5</v>
      </c>
      <c r="H455">
        <v>131.03</v>
      </c>
      <c r="I455">
        <v>284.39999999999998</v>
      </c>
      <c r="J455">
        <v>198.19</v>
      </c>
      <c r="K455">
        <v>158.54</v>
      </c>
      <c r="L455">
        <v>86205</v>
      </c>
      <c r="M455">
        <v>623.25</v>
      </c>
      <c r="N455">
        <v>228480</v>
      </c>
      <c r="O455">
        <v>79275</v>
      </c>
      <c r="P455">
        <v>761.04</v>
      </c>
      <c r="Q455">
        <v>134.36000000000001</v>
      </c>
      <c r="R455">
        <v>2620.08</v>
      </c>
      <c r="S455">
        <v>715.4</v>
      </c>
      <c r="T455">
        <v>1013.08</v>
      </c>
      <c r="U455">
        <v>132.12</v>
      </c>
      <c r="V455">
        <v>127.86</v>
      </c>
      <c r="W455">
        <v>132.12</v>
      </c>
      <c r="X455">
        <v>133.22999999999999</v>
      </c>
      <c r="Y455">
        <v>128.9</v>
      </c>
      <c r="Z455">
        <v>1815.45</v>
      </c>
      <c r="AA455">
        <v>24962.99</v>
      </c>
      <c r="AB455">
        <v>20611</v>
      </c>
      <c r="AC455">
        <v>4221</v>
      </c>
      <c r="AD455">
        <v>1564500</v>
      </c>
      <c r="AE455">
        <v>128.9</v>
      </c>
      <c r="AF455">
        <v>771.75</v>
      </c>
      <c r="AG455">
        <v>129.94999999999999</v>
      </c>
      <c r="AH455">
        <v>14756</v>
      </c>
      <c r="AI455">
        <v>23711.8</v>
      </c>
      <c r="AJ455">
        <v>142800</v>
      </c>
      <c r="AK455">
        <v>131.03</v>
      </c>
      <c r="AL455">
        <v>172.08</v>
      </c>
      <c r="AM455">
        <v>131.03</v>
      </c>
      <c r="AN455">
        <v>135.51</v>
      </c>
      <c r="AO455">
        <v>483</v>
      </c>
      <c r="AP455">
        <v>134.36000000000001</v>
      </c>
      <c r="AQ455">
        <v>47389.3</v>
      </c>
      <c r="AR455">
        <v>2184</v>
      </c>
      <c r="AS455">
        <v>131.03</v>
      </c>
      <c r="AT455">
        <v>172.52</v>
      </c>
      <c r="AU455">
        <v>801.64</v>
      </c>
      <c r="AV455">
        <v>14991.55</v>
      </c>
      <c r="AW455">
        <v>428.09</v>
      </c>
      <c r="AX455">
        <v>6481.3</v>
      </c>
      <c r="AY455">
        <v>314.70999999999998</v>
      </c>
      <c r="AZ455">
        <v>128.9</v>
      </c>
      <c r="BA455">
        <v>572.17999999999995</v>
      </c>
      <c r="BB455">
        <v>459.18</v>
      </c>
      <c r="BC455">
        <v>6411.3</v>
      </c>
      <c r="BD455">
        <v>290.85000000000002</v>
      </c>
      <c r="BE455">
        <v>154.65</v>
      </c>
      <c r="BF455">
        <v>132.12</v>
      </c>
      <c r="BG455">
        <v>129.94999999999999</v>
      </c>
      <c r="BH455">
        <v>1002.05</v>
      </c>
      <c r="BI455">
        <v>131.03</v>
      </c>
      <c r="BJ455">
        <v>1323.84</v>
      </c>
      <c r="BK455">
        <v>172.08</v>
      </c>
      <c r="BL455">
        <v>6406</v>
      </c>
      <c r="BM455">
        <v>4825.8</v>
      </c>
      <c r="BN455">
        <v>1014.72</v>
      </c>
      <c r="BO455">
        <v>509.43</v>
      </c>
      <c r="BP455">
        <v>1330.18</v>
      </c>
      <c r="BQ455">
        <v>158.54</v>
      </c>
      <c r="BR455">
        <v>74.81</v>
      </c>
      <c r="BS455">
        <v>3303056</v>
      </c>
      <c r="BT455">
        <v>34116.46</v>
      </c>
      <c r="BU455" s="115" t="str">
        <f>WSP[[#This Row],[Tier]]&amp;" - "&amp;DOLLAR(WSP[[#This Row],[United States]],2)&amp;" USD"</f>
        <v>453 - $158.54 USD</v>
      </c>
    </row>
    <row r="456" spans="1:73" x14ac:dyDescent="0.25">
      <c r="A456">
        <v>454</v>
      </c>
      <c r="B456">
        <v>158.88999999999999</v>
      </c>
      <c r="C456">
        <v>12076.4</v>
      </c>
      <c r="D456">
        <v>968.8</v>
      </c>
      <c r="E456">
        <v>210.29</v>
      </c>
      <c r="F456">
        <v>132.41</v>
      </c>
      <c r="G456">
        <v>14021</v>
      </c>
      <c r="H456">
        <v>131.32</v>
      </c>
      <c r="I456">
        <v>285.02999999999997</v>
      </c>
      <c r="J456">
        <v>198.63</v>
      </c>
      <c r="K456">
        <v>158.88999999999999</v>
      </c>
      <c r="L456">
        <v>86380</v>
      </c>
      <c r="M456">
        <v>624.63</v>
      </c>
      <c r="N456">
        <v>228830</v>
      </c>
      <c r="O456">
        <v>79450</v>
      </c>
      <c r="P456">
        <v>762.72</v>
      </c>
      <c r="Q456">
        <v>134.66</v>
      </c>
      <c r="R456">
        <v>2625.87</v>
      </c>
      <c r="S456">
        <v>716.8</v>
      </c>
      <c r="T456">
        <v>1015.35</v>
      </c>
      <c r="U456">
        <v>132.41</v>
      </c>
      <c r="V456">
        <v>128.13999999999999</v>
      </c>
      <c r="W456">
        <v>132.41</v>
      </c>
      <c r="X456">
        <v>133.52000000000001</v>
      </c>
      <c r="Y456">
        <v>129.18</v>
      </c>
      <c r="Z456">
        <v>1820</v>
      </c>
      <c r="AA456">
        <v>25018.11</v>
      </c>
      <c r="AB456">
        <v>20656</v>
      </c>
      <c r="AC456">
        <v>4228</v>
      </c>
      <c r="AD456">
        <v>1568000</v>
      </c>
      <c r="AE456">
        <v>129.18</v>
      </c>
      <c r="AF456">
        <v>773.5</v>
      </c>
      <c r="AG456">
        <v>130.24</v>
      </c>
      <c r="AH456">
        <v>14770</v>
      </c>
      <c r="AI456">
        <v>23764.3</v>
      </c>
      <c r="AJ456">
        <v>143118</v>
      </c>
      <c r="AK456">
        <v>131.32</v>
      </c>
      <c r="AL456">
        <v>172.41</v>
      </c>
      <c r="AM456">
        <v>131.32</v>
      </c>
      <c r="AN456">
        <v>135.81</v>
      </c>
      <c r="AO456">
        <v>484</v>
      </c>
      <c r="AP456">
        <v>134.66</v>
      </c>
      <c r="AQ456">
        <v>47494.3</v>
      </c>
      <c r="AR456">
        <v>2188.9</v>
      </c>
      <c r="AS456">
        <v>131.32</v>
      </c>
      <c r="AT456">
        <v>172.87</v>
      </c>
      <c r="AU456">
        <v>803.04</v>
      </c>
      <c r="AV456">
        <v>15024.8</v>
      </c>
      <c r="AW456">
        <v>429.03</v>
      </c>
      <c r="AX456">
        <v>6495.3</v>
      </c>
      <c r="AY456">
        <v>315.27999999999997</v>
      </c>
      <c r="AZ456">
        <v>129.18</v>
      </c>
      <c r="BA456">
        <v>573.44000000000005</v>
      </c>
      <c r="BB456">
        <v>460.19</v>
      </c>
      <c r="BC456">
        <v>6425.3</v>
      </c>
      <c r="BD456">
        <v>291.2</v>
      </c>
      <c r="BE456">
        <v>154.97999999999999</v>
      </c>
      <c r="BF456">
        <v>132.41</v>
      </c>
      <c r="BG456">
        <v>130.24</v>
      </c>
      <c r="BH456">
        <v>1003.8</v>
      </c>
      <c r="BI456">
        <v>131.32</v>
      </c>
      <c r="BJ456">
        <v>1326.64</v>
      </c>
      <c r="BK456">
        <v>172.41</v>
      </c>
      <c r="BL456">
        <v>6421</v>
      </c>
      <c r="BM456">
        <v>4836.3</v>
      </c>
      <c r="BN456">
        <v>1016.96</v>
      </c>
      <c r="BO456">
        <v>510.65</v>
      </c>
      <c r="BP456">
        <v>1333.15</v>
      </c>
      <c r="BQ456">
        <v>158.88999999999999</v>
      </c>
      <c r="BR456">
        <v>74.95</v>
      </c>
      <c r="BS456">
        <v>3310348</v>
      </c>
      <c r="BT456">
        <v>34191.78</v>
      </c>
      <c r="BU456" s="115" t="str">
        <f>WSP[[#This Row],[Tier]]&amp;" - "&amp;DOLLAR(WSP[[#This Row],[United States]],2)&amp;" USD"</f>
        <v>454 - $158.89 USD</v>
      </c>
    </row>
    <row r="457" spans="1:73" x14ac:dyDescent="0.25">
      <c r="A457">
        <v>455</v>
      </c>
      <c r="B457">
        <v>159.24</v>
      </c>
      <c r="C457">
        <v>12103</v>
      </c>
      <c r="D457">
        <v>970.55</v>
      </c>
      <c r="E457">
        <v>210.76</v>
      </c>
      <c r="F457">
        <v>132.69999999999999</v>
      </c>
      <c r="G457">
        <v>14052.5</v>
      </c>
      <c r="H457">
        <v>131.61000000000001</v>
      </c>
      <c r="I457">
        <v>285.66000000000003</v>
      </c>
      <c r="J457">
        <v>199.06</v>
      </c>
      <c r="K457">
        <v>159.24</v>
      </c>
      <c r="L457">
        <v>86555</v>
      </c>
      <c r="M457">
        <v>626.01</v>
      </c>
      <c r="N457">
        <v>229180</v>
      </c>
      <c r="O457">
        <v>79625</v>
      </c>
      <c r="P457">
        <v>764.4</v>
      </c>
      <c r="Q457">
        <v>134.94999999999999</v>
      </c>
      <c r="R457">
        <v>2631.65</v>
      </c>
      <c r="S457">
        <v>718.2</v>
      </c>
      <c r="T457">
        <v>1017.63</v>
      </c>
      <c r="U457">
        <v>132.69999999999999</v>
      </c>
      <c r="V457">
        <v>128.41999999999999</v>
      </c>
      <c r="W457">
        <v>132.69999999999999</v>
      </c>
      <c r="X457">
        <v>133.82</v>
      </c>
      <c r="Y457">
        <v>129.47</v>
      </c>
      <c r="Z457">
        <v>1824.55</v>
      </c>
      <c r="AA457">
        <v>25073.23</v>
      </c>
      <c r="AB457">
        <v>20702</v>
      </c>
      <c r="AC457">
        <v>4235</v>
      </c>
      <c r="AD457">
        <v>1571500</v>
      </c>
      <c r="AE457">
        <v>129.47</v>
      </c>
      <c r="AF457">
        <v>775.25</v>
      </c>
      <c r="AG457">
        <v>130.53</v>
      </c>
      <c r="AH457">
        <v>14784</v>
      </c>
      <c r="AI457">
        <v>23816.799999999999</v>
      </c>
      <c r="AJ457">
        <v>143436</v>
      </c>
      <c r="AK457">
        <v>131.61000000000001</v>
      </c>
      <c r="AL457">
        <v>172.73</v>
      </c>
      <c r="AM457">
        <v>131.61000000000001</v>
      </c>
      <c r="AN457">
        <v>136.11000000000001</v>
      </c>
      <c r="AO457">
        <v>485</v>
      </c>
      <c r="AP457">
        <v>134.94999999999999</v>
      </c>
      <c r="AQ457">
        <v>47599.3</v>
      </c>
      <c r="AR457">
        <v>2193.8000000000002</v>
      </c>
      <c r="AS457">
        <v>131.61000000000001</v>
      </c>
      <c r="AT457">
        <v>173.22</v>
      </c>
      <c r="AU457">
        <v>804.44</v>
      </c>
      <c r="AV457">
        <v>15058.05</v>
      </c>
      <c r="AW457">
        <v>429.98</v>
      </c>
      <c r="AX457">
        <v>6509.3</v>
      </c>
      <c r="AY457">
        <v>315.85000000000002</v>
      </c>
      <c r="AZ457">
        <v>129.47</v>
      </c>
      <c r="BA457">
        <v>574.70000000000005</v>
      </c>
      <c r="BB457">
        <v>461.21</v>
      </c>
      <c r="BC457">
        <v>6439.3</v>
      </c>
      <c r="BD457">
        <v>291.55</v>
      </c>
      <c r="BE457">
        <v>155.31</v>
      </c>
      <c r="BF457">
        <v>132.69999999999999</v>
      </c>
      <c r="BG457">
        <v>130.53</v>
      </c>
      <c r="BH457">
        <v>1005.55</v>
      </c>
      <c r="BI457">
        <v>131.61000000000001</v>
      </c>
      <c r="BJ457">
        <v>1329.44</v>
      </c>
      <c r="BK457">
        <v>172.73</v>
      </c>
      <c r="BL457">
        <v>6437</v>
      </c>
      <c r="BM457">
        <v>4846.8</v>
      </c>
      <c r="BN457">
        <v>1019.2</v>
      </c>
      <c r="BO457">
        <v>511.88</v>
      </c>
      <c r="BP457">
        <v>1336.13</v>
      </c>
      <c r="BQ457">
        <v>159.24</v>
      </c>
      <c r="BR457">
        <v>75.099999999999994</v>
      </c>
      <c r="BS457">
        <v>3317640</v>
      </c>
      <c r="BT457">
        <v>34267.1</v>
      </c>
      <c r="BU457" s="115" t="str">
        <f>WSP[[#This Row],[Tier]]&amp;" - "&amp;DOLLAR(WSP[[#This Row],[United States]],2)&amp;" USD"</f>
        <v>455 - $159.24 USD</v>
      </c>
    </row>
    <row r="458" spans="1:73" x14ac:dyDescent="0.25">
      <c r="A458">
        <v>456</v>
      </c>
      <c r="B458">
        <v>159.59</v>
      </c>
      <c r="C458">
        <v>12129.6</v>
      </c>
      <c r="D458">
        <v>972.3</v>
      </c>
      <c r="E458">
        <v>211.24</v>
      </c>
      <c r="F458">
        <v>132.99</v>
      </c>
      <c r="G458">
        <v>14084</v>
      </c>
      <c r="H458">
        <v>131.9</v>
      </c>
      <c r="I458">
        <v>286.29000000000002</v>
      </c>
      <c r="J458">
        <v>199.5</v>
      </c>
      <c r="K458">
        <v>159.59</v>
      </c>
      <c r="L458">
        <v>86730</v>
      </c>
      <c r="M458">
        <v>627.39</v>
      </c>
      <c r="N458">
        <v>229530</v>
      </c>
      <c r="O458">
        <v>79800</v>
      </c>
      <c r="P458">
        <v>766.08</v>
      </c>
      <c r="Q458">
        <v>135.25</v>
      </c>
      <c r="R458">
        <v>2637.44</v>
      </c>
      <c r="S458">
        <v>719.6</v>
      </c>
      <c r="T458">
        <v>1019.9</v>
      </c>
      <c r="U458">
        <v>132.99</v>
      </c>
      <c r="V458">
        <v>128.69999999999999</v>
      </c>
      <c r="W458">
        <v>132.99</v>
      </c>
      <c r="X458">
        <v>134.11000000000001</v>
      </c>
      <c r="Y458">
        <v>129.75</v>
      </c>
      <c r="Z458">
        <v>1829.1</v>
      </c>
      <c r="AA458">
        <v>25128.35</v>
      </c>
      <c r="AB458">
        <v>20747</v>
      </c>
      <c r="AC458">
        <v>4242</v>
      </c>
      <c r="AD458">
        <v>1575000</v>
      </c>
      <c r="AE458">
        <v>129.75</v>
      </c>
      <c r="AF458">
        <v>777</v>
      </c>
      <c r="AG458">
        <v>130.81</v>
      </c>
      <c r="AH458">
        <v>14799</v>
      </c>
      <c r="AI458">
        <v>23869.3</v>
      </c>
      <c r="AJ458">
        <v>143755</v>
      </c>
      <c r="AK458">
        <v>131.9</v>
      </c>
      <c r="AL458">
        <v>173.06</v>
      </c>
      <c r="AM458">
        <v>131.9</v>
      </c>
      <c r="AN458">
        <v>136.4</v>
      </c>
      <c r="AO458">
        <v>486</v>
      </c>
      <c r="AP458">
        <v>135.25</v>
      </c>
      <c r="AQ458">
        <v>47704.3</v>
      </c>
      <c r="AR458">
        <v>2198.6999999999998</v>
      </c>
      <c r="AS458">
        <v>131.9</v>
      </c>
      <c r="AT458">
        <v>173.57</v>
      </c>
      <c r="AU458">
        <v>805.84</v>
      </c>
      <c r="AV458">
        <v>15091.3</v>
      </c>
      <c r="AW458">
        <v>430.92</v>
      </c>
      <c r="AX458">
        <v>6523.3</v>
      </c>
      <c r="AY458">
        <v>316.42</v>
      </c>
      <c r="AZ458">
        <v>129.75</v>
      </c>
      <c r="BA458">
        <v>575.96</v>
      </c>
      <c r="BB458">
        <v>462.23</v>
      </c>
      <c r="BC458">
        <v>6453.3</v>
      </c>
      <c r="BD458">
        <v>291.89999999999998</v>
      </c>
      <c r="BE458">
        <v>155.63999999999999</v>
      </c>
      <c r="BF458">
        <v>132.99</v>
      </c>
      <c r="BG458">
        <v>130.81</v>
      </c>
      <c r="BH458">
        <v>1007.3</v>
      </c>
      <c r="BI458">
        <v>131.9</v>
      </c>
      <c r="BJ458">
        <v>1332.24</v>
      </c>
      <c r="BK458">
        <v>173.06</v>
      </c>
      <c r="BL458">
        <v>6452</v>
      </c>
      <c r="BM458">
        <v>4857.3</v>
      </c>
      <c r="BN458">
        <v>1021.44</v>
      </c>
      <c r="BO458">
        <v>513.1</v>
      </c>
      <c r="BP458">
        <v>1339.1</v>
      </c>
      <c r="BQ458">
        <v>159.59</v>
      </c>
      <c r="BR458">
        <v>75.239999999999995</v>
      </c>
      <c r="BS458">
        <v>3324931</v>
      </c>
      <c r="BT458">
        <v>34342.42</v>
      </c>
      <c r="BU458" s="115" t="str">
        <f>WSP[[#This Row],[Tier]]&amp;" - "&amp;DOLLAR(WSP[[#This Row],[United States]],2)&amp;" USD"</f>
        <v>456 - $159.59 USD</v>
      </c>
    </row>
    <row r="459" spans="1:73" x14ac:dyDescent="0.25">
      <c r="A459">
        <v>457</v>
      </c>
      <c r="B459">
        <v>159.94</v>
      </c>
      <c r="C459">
        <v>12156.2</v>
      </c>
      <c r="D459">
        <v>974.05</v>
      </c>
      <c r="E459">
        <v>211.72</v>
      </c>
      <c r="F459">
        <v>133.29</v>
      </c>
      <c r="G459">
        <v>14115.5</v>
      </c>
      <c r="H459">
        <v>132.18</v>
      </c>
      <c r="I459">
        <v>286.92</v>
      </c>
      <c r="J459">
        <v>199.94</v>
      </c>
      <c r="K459">
        <v>159.94</v>
      </c>
      <c r="L459">
        <v>86905</v>
      </c>
      <c r="M459">
        <v>628.76</v>
      </c>
      <c r="N459">
        <v>229880</v>
      </c>
      <c r="O459">
        <v>79975</v>
      </c>
      <c r="P459">
        <v>767.76</v>
      </c>
      <c r="Q459">
        <v>135.54</v>
      </c>
      <c r="R459">
        <v>2643.22</v>
      </c>
      <c r="S459">
        <v>721</v>
      </c>
      <c r="T459">
        <v>1022.18</v>
      </c>
      <c r="U459">
        <v>133.29</v>
      </c>
      <c r="V459">
        <v>128.99</v>
      </c>
      <c r="W459">
        <v>133.29</v>
      </c>
      <c r="X459">
        <v>134.41</v>
      </c>
      <c r="Y459">
        <v>130.03</v>
      </c>
      <c r="Z459">
        <v>1833.65</v>
      </c>
      <c r="AA459">
        <v>25183.46</v>
      </c>
      <c r="AB459">
        <v>20793</v>
      </c>
      <c r="AC459">
        <v>4249</v>
      </c>
      <c r="AD459">
        <v>1578500</v>
      </c>
      <c r="AE459">
        <v>130.03</v>
      </c>
      <c r="AF459">
        <v>778.75</v>
      </c>
      <c r="AG459">
        <v>131.1</v>
      </c>
      <c r="AH459">
        <v>14813</v>
      </c>
      <c r="AI459">
        <v>23921.8</v>
      </c>
      <c r="AJ459">
        <v>144073</v>
      </c>
      <c r="AK459">
        <v>132.18</v>
      </c>
      <c r="AL459">
        <v>173.38</v>
      </c>
      <c r="AM459">
        <v>132.18</v>
      </c>
      <c r="AN459">
        <v>136.69999999999999</v>
      </c>
      <c r="AO459">
        <v>487</v>
      </c>
      <c r="AP459">
        <v>135.54</v>
      </c>
      <c r="AQ459">
        <v>47809.3</v>
      </c>
      <c r="AR459">
        <v>2203.6</v>
      </c>
      <c r="AS459">
        <v>132.18</v>
      </c>
      <c r="AT459">
        <v>173.92</v>
      </c>
      <c r="AU459">
        <v>807.24</v>
      </c>
      <c r="AV459">
        <v>15124.55</v>
      </c>
      <c r="AW459">
        <v>431.87</v>
      </c>
      <c r="AX459">
        <v>6537.3</v>
      </c>
      <c r="AY459">
        <v>316.99</v>
      </c>
      <c r="AZ459">
        <v>130.03</v>
      </c>
      <c r="BA459">
        <v>577.22</v>
      </c>
      <c r="BB459">
        <v>463.24</v>
      </c>
      <c r="BC459">
        <v>6467.3</v>
      </c>
      <c r="BD459">
        <v>292.25</v>
      </c>
      <c r="BE459">
        <v>155.96</v>
      </c>
      <c r="BF459">
        <v>133.29</v>
      </c>
      <c r="BG459">
        <v>131.1</v>
      </c>
      <c r="BH459">
        <v>1009.05</v>
      </c>
      <c r="BI459">
        <v>132.18</v>
      </c>
      <c r="BJ459">
        <v>1335.04</v>
      </c>
      <c r="BK459">
        <v>173.38</v>
      </c>
      <c r="BL459">
        <v>6467</v>
      </c>
      <c r="BM459">
        <v>4867.8</v>
      </c>
      <c r="BN459">
        <v>1023.68</v>
      </c>
      <c r="BO459">
        <v>514.33000000000004</v>
      </c>
      <c r="BP459">
        <v>1342.08</v>
      </c>
      <c r="BQ459">
        <v>159.94</v>
      </c>
      <c r="BR459">
        <v>75.39</v>
      </c>
      <c r="BS459">
        <v>3332223</v>
      </c>
      <c r="BT459">
        <v>34417.74</v>
      </c>
      <c r="BU459" s="115" t="str">
        <f>WSP[[#This Row],[Tier]]&amp;" - "&amp;DOLLAR(WSP[[#This Row],[United States]],2)&amp;" USD"</f>
        <v>457 - $159.94 USD</v>
      </c>
    </row>
    <row r="460" spans="1:73" x14ac:dyDescent="0.25">
      <c r="A460">
        <v>458</v>
      </c>
      <c r="B460">
        <v>160.29</v>
      </c>
      <c r="C460">
        <v>12182.8</v>
      </c>
      <c r="D460">
        <v>975.8</v>
      </c>
      <c r="E460">
        <v>212.2</v>
      </c>
      <c r="F460">
        <v>133.58000000000001</v>
      </c>
      <c r="G460">
        <v>14147</v>
      </c>
      <c r="H460">
        <v>132.47</v>
      </c>
      <c r="I460">
        <v>287.55</v>
      </c>
      <c r="J460">
        <v>200.38</v>
      </c>
      <c r="K460">
        <v>160.29</v>
      </c>
      <c r="L460">
        <v>87080</v>
      </c>
      <c r="M460">
        <v>630.14</v>
      </c>
      <c r="N460">
        <v>230230</v>
      </c>
      <c r="O460">
        <v>80150</v>
      </c>
      <c r="P460">
        <v>769.44</v>
      </c>
      <c r="Q460">
        <v>135.84</v>
      </c>
      <c r="R460">
        <v>2649.01</v>
      </c>
      <c r="S460">
        <v>722.4</v>
      </c>
      <c r="T460">
        <v>1024.45</v>
      </c>
      <c r="U460">
        <v>133.58000000000001</v>
      </c>
      <c r="V460">
        <v>129.27000000000001</v>
      </c>
      <c r="W460">
        <v>133.58000000000001</v>
      </c>
      <c r="X460">
        <v>134.69999999999999</v>
      </c>
      <c r="Y460">
        <v>130.32</v>
      </c>
      <c r="Z460">
        <v>1838.2</v>
      </c>
      <c r="AA460">
        <v>25238.58</v>
      </c>
      <c r="AB460">
        <v>20838</v>
      </c>
      <c r="AC460">
        <v>4256</v>
      </c>
      <c r="AD460">
        <v>1582000</v>
      </c>
      <c r="AE460">
        <v>130.32</v>
      </c>
      <c r="AF460">
        <v>780.5</v>
      </c>
      <c r="AG460">
        <v>131.38999999999999</v>
      </c>
      <c r="AH460">
        <v>14827</v>
      </c>
      <c r="AI460">
        <v>23974.3</v>
      </c>
      <c r="AJ460">
        <v>144391</v>
      </c>
      <c r="AK460">
        <v>132.47</v>
      </c>
      <c r="AL460">
        <v>173.7</v>
      </c>
      <c r="AM460">
        <v>132.47</v>
      </c>
      <c r="AN460">
        <v>137</v>
      </c>
      <c r="AO460">
        <v>488</v>
      </c>
      <c r="AP460">
        <v>135.84</v>
      </c>
      <c r="AQ460">
        <v>47914.3</v>
      </c>
      <c r="AR460">
        <v>2208.5</v>
      </c>
      <c r="AS460">
        <v>132.47</v>
      </c>
      <c r="AT460">
        <v>174.27</v>
      </c>
      <c r="AU460">
        <v>808.64</v>
      </c>
      <c r="AV460">
        <v>15157.8</v>
      </c>
      <c r="AW460">
        <v>432.81</v>
      </c>
      <c r="AX460">
        <v>6551.3</v>
      </c>
      <c r="AY460">
        <v>317.56</v>
      </c>
      <c r="AZ460">
        <v>130.32</v>
      </c>
      <c r="BA460">
        <v>578.48</v>
      </c>
      <c r="BB460">
        <v>464.26</v>
      </c>
      <c r="BC460">
        <v>6481.3</v>
      </c>
      <c r="BD460">
        <v>292.60000000000002</v>
      </c>
      <c r="BE460">
        <v>156.29</v>
      </c>
      <c r="BF460">
        <v>133.58000000000001</v>
      </c>
      <c r="BG460">
        <v>131.38999999999999</v>
      </c>
      <c r="BH460">
        <v>1010.8</v>
      </c>
      <c r="BI460">
        <v>132.47</v>
      </c>
      <c r="BJ460">
        <v>1337.84</v>
      </c>
      <c r="BK460">
        <v>173.7</v>
      </c>
      <c r="BL460">
        <v>6483</v>
      </c>
      <c r="BM460">
        <v>4878.3</v>
      </c>
      <c r="BN460">
        <v>1025.92</v>
      </c>
      <c r="BO460">
        <v>515.54999999999995</v>
      </c>
      <c r="BP460">
        <v>1345.05</v>
      </c>
      <c r="BQ460">
        <v>160.29</v>
      </c>
      <c r="BR460">
        <v>75.540000000000006</v>
      </c>
      <c r="BS460">
        <v>3339515</v>
      </c>
      <c r="BT460">
        <v>34493.06</v>
      </c>
      <c r="BU460" s="115" t="str">
        <f>WSP[[#This Row],[Tier]]&amp;" - "&amp;DOLLAR(WSP[[#This Row],[United States]],2)&amp;" USD"</f>
        <v>458 - $160.29 USD</v>
      </c>
    </row>
    <row r="461" spans="1:73" x14ac:dyDescent="0.25">
      <c r="A461">
        <v>459</v>
      </c>
      <c r="B461">
        <v>160.63999999999999</v>
      </c>
      <c r="C461">
        <v>12209.4</v>
      </c>
      <c r="D461">
        <v>977.55</v>
      </c>
      <c r="E461">
        <v>212.67</v>
      </c>
      <c r="F461">
        <v>133.87</v>
      </c>
      <c r="G461">
        <v>14178.5</v>
      </c>
      <c r="H461">
        <v>132.76</v>
      </c>
      <c r="I461">
        <v>288.18</v>
      </c>
      <c r="J461">
        <v>200.81</v>
      </c>
      <c r="K461">
        <v>160.63999999999999</v>
      </c>
      <c r="L461">
        <v>87255</v>
      </c>
      <c r="M461">
        <v>631.52</v>
      </c>
      <c r="N461">
        <v>230580</v>
      </c>
      <c r="O461">
        <v>80325</v>
      </c>
      <c r="P461">
        <v>771.12</v>
      </c>
      <c r="Q461">
        <v>136.13999999999999</v>
      </c>
      <c r="R461">
        <v>2654.79</v>
      </c>
      <c r="S461">
        <v>723.8</v>
      </c>
      <c r="T461">
        <v>1026.73</v>
      </c>
      <c r="U461">
        <v>133.87</v>
      </c>
      <c r="V461">
        <v>129.55000000000001</v>
      </c>
      <c r="W461">
        <v>133.87</v>
      </c>
      <c r="X461">
        <v>134.99</v>
      </c>
      <c r="Y461">
        <v>130.6</v>
      </c>
      <c r="Z461">
        <v>1842.75</v>
      </c>
      <c r="AA461">
        <v>25293.7</v>
      </c>
      <c r="AB461">
        <v>20884</v>
      </c>
      <c r="AC461">
        <v>4263</v>
      </c>
      <c r="AD461">
        <v>1585500</v>
      </c>
      <c r="AE461">
        <v>130.6</v>
      </c>
      <c r="AF461">
        <v>782.25</v>
      </c>
      <c r="AG461">
        <v>131.66999999999999</v>
      </c>
      <c r="AH461">
        <v>14841</v>
      </c>
      <c r="AI461">
        <v>24026.799999999999</v>
      </c>
      <c r="AJ461">
        <v>144709</v>
      </c>
      <c r="AK461">
        <v>132.76</v>
      </c>
      <c r="AL461">
        <v>174.03</v>
      </c>
      <c r="AM461">
        <v>132.76</v>
      </c>
      <c r="AN461">
        <v>137.30000000000001</v>
      </c>
      <c r="AO461">
        <v>489</v>
      </c>
      <c r="AP461">
        <v>136.13999999999999</v>
      </c>
      <c r="AQ461">
        <v>48019.3</v>
      </c>
      <c r="AR461">
        <v>2213.4</v>
      </c>
      <c r="AS461">
        <v>132.76</v>
      </c>
      <c r="AT461">
        <v>174.62</v>
      </c>
      <c r="AU461">
        <v>810.04</v>
      </c>
      <c r="AV461">
        <v>15191.05</v>
      </c>
      <c r="AW461">
        <v>433.76</v>
      </c>
      <c r="AX461">
        <v>6565.3</v>
      </c>
      <c r="AY461">
        <v>318.12</v>
      </c>
      <c r="AZ461">
        <v>130.6</v>
      </c>
      <c r="BA461">
        <v>579.74</v>
      </c>
      <c r="BB461">
        <v>465.27</v>
      </c>
      <c r="BC461">
        <v>6495.3</v>
      </c>
      <c r="BD461">
        <v>292.95</v>
      </c>
      <c r="BE461">
        <v>156.62</v>
      </c>
      <c r="BF461">
        <v>133.87</v>
      </c>
      <c r="BG461">
        <v>131.66999999999999</v>
      </c>
      <c r="BH461">
        <v>1012.55</v>
      </c>
      <c r="BI461">
        <v>132.76</v>
      </c>
      <c r="BJ461">
        <v>1340.64</v>
      </c>
      <c r="BK461">
        <v>174.03</v>
      </c>
      <c r="BL461">
        <v>6498</v>
      </c>
      <c r="BM461">
        <v>4888.8</v>
      </c>
      <c r="BN461">
        <v>1028.1600000000001</v>
      </c>
      <c r="BO461">
        <v>516.78</v>
      </c>
      <c r="BP461">
        <v>1348.03</v>
      </c>
      <c r="BQ461">
        <v>160.63999999999999</v>
      </c>
      <c r="BR461">
        <v>75.680000000000007</v>
      </c>
      <c r="BS461">
        <v>3346807</v>
      </c>
      <c r="BT461">
        <v>34568.379999999997</v>
      </c>
      <c r="BU461" s="115" t="str">
        <f>WSP[[#This Row],[Tier]]&amp;" - "&amp;DOLLAR(WSP[[#This Row],[United States]],2)&amp;" USD"</f>
        <v>459 - $160.64 USD</v>
      </c>
    </row>
    <row r="462" spans="1:73" x14ac:dyDescent="0.25">
      <c r="A462">
        <v>460</v>
      </c>
      <c r="B462">
        <v>160.99</v>
      </c>
      <c r="C462">
        <v>12236</v>
      </c>
      <c r="D462">
        <v>979.3</v>
      </c>
      <c r="E462">
        <v>213.15</v>
      </c>
      <c r="F462">
        <v>134.16</v>
      </c>
      <c r="G462">
        <v>14210</v>
      </c>
      <c r="H462">
        <v>133.05000000000001</v>
      </c>
      <c r="I462">
        <v>288.81</v>
      </c>
      <c r="J462">
        <v>201.25</v>
      </c>
      <c r="K462">
        <v>160.99</v>
      </c>
      <c r="L462">
        <v>87430</v>
      </c>
      <c r="M462">
        <v>632.9</v>
      </c>
      <c r="N462">
        <v>230930</v>
      </c>
      <c r="O462">
        <v>80500</v>
      </c>
      <c r="P462">
        <v>772.8</v>
      </c>
      <c r="Q462">
        <v>136.43</v>
      </c>
      <c r="R462">
        <v>2660.58</v>
      </c>
      <c r="S462">
        <v>725.2</v>
      </c>
      <c r="T462">
        <v>1029</v>
      </c>
      <c r="U462">
        <v>134.16</v>
      </c>
      <c r="V462">
        <v>129.83000000000001</v>
      </c>
      <c r="W462">
        <v>134.16</v>
      </c>
      <c r="X462">
        <v>135.29</v>
      </c>
      <c r="Y462">
        <v>130.88999999999999</v>
      </c>
      <c r="Z462">
        <v>1847.3</v>
      </c>
      <c r="AA462">
        <v>25348.82</v>
      </c>
      <c r="AB462">
        <v>20929</v>
      </c>
      <c r="AC462">
        <v>4270</v>
      </c>
      <c r="AD462">
        <v>1589000</v>
      </c>
      <c r="AE462">
        <v>130.88999999999999</v>
      </c>
      <c r="AF462">
        <v>784</v>
      </c>
      <c r="AG462">
        <v>131.96</v>
      </c>
      <c r="AH462">
        <v>14856</v>
      </c>
      <c r="AI462">
        <v>24079.3</v>
      </c>
      <c r="AJ462">
        <v>145027</v>
      </c>
      <c r="AK462">
        <v>133.05000000000001</v>
      </c>
      <c r="AL462">
        <v>174.35</v>
      </c>
      <c r="AM462">
        <v>133.05000000000001</v>
      </c>
      <c r="AN462">
        <v>137.6</v>
      </c>
      <c r="AO462">
        <v>490</v>
      </c>
      <c r="AP462">
        <v>136.43</v>
      </c>
      <c r="AQ462">
        <v>48124.3</v>
      </c>
      <c r="AR462">
        <v>2218.3000000000002</v>
      </c>
      <c r="AS462">
        <v>133.05000000000001</v>
      </c>
      <c r="AT462">
        <v>174.97</v>
      </c>
      <c r="AU462">
        <v>811.44</v>
      </c>
      <c r="AV462">
        <v>15224.3</v>
      </c>
      <c r="AW462">
        <v>434.7</v>
      </c>
      <c r="AX462">
        <v>6579.3</v>
      </c>
      <c r="AY462">
        <v>318.69</v>
      </c>
      <c r="AZ462">
        <v>130.88999999999999</v>
      </c>
      <c r="BA462">
        <v>581</v>
      </c>
      <c r="BB462">
        <v>466.29</v>
      </c>
      <c r="BC462">
        <v>6509.3</v>
      </c>
      <c r="BD462">
        <v>293.3</v>
      </c>
      <c r="BE462">
        <v>156.94</v>
      </c>
      <c r="BF462">
        <v>134.16</v>
      </c>
      <c r="BG462">
        <v>131.96</v>
      </c>
      <c r="BH462">
        <v>1014.3</v>
      </c>
      <c r="BI462">
        <v>133.05000000000001</v>
      </c>
      <c r="BJ462">
        <v>1343.44</v>
      </c>
      <c r="BK462">
        <v>174.35</v>
      </c>
      <c r="BL462">
        <v>6513</v>
      </c>
      <c r="BM462">
        <v>4899.3</v>
      </c>
      <c r="BN462">
        <v>1030.4000000000001</v>
      </c>
      <c r="BO462">
        <v>518</v>
      </c>
      <c r="BP462">
        <v>1351</v>
      </c>
      <c r="BQ462">
        <v>160.99</v>
      </c>
      <c r="BR462">
        <v>75.83</v>
      </c>
      <c r="BS462">
        <v>3354099</v>
      </c>
      <c r="BT462">
        <v>34643.699999999997</v>
      </c>
      <c r="BU462" s="115" t="str">
        <f>WSP[[#This Row],[Tier]]&amp;" - "&amp;DOLLAR(WSP[[#This Row],[United States]],2)&amp;" USD"</f>
        <v>460 - $160.99 USD</v>
      </c>
    </row>
    <row r="463" spans="1:73" x14ac:dyDescent="0.25">
      <c r="A463">
        <v>461</v>
      </c>
      <c r="B463">
        <v>161.34</v>
      </c>
      <c r="C463">
        <v>12262.6</v>
      </c>
      <c r="D463">
        <v>981.05</v>
      </c>
      <c r="E463">
        <v>213.63</v>
      </c>
      <c r="F463">
        <v>134.44999999999999</v>
      </c>
      <c r="G463">
        <v>14241.5</v>
      </c>
      <c r="H463">
        <v>133.34</v>
      </c>
      <c r="I463">
        <v>289.44</v>
      </c>
      <c r="J463">
        <v>201.69</v>
      </c>
      <c r="K463">
        <v>161.34</v>
      </c>
      <c r="L463">
        <v>87605</v>
      </c>
      <c r="M463">
        <v>634.27</v>
      </c>
      <c r="N463">
        <v>231280</v>
      </c>
      <c r="O463">
        <v>80675</v>
      </c>
      <c r="P463">
        <v>774.48</v>
      </c>
      <c r="Q463">
        <v>136.72999999999999</v>
      </c>
      <c r="R463">
        <v>2666.36</v>
      </c>
      <c r="S463">
        <v>726.6</v>
      </c>
      <c r="T463">
        <v>1031.28</v>
      </c>
      <c r="U463">
        <v>134.44999999999999</v>
      </c>
      <c r="V463">
        <v>130.12</v>
      </c>
      <c r="W463">
        <v>134.44999999999999</v>
      </c>
      <c r="X463">
        <v>135.58000000000001</v>
      </c>
      <c r="Y463">
        <v>131.16999999999999</v>
      </c>
      <c r="Z463">
        <v>1851.85</v>
      </c>
      <c r="AA463">
        <v>25403.94</v>
      </c>
      <c r="AB463">
        <v>20975</v>
      </c>
      <c r="AC463">
        <v>4277</v>
      </c>
      <c r="AD463">
        <v>1592500</v>
      </c>
      <c r="AE463">
        <v>131.16999999999999</v>
      </c>
      <c r="AF463">
        <v>785.75</v>
      </c>
      <c r="AG463">
        <v>132.25</v>
      </c>
      <c r="AH463">
        <v>14870</v>
      </c>
      <c r="AI463">
        <v>24131.8</v>
      </c>
      <c r="AJ463">
        <v>145345</v>
      </c>
      <c r="AK463">
        <v>133.34</v>
      </c>
      <c r="AL463">
        <v>174.68</v>
      </c>
      <c r="AM463">
        <v>133.34</v>
      </c>
      <c r="AN463">
        <v>137.9</v>
      </c>
      <c r="AO463">
        <v>491</v>
      </c>
      <c r="AP463">
        <v>136.72999999999999</v>
      </c>
      <c r="AQ463">
        <v>48229.3</v>
      </c>
      <c r="AR463">
        <v>2223.1999999999998</v>
      </c>
      <c r="AS463">
        <v>133.34</v>
      </c>
      <c r="AT463">
        <v>175.32</v>
      </c>
      <c r="AU463">
        <v>812.84</v>
      </c>
      <c r="AV463">
        <v>15257.55</v>
      </c>
      <c r="AW463">
        <v>435.65</v>
      </c>
      <c r="AX463">
        <v>6593.3</v>
      </c>
      <c r="AY463">
        <v>319.26</v>
      </c>
      <c r="AZ463">
        <v>131.16999999999999</v>
      </c>
      <c r="BA463">
        <v>582.26</v>
      </c>
      <c r="BB463">
        <v>467.31</v>
      </c>
      <c r="BC463">
        <v>6523.3</v>
      </c>
      <c r="BD463">
        <v>293.64999999999998</v>
      </c>
      <c r="BE463">
        <v>157.27000000000001</v>
      </c>
      <c r="BF463">
        <v>134.44999999999999</v>
      </c>
      <c r="BG463">
        <v>132.25</v>
      </c>
      <c r="BH463">
        <v>1016.05</v>
      </c>
      <c r="BI463">
        <v>133.34</v>
      </c>
      <c r="BJ463">
        <v>1346.24</v>
      </c>
      <c r="BK463">
        <v>174.68</v>
      </c>
      <c r="BL463">
        <v>6529</v>
      </c>
      <c r="BM463">
        <v>4909.8</v>
      </c>
      <c r="BN463">
        <v>1032.6400000000001</v>
      </c>
      <c r="BO463">
        <v>519.23</v>
      </c>
      <c r="BP463">
        <v>1353.98</v>
      </c>
      <c r="BQ463">
        <v>161.34</v>
      </c>
      <c r="BR463">
        <v>75.97</v>
      </c>
      <c r="BS463">
        <v>3361391</v>
      </c>
      <c r="BT463">
        <v>34719.019999999997</v>
      </c>
      <c r="BU463" s="115" t="str">
        <f>WSP[[#This Row],[Tier]]&amp;" - "&amp;DOLLAR(WSP[[#This Row],[United States]],2)&amp;" USD"</f>
        <v>461 - $161.34 USD</v>
      </c>
    </row>
    <row r="464" spans="1:73" x14ac:dyDescent="0.25">
      <c r="A464">
        <v>462</v>
      </c>
      <c r="B464">
        <v>161.69</v>
      </c>
      <c r="C464">
        <v>12289.2</v>
      </c>
      <c r="D464">
        <v>982.8</v>
      </c>
      <c r="E464">
        <v>214.1</v>
      </c>
      <c r="F464">
        <v>134.74</v>
      </c>
      <c r="G464">
        <v>14273</v>
      </c>
      <c r="H464">
        <v>133.63</v>
      </c>
      <c r="I464">
        <v>290.07</v>
      </c>
      <c r="J464">
        <v>202.13</v>
      </c>
      <c r="K464">
        <v>161.69</v>
      </c>
      <c r="L464">
        <v>87780</v>
      </c>
      <c r="M464">
        <v>635.65</v>
      </c>
      <c r="N464">
        <v>231630</v>
      </c>
      <c r="O464">
        <v>80850</v>
      </c>
      <c r="P464">
        <v>776.16</v>
      </c>
      <c r="Q464">
        <v>137.03</v>
      </c>
      <c r="R464">
        <v>2672.15</v>
      </c>
      <c r="S464">
        <v>728</v>
      </c>
      <c r="T464">
        <v>1033.55</v>
      </c>
      <c r="U464">
        <v>134.74</v>
      </c>
      <c r="V464">
        <v>130.4</v>
      </c>
      <c r="W464">
        <v>134.74</v>
      </c>
      <c r="X464">
        <v>135.88</v>
      </c>
      <c r="Y464">
        <v>131.46</v>
      </c>
      <c r="Z464">
        <v>1856.4</v>
      </c>
      <c r="AA464">
        <v>25459.06</v>
      </c>
      <c r="AB464">
        <v>21020</v>
      </c>
      <c r="AC464">
        <v>4284</v>
      </c>
      <c r="AD464">
        <v>1596000</v>
      </c>
      <c r="AE464">
        <v>131.46</v>
      </c>
      <c r="AF464">
        <v>787.5</v>
      </c>
      <c r="AG464">
        <v>132.54</v>
      </c>
      <c r="AH464">
        <v>14884</v>
      </c>
      <c r="AI464">
        <v>24184.3</v>
      </c>
      <c r="AJ464">
        <v>145664</v>
      </c>
      <c r="AK464">
        <v>133.63</v>
      </c>
      <c r="AL464">
        <v>175</v>
      </c>
      <c r="AM464">
        <v>133.63</v>
      </c>
      <c r="AN464">
        <v>138.19999999999999</v>
      </c>
      <c r="AO464">
        <v>492</v>
      </c>
      <c r="AP464">
        <v>137.03</v>
      </c>
      <c r="AQ464">
        <v>48334.3</v>
      </c>
      <c r="AR464">
        <v>2228.1</v>
      </c>
      <c r="AS464">
        <v>133.63</v>
      </c>
      <c r="AT464">
        <v>175.67</v>
      </c>
      <c r="AU464">
        <v>814.24</v>
      </c>
      <c r="AV464">
        <v>15290.8</v>
      </c>
      <c r="AW464">
        <v>436.59</v>
      </c>
      <c r="AX464">
        <v>6607.3</v>
      </c>
      <c r="AY464">
        <v>319.83</v>
      </c>
      <c r="AZ464">
        <v>131.46</v>
      </c>
      <c r="BA464">
        <v>583.52</v>
      </c>
      <c r="BB464">
        <v>468.32</v>
      </c>
      <c r="BC464">
        <v>6537.3</v>
      </c>
      <c r="BD464">
        <v>294</v>
      </c>
      <c r="BE464">
        <v>157.6</v>
      </c>
      <c r="BF464">
        <v>134.74</v>
      </c>
      <c r="BG464">
        <v>132.54</v>
      </c>
      <c r="BH464">
        <v>1017.8</v>
      </c>
      <c r="BI464">
        <v>133.63</v>
      </c>
      <c r="BJ464">
        <v>1349.04</v>
      </c>
      <c r="BK464">
        <v>175</v>
      </c>
      <c r="BL464">
        <v>6544</v>
      </c>
      <c r="BM464">
        <v>4920.3</v>
      </c>
      <c r="BN464">
        <v>1034.8800000000001</v>
      </c>
      <c r="BO464">
        <v>520.45000000000005</v>
      </c>
      <c r="BP464">
        <v>1356.95</v>
      </c>
      <c r="BQ464">
        <v>161.69</v>
      </c>
      <c r="BR464">
        <v>76.12</v>
      </c>
      <c r="BS464">
        <v>3368683</v>
      </c>
      <c r="BT464">
        <v>34794.339999999997</v>
      </c>
      <c r="BU464" s="115" t="str">
        <f>WSP[[#This Row],[Tier]]&amp;" - "&amp;DOLLAR(WSP[[#This Row],[United States]],2)&amp;" USD"</f>
        <v>462 - $161.69 USD</v>
      </c>
    </row>
    <row r="465" spans="1:73" x14ac:dyDescent="0.25">
      <c r="A465">
        <v>463</v>
      </c>
      <c r="B465">
        <v>162.04</v>
      </c>
      <c r="C465">
        <v>12315.8</v>
      </c>
      <c r="D465">
        <v>984.55</v>
      </c>
      <c r="E465">
        <v>214.58</v>
      </c>
      <c r="F465">
        <v>135.04</v>
      </c>
      <c r="G465">
        <v>14304.5</v>
      </c>
      <c r="H465">
        <v>133.91999999999999</v>
      </c>
      <c r="I465">
        <v>290.7</v>
      </c>
      <c r="J465">
        <v>202.56</v>
      </c>
      <c r="K465">
        <v>162.04</v>
      </c>
      <c r="L465">
        <v>87955</v>
      </c>
      <c r="M465">
        <v>637.03</v>
      </c>
      <c r="N465">
        <v>231980</v>
      </c>
      <c r="O465">
        <v>81025</v>
      </c>
      <c r="P465">
        <v>777.84</v>
      </c>
      <c r="Q465">
        <v>137.32</v>
      </c>
      <c r="R465">
        <v>2677.93</v>
      </c>
      <c r="S465">
        <v>729.4</v>
      </c>
      <c r="T465">
        <v>1035.83</v>
      </c>
      <c r="U465">
        <v>135.04</v>
      </c>
      <c r="V465">
        <v>130.68</v>
      </c>
      <c r="W465">
        <v>135.04</v>
      </c>
      <c r="X465">
        <v>136.16999999999999</v>
      </c>
      <c r="Y465">
        <v>131.74</v>
      </c>
      <c r="Z465">
        <v>1860.95</v>
      </c>
      <c r="AA465">
        <v>25514.17</v>
      </c>
      <c r="AB465">
        <v>21066</v>
      </c>
      <c r="AC465">
        <v>4291</v>
      </c>
      <c r="AD465">
        <v>1599500</v>
      </c>
      <c r="AE465">
        <v>131.74</v>
      </c>
      <c r="AF465">
        <v>789.25</v>
      </c>
      <c r="AG465">
        <v>132.82</v>
      </c>
      <c r="AH465">
        <v>14898</v>
      </c>
      <c r="AI465">
        <v>24236.799999999999</v>
      </c>
      <c r="AJ465">
        <v>145982</v>
      </c>
      <c r="AK465">
        <v>133.91999999999999</v>
      </c>
      <c r="AL465">
        <v>175.32</v>
      </c>
      <c r="AM465">
        <v>133.91999999999999</v>
      </c>
      <c r="AN465">
        <v>138.5</v>
      </c>
      <c r="AO465">
        <v>493</v>
      </c>
      <c r="AP465">
        <v>137.32</v>
      </c>
      <c r="AQ465">
        <v>48439.3</v>
      </c>
      <c r="AR465">
        <v>2233</v>
      </c>
      <c r="AS465">
        <v>133.91999999999999</v>
      </c>
      <c r="AT465">
        <v>176.02</v>
      </c>
      <c r="AU465">
        <v>815.64</v>
      </c>
      <c r="AV465">
        <v>15324.05</v>
      </c>
      <c r="AW465">
        <v>437.54</v>
      </c>
      <c r="AX465">
        <v>6621.3</v>
      </c>
      <c r="AY465">
        <v>320.39999999999998</v>
      </c>
      <c r="AZ465">
        <v>131.74</v>
      </c>
      <c r="BA465">
        <v>584.78</v>
      </c>
      <c r="BB465">
        <v>469.34</v>
      </c>
      <c r="BC465">
        <v>6551.3</v>
      </c>
      <c r="BD465">
        <v>294.35000000000002</v>
      </c>
      <c r="BE465">
        <v>157.93</v>
      </c>
      <c r="BF465">
        <v>135.04</v>
      </c>
      <c r="BG465">
        <v>132.82</v>
      </c>
      <c r="BH465">
        <v>1019.55</v>
      </c>
      <c r="BI465">
        <v>133.91999999999999</v>
      </c>
      <c r="BJ465">
        <v>1351.84</v>
      </c>
      <c r="BK465">
        <v>175.32</v>
      </c>
      <c r="BL465">
        <v>6559</v>
      </c>
      <c r="BM465">
        <v>4930.8</v>
      </c>
      <c r="BN465">
        <v>1037.1199999999999</v>
      </c>
      <c r="BO465">
        <v>521.67999999999995</v>
      </c>
      <c r="BP465">
        <v>1359.93</v>
      </c>
      <c r="BQ465">
        <v>162.04</v>
      </c>
      <c r="BR465">
        <v>76.27</v>
      </c>
      <c r="BS465">
        <v>3375975</v>
      </c>
      <c r="BT465">
        <v>34869.660000000003</v>
      </c>
      <c r="BU465" s="115" t="str">
        <f>WSP[[#This Row],[Tier]]&amp;" - "&amp;DOLLAR(WSP[[#This Row],[United States]],2)&amp;" USD"</f>
        <v>463 - $162.04 USD</v>
      </c>
    </row>
    <row r="466" spans="1:73" x14ac:dyDescent="0.25">
      <c r="A466">
        <v>464</v>
      </c>
      <c r="B466">
        <v>162.38999999999999</v>
      </c>
      <c r="C466">
        <v>12342.4</v>
      </c>
      <c r="D466">
        <v>986.3</v>
      </c>
      <c r="E466">
        <v>215.06</v>
      </c>
      <c r="F466">
        <v>135.33000000000001</v>
      </c>
      <c r="G466">
        <v>14336</v>
      </c>
      <c r="H466">
        <v>134.21</v>
      </c>
      <c r="I466">
        <v>291.33</v>
      </c>
      <c r="J466">
        <v>203</v>
      </c>
      <c r="K466">
        <v>162.38999999999999</v>
      </c>
      <c r="L466">
        <v>88130</v>
      </c>
      <c r="M466">
        <v>638.41</v>
      </c>
      <c r="N466">
        <v>232330</v>
      </c>
      <c r="O466">
        <v>81200</v>
      </c>
      <c r="P466">
        <v>779.52</v>
      </c>
      <c r="Q466">
        <v>137.62</v>
      </c>
      <c r="R466">
        <v>2683.72</v>
      </c>
      <c r="S466">
        <v>730.8</v>
      </c>
      <c r="T466">
        <v>1038.0999999999999</v>
      </c>
      <c r="U466">
        <v>135.33000000000001</v>
      </c>
      <c r="V466">
        <v>130.96</v>
      </c>
      <c r="W466">
        <v>135.33000000000001</v>
      </c>
      <c r="X466">
        <v>136.46</v>
      </c>
      <c r="Y466">
        <v>132.03</v>
      </c>
      <c r="Z466">
        <v>1865.5</v>
      </c>
      <c r="AA466">
        <v>25569.29</v>
      </c>
      <c r="AB466">
        <v>21111</v>
      </c>
      <c r="AC466">
        <v>4298</v>
      </c>
      <c r="AD466">
        <v>1603000</v>
      </c>
      <c r="AE466">
        <v>132.03</v>
      </c>
      <c r="AF466">
        <v>791</v>
      </c>
      <c r="AG466">
        <v>133.11000000000001</v>
      </c>
      <c r="AH466">
        <v>14913</v>
      </c>
      <c r="AI466">
        <v>24289.3</v>
      </c>
      <c r="AJ466">
        <v>146300</v>
      </c>
      <c r="AK466">
        <v>134.21</v>
      </c>
      <c r="AL466">
        <v>175.65</v>
      </c>
      <c r="AM466">
        <v>134.21</v>
      </c>
      <c r="AN466">
        <v>138.80000000000001</v>
      </c>
      <c r="AO466">
        <v>494</v>
      </c>
      <c r="AP466">
        <v>137.62</v>
      </c>
      <c r="AQ466">
        <v>48544.3</v>
      </c>
      <c r="AR466">
        <v>2237.9</v>
      </c>
      <c r="AS466">
        <v>134.21</v>
      </c>
      <c r="AT466">
        <v>176.37</v>
      </c>
      <c r="AU466">
        <v>817.04</v>
      </c>
      <c r="AV466">
        <v>15357.3</v>
      </c>
      <c r="AW466">
        <v>438.48</v>
      </c>
      <c r="AX466">
        <v>6635.3</v>
      </c>
      <c r="AY466">
        <v>320.97000000000003</v>
      </c>
      <c r="AZ466">
        <v>132.03</v>
      </c>
      <c r="BA466">
        <v>586.04</v>
      </c>
      <c r="BB466">
        <v>470.35</v>
      </c>
      <c r="BC466">
        <v>6565.3</v>
      </c>
      <c r="BD466">
        <v>294.7</v>
      </c>
      <c r="BE466">
        <v>158.25</v>
      </c>
      <c r="BF466">
        <v>135.33000000000001</v>
      </c>
      <c r="BG466">
        <v>133.11000000000001</v>
      </c>
      <c r="BH466">
        <v>1021.3</v>
      </c>
      <c r="BI466">
        <v>134.21</v>
      </c>
      <c r="BJ466">
        <v>1354.64</v>
      </c>
      <c r="BK466">
        <v>175.65</v>
      </c>
      <c r="BL466">
        <v>6575</v>
      </c>
      <c r="BM466">
        <v>4941.3</v>
      </c>
      <c r="BN466">
        <v>1039.3599999999999</v>
      </c>
      <c r="BO466">
        <v>522.9</v>
      </c>
      <c r="BP466">
        <v>1362.9</v>
      </c>
      <c r="BQ466">
        <v>162.38999999999999</v>
      </c>
      <c r="BR466">
        <v>76.41</v>
      </c>
      <c r="BS466">
        <v>3383267</v>
      </c>
      <c r="BT466">
        <v>34944.980000000003</v>
      </c>
      <c r="BU466" s="115" t="str">
        <f>WSP[[#This Row],[Tier]]&amp;" - "&amp;DOLLAR(WSP[[#This Row],[United States]],2)&amp;" USD"</f>
        <v>464 - $162.39 USD</v>
      </c>
    </row>
    <row r="467" spans="1:73" x14ac:dyDescent="0.25">
      <c r="A467">
        <v>465</v>
      </c>
      <c r="B467">
        <v>162.74</v>
      </c>
      <c r="C467">
        <v>12369</v>
      </c>
      <c r="D467">
        <v>988.05</v>
      </c>
      <c r="E467">
        <v>215.54</v>
      </c>
      <c r="F467">
        <v>135.62</v>
      </c>
      <c r="G467">
        <v>14367.5</v>
      </c>
      <c r="H467">
        <v>134.5</v>
      </c>
      <c r="I467">
        <v>291.95999999999998</v>
      </c>
      <c r="J467">
        <v>203.44</v>
      </c>
      <c r="K467">
        <v>162.74</v>
      </c>
      <c r="L467">
        <v>88305</v>
      </c>
      <c r="M467">
        <v>639.78</v>
      </c>
      <c r="N467">
        <v>232680</v>
      </c>
      <c r="O467">
        <v>81375</v>
      </c>
      <c r="P467">
        <v>781.2</v>
      </c>
      <c r="Q467">
        <v>137.91999999999999</v>
      </c>
      <c r="R467">
        <v>2689.5</v>
      </c>
      <c r="S467">
        <v>732.2</v>
      </c>
      <c r="T467">
        <v>1040.3800000000001</v>
      </c>
      <c r="U467">
        <v>135.62</v>
      </c>
      <c r="V467">
        <v>131.24</v>
      </c>
      <c r="W467">
        <v>135.62</v>
      </c>
      <c r="X467">
        <v>136.76</v>
      </c>
      <c r="Y467">
        <v>132.31</v>
      </c>
      <c r="Z467">
        <v>1870.05</v>
      </c>
      <c r="AA467">
        <v>25624.41</v>
      </c>
      <c r="AB467">
        <v>21157</v>
      </c>
      <c r="AC467">
        <v>4305</v>
      </c>
      <c r="AD467">
        <v>1606500</v>
      </c>
      <c r="AE467">
        <v>132.31</v>
      </c>
      <c r="AF467">
        <v>792.75</v>
      </c>
      <c r="AG467">
        <v>133.4</v>
      </c>
      <c r="AH467">
        <v>14927</v>
      </c>
      <c r="AI467">
        <v>24341.8</v>
      </c>
      <c r="AJ467">
        <v>146618</v>
      </c>
      <c r="AK467">
        <v>134.5</v>
      </c>
      <c r="AL467">
        <v>175.97</v>
      </c>
      <c r="AM467">
        <v>134.5</v>
      </c>
      <c r="AN467">
        <v>139.1</v>
      </c>
      <c r="AO467">
        <v>495</v>
      </c>
      <c r="AP467">
        <v>137.91999999999999</v>
      </c>
      <c r="AQ467">
        <v>48649.3</v>
      </c>
      <c r="AR467">
        <v>2242.8000000000002</v>
      </c>
      <c r="AS467">
        <v>134.5</v>
      </c>
      <c r="AT467">
        <v>176.72</v>
      </c>
      <c r="AU467">
        <v>818.44</v>
      </c>
      <c r="AV467">
        <v>15390.55</v>
      </c>
      <c r="AW467">
        <v>439.43</v>
      </c>
      <c r="AX467">
        <v>6649.3</v>
      </c>
      <c r="AY467">
        <v>321.54000000000002</v>
      </c>
      <c r="AZ467">
        <v>132.31</v>
      </c>
      <c r="BA467">
        <v>587.29999999999995</v>
      </c>
      <c r="BB467">
        <v>471.37</v>
      </c>
      <c r="BC467">
        <v>6579.3</v>
      </c>
      <c r="BD467">
        <v>295.05</v>
      </c>
      <c r="BE467">
        <v>158.58000000000001</v>
      </c>
      <c r="BF467">
        <v>135.62</v>
      </c>
      <c r="BG467">
        <v>133.4</v>
      </c>
      <c r="BH467">
        <v>1023.05</v>
      </c>
      <c r="BI467">
        <v>134.5</v>
      </c>
      <c r="BJ467">
        <v>1357.44</v>
      </c>
      <c r="BK467">
        <v>175.97</v>
      </c>
      <c r="BL467">
        <v>6590</v>
      </c>
      <c r="BM467">
        <v>4951.8</v>
      </c>
      <c r="BN467">
        <v>1041.5999999999999</v>
      </c>
      <c r="BO467">
        <v>524.13</v>
      </c>
      <c r="BP467">
        <v>1365.88</v>
      </c>
      <c r="BQ467">
        <v>162.74</v>
      </c>
      <c r="BR467">
        <v>76.56</v>
      </c>
      <c r="BS467">
        <v>3390559</v>
      </c>
      <c r="BT467">
        <v>35020.300000000003</v>
      </c>
      <c r="BU467" s="115" t="str">
        <f>WSP[[#This Row],[Tier]]&amp;" - "&amp;DOLLAR(WSP[[#This Row],[United States]],2)&amp;" USD"</f>
        <v>465 - $162.74 USD</v>
      </c>
    </row>
    <row r="468" spans="1:73" x14ac:dyDescent="0.25">
      <c r="A468">
        <v>466</v>
      </c>
      <c r="B468">
        <v>163.09</v>
      </c>
      <c r="C468">
        <v>12395.6</v>
      </c>
      <c r="D468">
        <v>989.8</v>
      </c>
      <c r="E468">
        <v>216.01</v>
      </c>
      <c r="F468">
        <v>135.91</v>
      </c>
      <c r="G468">
        <v>14399</v>
      </c>
      <c r="H468">
        <v>134.79</v>
      </c>
      <c r="I468">
        <v>292.58</v>
      </c>
      <c r="J468">
        <v>203.88</v>
      </c>
      <c r="K468">
        <v>163.09</v>
      </c>
      <c r="L468">
        <v>88480</v>
      </c>
      <c r="M468">
        <v>641.16</v>
      </c>
      <c r="N468">
        <v>233030</v>
      </c>
      <c r="O468">
        <v>81550</v>
      </c>
      <c r="P468">
        <v>782.88</v>
      </c>
      <c r="Q468">
        <v>138.21</v>
      </c>
      <c r="R468">
        <v>2695.29</v>
      </c>
      <c r="S468">
        <v>733.6</v>
      </c>
      <c r="T468">
        <v>1042.6500000000001</v>
      </c>
      <c r="U468">
        <v>135.91</v>
      </c>
      <c r="V468">
        <v>131.53</v>
      </c>
      <c r="W468">
        <v>135.91</v>
      </c>
      <c r="X468">
        <v>137.05000000000001</v>
      </c>
      <c r="Y468">
        <v>132.6</v>
      </c>
      <c r="Z468">
        <v>1874.6</v>
      </c>
      <c r="AA468">
        <v>25679.53</v>
      </c>
      <c r="AB468">
        <v>21202</v>
      </c>
      <c r="AC468">
        <v>4312</v>
      </c>
      <c r="AD468">
        <v>1610000</v>
      </c>
      <c r="AE468">
        <v>132.6</v>
      </c>
      <c r="AF468">
        <v>794.5</v>
      </c>
      <c r="AG468">
        <v>133.68</v>
      </c>
      <c r="AH468">
        <v>14941</v>
      </c>
      <c r="AI468">
        <v>24394.3</v>
      </c>
      <c r="AJ468">
        <v>146936</v>
      </c>
      <c r="AK468">
        <v>134.79</v>
      </c>
      <c r="AL468">
        <v>176.3</v>
      </c>
      <c r="AM468">
        <v>134.79</v>
      </c>
      <c r="AN468">
        <v>139.4</v>
      </c>
      <c r="AO468">
        <v>496</v>
      </c>
      <c r="AP468">
        <v>138.21</v>
      </c>
      <c r="AQ468">
        <v>48754.3</v>
      </c>
      <c r="AR468">
        <v>2247.6999999999998</v>
      </c>
      <c r="AS468">
        <v>134.79</v>
      </c>
      <c r="AT468">
        <v>177.07</v>
      </c>
      <c r="AU468">
        <v>819.84</v>
      </c>
      <c r="AV468">
        <v>15423.8</v>
      </c>
      <c r="AW468">
        <v>440.37</v>
      </c>
      <c r="AX468">
        <v>6663.3</v>
      </c>
      <c r="AY468">
        <v>322.11</v>
      </c>
      <c r="AZ468">
        <v>132.6</v>
      </c>
      <c r="BA468">
        <v>588.55999999999995</v>
      </c>
      <c r="BB468">
        <v>472.39</v>
      </c>
      <c r="BC468">
        <v>6593.3</v>
      </c>
      <c r="BD468">
        <v>295.39999999999998</v>
      </c>
      <c r="BE468">
        <v>158.91</v>
      </c>
      <c r="BF468">
        <v>135.91</v>
      </c>
      <c r="BG468">
        <v>133.68</v>
      </c>
      <c r="BH468">
        <v>1024.8</v>
      </c>
      <c r="BI468">
        <v>134.79</v>
      </c>
      <c r="BJ468">
        <v>1360.24</v>
      </c>
      <c r="BK468">
        <v>176.3</v>
      </c>
      <c r="BL468">
        <v>6605</v>
      </c>
      <c r="BM468">
        <v>4962.3</v>
      </c>
      <c r="BN468">
        <v>1043.8399999999999</v>
      </c>
      <c r="BO468">
        <v>525.35</v>
      </c>
      <c r="BP468">
        <v>1368.85</v>
      </c>
      <c r="BQ468">
        <v>163.09</v>
      </c>
      <c r="BR468">
        <v>76.7</v>
      </c>
      <c r="BS468">
        <v>3397850</v>
      </c>
      <c r="BT468">
        <v>35095.620000000003</v>
      </c>
      <c r="BU468" s="115" t="str">
        <f>WSP[[#This Row],[Tier]]&amp;" - "&amp;DOLLAR(WSP[[#This Row],[United States]],2)&amp;" USD"</f>
        <v>466 - $163.09 USD</v>
      </c>
    </row>
    <row r="469" spans="1:73" x14ac:dyDescent="0.25">
      <c r="A469">
        <v>467</v>
      </c>
      <c r="B469">
        <v>163.44</v>
      </c>
      <c r="C469">
        <v>12422.2</v>
      </c>
      <c r="D469">
        <v>991.55</v>
      </c>
      <c r="E469">
        <v>216.49</v>
      </c>
      <c r="F469">
        <v>136.19999999999999</v>
      </c>
      <c r="G469">
        <v>14430.5</v>
      </c>
      <c r="H469">
        <v>135.08000000000001</v>
      </c>
      <c r="I469">
        <v>293.20999999999998</v>
      </c>
      <c r="J469">
        <v>204.31</v>
      </c>
      <c r="K469">
        <v>163.44</v>
      </c>
      <c r="L469">
        <v>88655</v>
      </c>
      <c r="M469">
        <v>642.54</v>
      </c>
      <c r="N469">
        <v>233380</v>
      </c>
      <c r="O469">
        <v>81725</v>
      </c>
      <c r="P469">
        <v>784.56</v>
      </c>
      <c r="Q469">
        <v>138.51</v>
      </c>
      <c r="R469">
        <v>2701.07</v>
      </c>
      <c r="S469">
        <v>735</v>
      </c>
      <c r="T469">
        <v>1044.93</v>
      </c>
      <c r="U469">
        <v>136.19999999999999</v>
      </c>
      <c r="V469">
        <v>131.81</v>
      </c>
      <c r="W469">
        <v>136.19999999999999</v>
      </c>
      <c r="X469">
        <v>137.35</v>
      </c>
      <c r="Y469">
        <v>132.88</v>
      </c>
      <c r="Z469">
        <v>1879.15</v>
      </c>
      <c r="AA469">
        <v>25734.65</v>
      </c>
      <c r="AB469">
        <v>21248</v>
      </c>
      <c r="AC469">
        <v>4319</v>
      </c>
      <c r="AD469">
        <v>1613500</v>
      </c>
      <c r="AE469">
        <v>132.88</v>
      </c>
      <c r="AF469">
        <v>796.25</v>
      </c>
      <c r="AG469">
        <v>133.97</v>
      </c>
      <c r="AH469">
        <v>14955</v>
      </c>
      <c r="AI469">
        <v>24446.799999999999</v>
      </c>
      <c r="AJ469">
        <v>147255</v>
      </c>
      <c r="AK469">
        <v>135.08000000000001</v>
      </c>
      <c r="AL469">
        <v>176.62</v>
      </c>
      <c r="AM469">
        <v>135.08000000000001</v>
      </c>
      <c r="AN469">
        <v>139.69</v>
      </c>
      <c r="AO469">
        <v>497</v>
      </c>
      <c r="AP469">
        <v>138.51</v>
      </c>
      <c r="AQ469">
        <v>48859.3</v>
      </c>
      <c r="AR469">
        <v>2252.6</v>
      </c>
      <c r="AS469">
        <v>135.08000000000001</v>
      </c>
      <c r="AT469">
        <v>177.42</v>
      </c>
      <c r="AU469">
        <v>821.24</v>
      </c>
      <c r="AV469">
        <v>15457.05</v>
      </c>
      <c r="AW469">
        <v>441.32</v>
      </c>
      <c r="AX469">
        <v>6677.3</v>
      </c>
      <c r="AY469">
        <v>322.68</v>
      </c>
      <c r="AZ469">
        <v>132.88</v>
      </c>
      <c r="BA469">
        <v>589.82000000000005</v>
      </c>
      <c r="BB469">
        <v>473.4</v>
      </c>
      <c r="BC469">
        <v>6607.3</v>
      </c>
      <c r="BD469">
        <v>295.75</v>
      </c>
      <c r="BE469">
        <v>159.22999999999999</v>
      </c>
      <c r="BF469">
        <v>136.19999999999999</v>
      </c>
      <c r="BG469">
        <v>133.97</v>
      </c>
      <c r="BH469">
        <v>1026.55</v>
      </c>
      <c r="BI469">
        <v>135.08000000000001</v>
      </c>
      <c r="BJ469">
        <v>1363.04</v>
      </c>
      <c r="BK469">
        <v>176.62</v>
      </c>
      <c r="BL469">
        <v>6621</v>
      </c>
      <c r="BM469">
        <v>4972.8</v>
      </c>
      <c r="BN469">
        <v>1046.08</v>
      </c>
      <c r="BO469">
        <v>526.58000000000004</v>
      </c>
      <c r="BP469">
        <v>1371.83</v>
      </c>
      <c r="BQ469">
        <v>163.44</v>
      </c>
      <c r="BR469">
        <v>76.849999999999994</v>
      </c>
      <c r="BS469">
        <v>3405142</v>
      </c>
      <c r="BT469">
        <v>35170.94</v>
      </c>
      <c r="BU469" s="115" t="str">
        <f>WSP[[#This Row],[Tier]]&amp;" - "&amp;DOLLAR(WSP[[#This Row],[United States]],2)&amp;" USD"</f>
        <v>467 - $163.44 USD</v>
      </c>
    </row>
    <row r="470" spans="1:73" x14ac:dyDescent="0.25">
      <c r="A470">
        <v>468</v>
      </c>
      <c r="B470">
        <v>163.79</v>
      </c>
      <c r="C470">
        <v>12448.8</v>
      </c>
      <c r="D470">
        <v>993.3</v>
      </c>
      <c r="E470">
        <v>216.97</v>
      </c>
      <c r="F470">
        <v>136.49</v>
      </c>
      <c r="G470">
        <v>14462</v>
      </c>
      <c r="H470">
        <v>135.37</v>
      </c>
      <c r="I470">
        <v>293.83999999999997</v>
      </c>
      <c r="J470">
        <v>204.75</v>
      </c>
      <c r="K470">
        <v>163.79</v>
      </c>
      <c r="L470">
        <v>88830</v>
      </c>
      <c r="M470">
        <v>643.91999999999996</v>
      </c>
      <c r="N470">
        <v>233730</v>
      </c>
      <c r="O470">
        <v>81900</v>
      </c>
      <c r="P470">
        <v>786.24</v>
      </c>
      <c r="Q470">
        <v>138.81</v>
      </c>
      <c r="R470">
        <v>2706.86</v>
      </c>
      <c r="S470">
        <v>736.4</v>
      </c>
      <c r="T470">
        <v>1047.2</v>
      </c>
      <c r="U470">
        <v>136.49</v>
      </c>
      <c r="V470">
        <v>132.09</v>
      </c>
      <c r="W470">
        <v>136.49</v>
      </c>
      <c r="X470">
        <v>137.63999999999999</v>
      </c>
      <c r="Y470">
        <v>133.16999999999999</v>
      </c>
      <c r="Z470">
        <v>1883.7</v>
      </c>
      <c r="AA470">
        <v>25789.759999999998</v>
      </c>
      <c r="AB470">
        <v>21293</v>
      </c>
      <c r="AC470">
        <v>4326</v>
      </c>
      <c r="AD470">
        <v>1617000</v>
      </c>
      <c r="AE470">
        <v>133.16999999999999</v>
      </c>
      <c r="AF470">
        <v>798</v>
      </c>
      <c r="AG470">
        <v>134.26</v>
      </c>
      <c r="AH470">
        <v>14970</v>
      </c>
      <c r="AI470">
        <v>24499.3</v>
      </c>
      <c r="AJ470">
        <v>147573</v>
      </c>
      <c r="AK470">
        <v>135.37</v>
      </c>
      <c r="AL470">
        <v>176.94</v>
      </c>
      <c r="AM470">
        <v>135.37</v>
      </c>
      <c r="AN470">
        <v>139.99</v>
      </c>
      <c r="AO470">
        <v>498</v>
      </c>
      <c r="AP470">
        <v>138.81</v>
      </c>
      <c r="AQ470">
        <v>48964.3</v>
      </c>
      <c r="AR470">
        <v>2257.5</v>
      </c>
      <c r="AS470">
        <v>135.37</v>
      </c>
      <c r="AT470">
        <v>177.77</v>
      </c>
      <c r="AU470">
        <v>822.64</v>
      </c>
      <c r="AV470">
        <v>15490.3</v>
      </c>
      <c r="AW470">
        <v>442.26</v>
      </c>
      <c r="AX470">
        <v>6691.3</v>
      </c>
      <c r="AY470">
        <v>323.25</v>
      </c>
      <c r="AZ470">
        <v>133.16999999999999</v>
      </c>
      <c r="BA470">
        <v>591.08000000000004</v>
      </c>
      <c r="BB470">
        <v>474.42</v>
      </c>
      <c r="BC470">
        <v>6621.3</v>
      </c>
      <c r="BD470">
        <v>296.10000000000002</v>
      </c>
      <c r="BE470">
        <v>159.56</v>
      </c>
      <c r="BF470">
        <v>136.49</v>
      </c>
      <c r="BG470">
        <v>134.26</v>
      </c>
      <c r="BH470">
        <v>1028.3</v>
      </c>
      <c r="BI470">
        <v>135.37</v>
      </c>
      <c r="BJ470">
        <v>1365.84</v>
      </c>
      <c r="BK470">
        <v>176.94</v>
      </c>
      <c r="BL470">
        <v>6636</v>
      </c>
      <c r="BM470">
        <v>4983.3</v>
      </c>
      <c r="BN470">
        <v>1048.32</v>
      </c>
      <c r="BO470">
        <v>527.79999999999995</v>
      </c>
      <c r="BP470">
        <v>1374.8</v>
      </c>
      <c r="BQ470">
        <v>163.79</v>
      </c>
      <c r="BR470">
        <v>76.989999999999995</v>
      </c>
      <c r="BS470">
        <v>3412434</v>
      </c>
      <c r="BT470">
        <v>35246.26</v>
      </c>
      <c r="BU470" s="115" t="str">
        <f>WSP[[#This Row],[Tier]]&amp;" - "&amp;DOLLAR(WSP[[#This Row],[United States]],2)&amp;" USD"</f>
        <v>468 - $163.79 USD</v>
      </c>
    </row>
    <row r="471" spans="1:73" x14ac:dyDescent="0.25">
      <c r="A471">
        <v>469</v>
      </c>
      <c r="B471">
        <v>164.14</v>
      </c>
      <c r="C471">
        <v>12475.4</v>
      </c>
      <c r="D471">
        <v>995.05</v>
      </c>
      <c r="E471">
        <v>217.45</v>
      </c>
      <c r="F471">
        <v>136.79</v>
      </c>
      <c r="G471">
        <v>14493.5</v>
      </c>
      <c r="H471">
        <v>135.66</v>
      </c>
      <c r="I471">
        <v>294.47000000000003</v>
      </c>
      <c r="J471">
        <v>205.19</v>
      </c>
      <c r="K471">
        <v>164.14</v>
      </c>
      <c r="L471">
        <v>89005</v>
      </c>
      <c r="M471">
        <v>645.29</v>
      </c>
      <c r="N471">
        <v>234080</v>
      </c>
      <c r="O471">
        <v>82075</v>
      </c>
      <c r="P471">
        <v>787.92</v>
      </c>
      <c r="Q471">
        <v>139.1</v>
      </c>
      <c r="R471">
        <v>2712.64</v>
      </c>
      <c r="S471">
        <v>737.8</v>
      </c>
      <c r="T471">
        <v>1049.48</v>
      </c>
      <c r="U471">
        <v>136.79</v>
      </c>
      <c r="V471">
        <v>132.37</v>
      </c>
      <c r="W471">
        <v>136.79</v>
      </c>
      <c r="X471">
        <v>137.94</v>
      </c>
      <c r="Y471">
        <v>133.44999999999999</v>
      </c>
      <c r="Z471">
        <v>1888.25</v>
      </c>
      <c r="AA471">
        <v>25844.880000000001</v>
      </c>
      <c r="AB471">
        <v>21339</v>
      </c>
      <c r="AC471">
        <v>4333</v>
      </c>
      <c r="AD471">
        <v>1620500</v>
      </c>
      <c r="AE471">
        <v>133.44999999999999</v>
      </c>
      <c r="AF471">
        <v>799.75</v>
      </c>
      <c r="AG471">
        <v>134.54</v>
      </c>
      <c r="AH471">
        <v>14984</v>
      </c>
      <c r="AI471">
        <v>24551.8</v>
      </c>
      <c r="AJ471">
        <v>147891</v>
      </c>
      <c r="AK471">
        <v>135.66</v>
      </c>
      <c r="AL471">
        <v>177.27</v>
      </c>
      <c r="AM471">
        <v>135.66</v>
      </c>
      <c r="AN471">
        <v>140.29</v>
      </c>
      <c r="AO471">
        <v>499</v>
      </c>
      <c r="AP471">
        <v>139.1</v>
      </c>
      <c r="AQ471">
        <v>49069.3</v>
      </c>
      <c r="AR471">
        <v>2262.4</v>
      </c>
      <c r="AS471">
        <v>135.66</v>
      </c>
      <c r="AT471">
        <v>178.12</v>
      </c>
      <c r="AU471">
        <v>824.04</v>
      </c>
      <c r="AV471">
        <v>15523.55</v>
      </c>
      <c r="AW471">
        <v>443.21</v>
      </c>
      <c r="AX471">
        <v>6705.3</v>
      </c>
      <c r="AY471">
        <v>323.82</v>
      </c>
      <c r="AZ471">
        <v>133.44999999999999</v>
      </c>
      <c r="BA471">
        <v>592.34</v>
      </c>
      <c r="BB471">
        <v>475.44</v>
      </c>
      <c r="BC471">
        <v>6635.3</v>
      </c>
      <c r="BD471">
        <v>296.45</v>
      </c>
      <c r="BE471">
        <v>159.88999999999999</v>
      </c>
      <c r="BF471">
        <v>136.79</v>
      </c>
      <c r="BG471">
        <v>134.54</v>
      </c>
      <c r="BH471">
        <v>1030.05</v>
      </c>
      <c r="BI471">
        <v>135.66</v>
      </c>
      <c r="BJ471">
        <v>1368.64</v>
      </c>
      <c r="BK471">
        <v>177.27</v>
      </c>
      <c r="BL471">
        <v>6651</v>
      </c>
      <c r="BM471">
        <v>4993.8</v>
      </c>
      <c r="BN471">
        <v>1050.56</v>
      </c>
      <c r="BO471">
        <v>529.03</v>
      </c>
      <c r="BP471">
        <v>1377.78</v>
      </c>
      <c r="BQ471">
        <v>164.14</v>
      </c>
      <c r="BR471">
        <v>77.14</v>
      </c>
      <c r="BS471">
        <v>3419726</v>
      </c>
      <c r="BT471">
        <v>35321.58</v>
      </c>
      <c r="BU471" s="115" t="str">
        <f>WSP[[#This Row],[Tier]]&amp;" - "&amp;DOLLAR(WSP[[#This Row],[United States]],2)&amp;" USD"</f>
        <v>469 - $164.14 USD</v>
      </c>
    </row>
    <row r="472" spans="1:73" x14ac:dyDescent="0.25">
      <c r="A472">
        <v>470</v>
      </c>
      <c r="B472">
        <v>164.49</v>
      </c>
      <c r="C472">
        <v>12502</v>
      </c>
      <c r="D472">
        <v>996.8</v>
      </c>
      <c r="E472">
        <v>217.92</v>
      </c>
      <c r="F472">
        <v>137.08000000000001</v>
      </c>
      <c r="G472">
        <v>14525</v>
      </c>
      <c r="H472">
        <v>135.94</v>
      </c>
      <c r="I472">
        <v>295.10000000000002</v>
      </c>
      <c r="J472">
        <v>205.63</v>
      </c>
      <c r="K472">
        <v>164.49</v>
      </c>
      <c r="L472">
        <v>89180</v>
      </c>
      <c r="M472">
        <v>646.66999999999996</v>
      </c>
      <c r="N472">
        <v>234430</v>
      </c>
      <c r="O472">
        <v>82250</v>
      </c>
      <c r="P472">
        <v>789.6</v>
      </c>
      <c r="Q472">
        <v>139.4</v>
      </c>
      <c r="R472">
        <v>2718.43</v>
      </c>
      <c r="S472">
        <v>739.2</v>
      </c>
      <c r="T472">
        <v>1051.75</v>
      </c>
      <c r="U472">
        <v>137.08000000000001</v>
      </c>
      <c r="V472">
        <v>132.66</v>
      </c>
      <c r="W472">
        <v>137.08000000000001</v>
      </c>
      <c r="X472">
        <v>138.22999999999999</v>
      </c>
      <c r="Y472">
        <v>133.72999999999999</v>
      </c>
      <c r="Z472">
        <v>1892.8</v>
      </c>
      <c r="AA472">
        <v>25900</v>
      </c>
      <c r="AB472">
        <v>21384</v>
      </c>
      <c r="AC472">
        <v>4340</v>
      </c>
      <c r="AD472">
        <v>1624000</v>
      </c>
      <c r="AE472">
        <v>133.72999999999999</v>
      </c>
      <c r="AF472">
        <v>801.5</v>
      </c>
      <c r="AG472">
        <v>134.83000000000001</v>
      </c>
      <c r="AH472">
        <v>14998</v>
      </c>
      <c r="AI472">
        <v>24604.3</v>
      </c>
      <c r="AJ472">
        <v>148209</v>
      </c>
      <c r="AK472">
        <v>135.94</v>
      </c>
      <c r="AL472">
        <v>177.59</v>
      </c>
      <c r="AM472">
        <v>135.94</v>
      </c>
      <c r="AN472">
        <v>140.59</v>
      </c>
      <c r="AO472">
        <v>501</v>
      </c>
      <c r="AP472">
        <v>139.4</v>
      </c>
      <c r="AQ472">
        <v>49174.3</v>
      </c>
      <c r="AR472">
        <v>2267.3000000000002</v>
      </c>
      <c r="AS472">
        <v>135.94</v>
      </c>
      <c r="AT472">
        <v>178.47</v>
      </c>
      <c r="AU472">
        <v>825.44</v>
      </c>
      <c r="AV472">
        <v>15556.8</v>
      </c>
      <c r="AW472">
        <v>444.15</v>
      </c>
      <c r="AX472">
        <v>6719.3</v>
      </c>
      <c r="AY472">
        <v>324.38</v>
      </c>
      <c r="AZ472">
        <v>133.72999999999999</v>
      </c>
      <c r="BA472">
        <v>593.6</v>
      </c>
      <c r="BB472">
        <v>476.45</v>
      </c>
      <c r="BC472">
        <v>6649.3</v>
      </c>
      <c r="BD472">
        <v>296.8</v>
      </c>
      <c r="BE472">
        <v>160.21</v>
      </c>
      <c r="BF472">
        <v>137.08000000000001</v>
      </c>
      <c r="BG472">
        <v>134.83000000000001</v>
      </c>
      <c r="BH472">
        <v>1031.8</v>
      </c>
      <c r="BI472">
        <v>135.94</v>
      </c>
      <c r="BJ472">
        <v>1371.44</v>
      </c>
      <c r="BK472">
        <v>177.59</v>
      </c>
      <c r="BL472">
        <v>6667</v>
      </c>
      <c r="BM472">
        <v>5004.3</v>
      </c>
      <c r="BN472">
        <v>1052.8</v>
      </c>
      <c r="BO472">
        <v>530.25</v>
      </c>
      <c r="BP472">
        <v>1380.75</v>
      </c>
      <c r="BQ472">
        <v>164.49</v>
      </c>
      <c r="BR472">
        <v>77.290000000000006</v>
      </c>
      <c r="BS472">
        <v>3427018</v>
      </c>
      <c r="BT472">
        <v>35396.9</v>
      </c>
      <c r="BU472" s="115" t="str">
        <f>WSP[[#This Row],[Tier]]&amp;" - "&amp;DOLLAR(WSP[[#This Row],[United States]],2)&amp;" USD"</f>
        <v>470 - $164.49 USD</v>
      </c>
    </row>
    <row r="473" spans="1:73" x14ac:dyDescent="0.25">
      <c r="A473">
        <v>471</v>
      </c>
      <c r="B473">
        <v>164.84</v>
      </c>
      <c r="C473">
        <v>12528.6</v>
      </c>
      <c r="D473">
        <v>998.55</v>
      </c>
      <c r="E473">
        <v>218.4</v>
      </c>
      <c r="F473">
        <v>137.37</v>
      </c>
      <c r="G473">
        <v>14556.5</v>
      </c>
      <c r="H473">
        <v>136.22999999999999</v>
      </c>
      <c r="I473">
        <v>295.73</v>
      </c>
      <c r="J473">
        <v>206.06</v>
      </c>
      <c r="K473">
        <v>164.84</v>
      </c>
      <c r="L473">
        <v>89355</v>
      </c>
      <c r="M473">
        <v>648.04999999999995</v>
      </c>
      <c r="N473">
        <v>234780</v>
      </c>
      <c r="O473">
        <v>82425</v>
      </c>
      <c r="P473">
        <v>791.28</v>
      </c>
      <c r="Q473">
        <v>139.69999999999999</v>
      </c>
      <c r="R473">
        <v>2724.21</v>
      </c>
      <c r="S473">
        <v>740.6</v>
      </c>
      <c r="T473">
        <v>1054.03</v>
      </c>
      <c r="U473">
        <v>137.37</v>
      </c>
      <c r="V473">
        <v>132.94</v>
      </c>
      <c r="W473">
        <v>137.37</v>
      </c>
      <c r="X473">
        <v>138.52000000000001</v>
      </c>
      <c r="Y473">
        <v>134.02000000000001</v>
      </c>
      <c r="Z473">
        <v>1897.35</v>
      </c>
      <c r="AA473">
        <v>25955.119999999999</v>
      </c>
      <c r="AB473">
        <v>21430</v>
      </c>
      <c r="AC473">
        <v>4347</v>
      </c>
      <c r="AD473">
        <v>1627500</v>
      </c>
      <c r="AE473">
        <v>134.02000000000001</v>
      </c>
      <c r="AF473">
        <v>803.25</v>
      </c>
      <c r="AG473">
        <v>135.12</v>
      </c>
      <c r="AH473">
        <v>15012</v>
      </c>
      <c r="AI473">
        <v>24656.799999999999</v>
      </c>
      <c r="AJ473">
        <v>148527</v>
      </c>
      <c r="AK473">
        <v>136.22999999999999</v>
      </c>
      <c r="AL473">
        <v>177.92</v>
      </c>
      <c r="AM473">
        <v>136.22999999999999</v>
      </c>
      <c r="AN473">
        <v>140.88999999999999</v>
      </c>
      <c r="AO473">
        <v>502</v>
      </c>
      <c r="AP473">
        <v>139.69999999999999</v>
      </c>
      <c r="AQ473">
        <v>49279.3</v>
      </c>
      <c r="AR473">
        <v>2272.1999999999998</v>
      </c>
      <c r="AS473">
        <v>136.22999999999999</v>
      </c>
      <c r="AT473">
        <v>178.82</v>
      </c>
      <c r="AU473">
        <v>826.84</v>
      </c>
      <c r="AV473">
        <v>15590.05</v>
      </c>
      <c r="AW473">
        <v>445.1</v>
      </c>
      <c r="AX473">
        <v>6733.3</v>
      </c>
      <c r="AY473">
        <v>324.95</v>
      </c>
      <c r="AZ473">
        <v>134.02000000000001</v>
      </c>
      <c r="BA473">
        <v>594.86</v>
      </c>
      <c r="BB473">
        <v>477.47</v>
      </c>
      <c r="BC473">
        <v>6663.3</v>
      </c>
      <c r="BD473">
        <v>297.14999999999998</v>
      </c>
      <c r="BE473">
        <v>160.54</v>
      </c>
      <c r="BF473">
        <v>137.37</v>
      </c>
      <c r="BG473">
        <v>135.12</v>
      </c>
      <c r="BH473">
        <v>1033.55</v>
      </c>
      <c r="BI473">
        <v>136.22999999999999</v>
      </c>
      <c r="BJ473">
        <v>1374.24</v>
      </c>
      <c r="BK473">
        <v>177.92</v>
      </c>
      <c r="BL473">
        <v>6682</v>
      </c>
      <c r="BM473">
        <v>5014.8</v>
      </c>
      <c r="BN473">
        <v>1055.04</v>
      </c>
      <c r="BO473">
        <v>531.48</v>
      </c>
      <c r="BP473">
        <v>1383.73</v>
      </c>
      <c r="BQ473">
        <v>164.84</v>
      </c>
      <c r="BR473">
        <v>77.430000000000007</v>
      </c>
      <c r="BS473">
        <v>3434310</v>
      </c>
      <c r="BT473">
        <v>35472.22</v>
      </c>
      <c r="BU473" s="115" t="str">
        <f>WSP[[#This Row],[Tier]]&amp;" - "&amp;DOLLAR(WSP[[#This Row],[United States]],2)&amp;" USD"</f>
        <v>471 - $164.84 USD</v>
      </c>
    </row>
    <row r="474" spans="1:73" x14ac:dyDescent="0.25">
      <c r="A474">
        <v>472</v>
      </c>
      <c r="B474">
        <v>165.19</v>
      </c>
      <c r="C474">
        <v>12555.2</v>
      </c>
      <c r="D474">
        <v>1000.3</v>
      </c>
      <c r="E474">
        <v>218.88</v>
      </c>
      <c r="F474">
        <v>137.66</v>
      </c>
      <c r="G474">
        <v>14588</v>
      </c>
      <c r="H474">
        <v>136.52000000000001</v>
      </c>
      <c r="I474">
        <v>296.36</v>
      </c>
      <c r="J474">
        <v>206.5</v>
      </c>
      <c r="K474">
        <v>165.19</v>
      </c>
      <c r="L474">
        <v>89530</v>
      </c>
      <c r="M474">
        <v>649.41999999999996</v>
      </c>
      <c r="N474">
        <v>235130</v>
      </c>
      <c r="O474">
        <v>82600</v>
      </c>
      <c r="P474">
        <v>792.96</v>
      </c>
      <c r="Q474">
        <v>139.99</v>
      </c>
      <c r="R474">
        <v>2730</v>
      </c>
      <c r="S474">
        <v>742</v>
      </c>
      <c r="T474">
        <v>1056.3</v>
      </c>
      <c r="U474">
        <v>137.66</v>
      </c>
      <c r="V474">
        <v>133.22</v>
      </c>
      <c r="W474">
        <v>137.66</v>
      </c>
      <c r="X474">
        <v>138.82</v>
      </c>
      <c r="Y474">
        <v>134.30000000000001</v>
      </c>
      <c r="Z474">
        <v>1901.9</v>
      </c>
      <c r="AA474">
        <v>26010.240000000002</v>
      </c>
      <c r="AB474">
        <v>21475</v>
      </c>
      <c r="AC474">
        <v>4354</v>
      </c>
      <c r="AD474">
        <v>1631000</v>
      </c>
      <c r="AE474">
        <v>134.30000000000001</v>
      </c>
      <c r="AF474">
        <v>805</v>
      </c>
      <c r="AG474">
        <v>135.4</v>
      </c>
      <c r="AH474">
        <v>15027</v>
      </c>
      <c r="AI474">
        <v>24709.3</v>
      </c>
      <c r="AJ474">
        <v>148845</v>
      </c>
      <c r="AK474">
        <v>136.52000000000001</v>
      </c>
      <c r="AL474">
        <v>178.24</v>
      </c>
      <c r="AM474">
        <v>136.52000000000001</v>
      </c>
      <c r="AN474">
        <v>141.19</v>
      </c>
      <c r="AO474">
        <v>503</v>
      </c>
      <c r="AP474">
        <v>139.99</v>
      </c>
      <c r="AQ474">
        <v>49384.3</v>
      </c>
      <c r="AR474">
        <v>2277.1</v>
      </c>
      <c r="AS474">
        <v>136.52000000000001</v>
      </c>
      <c r="AT474">
        <v>179.17</v>
      </c>
      <c r="AU474">
        <v>828.24</v>
      </c>
      <c r="AV474">
        <v>15623.3</v>
      </c>
      <c r="AW474">
        <v>446.04</v>
      </c>
      <c r="AX474">
        <v>6747.3</v>
      </c>
      <c r="AY474">
        <v>325.52</v>
      </c>
      <c r="AZ474">
        <v>134.30000000000001</v>
      </c>
      <c r="BA474">
        <v>596.12</v>
      </c>
      <c r="BB474">
        <v>478.48</v>
      </c>
      <c r="BC474">
        <v>6677.3</v>
      </c>
      <c r="BD474">
        <v>297.5</v>
      </c>
      <c r="BE474">
        <v>160.87</v>
      </c>
      <c r="BF474">
        <v>137.66</v>
      </c>
      <c r="BG474">
        <v>135.4</v>
      </c>
      <c r="BH474">
        <v>1035.3</v>
      </c>
      <c r="BI474">
        <v>136.52000000000001</v>
      </c>
      <c r="BJ474">
        <v>1377.04</v>
      </c>
      <c r="BK474">
        <v>178.24</v>
      </c>
      <c r="BL474">
        <v>6697</v>
      </c>
      <c r="BM474">
        <v>5025.3</v>
      </c>
      <c r="BN474">
        <v>1057.28</v>
      </c>
      <c r="BO474">
        <v>532.70000000000005</v>
      </c>
      <c r="BP474">
        <v>1386.7</v>
      </c>
      <c r="BQ474">
        <v>165.19</v>
      </c>
      <c r="BR474">
        <v>77.58</v>
      </c>
      <c r="BS474">
        <v>3441602</v>
      </c>
      <c r="BT474">
        <v>35547.54</v>
      </c>
      <c r="BU474" s="115" t="str">
        <f>WSP[[#This Row],[Tier]]&amp;" - "&amp;DOLLAR(WSP[[#This Row],[United States]],2)&amp;" USD"</f>
        <v>472 - $165.19 USD</v>
      </c>
    </row>
    <row r="475" spans="1:73" x14ac:dyDescent="0.25">
      <c r="A475">
        <v>473</v>
      </c>
      <c r="B475">
        <v>165.54</v>
      </c>
      <c r="C475">
        <v>12581.8</v>
      </c>
      <c r="D475">
        <v>1002.05</v>
      </c>
      <c r="E475">
        <v>219.35</v>
      </c>
      <c r="F475">
        <v>137.94999999999999</v>
      </c>
      <c r="G475">
        <v>14619.5</v>
      </c>
      <c r="H475">
        <v>136.81</v>
      </c>
      <c r="I475">
        <v>296.99</v>
      </c>
      <c r="J475">
        <v>206.94</v>
      </c>
      <c r="K475">
        <v>165.54</v>
      </c>
      <c r="L475">
        <v>89705</v>
      </c>
      <c r="M475">
        <v>650.79999999999995</v>
      </c>
      <c r="N475">
        <v>235480</v>
      </c>
      <c r="O475">
        <v>82775</v>
      </c>
      <c r="P475">
        <v>794.64</v>
      </c>
      <c r="Q475">
        <v>140.29</v>
      </c>
      <c r="R475">
        <v>2735.79</v>
      </c>
      <c r="S475">
        <v>743.4</v>
      </c>
      <c r="T475">
        <v>1058.58</v>
      </c>
      <c r="U475">
        <v>137.94999999999999</v>
      </c>
      <c r="V475">
        <v>133.5</v>
      </c>
      <c r="W475">
        <v>137.94999999999999</v>
      </c>
      <c r="X475">
        <v>139.11000000000001</v>
      </c>
      <c r="Y475">
        <v>134.59</v>
      </c>
      <c r="Z475">
        <v>1906.45</v>
      </c>
      <c r="AA475">
        <v>26065.35</v>
      </c>
      <c r="AB475">
        <v>21521</v>
      </c>
      <c r="AC475">
        <v>4361</v>
      </c>
      <c r="AD475">
        <v>1634500</v>
      </c>
      <c r="AE475">
        <v>134.59</v>
      </c>
      <c r="AF475">
        <v>806.75</v>
      </c>
      <c r="AG475">
        <v>135.69</v>
      </c>
      <c r="AH475">
        <v>15041</v>
      </c>
      <c r="AI475">
        <v>24761.8</v>
      </c>
      <c r="AJ475">
        <v>149164</v>
      </c>
      <c r="AK475">
        <v>136.81</v>
      </c>
      <c r="AL475">
        <v>178.56</v>
      </c>
      <c r="AM475">
        <v>136.81</v>
      </c>
      <c r="AN475">
        <v>141.49</v>
      </c>
      <c r="AO475">
        <v>504</v>
      </c>
      <c r="AP475">
        <v>140.29</v>
      </c>
      <c r="AQ475">
        <v>49489.3</v>
      </c>
      <c r="AR475">
        <v>2282</v>
      </c>
      <c r="AS475">
        <v>136.81</v>
      </c>
      <c r="AT475">
        <v>179.52</v>
      </c>
      <c r="AU475">
        <v>829.64</v>
      </c>
      <c r="AV475">
        <v>15656.55</v>
      </c>
      <c r="AW475">
        <v>446.99</v>
      </c>
      <c r="AX475">
        <v>6761.3</v>
      </c>
      <c r="AY475">
        <v>326.08999999999997</v>
      </c>
      <c r="AZ475">
        <v>134.59</v>
      </c>
      <c r="BA475">
        <v>597.38</v>
      </c>
      <c r="BB475">
        <v>479.5</v>
      </c>
      <c r="BC475">
        <v>6691.3</v>
      </c>
      <c r="BD475">
        <v>297.85000000000002</v>
      </c>
      <c r="BE475">
        <v>161.19999999999999</v>
      </c>
      <c r="BF475">
        <v>137.94999999999999</v>
      </c>
      <c r="BG475">
        <v>135.69</v>
      </c>
      <c r="BH475">
        <v>1037.05</v>
      </c>
      <c r="BI475">
        <v>136.81</v>
      </c>
      <c r="BJ475">
        <v>1379.84</v>
      </c>
      <c r="BK475">
        <v>178.56</v>
      </c>
      <c r="BL475">
        <v>6713</v>
      </c>
      <c r="BM475">
        <v>5035.8</v>
      </c>
      <c r="BN475">
        <v>1059.52</v>
      </c>
      <c r="BO475">
        <v>533.92999999999995</v>
      </c>
      <c r="BP475">
        <v>1389.68</v>
      </c>
      <c r="BQ475">
        <v>165.54</v>
      </c>
      <c r="BR475">
        <v>77.72</v>
      </c>
      <c r="BS475">
        <v>3448894</v>
      </c>
      <c r="BT475">
        <v>35622.86</v>
      </c>
      <c r="BU475" s="115" t="str">
        <f>WSP[[#This Row],[Tier]]&amp;" - "&amp;DOLLAR(WSP[[#This Row],[United States]],2)&amp;" USD"</f>
        <v>473 - $165.54 USD</v>
      </c>
    </row>
    <row r="476" spans="1:73" x14ac:dyDescent="0.25">
      <c r="A476">
        <v>474</v>
      </c>
      <c r="B476">
        <v>165.89</v>
      </c>
      <c r="C476">
        <v>12608.4</v>
      </c>
      <c r="D476">
        <v>1003.8</v>
      </c>
      <c r="E476">
        <v>219.83</v>
      </c>
      <c r="F476">
        <v>138.24</v>
      </c>
      <c r="G476">
        <v>14651</v>
      </c>
      <c r="H476">
        <v>137.1</v>
      </c>
      <c r="I476">
        <v>297.62</v>
      </c>
      <c r="J476">
        <v>207.38</v>
      </c>
      <c r="K476">
        <v>165.89</v>
      </c>
      <c r="L476">
        <v>89880</v>
      </c>
      <c r="M476">
        <v>652.17999999999995</v>
      </c>
      <c r="N476">
        <v>235830</v>
      </c>
      <c r="O476">
        <v>82950</v>
      </c>
      <c r="P476">
        <v>796.32</v>
      </c>
      <c r="Q476">
        <v>140.59</v>
      </c>
      <c r="R476">
        <v>2741.57</v>
      </c>
      <c r="S476">
        <v>744.8</v>
      </c>
      <c r="T476">
        <v>1060.8499999999999</v>
      </c>
      <c r="U476">
        <v>138.24</v>
      </c>
      <c r="V476">
        <v>133.78</v>
      </c>
      <c r="W476">
        <v>138.24</v>
      </c>
      <c r="X476">
        <v>139.41</v>
      </c>
      <c r="Y476">
        <v>134.87</v>
      </c>
      <c r="Z476">
        <v>1911</v>
      </c>
      <c r="AA476">
        <v>26120.47</v>
      </c>
      <c r="AB476">
        <v>21566</v>
      </c>
      <c r="AC476">
        <v>4368</v>
      </c>
      <c r="AD476">
        <v>1638000</v>
      </c>
      <c r="AE476">
        <v>134.87</v>
      </c>
      <c r="AF476">
        <v>808.5</v>
      </c>
      <c r="AG476">
        <v>135.97999999999999</v>
      </c>
      <c r="AH476">
        <v>15055</v>
      </c>
      <c r="AI476">
        <v>24814.3</v>
      </c>
      <c r="AJ476">
        <v>149482</v>
      </c>
      <c r="AK476">
        <v>137.1</v>
      </c>
      <c r="AL476">
        <v>178.89</v>
      </c>
      <c r="AM476">
        <v>137.1</v>
      </c>
      <c r="AN476">
        <v>141.79</v>
      </c>
      <c r="AO476">
        <v>505</v>
      </c>
      <c r="AP476">
        <v>140.59</v>
      </c>
      <c r="AQ476">
        <v>49594.3</v>
      </c>
      <c r="AR476">
        <v>2286.9</v>
      </c>
      <c r="AS476">
        <v>137.1</v>
      </c>
      <c r="AT476">
        <v>179.87</v>
      </c>
      <c r="AU476">
        <v>831.04</v>
      </c>
      <c r="AV476">
        <v>15689.8</v>
      </c>
      <c r="AW476">
        <v>447.93</v>
      </c>
      <c r="AX476">
        <v>6775.3</v>
      </c>
      <c r="AY476">
        <v>326.66000000000003</v>
      </c>
      <c r="AZ476">
        <v>134.87</v>
      </c>
      <c r="BA476">
        <v>598.64</v>
      </c>
      <c r="BB476">
        <v>480.52</v>
      </c>
      <c r="BC476">
        <v>6705.3</v>
      </c>
      <c r="BD476">
        <v>298.2</v>
      </c>
      <c r="BE476">
        <v>161.52000000000001</v>
      </c>
      <c r="BF476">
        <v>138.24</v>
      </c>
      <c r="BG476">
        <v>135.97999999999999</v>
      </c>
      <c r="BH476">
        <v>1038.8</v>
      </c>
      <c r="BI476">
        <v>137.1</v>
      </c>
      <c r="BJ476">
        <v>1382.64</v>
      </c>
      <c r="BK476">
        <v>178.89</v>
      </c>
      <c r="BL476">
        <v>6728</v>
      </c>
      <c r="BM476">
        <v>5046.3</v>
      </c>
      <c r="BN476">
        <v>1061.76</v>
      </c>
      <c r="BO476">
        <v>535.15</v>
      </c>
      <c r="BP476">
        <v>1392.65</v>
      </c>
      <c r="BQ476">
        <v>165.89</v>
      </c>
      <c r="BR476">
        <v>77.87</v>
      </c>
      <c r="BS476">
        <v>3456186</v>
      </c>
      <c r="BT476">
        <v>35698.18</v>
      </c>
      <c r="BU476" s="115" t="str">
        <f>WSP[[#This Row],[Tier]]&amp;" - "&amp;DOLLAR(WSP[[#This Row],[United States]],2)&amp;" USD"</f>
        <v>474 - $165.89 USD</v>
      </c>
    </row>
    <row r="477" spans="1:73" x14ac:dyDescent="0.25">
      <c r="A477">
        <v>475</v>
      </c>
      <c r="B477">
        <v>166.24</v>
      </c>
      <c r="C477">
        <v>12635</v>
      </c>
      <c r="D477">
        <v>1005.55</v>
      </c>
      <c r="E477">
        <v>220.31</v>
      </c>
      <c r="F477">
        <v>138.54</v>
      </c>
      <c r="G477">
        <v>14682.5</v>
      </c>
      <c r="H477">
        <v>137.38999999999999</v>
      </c>
      <c r="I477">
        <v>298.25</v>
      </c>
      <c r="J477">
        <v>207.81</v>
      </c>
      <c r="K477">
        <v>166.24</v>
      </c>
      <c r="L477">
        <v>90055</v>
      </c>
      <c r="M477">
        <v>653.55999999999995</v>
      </c>
      <c r="N477">
        <v>236180</v>
      </c>
      <c r="O477">
        <v>83125</v>
      </c>
      <c r="P477">
        <v>798</v>
      </c>
      <c r="Q477">
        <v>140.88</v>
      </c>
      <c r="R477">
        <v>2747.36</v>
      </c>
      <c r="S477">
        <v>746.2</v>
      </c>
      <c r="T477">
        <v>1063.1300000000001</v>
      </c>
      <c r="U477">
        <v>138.54</v>
      </c>
      <c r="V477">
        <v>134.07</v>
      </c>
      <c r="W477">
        <v>138.54</v>
      </c>
      <c r="X477">
        <v>139.69999999999999</v>
      </c>
      <c r="Y477">
        <v>135.16</v>
      </c>
      <c r="Z477">
        <v>1915.55</v>
      </c>
      <c r="AA477">
        <v>26175.59</v>
      </c>
      <c r="AB477">
        <v>21612</v>
      </c>
      <c r="AC477">
        <v>4375</v>
      </c>
      <c r="AD477">
        <v>1641500</v>
      </c>
      <c r="AE477">
        <v>135.16</v>
      </c>
      <c r="AF477">
        <v>810.25</v>
      </c>
      <c r="AG477">
        <v>136.26</v>
      </c>
      <c r="AH477">
        <v>15069</v>
      </c>
      <c r="AI477">
        <v>24866.799999999999</v>
      </c>
      <c r="AJ477">
        <v>149800</v>
      </c>
      <c r="AK477">
        <v>137.38999999999999</v>
      </c>
      <c r="AL477">
        <v>179.21</v>
      </c>
      <c r="AM477">
        <v>137.38999999999999</v>
      </c>
      <c r="AN477">
        <v>142.09</v>
      </c>
      <c r="AO477">
        <v>506</v>
      </c>
      <c r="AP477">
        <v>140.88</v>
      </c>
      <c r="AQ477">
        <v>49699.3</v>
      </c>
      <c r="AR477">
        <v>2291.8000000000002</v>
      </c>
      <c r="AS477">
        <v>137.38999999999999</v>
      </c>
      <c r="AT477">
        <v>180.22</v>
      </c>
      <c r="AU477">
        <v>832.44</v>
      </c>
      <c r="AV477">
        <v>15723.05</v>
      </c>
      <c r="AW477">
        <v>448.88</v>
      </c>
      <c r="AX477">
        <v>6789.3</v>
      </c>
      <c r="AY477">
        <v>327.23</v>
      </c>
      <c r="AZ477">
        <v>135.16</v>
      </c>
      <c r="BA477">
        <v>599.9</v>
      </c>
      <c r="BB477">
        <v>481.53</v>
      </c>
      <c r="BC477">
        <v>6719.3</v>
      </c>
      <c r="BD477">
        <v>298.55</v>
      </c>
      <c r="BE477">
        <v>161.85</v>
      </c>
      <c r="BF477">
        <v>138.54</v>
      </c>
      <c r="BG477">
        <v>136.26</v>
      </c>
      <c r="BH477">
        <v>1040.55</v>
      </c>
      <c r="BI477">
        <v>137.38999999999999</v>
      </c>
      <c r="BJ477">
        <v>1385.44</v>
      </c>
      <c r="BK477">
        <v>179.21</v>
      </c>
      <c r="BL477">
        <v>6743</v>
      </c>
      <c r="BM477">
        <v>5056.8</v>
      </c>
      <c r="BN477">
        <v>1064</v>
      </c>
      <c r="BO477">
        <v>536.38</v>
      </c>
      <c r="BP477">
        <v>1395.63</v>
      </c>
      <c r="BQ477">
        <v>166.24</v>
      </c>
      <c r="BR477">
        <v>78.02</v>
      </c>
      <c r="BS477">
        <v>3463478</v>
      </c>
      <c r="BT477">
        <v>35773.5</v>
      </c>
      <c r="BU477" s="115" t="str">
        <f>WSP[[#This Row],[Tier]]&amp;" - "&amp;DOLLAR(WSP[[#This Row],[United States]],2)&amp;" USD"</f>
        <v>475 - $166.24 USD</v>
      </c>
    </row>
    <row r="478" spans="1:73" x14ac:dyDescent="0.25">
      <c r="A478">
        <v>476</v>
      </c>
      <c r="B478">
        <v>166.59</v>
      </c>
      <c r="C478">
        <v>12661.6</v>
      </c>
      <c r="D478">
        <v>1007.3</v>
      </c>
      <c r="E478">
        <v>220.79</v>
      </c>
      <c r="F478">
        <v>138.83000000000001</v>
      </c>
      <c r="G478">
        <v>14714</v>
      </c>
      <c r="H478">
        <v>137.68</v>
      </c>
      <c r="I478">
        <v>298.88</v>
      </c>
      <c r="J478">
        <v>208.25</v>
      </c>
      <c r="K478">
        <v>166.59</v>
      </c>
      <c r="L478">
        <v>90230</v>
      </c>
      <c r="M478">
        <v>654.92999999999995</v>
      </c>
      <c r="N478">
        <v>236530</v>
      </c>
      <c r="O478">
        <v>83300</v>
      </c>
      <c r="P478">
        <v>799.68</v>
      </c>
      <c r="Q478">
        <v>141.18</v>
      </c>
      <c r="R478">
        <v>2753.14</v>
      </c>
      <c r="S478">
        <v>747.6</v>
      </c>
      <c r="T478">
        <v>1065.4000000000001</v>
      </c>
      <c r="U478">
        <v>138.83000000000001</v>
      </c>
      <c r="V478">
        <v>134.35</v>
      </c>
      <c r="W478">
        <v>138.83000000000001</v>
      </c>
      <c r="X478">
        <v>139.99</v>
      </c>
      <c r="Y478">
        <v>135.44</v>
      </c>
      <c r="Z478">
        <v>1920.1</v>
      </c>
      <c r="AA478">
        <v>26230.71</v>
      </c>
      <c r="AB478">
        <v>21657</v>
      </c>
      <c r="AC478">
        <v>4382</v>
      </c>
      <c r="AD478">
        <v>1645000</v>
      </c>
      <c r="AE478">
        <v>135.44</v>
      </c>
      <c r="AF478">
        <v>812</v>
      </c>
      <c r="AG478">
        <v>136.55000000000001</v>
      </c>
      <c r="AH478">
        <v>15084</v>
      </c>
      <c r="AI478">
        <v>24919.3</v>
      </c>
      <c r="AJ478">
        <v>150118</v>
      </c>
      <c r="AK478">
        <v>137.68</v>
      </c>
      <c r="AL478">
        <v>179.54</v>
      </c>
      <c r="AM478">
        <v>137.68</v>
      </c>
      <c r="AN478">
        <v>142.38999999999999</v>
      </c>
      <c r="AO478">
        <v>507</v>
      </c>
      <c r="AP478">
        <v>141.18</v>
      </c>
      <c r="AQ478">
        <v>49804.3</v>
      </c>
      <c r="AR478">
        <v>2296.6999999999998</v>
      </c>
      <c r="AS478">
        <v>137.68</v>
      </c>
      <c r="AT478">
        <v>180.57</v>
      </c>
      <c r="AU478">
        <v>833.84</v>
      </c>
      <c r="AV478">
        <v>15756.3</v>
      </c>
      <c r="AW478">
        <v>449.82</v>
      </c>
      <c r="AX478">
        <v>6803.3</v>
      </c>
      <c r="AY478">
        <v>327.8</v>
      </c>
      <c r="AZ478">
        <v>135.44</v>
      </c>
      <c r="BA478">
        <v>601.16</v>
      </c>
      <c r="BB478">
        <v>482.55</v>
      </c>
      <c r="BC478">
        <v>6733.3</v>
      </c>
      <c r="BD478">
        <v>298.89999999999998</v>
      </c>
      <c r="BE478">
        <v>162.18</v>
      </c>
      <c r="BF478">
        <v>138.83000000000001</v>
      </c>
      <c r="BG478">
        <v>136.55000000000001</v>
      </c>
      <c r="BH478">
        <v>1042.3</v>
      </c>
      <c r="BI478">
        <v>137.68</v>
      </c>
      <c r="BJ478">
        <v>1388.24</v>
      </c>
      <c r="BK478">
        <v>179.54</v>
      </c>
      <c r="BL478">
        <v>6759</v>
      </c>
      <c r="BM478">
        <v>5067.3</v>
      </c>
      <c r="BN478">
        <v>1066.24</v>
      </c>
      <c r="BO478">
        <v>537.6</v>
      </c>
      <c r="BP478">
        <v>1398.6</v>
      </c>
      <c r="BQ478">
        <v>166.59</v>
      </c>
      <c r="BR478">
        <v>78.16</v>
      </c>
      <c r="BS478">
        <v>3470769</v>
      </c>
      <c r="BT478">
        <v>35848.82</v>
      </c>
      <c r="BU478" s="115" t="str">
        <f>WSP[[#This Row],[Tier]]&amp;" - "&amp;DOLLAR(WSP[[#This Row],[United States]],2)&amp;" USD"</f>
        <v>476 - $166.59 USD</v>
      </c>
    </row>
    <row r="479" spans="1:73" x14ac:dyDescent="0.25">
      <c r="A479">
        <v>477</v>
      </c>
      <c r="B479">
        <v>166.94</v>
      </c>
      <c r="C479">
        <v>12688.2</v>
      </c>
      <c r="D479">
        <v>1009.05</v>
      </c>
      <c r="E479">
        <v>221.26</v>
      </c>
      <c r="F479">
        <v>139.12</v>
      </c>
      <c r="G479">
        <v>14745.5</v>
      </c>
      <c r="H479">
        <v>137.97</v>
      </c>
      <c r="I479">
        <v>299.51</v>
      </c>
      <c r="J479">
        <v>208.69</v>
      </c>
      <c r="K479">
        <v>166.94</v>
      </c>
      <c r="L479">
        <v>90405</v>
      </c>
      <c r="M479">
        <v>656.31</v>
      </c>
      <c r="N479">
        <v>236880</v>
      </c>
      <c r="O479">
        <v>83475</v>
      </c>
      <c r="P479">
        <v>801.36</v>
      </c>
      <c r="Q479">
        <v>141.47999999999999</v>
      </c>
      <c r="R479">
        <v>2758.93</v>
      </c>
      <c r="S479">
        <v>749</v>
      </c>
      <c r="T479">
        <v>1067.68</v>
      </c>
      <c r="U479">
        <v>139.12</v>
      </c>
      <c r="V479">
        <v>134.63</v>
      </c>
      <c r="W479">
        <v>139.12</v>
      </c>
      <c r="X479">
        <v>140.29</v>
      </c>
      <c r="Y479">
        <v>135.72999999999999</v>
      </c>
      <c r="Z479">
        <v>1924.65</v>
      </c>
      <c r="AA479">
        <v>26285.83</v>
      </c>
      <c r="AB479">
        <v>21703</v>
      </c>
      <c r="AC479">
        <v>4389</v>
      </c>
      <c r="AD479">
        <v>1648500</v>
      </c>
      <c r="AE479">
        <v>135.72999999999999</v>
      </c>
      <c r="AF479">
        <v>813.75</v>
      </c>
      <c r="AG479">
        <v>136.84</v>
      </c>
      <c r="AH479">
        <v>15098</v>
      </c>
      <c r="AI479">
        <v>24971.8</v>
      </c>
      <c r="AJ479">
        <v>150436</v>
      </c>
      <c r="AK479">
        <v>137.97</v>
      </c>
      <c r="AL479">
        <v>179.86</v>
      </c>
      <c r="AM479">
        <v>137.97</v>
      </c>
      <c r="AN479">
        <v>142.69</v>
      </c>
      <c r="AO479">
        <v>508</v>
      </c>
      <c r="AP479">
        <v>141.47999999999999</v>
      </c>
      <c r="AQ479">
        <v>49909.3</v>
      </c>
      <c r="AR479">
        <v>2301.6</v>
      </c>
      <c r="AS479">
        <v>137.97</v>
      </c>
      <c r="AT479">
        <v>180.92</v>
      </c>
      <c r="AU479">
        <v>835.24</v>
      </c>
      <c r="AV479">
        <v>15789.55</v>
      </c>
      <c r="AW479">
        <v>450.77</v>
      </c>
      <c r="AX479">
        <v>6817.3</v>
      </c>
      <c r="AY479">
        <v>328.37</v>
      </c>
      <c r="AZ479">
        <v>135.72999999999999</v>
      </c>
      <c r="BA479">
        <v>602.41999999999996</v>
      </c>
      <c r="BB479">
        <v>483.56</v>
      </c>
      <c r="BC479">
        <v>6747.3</v>
      </c>
      <c r="BD479">
        <v>299.25</v>
      </c>
      <c r="BE479">
        <v>162.5</v>
      </c>
      <c r="BF479">
        <v>139.12</v>
      </c>
      <c r="BG479">
        <v>136.84</v>
      </c>
      <c r="BH479">
        <v>1044.05</v>
      </c>
      <c r="BI479">
        <v>137.97</v>
      </c>
      <c r="BJ479">
        <v>1391.04</v>
      </c>
      <c r="BK479">
        <v>179.86</v>
      </c>
      <c r="BL479">
        <v>6774</v>
      </c>
      <c r="BM479">
        <v>5077.8</v>
      </c>
      <c r="BN479">
        <v>1068.48</v>
      </c>
      <c r="BO479">
        <v>538.83000000000004</v>
      </c>
      <c r="BP479">
        <v>1401.58</v>
      </c>
      <c r="BQ479">
        <v>166.94</v>
      </c>
      <c r="BR479">
        <v>78.31</v>
      </c>
      <c r="BS479">
        <v>3478061</v>
      </c>
      <c r="BT479">
        <v>35924.14</v>
      </c>
      <c r="BU479" s="115" t="str">
        <f>WSP[[#This Row],[Tier]]&amp;" - "&amp;DOLLAR(WSP[[#This Row],[United States]],2)&amp;" USD"</f>
        <v>477 - $166.94 USD</v>
      </c>
    </row>
    <row r="480" spans="1:73" x14ac:dyDescent="0.25">
      <c r="A480">
        <v>478</v>
      </c>
      <c r="B480">
        <v>167.29</v>
      </c>
      <c r="C480">
        <v>12714.8</v>
      </c>
      <c r="D480">
        <v>1010.8</v>
      </c>
      <c r="E480">
        <v>221.74</v>
      </c>
      <c r="F480">
        <v>139.41</v>
      </c>
      <c r="G480">
        <v>14777</v>
      </c>
      <c r="H480">
        <v>138.26</v>
      </c>
      <c r="I480">
        <v>300.13</v>
      </c>
      <c r="J480">
        <v>209.13</v>
      </c>
      <c r="K480">
        <v>167.29</v>
      </c>
      <c r="L480">
        <v>90580</v>
      </c>
      <c r="M480">
        <v>657.69</v>
      </c>
      <c r="N480">
        <v>237230</v>
      </c>
      <c r="O480">
        <v>83650</v>
      </c>
      <c r="P480">
        <v>803.04</v>
      </c>
      <c r="Q480">
        <v>141.77000000000001</v>
      </c>
      <c r="R480">
        <v>2764.71</v>
      </c>
      <c r="S480">
        <v>750.4</v>
      </c>
      <c r="T480">
        <v>1069.95</v>
      </c>
      <c r="U480">
        <v>139.41</v>
      </c>
      <c r="V480">
        <v>134.91</v>
      </c>
      <c r="W480">
        <v>139.41</v>
      </c>
      <c r="X480">
        <v>140.58000000000001</v>
      </c>
      <c r="Y480">
        <v>136.01</v>
      </c>
      <c r="Z480">
        <v>1929.2</v>
      </c>
      <c r="AA480">
        <v>26340.94</v>
      </c>
      <c r="AB480">
        <v>21748</v>
      </c>
      <c r="AC480">
        <v>4396</v>
      </c>
      <c r="AD480">
        <v>1652000</v>
      </c>
      <c r="AE480">
        <v>136.01</v>
      </c>
      <c r="AF480">
        <v>815.5</v>
      </c>
      <c r="AG480">
        <v>137.13</v>
      </c>
      <c r="AH480">
        <v>15112</v>
      </c>
      <c r="AI480">
        <v>25024.3</v>
      </c>
      <c r="AJ480">
        <v>150755</v>
      </c>
      <c r="AK480">
        <v>138.26</v>
      </c>
      <c r="AL480">
        <v>180.19</v>
      </c>
      <c r="AM480">
        <v>138.26</v>
      </c>
      <c r="AN480">
        <v>142.99</v>
      </c>
      <c r="AO480">
        <v>509</v>
      </c>
      <c r="AP480">
        <v>141.77000000000001</v>
      </c>
      <c r="AQ480">
        <v>50014.3</v>
      </c>
      <c r="AR480">
        <v>2306.5</v>
      </c>
      <c r="AS480">
        <v>138.26</v>
      </c>
      <c r="AT480">
        <v>181.27</v>
      </c>
      <c r="AU480">
        <v>836.64</v>
      </c>
      <c r="AV480">
        <v>15822.8</v>
      </c>
      <c r="AW480">
        <v>451.71</v>
      </c>
      <c r="AX480">
        <v>6831.3</v>
      </c>
      <c r="AY480">
        <v>328.94</v>
      </c>
      <c r="AZ480">
        <v>136.01</v>
      </c>
      <c r="BA480">
        <v>603.67999999999995</v>
      </c>
      <c r="BB480">
        <v>484.58</v>
      </c>
      <c r="BC480">
        <v>6761.3</v>
      </c>
      <c r="BD480">
        <v>299.60000000000002</v>
      </c>
      <c r="BE480">
        <v>162.83000000000001</v>
      </c>
      <c r="BF480">
        <v>139.41</v>
      </c>
      <c r="BG480">
        <v>137.13</v>
      </c>
      <c r="BH480">
        <v>1045.8</v>
      </c>
      <c r="BI480">
        <v>138.26</v>
      </c>
      <c r="BJ480">
        <v>1393.84</v>
      </c>
      <c r="BK480">
        <v>180.19</v>
      </c>
      <c r="BL480">
        <v>6789</v>
      </c>
      <c r="BM480">
        <v>5088.3</v>
      </c>
      <c r="BN480">
        <v>1070.72</v>
      </c>
      <c r="BO480">
        <v>540.04999999999995</v>
      </c>
      <c r="BP480">
        <v>1404.55</v>
      </c>
      <c r="BQ480">
        <v>167.29</v>
      </c>
      <c r="BR480">
        <v>78.45</v>
      </c>
      <c r="BS480">
        <v>3485353</v>
      </c>
      <c r="BT480">
        <v>35999.46</v>
      </c>
      <c r="BU480" s="115" t="str">
        <f>WSP[[#This Row],[Tier]]&amp;" - "&amp;DOLLAR(WSP[[#This Row],[United States]],2)&amp;" USD"</f>
        <v>478 - $167.29 USD</v>
      </c>
    </row>
    <row r="481" spans="1:73" x14ac:dyDescent="0.25">
      <c r="A481">
        <v>479</v>
      </c>
      <c r="B481">
        <v>167.64</v>
      </c>
      <c r="C481">
        <v>12741.4</v>
      </c>
      <c r="D481">
        <v>1012.55</v>
      </c>
      <c r="E481">
        <v>222.22</v>
      </c>
      <c r="F481">
        <v>139.69999999999999</v>
      </c>
      <c r="G481">
        <v>14808.5</v>
      </c>
      <c r="H481">
        <v>138.55000000000001</v>
      </c>
      <c r="I481">
        <v>300.76</v>
      </c>
      <c r="J481">
        <v>209.56</v>
      </c>
      <c r="K481">
        <v>167.64</v>
      </c>
      <c r="L481">
        <v>90755</v>
      </c>
      <c r="M481">
        <v>659.07</v>
      </c>
      <c r="N481">
        <v>237580</v>
      </c>
      <c r="O481">
        <v>83825</v>
      </c>
      <c r="P481">
        <v>804.72</v>
      </c>
      <c r="Q481">
        <v>142.07</v>
      </c>
      <c r="R481">
        <v>2770.5</v>
      </c>
      <c r="S481">
        <v>751.8</v>
      </c>
      <c r="T481">
        <v>1072.23</v>
      </c>
      <c r="U481">
        <v>139.69999999999999</v>
      </c>
      <c r="V481">
        <v>135.19999999999999</v>
      </c>
      <c r="W481">
        <v>139.69999999999999</v>
      </c>
      <c r="X481">
        <v>140.88</v>
      </c>
      <c r="Y481">
        <v>136.30000000000001</v>
      </c>
      <c r="Z481">
        <v>1933.75</v>
      </c>
      <c r="AA481">
        <v>26396.06</v>
      </c>
      <c r="AB481">
        <v>21794</v>
      </c>
      <c r="AC481">
        <v>4403</v>
      </c>
      <c r="AD481">
        <v>1655500</v>
      </c>
      <c r="AE481">
        <v>136.30000000000001</v>
      </c>
      <c r="AF481">
        <v>817.25</v>
      </c>
      <c r="AG481">
        <v>137.41</v>
      </c>
      <c r="AH481">
        <v>15126</v>
      </c>
      <c r="AI481">
        <v>25076.799999999999</v>
      </c>
      <c r="AJ481">
        <v>151073</v>
      </c>
      <c r="AK481">
        <v>138.55000000000001</v>
      </c>
      <c r="AL481">
        <v>180.51</v>
      </c>
      <c r="AM481">
        <v>138.55000000000001</v>
      </c>
      <c r="AN481">
        <v>143.28</v>
      </c>
      <c r="AO481">
        <v>510</v>
      </c>
      <c r="AP481">
        <v>142.07</v>
      </c>
      <c r="AQ481">
        <v>50119.3</v>
      </c>
      <c r="AR481">
        <v>2311.4</v>
      </c>
      <c r="AS481">
        <v>138.55000000000001</v>
      </c>
      <c r="AT481">
        <v>181.62</v>
      </c>
      <c r="AU481">
        <v>838.04</v>
      </c>
      <c r="AV481">
        <v>15856.05</v>
      </c>
      <c r="AW481">
        <v>452.66</v>
      </c>
      <c r="AX481">
        <v>6845.3</v>
      </c>
      <c r="AY481">
        <v>329.51</v>
      </c>
      <c r="AZ481">
        <v>136.30000000000001</v>
      </c>
      <c r="BA481">
        <v>604.94000000000005</v>
      </c>
      <c r="BB481">
        <v>485.6</v>
      </c>
      <c r="BC481">
        <v>6775.3</v>
      </c>
      <c r="BD481">
        <v>299.95</v>
      </c>
      <c r="BE481">
        <v>163.16</v>
      </c>
      <c r="BF481">
        <v>139.69999999999999</v>
      </c>
      <c r="BG481">
        <v>137.41</v>
      </c>
      <c r="BH481">
        <v>1047.55</v>
      </c>
      <c r="BI481">
        <v>138.55000000000001</v>
      </c>
      <c r="BJ481">
        <v>1396.64</v>
      </c>
      <c r="BK481">
        <v>180.51</v>
      </c>
      <c r="BL481">
        <v>6805</v>
      </c>
      <c r="BM481">
        <v>5098.8</v>
      </c>
      <c r="BN481">
        <v>1072.96</v>
      </c>
      <c r="BO481">
        <v>541.28</v>
      </c>
      <c r="BP481">
        <v>1407.53</v>
      </c>
      <c r="BQ481">
        <v>167.64</v>
      </c>
      <c r="BR481">
        <v>78.599999999999994</v>
      </c>
      <c r="BS481">
        <v>3492645</v>
      </c>
      <c r="BT481">
        <v>36074.78</v>
      </c>
      <c r="BU481" s="115" t="str">
        <f>WSP[[#This Row],[Tier]]&amp;" - "&amp;DOLLAR(WSP[[#This Row],[United States]],2)&amp;" USD"</f>
        <v>479 - $167.64 USD</v>
      </c>
    </row>
    <row r="482" spans="1:73" x14ac:dyDescent="0.25">
      <c r="A482">
        <v>480</v>
      </c>
      <c r="B482">
        <v>167.99</v>
      </c>
      <c r="C482">
        <v>12768</v>
      </c>
      <c r="D482">
        <v>1014.3</v>
      </c>
      <c r="E482">
        <v>222.7</v>
      </c>
      <c r="F482">
        <v>139.99</v>
      </c>
      <c r="G482">
        <v>14840</v>
      </c>
      <c r="H482">
        <v>138.84</v>
      </c>
      <c r="I482">
        <v>301.39</v>
      </c>
      <c r="J482">
        <v>210</v>
      </c>
      <c r="K482">
        <v>167.99</v>
      </c>
      <c r="L482">
        <v>90930</v>
      </c>
      <c r="M482">
        <v>660.44</v>
      </c>
      <c r="N482">
        <v>237930</v>
      </c>
      <c r="O482">
        <v>84000</v>
      </c>
      <c r="P482">
        <v>806.4</v>
      </c>
      <c r="Q482">
        <v>142.37</v>
      </c>
      <c r="R482">
        <v>2776.28</v>
      </c>
      <c r="S482">
        <v>753.2</v>
      </c>
      <c r="T482">
        <v>1074.5</v>
      </c>
      <c r="U482">
        <v>139.99</v>
      </c>
      <c r="V482">
        <v>135.47999999999999</v>
      </c>
      <c r="W482">
        <v>139.99</v>
      </c>
      <c r="X482">
        <v>141.16999999999999</v>
      </c>
      <c r="Y482">
        <v>136.58000000000001</v>
      </c>
      <c r="Z482">
        <v>1938.3</v>
      </c>
      <c r="AA482">
        <v>26451.18</v>
      </c>
      <c r="AB482">
        <v>21839</v>
      </c>
      <c r="AC482">
        <v>4410</v>
      </c>
      <c r="AD482">
        <v>1659000</v>
      </c>
      <c r="AE482">
        <v>136.58000000000001</v>
      </c>
      <c r="AF482">
        <v>819</v>
      </c>
      <c r="AG482">
        <v>137.69999999999999</v>
      </c>
      <c r="AH482">
        <v>15141</v>
      </c>
      <c r="AI482">
        <v>25129.3</v>
      </c>
      <c r="AJ482">
        <v>151391</v>
      </c>
      <c r="AK482">
        <v>138.84</v>
      </c>
      <c r="AL482">
        <v>180.83</v>
      </c>
      <c r="AM482">
        <v>138.84</v>
      </c>
      <c r="AN482">
        <v>143.58000000000001</v>
      </c>
      <c r="AO482">
        <v>511</v>
      </c>
      <c r="AP482">
        <v>142.37</v>
      </c>
      <c r="AQ482">
        <v>50224.3</v>
      </c>
      <c r="AR482">
        <v>2316.3000000000002</v>
      </c>
      <c r="AS482">
        <v>138.84</v>
      </c>
      <c r="AT482">
        <v>181.97</v>
      </c>
      <c r="AU482">
        <v>839.44</v>
      </c>
      <c r="AV482">
        <v>15889.3</v>
      </c>
      <c r="AW482">
        <v>453.6</v>
      </c>
      <c r="AX482">
        <v>6859.3</v>
      </c>
      <c r="AY482">
        <v>330.08</v>
      </c>
      <c r="AZ482">
        <v>136.58000000000001</v>
      </c>
      <c r="BA482">
        <v>606.20000000000005</v>
      </c>
      <c r="BB482">
        <v>486.61</v>
      </c>
      <c r="BC482">
        <v>6789.3</v>
      </c>
      <c r="BD482">
        <v>300.3</v>
      </c>
      <c r="BE482">
        <v>163.49</v>
      </c>
      <c r="BF482">
        <v>139.99</v>
      </c>
      <c r="BG482">
        <v>137.69999999999999</v>
      </c>
      <c r="BH482">
        <v>1049.3</v>
      </c>
      <c r="BI482">
        <v>138.84</v>
      </c>
      <c r="BJ482">
        <v>1399.44</v>
      </c>
      <c r="BK482">
        <v>180.83</v>
      </c>
      <c r="BL482">
        <v>6820</v>
      </c>
      <c r="BM482">
        <v>5109.3</v>
      </c>
      <c r="BN482">
        <v>1075.2</v>
      </c>
      <c r="BO482">
        <v>542.5</v>
      </c>
      <c r="BP482">
        <v>1410.5</v>
      </c>
      <c r="BQ482">
        <v>167.99</v>
      </c>
      <c r="BR482">
        <v>78.739999999999995</v>
      </c>
      <c r="BS482">
        <v>3499937</v>
      </c>
      <c r="BT482">
        <v>36150.1</v>
      </c>
      <c r="BU482" s="115" t="str">
        <f>WSP[[#This Row],[Tier]]&amp;" - "&amp;DOLLAR(WSP[[#This Row],[United States]],2)&amp;" USD"</f>
        <v>480 - $167.99 USD</v>
      </c>
    </row>
    <row r="483" spans="1:73" x14ac:dyDescent="0.25">
      <c r="A483">
        <v>481</v>
      </c>
      <c r="B483">
        <v>168.34</v>
      </c>
      <c r="C483">
        <v>12794.6</v>
      </c>
      <c r="D483">
        <v>1016.05</v>
      </c>
      <c r="E483">
        <v>223.17</v>
      </c>
      <c r="F483">
        <v>140.29</v>
      </c>
      <c r="G483">
        <v>14871.5</v>
      </c>
      <c r="H483">
        <v>139.13</v>
      </c>
      <c r="I483">
        <v>302.02</v>
      </c>
      <c r="J483">
        <v>210.44</v>
      </c>
      <c r="K483">
        <v>168.34</v>
      </c>
      <c r="L483">
        <v>91105</v>
      </c>
      <c r="M483">
        <v>661.82</v>
      </c>
      <c r="N483">
        <v>238280</v>
      </c>
      <c r="O483">
        <v>84175</v>
      </c>
      <c r="P483">
        <v>808.08</v>
      </c>
      <c r="Q483">
        <v>142.66</v>
      </c>
      <c r="R483">
        <v>2782.07</v>
      </c>
      <c r="S483">
        <v>754.6</v>
      </c>
      <c r="T483">
        <v>1076.78</v>
      </c>
      <c r="U483">
        <v>140.29</v>
      </c>
      <c r="V483">
        <v>135.76</v>
      </c>
      <c r="W483">
        <v>140.29</v>
      </c>
      <c r="X483">
        <v>141.46</v>
      </c>
      <c r="Y483">
        <v>136.86000000000001</v>
      </c>
      <c r="Z483">
        <v>1942.85</v>
      </c>
      <c r="AA483">
        <v>26506.3</v>
      </c>
      <c r="AB483">
        <v>21885</v>
      </c>
      <c r="AC483">
        <v>4417</v>
      </c>
      <c r="AD483">
        <v>1662500</v>
      </c>
      <c r="AE483">
        <v>136.86000000000001</v>
      </c>
      <c r="AF483">
        <v>820.75</v>
      </c>
      <c r="AG483">
        <v>137.99</v>
      </c>
      <c r="AH483">
        <v>15155</v>
      </c>
      <c r="AI483">
        <v>25181.8</v>
      </c>
      <c r="AJ483">
        <v>151709</v>
      </c>
      <c r="AK483">
        <v>139.13</v>
      </c>
      <c r="AL483">
        <v>181.16</v>
      </c>
      <c r="AM483">
        <v>139.13</v>
      </c>
      <c r="AN483">
        <v>143.88</v>
      </c>
      <c r="AO483">
        <v>512</v>
      </c>
      <c r="AP483">
        <v>142.66</v>
      </c>
      <c r="AQ483">
        <v>50329.3</v>
      </c>
      <c r="AR483">
        <v>2321.1999999999998</v>
      </c>
      <c r="AS483">
        <v>139.13</v>
      </c>
      <c r="AT483">
        <v>182.32</v>
      </c>
      <c r="AU483">
        <v>840.84</v>
      </c>
      <c r="AV483">
        <v>15922.55</v>
      </c>
      <c r="AW483">
        <v>454.55</v>
      </c>
      <c r="AX483">
        <v>6873.3</v>
      </c>
      <c r="AY483">
        <v>330.64</v>
      </c>
      <c r="AZ483">
        <v>136.86000000000001</v>
      </c>
      <c r="BA483">
        <v>607.46</v>
      </c>
      <c r="BB483">
        <v>487.63</v>
      </c>
      <c r="BC483">
        <v>6803.3</v>
      </c>
      <c r="BD483">
        <v>300.64999999999998</v>
      </c>
      <c r="BE483">
        <v>163.81</v>
      </c>
      <c r="BF483">
        <v>140.29</v>
      </c>
      <c r="BG483">
        <v>137.99</v>
      </c>
      <c r="BH483">
        <v>1051.05</v>
      </c>
      <c r="BI483">
        <v>139.13</v>
      </c>
      <c r="BJ483">
        <v>1402.24</v>
      </c>
      <c r="BK483">
        <v>181.16</v>
      </c>
      <c r="BL483">
        <v>6835</v>
      </c>
      <c r="BM483">
        <v>5119.8</v>
      </c>
      <c r="BN483">
        <v>1077.44</v>
      </c>
      <c r="BO483">
        <v>543.73</v>
      </c>
      <c r="BP483">
        <v>1413.48</v>
      </c>
      <c r="BQ483">
        <v>168.34</v>
      </c>
      <c r="BR483">
        <v>78.89</v>
      </c>
      <c r="BS483">
        <v>3507229</v>
      </c>
      <c r="BT483">
        <v>36225.42</v>
      </c>
      <c r="BU483" s="115" t="str">
        <f>WSP[[#This Row],[Tier]]&amp;" - "&amp;DOLLAR(WSP[[#This Row],[United States]],2)&amp;" USD"</f>
        <v>481 - $168.34 USD</v>
      </c>
    </row>
    <row r="484" spans="1:73" x14ac:dyDescent="0.25">
      <c r="A484">
        <v>482</v>
      </c>
      <c r="B484">
        <v>168.69</v>
      </c>
      <c r="C484">
        <v>12821.2</v>
      </c>
      <c r="D484">
        <v>1017.8</v>
      </c>
      <c r="E484">
        <v>223.65</v>
      </c>
      <c r="F484">
        <v>140.58000000000001</v>
      </c>
      <c r="G484">
        <v>14903</v>
      </c>
      <c r="H484">
        <v>139.41999999999999</v>
      </c>
      <c r="I484">
        <v>302.64999999999998</v>
      </c>
      <c r="J484">
        <v>210.88</v>
      </c>
      <c r="K484">
        <v>168.69</v>
      </c>
      <c r="L484">
        <v>91280</v>
      </c>
      <c r="M484">
        <v>663.2</v>
      </c>
      <c r="N484">
        <v>238630</v>
      </c>
      <c r="O484">
        <v>84350</v>
      </c>
      <c r="P484">
        <v>809.76</v>
      </c>
      <c r="Q484">
        <v>142.96</v>
      </c>
      <c r="R484">
        <v>2787.85</v>
      </c>
      <c r="S484">
        <v>756</v>
      </c>
      <c r="T484">
        <v>1079.05</v>
      </c>
      <c r="U484">
        <v>140.58000000000001</v>
      </c>
      <c r="V484">
        <v>136.04</v>
      </c>
      <c r="W484">
        <v>140.58000000000001</v>
      </c>
      <c r="X484">
        <v>141.76</v>
      </c>
      <c r="Y484">
        <v>137.15</v>
      </c>
      <c r="Z484">
        <v>1947.4</v>
      </c>
      <c r="AA484">
        <v>26561.42</v>
      </c>
      <c r="AB484">
        <v>21930</v>
      </c>
      <c r="AC484">
        <v>4424</v>
      </c>
      <c r="AD484">
        <v>1666000</v>
      </c>
      <c r="AE484">
        <v>137.15</v>
      </c>
      <c r="AF484">
        <v>822.5</v>
      </c>
      <c r="AG484">
        <v>138.27000000000001</v>
      </c>
      <c r="AH484">
        <v>15169</v>
      </c>
      <c r="AI484">
        <v>25234.3</v>
      </c>
      <c r="AJ484">
        <v>152027</v>
      </c>
      <c r="AK484">
        <v>139.41999999999999</v>
      </c>
      <c r="AL484">
        <v>181.48</v>
      </c>
      <c r="AM484">
        <v>139.41999999999999</v>
      </c>
      <c r="AN484">
        <v>144.18</v>
      </c>
      <c r="AO484">
        <v>513</v>
      </c>
      <c r="AP484">
        <v>142.96</v>
      </c>
      <c r="AQ484">
        <v>50434.3</v>
      </c>
      <c r="AR484">
        <v>2326.1</v>
      </c>
      <c r="AS484">
        <v>139.41999999999999</v>
      </c>
      <c r="AT484">
        <v>182.67</v>
      </c>
      <c r="AU484">
        <v>842.24</v>
      </c>
      <c r="AV484">
        <v>15955.8</v>
      </c>
      <c r="AW484">
        <v>455.49</v>
      </c>
      <c r="AX484">
        <v>6887.3</v>
      </c>
      <c r="AY484">
        <v>331.21</v>
      </c>
      <c r="AZ484">
        <v>137.15</v>
      </c>
      <c r="BA484">
        <v>608.72</v>
      </c>
      <c r="BB484">
        <v>488.65</v>
      </c>
      <c r="BC484">
        <v>6817.3</v>
      </c>
      <c r="BD484">
        <v>301</v>
      </c>
      <c r="BE484">
        <v>164.14</v>
      </c>
      <c r="BF484">
        <v>140.58000000000001</v>
      </c>
      <c r="BG484">
        <v>138.27000000000001</v>
      </c>
      <c r="BH484">
        <v>1052.8</v>
      </c>
      <c r="BI484">
        <v>139.41999999999999</v>
      </c>
      <c r="BJ484">
        <v>1405.04</v>
      </c>
      <c r="BK484">
        <v>181.48</v>
      </c>
      <c r="BL484">
        <v>6851</v>
      </c>
      <c r="BM484">
        <v>5130.3</v>
      </c>
      <c r="BN484">
        <v>1079.68</v>
      </c>
      <c r="BO484">
        <v>544.95000000000005</v>
      </c>
      <c r="BP484">
        <v>1416.45</v>
      </c>
      <c r="BQ484">
        <v>168.69</v>
      </c>
      <c r="BR484">
        <v>79.040000000000006</v>
      </c>
      <c r="BS484">
        <v>3514521</v>
      </c>
      <c r="BT484">
        <v>36300.74</v>
      </c>
      <c r="BU484" s="115" t="str">
        <f>WSP[[#This Row],[Tier]]&amp;" - "&amp;DOLLAR(WSP[[#This Row],[United States]],2)&amp;" USD"</f>
        <v>482 - $168.69 USD</v>
      </c>
    </row>
    <row r="485" spans="1:73" x14ac:dyDescent="0.25">
      <c r="A485">
        <v>483</v>
      </c>
      <c r="B485">
        <v>169.04</v>
      </c>
      <c r="C485">
        <v>12847.8</v>
      </c>
      <c r="D485">
        <v>1019.55</v>
      </c>
      <c r="E485">
        <v>224.13</v>
      </c>
      <c r="F485">
        <v>140.87</v>
      </c>
      <c r="G485">
        <v>14934.5</v>
      </c>
      <c r="H485">
        <v>139.69999999999999</v>
      </c>
      <c r="I485">
        <v>303.27999999999997</v>
      </c>
      <c r="J485">
        <v>211.31</v>
      </c>
      <c r="K485">
        <v>169.04</v>
      </c>
      <c r="L485">
        <v>91455</v>
      </c>
      <c r="M485">
        <v>664.58</v>
      </c>
      <c r="N485">
        <v>238980</v>
      </c>
      <c r="O485">
        <v>84525</v>
      </c>
      <c r="P485">
        <v>811.44</v>
      </c>
      <c r="Q485">
        <v>143.26</v>
      </c>
      <c r="R485">
        <v>2793.64</v>
      </c>
      <c r="S485">
        <v>757.4</v>
      </c>
      <c r="T485">
        <v>1081.33</v>
      </c>
      <c r="U485">
        <v>140.87</v>
      </c>
      <c r="V485">
        <v>136.33000000000001</v>
      </c>
      <c r="W485">
        <v>140.87</v>
      </c>
      <c r="X485">
        <v>142.05000000000001</v>
      </c>
      <c r="Y485">
        <v>137.43</v>
      </c>
      <c r="Z485">
        <v>1951.95</v>
      </c>
      <c r="AA485">
        <v>26616.54</v>
      </c>
      <c r="AB485">
        <v>21976</v>
      </c>
      <c r="AC485">
        <v>4431</v>
      </c>
      <c r="AD485">
        <v>1669500</v>
      </c>
      <c r="AE485">
        <v>137.43</v>
      </c>
      <c r="AF485">
        <v>824.25</v>
      </c>
      <c r="AG485">
        <v>138.56</v>
      </c>
      <c r="AH485">
        <v>15184</v>
      </c>
      <c r="AI485">
        <v>25286.799999999999</v>
      </c>
      <c r="AJ485">
        <v>152345</v>
      </c>
      <c r="AK485">
        <v>139.69999999999999</v>
      </c>
      <c r="AL485">
        <v>181.81</v>
      </c>
      <c r="AM485">
        <v>139.69999999999999</v>
      </c>
      <c r="AN485">
        <v>144.47999999999999</v>
      </c>
      <c r="AO485">
        <v>514</v>
      </c>
      <c r="AP485">
        <v>143.26</v>
      </c>
      <c r="AQ485">
        <v>50539.3</v>
      </c>
      <c r="AR485">
        <v>2331</v>
      </c>
      <c r="AS485">
        <v>139.69999999999999</v>
      </c>
      <c r="AT485">
        <v>183.02</v>
      </c>
      <c r="AU485">
        <v>843.64</v>
      </c>
      <c r="AV485">
        <v>15989.05</v>
      </c>
      <c r="AW485">
        <v>456.44</v>
      </c>
      <c r="AX485">
        <v>6901.3</v>
      </c>
      <c r="AY485">
        <v>331.78</v>
      </c>
      <c r="AZ485">
        <v>137.43</v>
      </c>
      <c r="BA485">
        <v>609.98</v>
      </c>
      <c r="BB485">
        <v>489.66</v>
      </c>
      <c r="BC485">
        <v>6831.3</v>
      </c>
      <c r="BD485">
        <v>301.35000000000002</v>
      </c>
      <c r="BE485">
        <v>164.47</v>
      </c>
      <c r="BF485">
        <v>140.87</v>
      </c>
      <c r="BG485">
        <v>138.56</v>
      </c>
      <c r="BH485">
        <v>1054.55</v>
      </c>
      <c r="BI485">
        <v>139.69999999999999</v>
      </c>
      <c r="BJ485">
        <v>1407.84</v>
      </c>
      <c r="BK485">
        <v>181.81</v>
      </c>
      <c r="BL485">
        <v>6866</v>
      </c>
      <c r="BM485">
        <v>5140.8</v>
      </c>
      <c r="BN485">
        <v>1081.92</v>
      </c>
      <c r="BO485">
        <v>546.17999999999995</v>
      </c>
      <c r="BP485">
        <v>1419.43</v>
      </c>
      <c r="BQ485">
        <v>169.04</v>
      </c>
      <c r="BR485">
        <v>79.180000000000007</v>
      </c>
      <c r="BS485">
        <v>3521813</v>
      </c>
      <c r="BT485">
        <v>36376.06</v>
      </c>
      <c r="BU485" s="115" t="str">
        <f>WSP[[#This Row],[Tier]]&amp;" - "&amp;DOLLAR(WSP[[#This Row],[United States]],2)&amp;" USD"</f>
        <v>483 - $169.04 USD</v>
      </c>
    </row>
    <row r="486" spans="1:73" x14ac:dyDescent="0.25">
      <c r="A486">
        <v>484</v>
      </c>
      <c r="B486">
        <v>169.39</v>
      </c>
      <c r="C486">
        <v>12874.4</v>
      </c>
      <c r="D486">
        <v>1021.3</v>
      </c>
      <c r="E486">
        <v>224.6</v>
      </c>
      <c r="F486">
        <v>141.16</v>
      </c>
      <c r="G486">
        <v>14966</v>
      </c>
      <c r="H486">
        <v>139.99</v>
      </c>
      <c r="I486">
        <v>303.91000000000003</v>
      </c>
      <c r="J486">
        <v>211.75</v>
      </c>
      <c r="K486">
        <v>169.39</v>
      </c>
      <c r="L486">
        <v>91630</v>
      </c>
      <c r="M486">
        <v>665.95</v>
      </c>
      <c r="N486">
        <v>239330</v>
      </c>
      <c r="O486">
        <v>84700</v>
      </c>
      <c r="P486">
        <v>813.12</v>
      </c>
      <c r="Q486">
        <v>143.55000000000001</v>
      </c>
      <c r="R486">
        <v>2799.42</v>
      </c>
      <c r="S486">
        <v>758.8</v>
      </c>
      <c r="T486">
        <v>1083.5999999999999</v>
      </c>
      <c r="U486">
        <v>141.16</v>
      </c>
      <c r="V486">
        <v>136.61000000000001</v>
      </c>
      <c r="W486">
        <v>141.16</v>
      </c>
      <c r="X486">
        <v>142.35</v>
      </c>
      <c r="Y486">
        <v>137.72</v>
      </c>
      <c r="Z486">
        <v>1956.5</v>
      </c>
      <c r="AA486">
        <v>26671.65</v>
      </c>
      <c r="AB486">
        <v>22021</v>
      </c>
      <c r="AC486">
        <v>4438</v>
      </c>
      <c r="AD486">
        <v>1673000</v>
      </c>
      <c r="AE486">
        <v>137.72</v>
      </c>
      <c r="AF486">
        <v>826</v>
      </c>
      <c r="AG486">
        <v>138.85</v>
      </c>
      <c r="AH486">
        <v>15198</v>
      </c>
      <c r="AI486">
        <v>25339.3</v>
      </c>
      <c r="AJ486">
        <v>152664</v>
      </c>
      <c r="AK486">
        <v>139.99</v>
      </c>
      <c r="AL486">
        <v>182.13</v>
      </c>
      <c r="AM486">
        <v>139.99</v>
      </c>
      <c r="AN486">
        <v>144.78</v>
      </c>
      <c r="AO486">
        <v>515</v>
      </c>
      <c r="AP486">
        <v>143.55000000000001</v>
      </c>
      <c r="AQ486">
        <v>50644.3</v>
      </c>
      <c r="AR486">
        <v>2335.9</v>
      </c>
      <c r="AS486">
        <v>139.99</v>
      </c>
      <c r="AT486">
        <v>183.37</v>
      </c>
      <c r="AU486">
        <v>845.04</v>
      </c>
      <c r="AV486">
        <v>16022.3</v>
      </c>
      <c r="AW486">
        <v>457.38</v>
      </c>
      <c r="AX486">
        <v>6915.3</v>
      </c>
      <c r="AY486">
        <v>332.35</v>
      </c>
      <c r="AZ486">
        <v>137.72</v>
      </c>
      <c r="BA486">
        <v>611.24</v>
      </c>
      <c r="BB486">
        <v>490.68</v>
      </c>
      <c r="BC486">
        <v>6845.3</v>
      </c>
      <c r="BD486">
        <v>301.7</v>
      </c>
      <c r="BE486">
        <v>164.79</v>
      </c>
      <c r="BF486">
        <v>141.16</v>
      </c>
      <c r="BG486">
        <v>138.85</v>
      </c>
      <c r="BH486">
        <v>1056.3</v>
      </c>
      <c r="BI486">
        <v>139.99</v>
      </c>
      <c r="BJ486">
        <v>1410.64</v>
      </c>
      <c r="BK486">
        <v>182.13</v>
      </c>
      <c r="BL486">
        <v>6881</v>
      </c>
      <c r="BM486">
        <v>5151.3</v>
      </c>
      <c r="BN486">
        <v>1084.1600000000001</v>
      </c>
      <c r="BO486">
        <v>547.4</v>
      </c>
      <c r="BP486">
        <v>1422.4</v>
      </c>
      <c r="BQ486">
        <v>169.39</v>
      </c>
      <c r="BR486">
        <v>79.33</v>
      </c>
      <c r="BS486">
        <v>3529105</v>
      </c>
      <c r="BT486">
        <v>36451.379999999997</v>
      </c>
      <c r="BU486" s="115" t="str">
        <f>WSP[[#This Row],[Tier]]&amp;" - "&amp;DOLLAR(WSP[[#This Row],[United States]],2)&amp;" USD"</f>
        <v>484 - $169.39 USD</v>
      </c>
    </row>
    <row r="487" spans="1:73" x14ac:dyDescent="0.25">
      <c r="A487">
        <v>485</v>
      </c>
      <c r="B487">
        <v>169.74</v>
      </c>
      <c r="C487">
        <v>12901</v>
      </c>
      <c r="D487">
        <v>1023.05</v>
      </c>
      <c r="E487">
        <v>225.08</v>
      </c>
      <c r="F487">
        <v>141.44999999999999</v>
      </c>
      <c r="G487">
        <v>14997.5</v>
      </c>
      <c r="H487">
        <v>140.28</v>
      </c>
      <c r="I487">
        <v>304.54000000000002</v>
      </c>
      <c r="J487">
        <v>212.19</v>
      </c>
      <c r="K487">
        <v>169.74</v>
      </c>
      <c r="L487">
        <v>91805</v>
      </c>
      <c r="M487">
        <v>667.33</v>
      </c>
      <c r="N487">
        <v>239680</v>
      </c>
      <c r="O487">
        <v>84875</v>
      </c>
      <c r="P487">
        <v>814.8</v>
      </c>
      <c r="Q487">
        <v>143.85</v>
      </c>
      <c r="R487">
        <v>2805.21</v>
      </c>
      <c r="S487">
        <v>760.2</v>
      </c>
      <c r="T487">
        <v>1085.8800000000001</v>
      </c>
      <c r="U487">
        <v>141.44999999999999</v>
      </c>
      <c r="V487">
        <v>136.88999999999999</v>
      </c>
      <c r="W487">
        <v>141.44999999999999</v>
      </c>
      <c r="X487">
        <v>142.63999999999999</v>
      </c>
      <c r="Y487">
        <v>138</v>
      </c>
      <c r="Z487">
        <v>1961.05</v>
      </c>
      <c r="AA487">
        <v>26726.77</v>
      </c>
      <c r="AB487">
        <v>22067</v>
      </c>
      <c r="AC487">
        <v>4445</v>
      </c>
      <c r="AD487">
        <v>1676500</v>
      </c>
      <c r="AE487">
        <v>138</v>
      </c>
      <c r="AF487">
        <v>827.75</v>
      </c>
      <c r="AG487">
        <v>139.13</v>
      </c>
      <c r="AH487">
        <v>15212</v>
      </c>
      <c r="AI487">
        <v>25391.8</v>
      </c>
      <c r="AJ487">
        <v>152982</v>
      </c>
      <c r="AK487">
        <v>140.28</v>
      </c>
      <c r="AL487">
        <v>182.45</v>
      </c>
      <c r="AM487">
        <v>140.28</v>
      </c>
      <c r="AN487">
        <v>145.08000000000001</v>
      </c>
      <c r="AO487">
        <v>516</v>
      </c>
      <c r="AP487">
        <v>143.85</v>
      </c>
      <c r="AQ487">
        <v>50749.3</v>
      </c>
      <c r="AR487">
        <v>2340.8000000000002</v>
      </c>
      <c r="AS487">
        <v>140.28</v>
      </c>
      <c r="AT487">
        <v>183.72</v>
      </c>
      <c r="AU487">
        <v>846.44</v>
      </c>
      <c r="AV487">
        <v>16055.55</v>
      </c>
      <c r="AW487">
        <v>458.33</v>
      </c>
      <c r="AX487">
        <v>6929.3</v>
      </c>
      <c r="AY487">
        <v>332.92</v>
      </c>
      <c r="AZ487">
        <v>138</v>
      </c>
      <c r="BA487">
        <v>612.5</v>
      </c>
      <c r="BB487">
        <v>491.69</v>
      </c>
      <c r="BC487">
        <v>6859.3</v>
      </c>
      <c r="BD487">
        <v>302.05</v>
      </c>
      <c r="BE487">
        <v>165.12</v>
      </c>
      <c r="BF487">
        <v>141.44999999999999</v>
      </c>
      <c r="BG487">
        <v>139.13</v>
      </c>
      <c r="BH487">
        <v>1058.05</v>
      </c>
      <c r="BI487">
        <v>140.28</v>
      </c>
      <c r="BJ487">
        <v>1413.44</v>
      </c>
      <c r="BK487">
        <v>182.45</v>
      </c>
      <c r="BL487">
        <v>6897</v>
      </c>
      <c r="BM487">
        <v>5161.8</v>
      </c>
      <c r="BN487">
        <v>1086.4000000000001</v>
      </c>
      <c r="BO487">
        <v>548.63</v>
      </c>
      <c r="BP487">
        <v>1425.38</v>
      </c>
      <c r="BQ487">
        <v>169.74</v>
      </c>
      <c r="BR487">
        <v>79.47</v>
      </c>
      <c r="BS487">
        <v>3536397</v>
      </c>
      <c r="BT487">
        <v>36526.699999999997</v>
      </c>
      <c r="BU487" s="115" t="str">
        <f>WSP[[#This Row],[Tier]]&amp;" - "&amp;DOLLAR(WSP[[#This Row],[United States]],2)&amp;" USD"</f>
        <v>485 - $169.74 USD</v>
      </c>
    </row>
    <row r="488" spans="1:73" x14ac:dyDescent="0.25">
      <c r="A488">
        <v>486</v>
      </c>
      <c r="B488">
        <v>170.09</v>
      </c>
      <c r="C488">
        <v>12927.6</v>
      </c>
      <c r="D488">
        <v>1024.8</v>
      </c>
      <c r="E488">
        <v>225.56</v>
      </c>
      <c r="F488">
        <v>141.74</v>
      </c>
      <c r="G488">
        <v>15029</v>
      </c>
      <c r="H488">
        <v>140.57</v>
      </c>
      <c r="I488">
        <v>305.17</v>
      </c>
      <c r="J488">
        <v>212.63</v>
      </c>
      <c r="K488">
        <v>170.09</v>
      </c>
      <c r="L488">
        <v>91980</v>
      </c>
      <c r="M488">
        <v>668.71</v>
      </c>
      <c r="N488">
        <v>240030</v>
      </c>
      <c r="O488">
        <v>85050</v>
      </c>
      <c r="P488">
        <v>816.48</v>
      </c>
      <c r="Q488">
        <v>144.15</v>
      </c>
      <c r="R488">
        <v>2810.99</v>
      </c>
      <c r="S488">
        <v>761.6</v>
      </c>
      <c r="T488">
        <v>1088.1500000000001</v>
      </c>
      <c r="U488">
        <v>141.74</v>
      </c>
      <c r="V488">
        <v>137.16999999999999</v>
      </c>
      <c r="W488">
        <v>141.74</v>
      </c>
      <c r="X488">
        <v>142.94</v>
      </c>
      <c r="Y488">
        <v>138.29</v>
      </c>
      <c r="Z488">
        <v>1965.6</v>
      </c>
      <c r="AA488">
        <v>26781.89</v>
      </c>
      <c r="AB488">
        <v>22112</v>
      </c>
      <c r="AC488">
        <v>4452</v>
      </c>
      <c r="AD488">
        <v>1680000</v>
      </c>
      <c r="AE488">
        <v>138.29</v>
      </c>
      <c r="AF488">
        <v>829.5</v>
      </c>
      <c r="AG488">
        <v>139.41999999999999</v>
      </c>
      <c r="AH488">
        <v>15226</v>
      </c>
      <c r="AI488">
        <v>25444.3</v>
      </c>
      <c r="AJ488">
        <v>153300</v>
      </c>
      <c r="AK488">
        <v>140.57</v>
      </c>
      <c r="AL488">
        <v>182.78</v>
      </c>
      <c r="AM488">
        <v>140.57</v>
      </c>
      <c r="AN488">
        <v>145.38</v>
      </c>
      <c r="AO488">
        <v>517</v>
      </c>
      <c r="AP488">
        <v>144.15</v>
      </c>
      <c r="AQ488">
        <v>50854.3</v>
      </c>
      <c r="AR488">
        <v>2345.6999999999998</v>
      </c>
      <c r="AS488">
        <v>140.57</v>
      </c>
      <c r="AT488">
        <v>184.07</v>
      </c>
      <c r="AU488">
        <v>847.84</v>
      </c>
      <c r="AV488">
        <v>16088.8</v>
      </c>
      <c r="AW488">
        <v>459.27</v>
      </c>
      <c r="AX488">
        <v>6943.3</v>
      </c>
      <c r="AY488">
        <v>333.49</v>
      </c>
      <c r="AZ488">
        <v>138.29</v>
      </c>
      <c r="BA488">
        <v>613.76</v>
      </c>
      <c r="BB488">
        <v>492.71</v>
      </c>
      <c r="BC488">
        <v>6873.3</v>
      </c>
      <c r="BD488">
        <v>302.39999999999998</v>
      </c>
      <c r="BE488">
        <v>165.45</v>
      </c>
      <c r="BF488">
        <v>141.74</v>
      </c>
      <c r="BG488">
        <v>139.41999999999999</v>
      </c>
      <c r="BH488">
        <v>1059.8</v>
      </c>
      <c r="BI488">
        <v>140.57</v>
      </c>
      <c r="BJ488">
        <v>1416.24</v>
      </c>
      <c r="BK488">
        <v>182.78</v>
      </c>
      <c r="BL488">
        <v>6912</v>
      </c>
      <c r="BM488">
        <v>5172.3</v>
      </c>
      <c r="BN488">
        <v>1088.6400000000001</v>
      </c>
      <c r="BO488">
        <v>549.85</v>
      </c>
      <c r="BP488">
        <v>1428.35</v>
      </c>
      <c r="BQ488">
        <v>170.09</v>
      </c>
      <c r="BR488">
        <v>79.62</v>
      </c>
      <c r="BS488">
        <v>3543688</v>
      </c>
      <c r="BT488">
        <v>36602.019999999997</v>
      </c>
      <c r="BU488" s="115" t="str">
        <f>WSP[[#This Row],[Tier]]&amp;" - "&amp;DOLLAR(WSP[[#This Row],[United States]],2)&amp;" USD"</f>
        <v>486 - $170.09 USD</v>
      </c>
    </row>
    <row r="489" spans="1:73" x14ac:dyDescent="0.25">
      <c r="A489">
        <v>487</v>
      </c>
      <c r="B489">
        <v>170.44</v>
      </c>
      <c r="C489">
        <v>12954.2</v>
      </c>
      <c r="D489">
        <v>1026.55</v>
      </c>
      <c r="E489">
        <v>226.04</v>
      </c>
      <c r="F489">
        <v>142.04</v>
      </c>
      <c r="G489">
        <v>15060.5</v>
      </c>
      <c r="H489">
        <v>140.86000000000001</v>
      </c>
      <c r="I489">
        <v>305.8</v>
      </c>
      <c r="J489">
        <v>213.06</v>
      </c>
      <c r="K489">
        <v>170.44</v>
      </c>
      <c r="L489">
        <v>92155</v>
      </c>
      <c r="M489">
        <v>670.08</v>
      </c>
      <c r="N489">
        <v>240380</v>
      </c>
      <c r="O489">
        <v>85225</v>
      </c>
      <c r="P489">
        <v>818.16</v>
      </c>
      <c r="Q489">
        <v>144.44</v>
      </c>
      <c r="R489">
        <v>2816.78</v>
      </c>
      <c r="S489">
        <v>763</v>
      </c>
      <c r="T489">
        <v>1090.43</v>
      </c>
      <c r="U489">
        <v>142.04</v>
      </c>
      <c r="V489">
        <v>137.44999999999999</v>
      </c>
      <c r="W489">
        <v>142.04</v>
      </c>
      <c r="X489">
        <v>143.22999999999999</v>
      </c>
      <c r="Y489">
        <v>138.57</v>
      </c>
      <c r="Z489">
        <v>1970.15</v>
      </c>
      <c r="AA489">
        <v>26837.01</v>
      </c>
      <c r="AB489">
        <v>22158</v>
      </c>
      <c r="AC489">
        <v>4459</v>
      </c>
      <c r="AD489">
        <v>1683500</v>
      </c>
      <c r="AE489">
        <v>138.57</v>
      </c>
      <c r="AF489">
        <v>831.25</v>
      </c>
      <c r="AG489">
        <v>139.71</v>
      </c>
      <c r="AH489">
        <v>15241</v>
      </c>
      <c r="AI489">
        <v>25496.799999999999</v>
      </c>
      <c r="AJ489">
        <v>153618</v>
      </c>
      <c r="AK489">
        <v>140.86000000000001</v>
      </c>
      <c r="AL489">
        <v>183.1</v>
      </c>
      <c r="AM489">
        <v>140.86000000000001</v>
      </c>
      <c r="AN489">
        <v>145.68</v>
      </c>
      <c r="AO489">
        <v>518</v>
      </c>
      <c r="AP489">
        <v>144.44</v>
      </c>
      <c r="AQ489">
        <v>50959.3</v>
      </c>
      <c r="AR489">
        <v>2350.6</v>
      </c>
      <c r="AS489">
        <v>140.86000000000001</v>
      </c>
      <c r="AT489">
        <v>184.42</v>
      </c>
      <c r="AU489">
        <v>849.24</v>
      </c>
      <c r="AV489">
        <v>16122.05</v>
      </c>
      <c r="AW489">
        <v>460.22</v>
      </c>
      <c r="AX489">
        <v>6957.3</v>
      </c>
      <c r="AY489">
        <v>334.06</v>
      </c>
      <c r="AZ489">
        <v>138.57</v>
      </c>
      <c r="BA489">
        <v>615.02</v>
      </c>
      <c r="BB489">
        <v>493.73</v>
      </c>
      <c r="BC489">
        <v>6887.3</v>
      </c>
      <c r="BD489">
        <v>302.75</v>
      </c>
      <c r="BE489">
        <v>165.78</v>
      </c>
      <c r="BF489">
        <v>142.04</v>
      </c>
      <c r="BG489">
        <v>139.71</v>
      </c>
      <c r="BH489">
        <v>1061.55</v>
      </c>
      <c r="BI489">
        <v>140.86000000000001</v>
      </c>
      <c r="BJ489">
        <v>1419.04</v>
      </c>
      <c r="BK489">
        <v>183.1</v>
      </c>
      <c r="BL489">
        <v>6927</v>
      </c>
      <c r="BM489">
        <v>5182.8</v>
      </c>
      <c r="BN489">
        <v>1090.8800000000001</v>
      </c>
      <c r="BO489">
        <v>551.08000000000004</v>
      </c>
      <c r="BP489">
        <v>1431.33</v>
      </c>
      <c r="BQ489">
        <v>170.44</v>
      </c>
      <c r="BR489">
        <v>79.77</v>
      </c>
      <c r="BS489">
        <v>3550980</v>
      </c>
      <c r="BT489">
        <v>36677.339999999997</v>
      </c>
      <c r="BU489" s="115" t="str">
        <f>WSP[[#This Row],[Tier]]&amp;" - "&amp;DOLLAR(WSP[[#This Row],[United States]],2)&amp;" USD"</f>
        <v>487 - $170.44 USD</v>
      </c>
    </row>
    <row r="490" spans="1:73" x14ac:dyDescent="0.25">
      <c r="A490">
        <v>488</v>
      </c>
      <c r="B490">
        <v>170.79</v>
      </c>
      <c r="C490">
        <v>12980.8</v>
      </c>
      <c r="D490">
        <v>1028.3</v>
      </c>
      <c r="E490">
        <v>226.51</v>
      </c>
      <c r="F490">
        <v>142.33000000000001</v>
      </c>
      <c r="G490">
        <v>15092</v>
      </c>
      <c r="H490">
        <v>141.15</v>
      </c>
      <c r="I490">
        <v>306.43</v>
      </c>
      <c r="J490">
        <v>213.5</v>
      </c>
      <c r="K490">
        <v>170.79</v>
      </c>
      <c r="L490">
        <v>92330</v>
      </c>
      <c r="M490">
        <v>671.46</v>
      </c>
      <c r="N490">
        <v>240730</v>
      </c>
      <c r="O490">
        <v>85400</v>
      </c>
      <c r="P490">
        <v>819.84</v>
      </c>
      <c r="Q490">
        <v>144.74</v>
      </c>
      <c r="R490">
        <v>2822.56</v>
      </c>
      <c r="S490">
        <v>764.4</v>
      </c>
      <c r="T490">
        <v>1092.7</v>
      </c>
      <c r="U490">
        <v>142.33000000000001</v>
      </c>
      <c r="V490">
        <v>137.74</v>
      </c>
      <c r="W490">
        <v>142.33000000000001</v>
      </c>
      <c r="X490">
        <v>143.52000000000001</v>
      </c>
      <c r="Y490">
        <v>138.86000000000001</v>
      </c>
      <c r="Z490">
        <v>1974.7</v>
      </c>
      <c r="AA490">
        <v>26892.13</v>
      </c>
      <c r="AB490">
        <v>22203</v>
      </c>
      <c r="AC490">
        <v>4466</v>
      </c>
      <c r="AD490">
        <v>1687000</v>
      </c>
      <c r="AE490">
        <v>138.86000000000001</v>
      </c>
      <c r="AF490">
        <v>833</v>
      </c>
      <c r="AG490">
        <v>139.99</v>
      </c>
      <c r="AH490">
        <v>15255</v>
      </c>
      <c r="AI490">
        <v>25549.3</v>
      </c>
      <c r="AJ490">
        <v>153936</v>
      </c>
      <c r="AK490">
        <v>141.15</v>
      </c>
      <c r="AL490">
        <v>183.43</v>
      </c>
      <c r="AM490">
        <v>141.15</v>
      </c>
      <c r="AN490">
        <v>145.97999999999999</v>
      </c>
      <c r="AO490">
        <v>519</v>
      </c>
      <c r="AP490">
        <v>144.74</v>
      </c>
      <c r="AQ490">
        <v>51064.3</v>
      </c>
      <c r="AR490">
        <v>2355.5</v>
      </c>
      <c r="AS490">
        <v>141.15</v>
      </c>
      <c r="AT490">
        <v>184.77</v>
      </c>
      <c r="AU490">
        <v>850.64</v>
      </c>
      <c r="AV490">
        <v>16155.3</v>
      </c>
      <c r="AW490">
        <v>461.16</v>
      </c>
      <c r="AX490">
        <v>6971.3</v>
      </c>
      <c r="AY490">
        <v>334.63</v>
      </c>
      <c r="AZ490">
        <v>138.86000000000001</v>
      </c>
      <c r="BA490">
        <v>616.28</v>
      </c>
      <c r="BB490">
        <v>494.74</v>
      </c>
      <c r="BC490">
        <v>6901.3</v>
      </c>
      <c r="BD490">
        <v>303.10000000000002</v>
      </c>
      <c r="BE490">
        <v>166.1</v>
      </c>
      <c r="BF490">
        <v>142.33000000000001</v>
      </c>
      <c r="BG490">
        <v>139.99</v>
      </c>
      <c r="BH490">
        <v>1063.3</v>
      </c>
      <c r="BI490">
        <v>141.15</v>
      </c>
      <c r="BJ490">
        <v>1421.84</v>
      </c>
      <c r="BK490">
        <v>183.43</v>
      </c>
      <c r="BL490">
        <v>6943</v>
      </c>
      <c r="BM490">
        <v>5193.3</v>
      </c>
      <c r="BN490">
        <v>1093.1199999999999</v>
      </c>
      <c r="BO490">
        <v>552.29999999999995</v>
      </c>
      <c r="BP490">
        <v>1434.3</v>
      </c>
      <c r="BQ490">
        <v>170.79</v>
      </c>
      <c r="BR490">
        <v>79.91</v>
      </c>
      <c r="BS490">
        <v>3558272</v>
      </c>
      <c r="BT490">
        <v>36752.660000000003</v>
      </c>
      <c r="BU490" s="115" t="str">
        <f>WSP[[#This Row],[Tier]]&amp;" - "&amp;DOLLAR(WSP[[#This Row],[United States]],2)&amp;" USD"</f>
        <v>488 - $170.79 USD</v>
      </c>
    </row>
    <row r="491" spans="1:73" x14ac:dyDescent="0.25">
      <c r="A491">
        <v>489</v>
      </c>
      <c r="B491">
        <v>171.14</v>
      </c>
      <c r="C491">
        <v>13007.4</v>
      </c>
      <c r="D491">
        <v>1030.05</v>
      </c>
      <c r="E491">
        <v>226.99</v>
      </c>
      <c r="F491">
        <v>142.62</v>
      </c>
      <c r="G491">
        <v>15123.5</v>
      </c>
      <c r="H491">
        <v>141.44</v>
      </c>
      <c r="I491">
        <v>307.06</v>
      </c>
      <c r="J491">
        <v>213.94</v>
      </c>
      <c r="K491">
        <v>171.14</v>
      </c>
      <c r="L491">
        <v>92505</v>
      </c>
      <c r="M491">
        <v>672.84</v>
      </c>
      <c r="N491">
        <v>241080</v>
      </c>
      <c r="O491">
        <v>85575</v>
      </c>
      <c r="P491">
        <v>821.52</v>
      </c>
      <c r="Q491">
        <v>145.04</v>
      </c>
      <c r="R491">
        <v>2828.35</v>
      </c>
      <c r="S491">
        <v>765.8</v>
      </c>
      <c r="T491">
        <v>1094.98</v>
      </c>
      <c r="U491">
        <v>142.62</v>
      </c>
      <c r="V491">
        <v>138.02000000000001</v>
      </c>
      <c r="W491">
        <v>142.62</v>
      </c>
      <c r="X491">
        <v>143.82</v>
      </c>
      <c r="Y491">
        <v>139.13999999999999</v>
      </c>
      <c r="Z491">
        <v>1979.25</v>
      </c>
      <c r="AA491">
        <v>26947.24</v>
      </c>
      <c r="AB491">
        <v>22249</v>
      </c>
      <c r="AC491">
        <v>4473</v>
      </c>
      <c r="AD491">
        <v>1690500</v>
      </c>
      <c r="AE491">
        <v>139.13999999999999</v>
      </c>
      <c r="AF491">
        <v>834.75</v>
      </c>
      <c r="AG491">
        <v>140.28</v>
      </c>
      <c r="AH491">
        <v>15269</v>
      </c>
      <c r="AI491">
        <v>25601.8</v>
      </c>
      <c r="AJ491">
        <v>154255</v>
      </c>
      <c r="AK491">
        <v>141.44</v>
      </c>
      <c r="AL491">
        <v>183.75</v>
      </c>
      <c r="AM491">
        <v>141.44</v>
      </c>
      <c r="AN491">
        <v>146.28</v>
      </c>
      <c r="AO491">
        <v>520</v>
      </c>
      <c r="AP491">
        <v>145.04</v>
      </c>
      <c r="AQ491">
        <v>51169.3</v>
      </c>
      <c r="AR491">
        <v>2360.4</v>
      </c>
      <c r="AS491">
        <v>141.44</v>
      </c>
      <c r="AT491">
        <v>185.12</v>
      </c>
      <c r="AU491">
        <v>852.04</v>
      </c>
      <c r="AV491">
        <v>16188.55</v>
      </c>
      <c r="AW491">
        <v>462.11</v>
      </c>
      <c r="AX491">
        <v>6985.3</v>
      </c>
      <c r="AY491">
        <v>335.2</v>
      </c>
      <c r="AZ491">
        <v>139.13999999999999</v>
      </c>
      <c r="BA491">
        <v>617.54</v>
      </c>
      <c r="BB491">
        <v>495.76</v>
      </c>
      <c r="BC491">
        <v>6915.3</v>
      </c>
      <c r="BD491">
        <v>303.45</v>
      </c>
      <c r="BE491">
        <v>166.43</v>
      </c>
      <c r="BF491">
        <v>142.62</v>
      </c>
      <c r="BG491">
        <v>140.28</v>
      </c>
      <c r="BH491">
        <v>1065.05</v>
      </c>
      <c r="BI491">
        <v>141.44</v>
      </c>
      <c r="BJ491">
        <v>1424.64</v>
      </c>
      <c r="BK491">
        <v>183.75</v>
      </c>
      <c r="BL491">
        <v>6958</v>
      </c>
      <c r="BM491">
        <v>5203.8</v>
      </c>
      <c r="BN491">
        <v>1095.3599999999999</v>
      </c>
      <c r="BO491">
        <v>553.53</v>
      </c>
      <c r="BP491">
        <v>1437.28</v>
      </c>
      <c r="BQ491">
        <v>171.14</v>
      </c>
      <c r="BR491">
        <v>80.06</v>
      </c>
      <c r="BS491">
        <v>3565564</v>
      </c>
      <c r="BT491">
        <v>36827.980000000003</v>
      </c>
      <c r="BU491" s="115" t="str">
        <f>WSP[[#This Row],[Tier]]&amp;" - "&amp;DOLLAR(WSP[[#This Row],[United States]],2)&amp;" USD"</f>
        <v>489 - $171.14 USD</v>
      </c>
    </row>
    <row r="492" spans="1:73" x14ac:dyDescent="0.25">
      <c r="A492">
        <v>490</v>
      </c>
      <c r="B492">
        <v>171.49</v>
      </c>
      <c r="C492">
        <v>13034</v>
      </c>
      <c r="D492">
        <v>1031.8</v>
      </c>
      <c r="E492">
        <v>227.47</v>
      </c>
      <c r="F492">
        <v>142.91</v>
      </c>
      <c r="G492">
        <v>15155</v>
      </c>
      <c r="H492">
        <v>141.72999999999999</v>
      </c>
      <c r="I492">
        <v>307.69</v>
      </c>
      <c r="J492">
        <v>214.38</v>
      </c>
      <c r="K492">
        <v>171.49</v>
      </c>
      <c r="L492">
        <v>92680</v>
      </c>
      <c r="M492">
        <v>674.22</v>
      </c>
      <c r="N492">
        <v>241430</v>
      </c>
      <c r="O492">
        <v>85750</v>
      </c>
      <c r="P492">
        <v>823.2</v>
      </c>
      <c r="Q492">
        <v>145.33000000000001</v>
      </c>
      <c r="R492">
        <v>2834.13</v>
      </c>
      <c r="S492">
        <v>767.2</v>
      </c>
      <c r="T492">
        <v>1097.25</v>
      </c>
      <c r="U492">
        <v>142.91</v>
      </c>
      <c r="V492">
        <v>138.30000000000001</v>
      </c>
      <c r="W492">
        <v>142.91</v>
      </c>
      <c r="X492">
        <v>144.11000000000001</v>
      </c>
      <c r="Y492">
        <v>139.43</v>
      </c>
      <c r="Z492">
        <v>1983.8</v>
      </c>
      <c r="AA492">
        <v>27002.36</v>
      </c>
      <c r="AB492">
        <v>22294</v>
      </c>
      <c r="AC492">
        <v>4480</v>
      </c>
      <c r="AD492">
        <v>1694000</v>
      </c>
      <c r="AE492">
        <v>139.43</v>
      </c>
      <c r="AF492">
        <v>836.5</v>
      </c>
      <c r="AG492">
        <v>140.57</v>
      </c>
      <c r="AH492">
        <v>15283</v>
      </c>
      <c r="AI492">
        <v>25654.3</v>
      </c>
      <c r="AJ492">
        <v>154573</v>
      </c>
      <c r="AK492">
        <v>141.72999999999999</v>
      </c>
      <c r="AL492">
        <v>184.07</v>
      </c>
      <c r="AM492">
        <v>141.72999999999999</v>
      </c>
      <c r="AN492">
        <v>146.58000000000001</v>
      </c>
      <c r="AO492">
        <v>522</v>
      </c>
      <c r="AP492">
        <v>145.33000000000001</v>
      </c>
      <c r="AQ492">
        <v>51274.3</v>
      </c>
      <c r="AR492">
        <v>2365.3000000000002</v>
      </c>
      <c r="AS492">
        <v>141.72999999999999</v>
      </c>
      <c r="AT492">
        <v>185.47</v>
      </c>
      <c r="AU492">
        <v>853.44</v>
      </c>
      <c r="AV492">
        <v>16221.8</v>
      </c>
      <c r="AW492">
        <v>463.05</v>
      </c>
      <c r="AX492">
        <v>6999.3</v>
      </c>
      <c r="AY492">
        <v>335.77</v>
      </c>
      <c r="AZ492">
        <v>139.43</v>
      </c>
      <c r="BA492">
        <v>618.79999999999995</v>
      </c>
      <c r="BB492">
        <v>496.77</v>
      </c>
      <c r="BC492">
        <v>6929.3</v>
      </c>
      <c r="BD492">
        <v>303.8</v>
      </c>
      <c r="BE492">
        <v>166.76</v>
      </c>
      <c r="BF492">
        <v>142.91</v>
      </c>
      <c r="BG492">
        <v>140.57</v>
      </c>
      <c r="BH492">
        <v>1066.8</v>
      </c>
      <c r="BI492">
        <v>141.72999999999999</v>
      </c>
      <c r="BJ492">
        <v>1427.44</v>
      </c>
      <c r="BK492">
        <v>184.07</v>
      </c>
      <c r="BL492">
        <v>6973</v>
      </c>
      <c r="BM492">
        <v>5214.3</v>
      </c>
      <c r="BN492">
        <v>1097.5999999999999</v>
      </c>
      <c r="BO492">
        <v>554.75</v>
      </c>
      <c r="BP492">
        <v>1440.25</v>
      </c>
      <c r="BQ492">
        <v>171.49</v>
      </c>
      <c r="BR492">
        <v>80.2</v>
      </c>
      <c r="BS492">
        <v>3572856</v>
      </c>
      <c r="BT492">
        <v>36903.300000000003</v>
      </c>
      <c r="BU492" s="115" t="str">
        <f>WSP[[#This Row],[Tier]]&amp;" - "&amp;DOLLAR(WSP[[#This Row],[United States]],2)&amp;" USD"</f>
        <v>490 - $171.49 USD</v>
      </c>
    </row>
    <row r="493" spans="1:73" x14ac:dyDescent="0.25">
      <c r="A493">
        <v>491</v>
      </c>
      <c r="B493">
        <v>171.84</v>
      </c>
      <c r="C493">
        <v>13060.6</v>
      </c>
      <c r="D493">
        <v>1033.55</v>
      </c>
      <c r="E493">
        <v>227.95</v>
      </c>
      <c r="F493">
        <v>143.19999999999999</v>
      </c>
      <c r="G493">
        <v>15186.5</v>
      </c>
      <c r="H493">
        <v>142.02000000000001</v>
      </c>
      <c r="I493">
        <v>308.31</v>
      </c>
      <c r="J493">
        <v>214.81</v>
      </c>
      <c r="K493">
        <v>171.84</v>
      </c>
      <c r="L493">
        <v>92855</v>
      </c>
      <c r="M493">
        <v>675.59</v>
      </c>
      <c r="N493">
        <v>241780</v>
      </c>
      <c r="O493">
        <v>85925</v>
      </c>
      <c r="P493">
        <v>824.88</v>
      </c>
      <c r="Q493">
        <v>145.63</v>
      </c>
      <c r="R493">
        <v>2839.92</v>
      </c>
      <c r="S493">
        <v>768.6</v>
      </c>
      <c r="T493">
        <v>1099.53</v>
      </c>
      <c r="U493">
        <v>143.19999999999999</v>
      </c>
      <c r="V493">
        <v>138.58000000000001</v>
      </c>
      <c r="W493">
        <v>143.19999999999999</v>
      </c>
      <c r="X493">
        <v>144.41</v>
      </c>
      <c r="Y493">
        <v>139.71</v>
      </c>
      <c r="Z493">
        <v>1988.35</v>
      </c>
      <c r="AA493">
        <v>27057.48</v>
      </c>
      <c r="AB493">
        <v>22340</v>
      </c>
      <c r="AC493">
        <v>4487</v>
      </c>
      <c r="AD493">
        <v>1697500</v>
      </c>
      <c r="AE493">
        <v>139.71</v>
      </c>
      <c r="AF493">
        <v>838.25</v>
      </c>
      <c r="AG493">
        <v>140.85</v>
      </c>
      <c r="AH493">
        <v>15298</v>
      </c>
      <c r="AI493">
        <v>25706.799999999999</v>
      </c>
      <c r="AJ493">
        <v>154891</v>
      </c>
      <c r="AK493">
        <v>142.02000000000001</v>
      </c>
      <c r="AL493">
        <v>184.4</v>
      </c>
      <c r="AM493">
        <v>142.02000000000001</v>
      </c>
      <c r="AN493">
        <v>146.87</v>
      </c>
      <c r="AO493">
        <v>523</v>
      </c>
      <c r="AP493">
        <v>145.63</v>
      </c>
      <c r="AQ493">
        <v>51379.3</v>
      </c>
      <c r="AR493">
        <v>2370.1999999999998</v>
      </c>
      <c r="AS493">
        <v>142.02000000000001</v>
      </c>
      <c r="AT493">
        <v>185.82</v>
      </c>
      <c r="AU493">
        <v>854.84</v>
      </c>
      <c r="AV493">
        <v>16255.05</v>
      </c>
      <c r="AW493">
        <v>464</v>
      </c>
      <c r="AX493">
        <v>7013.3</v>
      </c>
      <c r="AY493">
        <v>336.34</v>
      </c>
      <c r="AZ493">
        <v>139.71</v>
      </c>
      <c r="BA493">
        <v>620.05999999999995</v>
      </c>
      <c r="BB493">
        <v>497.79</v>
      </c>
      <c r="BC493">
        <v>6943.3</v>
      </c>
      <c r="BD493">
        <v>304.14999999999998</v>
      </c>
      <c r="BE493">
        <v>167.08</v>
      </c>
      <c r="BF493">
        <v>143.19999999999999</v>
      </c>
      <c r="BG493">
        <v>140.85</v>
      </c>
      <c r="BH493">
        <v>1068.55</v>
      </c>
      <c r="BI493">
        <v>142.02000000000001</v>
      </c>
      <c r="BJ493">
        <v>1430.24</v>
      </c>
      <c r="BK493">
        <v>184.4</v>
      </c>
      <c r="BL493">
        <v>6989</v>
      </c>
      <c r="BM493">
        <v>5224.8</v>
      </c>
      <c r="BN493">
        <v>1099.8399999999999</v>
      </c>
      <c r="BO493">
        <v>555.98</v>
      </c>
      <c r="BP493">
        <v>1443.23</v>
      </c>
      <c r="BQ493">
        <v>171.84</v>
      </c>
      <c r="BR493">
        <v>80.349999999999994</v>
      </c>
      <c r="BS493">
        <v>3580148</v>
      </c>
      <c r="BT493">
        <v>36978.620000000003</v>
      </c>
      <c r="BU493" s="115" t="str">
        <f>WSP[[#This Row],[Tier]]&amp;" - "&amp;DOLLAR(WSP[[#This Row],[United States]],2)&amp;" USD"</f>
        <v>491 - $171.84 USD</v>
      </c>
    </row>
    <row r="494" spans="1:73" x14ac:dyDescent="0.25">
      <c r="A494">
        <v>492</v>
      </c>
      <c r="B494">
        <v>172.19</v>
      </c>
      <c r="C494">
        <v>13087.2</v>
      </c>
      <c r="D494">
        <v>1035.3</v>
      </c>
      <c r="E494">
        <v>228.42</v>
      </c>
      <c r="F494">
        <v>143.49</v>
      </c>
      <c r="G494">
        <v>15218</v>
      </c>
      <c r="H494">
        <v>142.31</v>
      </c>
      <c r="I494">
        <v>308.94</v>
      </c>
      <c r="J494">
        <v>215.25</v>
      </c>
      <c r="K494">
        <v>172.19</v>
      </c>
      <c r="L494">
        <v>93030</v>
      </c>
      <c r="M494">
        <v>676.97</v>
      </c>
      <c r="N494">
        <v>242130</v>
      </c>
      <c r="O494">
        <v>86100</v>
      </c>
      <c r="P494">
        <v>826.56</v>
      </c>
      <c r="Q494">
        <v>145.93</v>
      </c>
      <c r="R494">
        <v>2845.7</v>
      </c>
      <c r="S494">
        <v>770</v>
      </c>
      <c r="T494">
        <v>1101.8</v>
      </c>
      <c r="U494">
        <v>143.49</v>
      </c>
      <c r="V494">
        <v>138.87</v>
      </c>
      <c r="W494">
        <v>143.49</v>
      </c>
      <c r="X494">
        <v>144.69999999999999</v>
      </c>
      <c r="Y494">
        <v>139.99</v>
      </c>
      <c r="Z494">
        <v>1992.9</v>
      </c>
      <c r="AA494">
        <v>27112.6</v>
      </c>
      <c r="AB494">
        <v>22385</v>
      </c>
      <c r="AC494">
        <v>4494</v>
      </c>
      <c r="AD494">
        <v>1701000</v>
      </c>
      <c r="AE494">
        <v>139.99</v>
      </c>
      <c r="AF494">
        <v>840</v>
      </c>
      <c r="AG494">
        <v>141.13999999999999</v>
      </c>
      <c r="AH494">
        <v>15312</v>
      </c>
      <c r="AI494">
        <v>25759.3</v>
      </c>
      <c r="AJ494">
        <v>155209</v>
      </c>
      <c r="AK494">
        <v>142.31</v>
      </c>
      <c r="AL494">
        <v>184.72</v>
      </c>
      <c r="AM494">
        <v>142.31</v>
      </c>
      <c r="AN494">
        <v>147.16999999999999</v>
      </c>
      <c r="AO494">
        <v>524</v>
      </c>
      <c r="AP494">
        <v>145.93</v>
      </c>
      <c r="AQ494">
        <v>51484.3</v>
      </c>
      <c r="AR494">
        <v>2375.1</v>
      </c>
      <c r="AS494">
        <v>142.31</v>
      </c>
      <c r="AT494">
        <v>186.17</v>
      </c>
      <c r="AU494">
        <v>856.24</v>
      </c>
      <c r="AV494">
        <v>16288.3</v>
      </c>
      <c r="AW494">
        <v>464.94</v>
      </c>
      <c r="AX494">
        <v>7027.3</v>
      </c>
      <c r="AY494">
        <v>336.9</v>
      </c>
      <c r="AZ494">
        <v>139.99</v>
      </c>
      <c r="BA494">
        <v>621.32000000000005</v>
      </c>
      <c r="BB494">
        <v>498.81</v>
      </c>
      <c r="BC494">
        <v>6957.3</v>
      </c>
      <c r="BD494">
        <v>304.5</v>
      </c>
      <c r="BE494">
        <v>167.41</v>
      </c>
      <c r="BF494">
        <v>143.49</v>
      </c>
      <c r="BG494">
        <v>141.13999999999999</v>
      </c>
      <c r="BH494">
        <v>1070.3</v>
      </c>
      <c r="BI494">
        <v>142.31</v>
      </c>
      <c r="BJ494">
        <v>1433.04</v>
      </c>
      <c r="BK494">
        <v>184.72</v>
      </c>
      <c r="BL494">
        <v>7004</v>
      </c>
      <c r="BM494">
        <v>5235.3</v>
      </c>
      <c r="BN494">
        <v>1102.08</v>
      </c>
      <c r="BO494">
        <v>557.20000000000005</v>
      </c>
      <c r="BP494">
        <v>1446.2</v>
      </c>
      <c r="BQ494">
        <v>172.19</v>
      </c>
      <c r="BR494">
        <v>80.489999999999995</v>
      </c>
      <c r="BS494">
        <v>3587440</v>
      </c>
      <c r="BT494">
        <v>37053.94</v>
      </c>
      <c r="BU494" s="115" t="str">
        <f>WSP[[#This Row],[Tier]]&amp;" - "&amp;DOLLAR(WSP[[#This Row],[United States]],2)&amp;" USD"</f>
        <v>492 - $172.19 USD</v>
      </c>
    </row>
    <row r="495" spans="1:73" x14ac:dyDescent="0.25">
      <c r="A495">
        <v>493</v>
      </c>
      <c r="B495">
        <v>172.54</v>
      </c>
      <c r="C495">
        <v>13113.8</v>
      </c>
      <c r="D495">
        <v>1037.05</v>
      </c>
      <c r="E495">
        <v>228.9</v>
      </c>
      <c r="F495">
        <v>143.79</v>
      </c>
      <c r="G495">
        <v>15249.5</v>
      </c>
      <c r="H495">
        <v>142.6</v>
      </c>
      <c r="I495">
        <v>309.57</v>
      </c>
      <c r="J495">
        <v>215.69</v>
      </c>
      <c r="K495">
        <v>172.54</v>
      </c>
      <c r="L495">
        <v>93205</v>
      </c>
      <c r="M495">
        <v>678.35</v>
      </c>
      <c r="N495">
        <v>242480</v>
      </c>
      <c r="O495">
        <v>86275</v>
      </c>
      <c r="P495">
        <v>828.24</v>
      </c>
      <c r="Q495">
        <v>146.22</v>
      </c>
      <c r="R495">
        <v>2851.49</v>
      </c>
      <c r="S495">
        <v>771.4</v>
      </c>
      <c r="T495">
        <v>1104.08</v>
      </c>
      <c r="U495">
        <v>143.79</v>
      </c>
      <c r="V495">
        <v>139.15</v>
      </c>
      <c r="W495">
        <v>143.79</v>
      </c>
      <c r="X495">
        <v>144.99</v>
      </c>
      <c r="Y495">
        <v>140.28</v>
      </c>
      <c r="Z495">
        <v>1997.45</v>
      </c>
      <c r="AA495">
        <v>27167.72</v>
      </c>
      <c r="AB495">
        <v>22431</v>
      </c>
      <c r="AC495">
        <v>4501</v>
      </c>
      <c r="AD495">
        <v>1704500</v>
      </c>
      <c r="AE495">
        <v>140.28</v>
      </c>
      <c r="AF495">
        <v>841.75</v>
      </c>
      <c r="AG495">
        <v>141.43</v>
      </c>
      <c r="AH495">
        <v>15326</v>
      </c>
      <c r="AI495">
        <v>25811.8</v>
      </c>
      <c r="AJ495">
        <v>155527</v>
      </c>
      <c r="AK495">
        <v>142.6</v>
      </c>
      <c r="AL495">
        <v>185.05</v>
      </c>
      <c r="AM495">
        <v>142.6</v>
      </c>
      <c r="AN495">
        <v>147.47</v>
      </c>
      <c r="AO495">
        <v>525</v>
      </c>
      <c r="AP495">
        <v>146.22</v>
      </c>
      <c r="AQ495">
        <v>51589.3</v>
      </c>
      <c r="AR495">
        <v>2380</v>
      </c>
      <c r="AS495">
        <v>142.6</v>
      </c>
      <c r="AT495">
        <v>186.52</v>
      </c>
      <c r="AU495">
        <v>857.64</v>
      </c>
      <c r="AV495">
        <v>16321.55</v>
      </c>
      <c r="AW495">
        <v>465.89</v>
      </c>
      <c r="AX495">
        <v>7041.3</v>
      </c>
      <c r="AY495">
        <v>337.47</v>
      </c>
      <c r="AZ495">
        <v>140.28</v>
      </c>
      <c r="BA495">
        <v>622.58000000000004</v>
      </c>
      <c r="BB495">
        <v>499.82</v>
      </c>
      <c r="BC495">
        <v>6971.3</v>
      </c>
      <c r="BD495">
        <v>304.85000000000002</v>
      </c>
      <c r="BE495">
        <v>167.74</v>
      </c>
      <c r="BF495">
        <v>143.79</v>
      </c>
      <c r="BG495">
        <v>141.43</v>
      </c>
      <c r="BH495">
        <v>1072.05</v>
      </c>
      <c r="BI495">
        <v>142.6</v>
      </c>
      <c r="BJ495">
        <v>1435.84</v>
      </c>
      <c r="BK495">
        <v>185.05</v>
      </c>
      <c r="BL495">
        <v>7019</v>
      </c>
      <c r="BM495">
        <v>5245.8</v>
      </c>
      <c r="BN495">
        <v>1104.32</v>
      </c>
      <c r="BO495">
        <v>558.42999999999995</v>
      </c>
      <c r="BP495">
        <v>1449.18</v>
      </c>
      <c r="BQ495">
        <v>172.54</v>
      </c>
      <c r="BR495">
        <v>80.64</v>
      </c>
      <c r="BS495">
        <v>3594732</v>
      </c>
      <c r="BT495">
        <v>37129.26</v>
      </c>
      <c r="BU495" s="115" t="str">
        <f>WSP[[#This Row],[Tier]]&amp;" - "&amp;DOLLAR(WSP[[#This Row],[United States]],2)&amp;" USD"</f>
        <v>493 - $172.54 USD</v>
      </c>
    </row>
    <row r="496" spans="1:73" x14ac:dyDescent="0.25">
      <c r="A496">
        <v>494</v>
      </c>
      <c r="B496">
        <v>172.89</v>
      </c>
      <c r="C496">
        <v>13140.4</v>
      </c>
      <c r="D496">
        <v>1038.8</v>
      </c>
      <c r="E496">
        <v>229.38</v>
      </c>
      <c r="F496">
        <v>144.08000000000001</v>
      </c>
      <c r="G496">
        <v>15281</v>
      </c>
      <c r="H496">
        <v>142.88999999999999</v>
      </c>
      <c r="I496">
        <v>310.2</v>
      </c>
      <c r="J496">
        <v>216.13</v>
      </c>
      <c r="K496">
        <v>172.89</v>
      </c>
      <c r="L496">
        <v>93380</v>
      </c>
      <c r="M496">
        <v>679.73</v>
      </c>
      <c r="N496">
        <v>242830</v>
      </c>
      <c r="O496">
        <v>86450</v>
      </c>
      <c r="P496">
        <v>829.92</v>
      </c>
      <c r="Q496">
        <v>146.52000000000001</v>
      </c>
      <c r="R496">
        <v>2857.27</v>
      </c>
      <c r="S496">
        <v>772.8</v>
      </c>
      <c r="T496">
        <v>1106.3499999999999</v>
      </c>
      <c r="U496">
        <v>144.08000000000001</v>
      </c>
      <c r="V496">
        <v>139.43</v>
      </c>
      <c r="W496">
        <v>144.08000000000001</v>
      </c>
      <c r="X496">
        <v>145.29</v>
      </c>
      <c r="Y496">
        <v>140.56</v>
      </c>
      <c r="Z496">
        <v>2002</v>
      </c>
      <c r="AA496">
        <v>27222.83</v>
      </c>
      <c r="AB496">
        <v>22476</v>
      </c>
      <c r="AC496">
        <v>4508</v>
      </c>
      <c r="AD496">
        <v>1708000</v>
      </c>
      <c r="AE496">
        <v>140.56</v>
      </c>
      <c r="AF496">
        <v>843.5</v>
      </c>
      <c r="AG496">
        <v>141.72</v>
      </c>
      <c r="AH496">
        <v>15340</v>
      </c>
      <c r="AI496">
        <v>25864.3</v>
      </c>
      <c r="AJ496">
        <v>155845</v>
      </c>
      <c r="AK496">
        <v>142.88999999999999</v>
      </c>
      <c r="AL496">
        <v>185.37</v>
      </c>
      <c r="AM496">
        <v>142.88999999999999</v>
      </c>
      <c r="AN496">
        <v>147.77000000000001</v>
      </c>
      <c r="AO496">
        <v>526</v>
      </c>
      <c r="AP496">
        <v>146.52000000000001</v>
      </c>
      <c r="AQ496">
        <v>51694.3</v>
      </c>
      <c r="AR496">
        <v>2384.9</v>
      </c>
      <c r="AS496">
        <v>142.88999999999999</v>
      </c>
      <c r="AT496">
        <v>186.87</v>
      </c>
      <c r="AU496">
        <v>859.04</v>
      </c>
      <c r="AV496">
        <v>16354.8</v>
      </c>
      <c r="AW496">
        <v>466.83</v>
      </c>
      <c r="AX496">
        <v>7055.3</v>
      </c>
      <c r="AY496">
        <v>338.04</v>
      </c>
      <c r="AZ496">
        <v>140.56</v>
      </c>
      <c r="BA496">
        <v>623.84</v>
      </c>
      <c r="BB496">
        <v>500.84</v>
      </c>
      <c r="BC496">
        <v>6985.3</v>
      </c>
      <c r="BD496">
        <v>305.2</v>
      </c>
      <c r="BE496">
        <v>168.07</v>
      </c>
      <c r="BF496">
        <v>144.08000000000001</v>
      </c>
      <c r="BG496">
        <v>141.72</v>
      </c>
      <c r="BH496">
        <v>1073.8</v>
      </c>
      <c r="BI496">
        <v>142.88999999999999</v>
      </c>
      <c r="BJ496">
        <v>1438.64</v>
      </c>
      <c r="BK496">
        <v>185.37</v>
      </c>
      <c r="BL496">
        <v>7035</v>
      </c>
      <c r="BM496">
        <v>5256.3</v>
      </c>
      <c r="BN496">
        <v>1106.56</v>
      </c>
      <c r="BO496">
        <v>559.65</v>
      </c>
      <c r="BP496">
        <v>1452.15</v>
      </c>
      <c r="BQ496">
        <v>172.89</v>
      </c>
      <c r="BR496">
        <v>80.790000000000006</v>
      </c>
      <c r="BS496">
        <v>3602024</v>
      </c>
      <c r="BT496">
        <v>37204.58</v>
      </c>
      <c r="BU496" s="115" t="str">
        <f>WSP[[#This Row],[Tier]]&amp;" - "&amp;DOLLAR(WSP[[#This Row],[United States]],2)&amp;" USD"</f>
        <v>494 - $172.89 USD</v>
      </c>
    </row>
    <row r="497" spans="1:73" x14ac:dyDescent="0.25">
      <c r="A497">
        <v>495</v>
      </c>
      <c r="B497">
        <v>173.24</v>
      </c>
      <c r="C497">
        <v>13167</v>
      </c>
      <c r="D497">
        <v>1040.55</v>
      </c>
      <c r="E497">
        <v>229.85</v>
      </c>
      <c r="F497">
        <v>144.37</v>
      </c>
      <c r="G497">
        <v>15312.5</v>
      </c>
      <c r="H497">
        <v>143.18</v>
      </c>
      <c r="I497">
        <v>310.83</v>
      </c>
      <c r="J497">
        <v>216.56</v>
      </c>
      <c r="K497">
        <v>173.24</v>
      </c>
      <c r="L497">
        <v>93555</v>
      </c>
      <c r="M497">
        <v>681.1</v>
      </c>
      <c r="N497">
        <v>243180</v>
      </c>
      <c r="O497">
        <v>86625</v>
      </c>
      <c r="P497">
        <v>831.6</v>
      </c>
      <c r="Q497">
        <v>146.82</v>
      </c>
      <c r="R497">
        <v>2863.06</v>
      </c>
      <c r="S497">
        <v>774.2</v>
      </c>
      <c r="T497">
        <v>1108.6300000000001</v>
      </c>
      <c r="U497">
        <v>144.37</v>
      </c>
      <c r="V497">
        <v>139.71</v>
      </c>
      <c r="W497">
        <v>144.37</v>
      </c>
      <c r="X497">
        <v>145.58000000000001</v>
      </c>
      <c r="Y497">
        <v>140.85</v>
      </c>
      <c r="Z497">
        <v>2006.55</v>
      </c>
      <c r="AA497">
        <v>27277.95</v>
      </c>
      <c r="AB497">
        <v>22522</v>
      </c>
      <c r="AC497">
        <v>4515</v>
      </c>
      <c r="AD497">
        <v>1711500</v>
      </c>
      <c r="AE497">
        <v>140.85</v>
      </c>
      <c r="AF497">
        <v>845.25</v>
      </c>
      <c r="AG497">
        <v>142</v>
      </c>
      <c r="AH497">
        <v>15355</v>
      </c>
      <c r="AI497">
        <v>25916.799999999999</v>
      </c>
      <c r="AJ497">
        <v>156164</v>
      </c>
      <c r="AK497">
        <v>143.18</v>
      </c>
      <c r="AL497">
        <v>185.69</v>
      </c>
      <c r="AM497">
        <v>143.18</v>
      </c>
      <c r="AN497">
        <v>148.07</v>
      </c>
      <c r="AO497">
        <v>527</v>
      </c>
      <c r="AP497">
        <v>146.82</v>
      </c>
      <c r="AQ497">
        <v>51799.3</v>
      </c>
      <c r="AR497">
        <v>2389.8000000000002</v>
      </c>
      <c r="AS497">
        <v>143.18</v>
      </c>
      <c r="AT497">
        <v>187.22</v>
      </c>
      <c r="AU497">
        <v>860.44</v>
      </c>
      <c r="AV497">
        <v>16388.05</v>
      </c>
      <c r="AW497">
        <v>467.78</v>
      </c>
      <c r="AX497">
        <v>7069.3</v>
      </c>
      <c r="AY497">
        <v>338.61</v>
      </c>
      <c r="AZ497">
        <v>140.85</v>
      </c>
      <c r="BA497">
        <v>625.1</v>
      </c>
      <c r="BB497">
        <v>501.85</v>
      </c>
      <c r="BC497">
        <v>6999.3</v>
      </c>
      <c r="BD497">
        <v>305.55</v>
      </c>
      <c r="BE497">
        <v>168.39</v>
      </c>
      <c r="BF497">
        <v>144.37</v>
      </c>
      <c r="BG497">
        <v>142</v>
      </c>
      <c r="BH497">
        <v>1075.55</v>
      </c>
      <c r="BI497">
        <v>143.18</v>
      </c>
      <c r="BJ497">
        <v>1441.44</v>
      </c>
      <c r="BK497">
        <v>185.69</v>
      </c>
      <c r="BL497">
        <v>7050</v>
      </c>
      <c r="BM497">
        <v>5266.8</v>
      </c>
      <c r="BN497">
        <v>1108.8</v>
      </c>
      <c r="BO497">
        <v>560.88</v>
      </c>
      <c r="BP497">
        <v>1455.13</v>
      </c>
      <c r="BQ497">
        <v>173.24</v>
      </c>
      <c r="BR497">
        <v>80.930000000000007</v>
      </c>
      <c r="BS497">
        <v>3609316</v>
      </c>
      <c r="BT497">
        <v>37279.9</v>
      </c>
      <c r="BU497" s="115" t="str">
        <f>WSP[[#This Row],[Tier]]&amp;" - "&amp;DOLLAR(WSP[[#This Row],[United States]],2)&amp;" USD"</f>
        <v>495 - $173.24 USD</v>
      </c>
    </row>
    <row r="498" spans="1:73" x14ac:dyDescent="0.25">
      <c r="A498">
        <v>496</v>
      </c>
      <c r="B498">
        <v>173.59</v>
      </c>
      <c r="C498">
        <v>13193.6</v>
      </c>
      <c r="D498">
        <v>1042.3</v>
      </c>
      <c r="E498">
        <v>230.33</v>
      </c>
      <c r="F498">
        <v>144.66</v>
      </c>
      <c r="G498">
        <v>15344</v>
      </c>
      <c r="H498">
        <v>143.47</v>
      </c>
      <c r="I498">
        <v>311.45999999999998</v>
      </c>
      <c r="J498">
        <v>217</v>
      </c>
      <c r="K498">
        <v>173.59</v>
      </c>
      <c r="L498">
        <v>93730</v>
      </c>
      <c r="M498">
        <v>682.48</v>
      </c>
      <c r="N498">
        <v>243530</v>
      </c>
      <c r="O498">
        <v>86800</v>
      </c>
      <c r="P498">
        <v>833.28</v>
      </c>
      <c r="Q498">
        <v>147.11000000000001</v>
      </c>
      <c r="R498">
        <v>2868.84</v>
      </c>
      <c r="S498">
        <v>775.6</v>
      </c>
      <c r="T498">
        <v>1110.9000000000001</v>
      </c>
      <c r="U498">
        <v>144.66</v>
      </c>
      <c r="V498">
        <v>139.99</v>
      </c>
      <c r="W498">
        <v>144.66</v>
      </c>
      <c r="X498">
        <v>145.88</v>
      </c>
      <c r="Y498">
        <v>141.13</v>
      </c>
      <c r="Z498">
        <v>2011.1</v>
      </c>
      <c r="AA498">
        <v>27333.07</v>
      </c>
      <c r="AB498">
        <v>22567</v>
      </c>
      <c r="AC498">
        <v>4522</v>
      </c>
      <c r="AD498">
        <v>1715000</v>
      </c>
      <c r="AE498">
        <v>141.13</v>
      </c>
      <c r="AF498">
        <v>847</v>
      </c>
      <c r="AG498">
        <v>142.29</v>
      </c>
      <c r="AH498">
        <v>15369</v>
      </c>
      <c r="AI498">
        <v>25969.3</v>
      </c>
      <c r="AJ498">
        <v>156482</v>
      </c>
      <c r="AK498">
        <v>143.47</v>
      </c>
      <c r="AL498">
        <v>186.02</v>
      </c>
      <c r="AM498">
        <v>143.47</v>
      </c>
      <c r="AN498">
        <v>148.37</v>
      </c>
      <c r="AO498">
        <v>528</v>
      </c>
      <c r="AP498">
        <v>147.11000000000001</v>
      </c>
      <c r="AQ498">
        <v>51904.3</v>
      </c>
      <c r="AR498">
        <v>2394.6999999999998</v>
      </c>
      <c r="AS498">
        <v>143.47</v>
      </c>
      <c r="AT498">
        <v>187.57</v>
      </c>
      <c r="AU498">
        <v>861.84</v>
      </c>
      <c r="AV498">
        <v>16421.3</v>
      </c>
      <c r="AW498">
        <v>468.72</v>
      </c>
      <c r="AX498">
        <v>7083.3</v>
      </c>
      <c r="AY498">
        <v>339.18</v>
      </c>
      <c r="AZ498">
        <v>141.13</v>
      </c>
      <c r="BA498">
        <v>626.36</v>
      </c>
      <c r="BB498">
        <v>502.87</v>
      </c>
      <c r="BC498">
        <v>7013.3</v>
      </c>
      <c r="BD498">
        <v>305.89999999999998</v>
      </c>
      <c r="BE498">
        <v>168.72</v>
      </c>
      <c r="BF498">
        <v>144.66</v>
      </c>
      <c r="BG498">
        <v>142.29</v>
      </c>
      <c r="BH498">
        <v>1077.3</v>
      </c>
      <c r="BI498">
        <v>143.47</v>
      </c>
      <c r="BJ498">
        <v>1444.24</v>
      </c>
      <c r="BK498">
        <v>186.02</v>
      </c>
      <c r="BL498">
        <v>7065</v>
      </c>
      <c r="BM498">
        <v>5277.3</v>
      </c>
      <c r="BN498">
        <v>1111.04</v>
      </c>
      <c r="BO498">
        <v>562.1</v>
      </c>
      <c r="BP498">
        <v>1458.1</v>
      </c>
      <c r="BQ498">
        <v>173.59</v>
      </c>
      <c r="BR498">
        <v>81.08</v>
      </c>
      <c r="BS498">
        <v>3616607</v>
      </c>
      <c r="BT498">
        <v>37355.22</v>
      </c>
      <c r="BU498" s="115" t="str">
        <f>WSP[[#This Row],[Tier]]&amp;" - "&amp;DOLLAR(WSP[[#This Row],[United States]],2)&amp;" USD"</f>
        <v>496 - $173.59 USD</v>
      </c>
    </row>
    <row r="499" spans="1:73" x14ac:dyDescent="0.25">
      <c r="A499">
        <v>497</v>
      </c>
      <c r="B499">
        <v>173.94</v>
      </c>
      <c r="C499">
        <v>13220.2</v>
      </c>
      <c r="D499">
        <v>1044.05</v>
      </c>
      <c r="E499">
        <v>230.81</v>
      </c>
      <c r="F499">
        <v>144.94999999999999</v>
      </c>
      <c r="G499">
        <v>15375.5</v>
      </c>
      <c r="H499">
        <v>143.75</v>
      </c>
      <c r="I499">
        <v>312.08999999999997</v>
      </c>
      <c r="J499">
        <v>217.44</v>
      </c>
      <c r="K499">
        <v>173.94</v>
      </c>
      <c r="L499">
        <v>93905</v>
      </c>
      <c r="M499">
        <v>683.86</v>
      </c>
      <c r="N499">
        <v>243880</v>
      </c>
      <c r="O499">
        <v>86975</v>
      </c>
      <c r="P499">
        <v>834.96</v>
      </c>
      <c r="Q499">
        <v>147.41</v>
      </c>
      <c r="R499">
        <v>2874.63</v>
      </c>
      <c r="S499">
        <v>777</v>
      </c>
      <c r="T499">
        <v>1113.18</v>
      </c>
      <c r="U499">
        <v>144.94999999999999</v>
      </c>
      <c r="V499">
        <v>140.28</v>
      </c>
      <c r="W499">
        <v>144.94999999999999</v>
      </c>
      <c r="X499">
        <v>146.16999999999999</v>
      </c>
      <c r="Y499">
        <v>141.41999999999999</v>
      </c>
      <c r="Z499">
        <v>2015.65</v>
      </c>
      <c r="AA499">
        <v>27388.19</v>
      </c>
      <c r="AB499">
        <v>22613</v>
      </c>
      <c r="AC499">
        <v>4529</v>
      </c>
      <c r="AD499">
        <v>1718500</v>
      </c>
      <c r="AE499">
        <v>141.41999999999999</v>
      </c>
      <c r="AF499">
        <v>848.75</v>
      </c>
      <c r="AG499">
        <v>142.58000000000001</v>
      </c>
      <c r="AH499">
        <v>15383</v>
      </c>
      <c r="AI499">
        <v>26021.8</v>
      </c>
      <c r="AJ499">
        <v>156800</v>
      </c>
      <c r="AK499">
        <v>143.75</v>
      </c>
      <c r="AL499">
        <v>186.34</v>
      </c>
      <c r="AM499">
        <v>143.75</v>
      </c>
      <c r="AN499">
        <v>148.66999999999999</v>
      </c>
      <c r="AO499">
        <v>529</v>
      </c>
      <c r="AP499">
        <v>147.41</v>
      </c>
      <c r="AQ499">
        <v>52009.3</v>
      </c>
      <c r="AR499">
        <v>2399.6</v>
      </c>
      <c r="AS499">
        <v>143.75</v>
      </c>
      <c r="AT499">
        <v>187.92</v>
      </c>
      <c r="AU499">
        <v>863.24</v>
      </c>
      <c r="AV499">
        <v>16454.55</v>
      </c>
      <c r="AW499">
        <v>469.67</v>
      </c>
      <c r="AX499">
        <v>7097.3</v>
      </c>
      <c r="AY499">
        <v>339.75</v>
      </c>
      <c r="AZ499">
        <v>141.41999999999999</v>
      </c>
      <c r="BA499">
        <v>627.62</v>
      </c>
      <c r="BB499">
        <v>503.89</v>
      </c>
      <c r="BC499">
        <v>7027.3</v>
      </c>
      <c r="BD499">
        <v>306.25</v>
      </c>
      <c r="BE499">
        <v>169.05</v>
      </c>
      <c r="BF499">
        <v>144.94999999999999</v>
      </c>
      <c r="BG499">
        <v>142.58000000000001</v>
      </c>
      <c r="BH499">
        <v>1079.05</v>
      </c>
      <c r="BI499">
        <v>143.75</v>
      </c>
      <c r="BJ499">
        <v>1447.04</v>
      </c>
      <c r="BK499">
        <v>186.34</v>
      </c>
      <c r="BL499">
        <v>7081</v>
      </c>
      <c r="BM499">
        <v>5287.8</v>
      </c>
      <c r="BN499">
        <v>1113.28</v>
      </c>
      <c r="BO499">
        <v>563.33000000000004</v>
      </c>
      <c r="BP499">
        <v>1461.08</v>
      </c>
      <c r="BQ499">
        <v>173.94</v>
      </c>
      <c r="BR499">
        <v>81.22</v>
      </c>
      <c r="BS499">
        <v>3623899</v>
      </c>
      <c r="BT499">
        <v>37430.54</v>
      </c>
      <c r="BU499" s="115" t="str">
        <f>WSP[[#This Row],[Tier]]&amp;" - "&amp;DOLLAR(WSP[[#This Row],[United States]],2)&amp;" USD"</f>
        <v>497 - $173.94 USD</v>
      </c>
    </row>
    <row r="500" spans="1:73" x14ac:dyDescent="0.25">
      <c r="A500">
        <v>498</v>
      </c>
      <c r="B500">
        <v>174.29</v>
      </c>
      <c r="C500">
        <v>13246.8</v>
      </c>
      <c r="D500">
        <v>1045.8</v>
      </c>
      <c r="E500">
        <v>231.29</v>
      </c>
      <c r="F500">
        <v>145.24</v>
      </c>
      <c r="G500">
        <v>15407</v>
      </c>
      <c r="H500">
        <v>144.04</v>
      </c>
      <c r="I500">
        <v>312.72000000000003</v>
      </c>
      <c r="J500">
        <v>217.88</v>
      </c>
      <c r="K500">
        <v>174.29</v>
      </c>
      <c r="L500">
        <v>94080</v>
      </c>
      <c r="M500">
        <v>685.24</v>
      </c>
      <c r="N500">
        <v>244230</v>
      </c>
      <c r="O500">
        <v>87150</v>
      </c>
      <c r="P500">
        <v>836.64</v>
      </c>
      <c r="Q500">
        <v>147.71</v>
      </c>
      <c r="R500">
        <v>2880.41</v>
      </c>
      <c r="S500">
        <v>778.4</v>
      </c>
      <c r="T500">
        <v>1115.45</v>
      </c>
      <c r="U500">
        <v>145.24</v>
      </c>
      <c r="V500">
        <v>140.56</v>
      </c>
      <c r="W500">
        <v>145.24</v>
      </c>
      <c r="X500">
        <v>146.46</v>
      </c>
      <c r="Y500">
        <v>141.69999999999999</v>
      </c>
      <c r="Z500">
        <v>2020.2</v>
      </c>
      <c r="AA500">
        <v>27443.31</v>
      </c>
      <c r="AB500">
        <v>22658</v>
      </c>
      <c r="AC500">
        <v>4536</v>
      </c>
      <c r="AD500">
        <v>1722000</v>
      </c>
      <c r="AE500">
        <v>141.69999999999999</v>
      </c>
      <c r="AF500">
        <v>850.5</v>
      </c>
      <c r="AG500">
        <v>142.86000000000001</v>
      </c>
      <c r="AH500">
        <v>15397</v>
      </c>
      <c r="AI500">
        <v>26074.3</v>
      </c>
      <c r="AJ500">
        <v>157118</v>
      </c>
      <c r="AK500">
        <v>144.04</v>
      </c>
      <c r="AL500">
        <v>186.67</v>
      </c>
      <c r="AM500">
        <v>144.04</v>
      </c>
      <c r="AN500">
        <v>148.97</v>
      </c>
      <c r="AO500">
        <v>530</v>
      </c>
      <c r="AP500">
        <v>147.71</v>
      </c>
      <c r="AQ500">
        <v>52114.3</v>
      </c>
      <c r="AR500">
        <v>2404.5</v>
      </c>
      <c r="AS500">
        <v>144.04</v>
      </c>
      <c r="AT500">
        <v>188.27</v>
      </c>
      <c r="AU500">
        <v>864.64</v>
      </c>
      <c r="AV500">
        <v>16487.8</v>
      </c>
      <c r="AW500">
        <v>470.61</v>
      </c>
      <c r="AX500">
        <v>7111.3</v>
      </c>
      <c r="AY500">
        <v>340.32</v>
      </c>
      <c r="AZ500">
        <v>141.69999999999999</v>
      </c>
      <c r="BA500">
        <v>628.88</v>
      </c>
      <c r="BB500">
        <v>504.9</v>
      </c>
      <c r="BC500">
        <v>7041.3</v>
      </c>
      <c r="BD500">
        <v>306.60000000000002</v>
      </c>
      <c r="BE500">
        <v>169.37</v>
      </c>
      <c r="BF500">
        <v>145.24</v>
      </c>
      <c r="BG500">
        <v>142.86000000000001</v>
      </c>
      <c r="BH500">
        <v>1080.8</v>
      </c>
      <c r="BI500">
        <v>144.04</v>
      </c>
      <c r="BJ500">
        <v>1449.84</v>
      </c>
      <c r="BK500">
        <v>186.67</v>
      </c>
      <c r="BL500">
        <v>7096</v>
      </c>
      <c r="BM500">
        <v>5298.3</v>
      </c>
      <c r="BN500">
        <v>1115.52</v>
      </c>
      <c r="BO500">
        <v>564.54999999999995</v>
      </c>
      <c r="BP500">
        <v>1464.05</v>
      </c>
      <c r="BQ500">
        <v>174.29</v>
      </c>
      <c r="BR500">
        <v>81.37</v>
      </c>
      <c r="BS500">
        <v>3631191</v>
      </c>
      <c r="BT500">
        <v>37505.86</v>
      </c>
      <c r="BU500" s="115" t="str">
        <f>WSP[[#This Row],[Tier]]&amp;" - "&amp;DOLLAR(WSP[[#This Row],[United States]],2)&amp;" USD"</f>
        <v>498 - $174.29 USD</v>
      </c>
    </row>
    <row r="501" spans="1:73" x14ac:dyDescent="0.25">
      <c r="A501">
        <v>499</v>
      </c>
      <c r="B501">
        <v>174.64</v>
      </c>
      <c r="C501">
        <v>13273.4</v>
      </c>
      <c r="D501">
        <v>1047.55</v>
      </c>
      <c r="E501">
        <v>231.76</v>
      </c>
      <c r="F501">
        <v>145.54</v>
      </c>
      <c r="G501">
        <v>15438.5</v>
      </c>
      <c r="H501">
        <v>144.33000000000001</v>
      </c>
      <c r="I501">
        <v>313.35000000000002</v>
      </c>
      <c r="J501">
        <v>218.31</v>
      </c>
      <c r="K501">
        <v>174.64</v>
      </c>
      <c r="L501">
        <v>94255</v>
      </c>
      <c r="M501">
        <v>686.61</v>
      </c>
      <c r="N501">
        <v>244580</v>
      </c>
      <c r="O501">
        <v>87325</v>
      </c>
      <c r="P501">
        <v>838.32</v>
      </c>
      <c r="Q501">
        <v>148</v>
      </c>
      <c r="R501">
        <v>2886.2</v>
      </c>
      <c r="S501">
        <v>779.8</v>
      </c>
      <c r="T501">
        <v>1117.73</v>
      </c>
      <c r="U501">
        <v>145.54</v>
      </c>
      <c r="V501">
        <v>140.84</v>
      </c>
      <c r="W501">
        <v>145.54</v>
      </c>
      <c r="X501">
        <v>146.76</v>
      </c>
      <c r="Y501">
        <v>141.99</v>
      </c>
      <c r="Z501">
        <v>2024.75</v>
      </c>
      <c r="AA501">
        <v>27498.43</v>
      </c>
      <c r="AB501">
        <v>22704</v>
      </c>
      <c r="AC501">
        <v>4543</v>
      </c>
      <c r="AD501">
        <v>1725500</v>
      </c>
      <c r="AE501">
        <v>141.99</v>
      </c>
      <c r="AF501">
        <v>852.25</v>
      </c>
      <c r="AG501">
        <v>143.15</v>
      </c>
      <c r="AH501">
        <v>15412</v>
      </c>
      <c r="AI501">
        <v>26126.799999999999</v>
      </c>
      <c r="AJ501">
        <v>157436</v>
      </c>
      <c r="AK501">
        <v>144.33000000000001</v>
      </c>
      <c r="AL501">
        <v>186.99</v>
      </c>
      <c r="AM501">
        <v>144.33000000000001</v>
      </c>
      <c r="AN501">
        <v>149.27000000000001</v>
      </c>
      <c r="AO501">
        <v>531</v>
      </c>
      <c r="AP501">
        <v>148</v>
      </c>
      <c r="AQ501">
        <v>52219.3</v>
      </c>
      <c r="AR501">
        <v>2409.4</v>
      </c>
      <c r="AS501">
        <v>144.33000000000001</v>
      </c>
      <c r="AT501">
        <v>188.62</v>
      </c>
      <c r="AU501">
        <v>866.04</v>
      </c>
      <c r="AV501">
        <v>16521.05</v>
      </c>
      <c r="AW501">
        <v>471.56</v>
      </c>
      <c r="AX501">
        <v>7125.3</v>
      </c>
      <c r="AY501">
        <v>340.89</v>
      </c>
      <c r="AZ501">
        <v>141.99</v>
      </c>
      <c r="BA501">
        <v>630.14</v>
      </c>
      <c r="BB501">
        <v>505.92</v>
      </c>
      <c r="BC501">
        <v>7055.3</v>
      </c>
      <c r="BD501">
        <v>306.95</v>
      </c>
      <c r="BE501">
        <v>169.7</v>
      </c>
      <c r="BF501">
        <v>145.54</v>
      </c>
      <c r="BG501">
        <v>143.15</v>
      </c>
      <c r="BH501">
        <v>1082.55</v>
      </c>
      <c r="BI501">
        <v>144.33000000000001</v>
      </c>
      <c r="BJ501">
        <v>1452.64</v>
      </c>
      <c r="BK501">
        <v>186.99</v>
      </c>
      <c r="BL501">
        <v>7111</v>
      </c>
      <c r="BM501">
        <v>5308.8</v>
      </c>
      <c r="BN501">
        <v>1117.76</v>
      </c>
      <c r="BO501">
        <v>565.78</v>
      </c>
      <c r="BP501">
        <v>1467.03</v>
      </c>
      <c r="BQ501">
        <v>174.64</v>
      </c>
      <c r="BR501">
        <v>81.52</v>
      </c>
      <c r="BS501">
        <v>3638483</v>
      </c>
      <c r="BT501">
        <v>37581.18</v>
      </c>
      <c r="BU501" s="115" t="str">
        <f>WSP[[#This Row],[Tier]]&amp;" - "&amp;DOLLAR(WSP[[#This Row],[United States]],2)&amp;" USD"</f>
        <v>499 - $174.64 USD</v>
      </c>
    </row>
    <row r="502" spans="1:73" x14ac:dyDescent="0.25">
      <c r="A502">
        <v>500</v>
      </c>
      <c r="B502">
        <v>174.99</v>
      </c>
      <c r="C502">
        <v>13300</v>
      </c>
      <c r="D502">
        <v>1049.3</v>
      </c>
      <c r="E502">
        <v>232.24</v>
      </c>
      <c r="F502">
        <v>145.83000000000001</v>
      </c>
      <c r="G502">
        <v>15470</v>
      </c>
      <c r="H502">
        <v>144.62</v>
      </c>
      <c r="I502">
        <v>313.98</v>
      </c>
      <c r="J502">
        <v>218.75</v>
      </c>
      <c r="K502">
        <v>174.99</v>
      </c>
      <c r="L502">
        <v>94430</v>
      </c>
      <c r="M502">
        <v>687.99</v>
      </c>
      <c r="N502">
        <v>244930</v>
      </c>
      <c r="O502">
        <v>87500</v>
      </c>
      <c r="P502">
        <v>840</v>
      </c>
      <c r="Q502">
        <v>148.30000000000001</v>
      </c>
      <c r="R502">
        <v>2891.98</v>
      </c>
      <c r="S502">
        <v>781.2</v>
      </c>
      <c r="T502">
        <v>1120</v>
      </c>
      <c r="U502">
        <v>145.83000000000001</v>
      </c>
      <c r="V502">
        <v>141.12</v>
      </c>
      <c r="W502">
        <v>145.83000000000001</v>
      </c>
      <c r="X502">
        <v>147.05000000000001</v>
      </c>
      <c r="Y502">
        <v>142.27000000000001</v>
      </c>
      <c r="Z502">
        <v>2029.3</v>
      </c>
      <c r="AA502">
        <v>27553.54</v>
      </c>
      <c r="AB502">
        <v>22749</v>
      </c>
      <c r="AC502">
        <v>4550</v>
      </c>
      <c r="AD502">
        <v>1729000</v>
      </c>
      <c r="AE502">
        <v>142.27000000000001</v>
      </c>
      <c r="AF502">
        <v>854</v>
      </c>
      <c r="AG502">
        <v>143.44</v>
      </c>
      <c r="AH502">
        <v>15426</v>
      </c>
      <c r="AI502">
        <v>26179.3</v>
      </c>
      <c r="AJ502">
        <v>157755</v>
      </c>
      <c r="AK502">
        <v>144.62</v>
      </c>
      <c r="AL502">
        <v>187.31</v>
      </c>
      <c r="AM502">
        <v>144.62</v>
      </c>
      <c r="AN502">
        <v>149.57</v>
      </c>
      <c r="AO502">
        <v>532</v>
      </c>
      <c r="AP502">
        <v>148.30000000000001</v>
      </c>
      <c r="AQ502">
        <v>52324.3</v>
      </c>
      <c r="AR502">
        <v>2414.3000000000002</v>
      </c>
      <c r="AS502">
        <v>144.62</v>
      </c>
      <c r="AT502">
        <v>188.97</v>
      </c>
      <c r="AU502">
        <v>867.44</v>
      </c>
      <c r="AV502">
        <v>16554.3</v>
      </c>
      <c r="AW502">
        <v>472.5</v>
      </c>
      <c r="AX502">
        <v>7139.3</v>
      </c>
      <c r="AY502">
        <v>341.46</v>
      </c>
      <c r="AZ502">
        <v>142.27000000000001</v>
      </c>
      <c r="BA502">
        <v>631.4</v>
      </c>
      <c r="BB502">
        <v>506.94</v>
      </c>
      <c r="BC502">
        <v>7069.3</v>
      </c>
      <c r="BD502">
        <v>307.3</v>
      </c>
      <c r="BE502">
        <v>170.03</v>
      </c>
      <c r="BF502">
        <v>145.83000000000001</v>
      </c>
      <c r="BG502">
        <v>143.44</v>
      </c>
      <c r="BH502">
        <v>1084.3</v>
      </c>
      <c r="BI502">
        <v>144.62</v>
      </c>
      <c r="BJ502">
        <v>1455.44</v>
      </c>
      <c r="BK502">
        <v>187.31</v>
      </c>
      <c r="BL502">
        <v>7127</v>
      </c>
      <c r="BM502">
        <v>5319.3</v>
      </c>
      <c r="BN502">
        <v>1120</v>
      </c>
      <c r="BO502">
        <v>567</v>
      </c>
      <c r="BP502">
        <v>1470</v>
      </c>
      <c r="BQ502">
        <v>174.99</v>
      </c>
      <c r="BR502">
        <v>81.66</v>
      </c>
      <c r="BS502">
        <v>3645775</v>
      </c>
      <c r="BT502">
        <v>37656.5</v>
      </c>
      <c r="BU502" s="115" t="str">
        <f>WSP[[#This Row],[Tier]]&amp;" - "&amp;DOLLAR(WSP[[#This Row],[United States]],2)&amp;" USD"</f>
        <v>500 - $174.99 USD</v>
      </c>
    </row>
    <row r="503" spans="1:73" x14ac:dyDescent="0.25">
      <c r="A503">
        <v>501</v>
      </c>
      <c r="B503">
        <v>175.34</v>
      </c>
      <c r="C503">
        <v>13326.6</v>
      </c>
      <c r="D503">
        <v>1051.05</v>
      </c>
      <c r="E503">
        <v>232.72</v>
      </c>
      <c r="F503">
        <v>146.12</v>
      </c>
      <c r="G503">
        <v>15501.5</v>
      </c>
      <c r="H503">
        <v>144.91</v>
      </c>
      <c r="I503">
        <v>314.61</v>
      </c>
      <c r="J503">
        <v>219.19</v>
      </c>
      <c r="K503">
        <v>175.34</v>
      </c>
      <c r="L503">
        <v>94605</v>
      </c>
      <c r="M503">
        <v>689.37</v>
      </c>
      <c r="N503">
        <v>245280</v>
      </c>
      <c r="O503">
        <v>87675</v>
      </c>
      <c r="P503">
        <v>841.68</v>
      </c>
      <c r="Q503">
        <v>148.6</v>
      </c>
      <c r="R503">
        <v>2897.77</v>
      </c>
      <c r="S503">
        <v>782.6</v>
      </c>
      <c r="T503">
        <v>1122.28</v>
      </c>
      <c r="U503">
        <v>146.12</v>
      </c>
      <c r="V503">
        <v>141.41</v>
      </c>
      <c r="W503">
        <v>146.12</v>
      </c>
      <c r="X503">
        <v>147.35</v>
      </c>
      <c r="Y503">
        <v>142.56</v>
      </c>
      <c r="Z503">
        <v>2033.85</v>
      </c>
      <c r="AA503">
        <v>27608.66</v>
      </c>
      <c r="AB503">
        <v>22795</v>
      </c>
      <c r="AC503">
        <v>4557</v>
      </c>
      <c r="AD503">
        <v>1732500</v>
      </c>
      <c r="AE503">
        <v>142.56</v>
      </c>
      <c r="AF503">
        <v>855.75</v>
      </c>
      <c r="AG503">
        <v>143.72</v>
      </c>
      <c r="AH503">
        <v>15440</v>
      </c>
      <c r="AI503">
        <v>26231.8</v>
      </c>
      <c r="AJ503">
        <v>158073</v>
      </c>
      <c r="AK503">
        <v>144.91</v>
      </c>
      <c r="AL503">
        <v>187.64</v>
      </c>
      <c r="AM503">
        <v>144.91</v>
      </c>
      <c r="AN503">
        <v>149.87</v>
      </c>
      <c r="AO503">
        <v>533</v>
      </c>
      <c r="AP503">
        <v>148.6</v>
      </c>
      <c r="AQ503">
        <v>52429.3</v>
      </c>
      <c r="AR503">
        <v>2419.1999999999998</v>
      </c>
      <c r="AS503">
        <v>144.91</v>
      </c>
      <c r="AT503">
        <v>189.32</v>
      </c>
      <c r="AU503">
        <v>868.84</v>
      </c>
      <c r="AV503">
        <v>16587.55</v>
      </c>
      <c r="AW503">
        <v>473.45</v>
      </c>
      <c r="AX503">
        <v>7153.3</v>
      </c>
      <c r="AY503">
        <v>342.03</v>
      </c>
      <c r="AZ503">
        <v>142.56</v>
      </c>
      <c r="BA503">
        <v>632.66</v>
      </c>
      <c r="BB503">
        <v>507.95</v>
      </c>
      <c r="BC503">
        <v>7083.3</v>
      </c>
      <c r="BD503">
        <v>307.64999999999998</v>
      </c>
      <c r="BE503">
        <v>170.36</v>
      </c>
      <c r="BF503">
        <v>146.12</v>
      </c>
      <c r="BG503">
        <v>143.72</v>
      </c>
      <c r="BH503">
        <v>1086.05</v>
      </c>
      <c r="BI503">
        <v>144.91</v>
      </c>
      <c r="BJ503">
        <v>1458.24</v>
      </c>
      <c r="BK503">
        <v>187.64</v>
      </c>
      <c r="BL503">
        <v>7142</v>
      </c>
      <c r="BM503">
        <v>5329.8</v>
      </c>
      <c r="BN503">
        <v>1122.24</v>
      </c>
      <c r="BO503">
        <v>568.23</v>
      </c>
      <c r="BP503">
        <v>1472.98</v>
      </c>
      <c r="BQ503">
        <v>175.34</v>
      </c>
      <c r="BR503">
        <v>81.81</v>
      </c>
      <c r="BS503">
        <v>3653067</v>
      </c>
      <c r="BT503">
        <v>37731.82</v>
      </c>
      <c r="BU503" s="115" t="str">
        <f>WSP[[#This Row],[Tier]]&amp;" - "&amp;DOLLAR(WSP[[#This Row],[United States]],2)&amp;" USD"</f>
        <v>501 - $175.34 USD</v>
      </c>
    </row>
    <row r="504" spans="1:73" x14ac:dyDescent="0.25">
      <c r="A504">
        <v>502</v>
      </c>
      <c r="B504">
        <v>175.69</v>
      </c>
      <c r="C504">
        <v>13353.2</v>
      </c>
      <c r="D504">
        <v>1052.8</v>
      </c>
      <c r="E504">
        <v>233.2</v>
      </c>
      <c r="F504">
        <v>146.41</v>
      </c>
      <c r="G504">
        <v>15533</v>
      </c>
      <c r="H504">
        <v>145.19999999999999</v>
      </c>
      <c r="I504">
        <v>315.24</v>
      </c>
      <c r="J504">
        <v>219.63</v>
      </c>
      <c r="K504">
        <v>175.69</v>
      </c>
      <c r="L504">
        <v>94780</v>
      </c>
      <c r="M504">
        <v>690.75</v>
      </c>
      <c r="N504">
        <v>245630</v>
      </c>
      <c r="O504">
        <v>87850</v>
      </c>
      <c r="P504">
        <v>843.36</v>
      </c>
      <c r="Q504">
        <v>148.88999999999999</v>
      </c>
      <c r="R504">
        <v>2903.55</v>
      </c>
      <c r="S504">
        <v>784</v>
      </c>
      <c r="T504">
        <v>1124.55</v>
      </c>
      <c r="U504">
        <v>146.41</v>
      </c>
      <c r="V504">
        <v>141.69</v>
      </c>
      <c r="W504">
        <v>146.41</v>
      </c>
      <c r="X504">
        <v>147.63999999999999</v>
      </c>
      <c r="Y504">
        <v>142.84</v>
      </c>
      <c r="Z504">
        <v>2038.4</v>
      </c>
      <c r="AA504">
        <v>27663.78</v>
      </c>
      <c r="AB504">
        <v>22840</v>
      </c>
      <c r="AC504">
        <v>4564</v>
      </c>
      <c r="AD504">
        <v>1736000</v>
      </c>
      <c r="AE504">
        <v>142.84</v>
      </c>
      <c r="AF504">
        <v>857.5</v>
      </c>
      <c r="AG504">
        <v>144.01</v>
      </c>
      <c r="AH504">
        <v>15454</v>
      </c>
      <c r="AI504">
        <v>26284.3</v>
      </c>
      <c r="AJ504">
        <v>158391</v>
      </c>
      <c r="AK504">
        <v>145.19999999999999</v>
      </c>
      <c r="AL504">
        <v>187.96</v>
      </c>
      <c r="AM504">
        <v>145.19999999999999</v>
      </c>
      <c r="AN504">
        <v>150.16</v>
      </c>
      <c r="AO504">
        <v>534</v>
      </c>
      <c r="AP504">
        <v>148.88999999999999</v>
      </c>
      <c r="AQ504">
        <v>52534.3</v>
      </c>
      <c r="AR504">
        <v>2424.1</v>
      </c>
      <c r="AS504">
        <v>145.19999999999999</v>
      </c>
      <c r="AT504">
        <v>189.67</v>
      </c>
      <c r="AU504">
        <v>870.24</v>
      </c>
      <c r="AV504">
        <v>16620.8</v>
      </c>
      <c r="AW504">
        <v>474.39</v>
      </c>
      <c r="AX504">
        <v>7167.3</v>
      </c>
      <c r="AY504">
        <v>342.6</v>
      </c>
      <c r="AZ504">
        <v>142.84</v>
      </c>
      <c r="BA504">
        <v>633.91999999999996</v>
      </c>
      <c r="BB504">
        <v>508.97</v>
      </c>
      <c r="BC504">
        <v>7097.3</v>
      </c>
      <c r="BD504">
        <v>308</v>
      </c>
      <c r="BE504">
        <v>170.68</v>
      </c>
      <c r="BF504">
        <v>146.41</v>
      </c>
      <c r="BG504">
        <v>144.01</v>
      </c>
      <c r="BH504">
        <v>1087.8</v>
      </c>
      <c r="BI504">
        <v>145.19999999999999</v>
      </c>
      <c r="BJ504">
        <v>1461.04</v>
      </c>
      <c r="BK504">
        <v>187.96</v>
      </c>
      <c r="BL504">
        <v>7157</v>
      </c>
      <c r="BM504">
        <v>5340.3</v>
      </c>
      <c r="BN504">
        <v>1124.48</v>
      </c>
      <c r="BO504">
        <v>569.45000000000005</v>
      </c>
      <c r="BP504">
        <v>1475.95</v>
      </c>
      <c r="BQ504">
        <v>175.69</v>
      </c>
      <c r="BR504">
        <v>81.95</v>
      </c>
      <c r="BS504">
        <v>3660359</v>
      </c>
      <c r="BT504">
        <v>37807.14</v>
      </c>
      <c r="BU504" s="115" t="str">
        <f>WSP[[#This Row],[Tier]]&amp;" - "&amp;DOLLAR(WSP[[#This Row],[United States]],2)&amp;" USD"</f>
        <v>502 - $175.69 USD</v>
      </c>
    </row>
    <row r="505" spans="1:73" x14ac:dyDescent="0.25">
      <c r="A505">
        <v>503</v>
      </c>
      <c r="B505">
        <v>176.04</v>
      </c>
      <c r="C505">
        <v>13379.8</v>
      </c>
      <c r="D505">
        <v>1054.55</v>
      </c>
      <c r="E505">
        <v>233.67</v>
      </c>
      <c r="F505">
        <v>146.69999999999999</v>
      </c>
      <c r="G505">
        <v>15564.5</v>
      </c>
      <c r="H505">
        <v>145.49</v>
      </c>
      <c r="I505">
        <v>315.87</v>
      </c>
      <c r="J505">
        <v>220.06</v>
      </c>
      <c r="K505">
        <v>176.04</v>
      </c>
      <c r="L505">
        <v>94955</v>
      </c>
      <c r="M505">
        <v>692.12</v>
      </c>
      <c r="N505">
        <v>245980</v>
      </c>
      <c r="O505">
        <v>88025</v>
      </c>
      <c r="P505">
        <v>845.04</v>
      </c>
      <c r="Q505">
        <v>149.19</v>
      </c>
      <c r="R505">
        <v>2909.34</v>
      </c>
      <c r="S505">
        <v>785.4</v>
      </c>
      <c r="T505">
        <v>1126.83</v>
      </c>
      <c r="U505">
        <v>146.69999999999999</v>
      </c>
      <c r="V505">
        <v>141.97</v>
      </c>
      <c r="W505">
        <v>146.69999999999999</v>
      </c>
      <c r="X505">
        <v>147.94</v>
      </c>
      <c r="Y505">
        <v>143.12</v>
      </c>
      <c r="Z505">
        <v>2042.95</v>
      </c>
      <c r="AA505">
        <v>27718.9</v>
      </c>
      <c r="AB505">
        <v>22886</v>
      </c>
      <c r="AC505">
        <v>4571</v>
      </c>
      <c r="AD505">
        <v>1739500</v>
      </c>
      <c r="AE505">
        <v>143.12</v>
      </c>
      <c r="AF505">
        <v>859.25</v>
      </c>
      <c r="AG505">
        <v>144.30000000000001</v>
      </c>
      <c r="AH505">
        <v>15469</v>
      </c>
      <c r="AI505">
        <v>26336.799999999999</v>
      </c>
      <c r="AJ505">
        <v>158709</v>
      </c>
      <c r="AK505">
        <v>145.49</v>
      </c>
      <c r="AL505">
        <v>188.29</v>
      </c>
      <c r="AM505">
        <v>145.49</v>
      </c>
      <c r="AN505">
        <v>150.46</v>
      </c>
      <c r="AO505">
        <v>535</v>
      </c>
      <c r="AP505">
        <v>149.19</v>
      </c>
      <c r="AQ505">
        <v>52639.3</v>
      </c>
      <c r="AR505">
        <v>2429</v>
      </c>
      <c r="AS505">
        <v>145.49</v>
      </c>
      <c r="AT505">
        <v>190.02</v>
      </c>
      <c r="AU505">
        <v>871.64</v>
      </c>
      <c r="AV505">
        <v>16654.05</v>
      </c>
      <c r="AW505">
        <v>475.34</v>
      </c>
      <c r="AX505">
        <v>7181.3</v>
      </c>
      <c r="AY505">
        <v>343.17</v>
      </c>
      <c r="AZ505">
        <v>143.12</v>
      </c>
      <c r="BA505">
        <v>635.17999999999995</v>
      </c>
      <c r="BB505">
        <v>509.98</v>
      </c>
      <c r="BC505">
        <v>7111.3</v>
      </c>
      <c r="BD505">
        <v>308.35000000000002</v>
      </c>
      <c r="BE505">
        <v>171.01</v>
      </c>
      <c r="BF505">
        <v>146.69999999999999</v>
      </c>
      <c r="BG505">
        <v>144.30000000000001</v>
      </c>
      <c r="BH505">
        <v>1089.55</v>
      </c>
      <c r="BI505">
        <v>145.49</v>
      </c>
      <c r="BJ505">
        <v>1463.84</v>
      </c>
      <c r="BK505">
        <v>188.29</v>
      </c>
      <c r="BL505">
        <v>7173</v>
      </c>
      <c r="BM505">
        <v>5350.8</v>
      </c>
      <c r="BN505">
        <v>1126.72</v>
      </c>
      <c r="BO505">
        <v>570.67999999999995</v>
      </c>
      <c r="BP505">
        <v>1478.93</v>
      </c>
      <c r="BQ505">
        <v>176.04</v>
      </c>
      <c r="BR505">
        <v>82.1</v>
      </c>
      <c r="BS505">
        <v>3667651</v>
      </c>
      <c r="BT505">
        <v>37882.46</v>
      </c>
      <c r="BU505" s="115" t="str">
        <f>WSP[[#This Row],[Tier]]&amp;" - "&amp;DOLLAR(WSP[[#This Row],[United States]],2)&amp;" USD"</f>
        <v>503 - $176.04 USD</v>
      </c>
    </row>
    <row r="506" spans="1:73" x14ac:dyDescent="0.25">
      <c r="A506">
        <v>504</v>
      </c>
      <c r="B506">
        <v>176.39</v>
      </c>
      <c r="C506">
        <v>13406.4</v>
      </c>
      <c r="D506">
        <v>1056.3</v>
      </c>
      <c r="E506">
        <v>234.15</v>
      </c>
      <c r="F506">
        <v>146.99</v>
      </c>
      <c r="G506">
        <v>15596</v>
      </c>
      <c r="H506">
        <v>145.78</v>
      </c>
      <c r="I506">
        <v>316.49</v>
      </c>
      <c r="J506">
        <v>220.5</v>
      </c>
      <c r="K506">
        <v>176.39</v>
      </c>
      <c r="L506">
        <v>95130</v>
      </c>
      <c r="M506">
        <v>693.5</v>
      </c>
      <c r="N506">
        <v>246330</v>
      </c>
      <c r="O506">
        <v>88200</v>
      </c>
      <c r="P506">
        <v>846.72</v>
      </c>
      <c r="Q506">
        <v>149.49</v>
      </c>
      <c r="R506">
        <v>2915.12</v>
      </c>
      <c r="S506">
        <v>786.8</v>
      </c>
      <c r="T506">
        <v>1129.0999999999999</v>
      </c>
      <c r="U506">
        <v>146.99</v>
      </c>
      <c r="V506">
        <v>142.25</v>
      </c>
      <c r="W506">
        <v>146.99</v>
      </c>
      <c r="X506">
        <v>148.22999999999999</v>
      </c>
      <c r="Y506">
        <v>143.41</v>
      </c>
      <c r="Z506">
        <v>2047.5</v>
      </c>
      <c r="AA506">
        <v>27774.02</v>
      </c>
      <c r="AB506">
        <v>22931</v>
      </c>
      <c r="AC506">
        <v>4578</v>
      </c>
      <c r="AD506">
        <v>1743000</v>
      </c>
      <c r="AE506">
        <v>143.41</v>
      </c>
      <c r="AF506">
        <v>861</v>
      </c>
      <c r="AG506">
        <v>144.58000000000001</v>
      </c>
      <c r="AH506">
        <v>15483</v>
      </c>
      <c r="AI506">
        <v>26389.3</v>
      </c>
      <c r="AJ506">
        <v>159027</v>
      </c>
      <c r="AK506">
        <v>145.78</v>
      </c>
      <c r="AL506">
        <v>188.61</v>
      </c>
      <c r="AM506">
        <v>145.78</v>
      </c>
      <c r="AN506">
        <v>150.76</v>
      </c>
      <c r="AO506">
        <v>536</v>
      </c>
      <c r="AP506">
        <v>149.49</v>
      </c>
      <c r="AQ506">
        <v>52744.3</v>
      </c>
      <c r="AR506">
        <v>2433.9</v>
      </c>
      <c r="AS506">
        <v>145.78</v>
      </c>
      <c r="AT506">
        <v>190.37</v>
      </c>
      <c r="AU506">
        <v>873.04</v>
      </c>
      <c r="AV506">
        <v>16687.3</v>
      </c>
      <c r="AW506">
        <v>476.28</v>
      </c>
      <c r="AX506">
        <v>7195.3</v>
      </c>
      <c r="AY506">
        <v>343.73</v>
      </c>
      <c r="AZ506">
        <v>143.41</v>
      </c>
      <c r="BA506">
        <v>636.44000000000005</v>
      </c>
      <c r="BB506">
        <v>511</v>
      </c>
      <c r="BC506">
        <v>7125.3</v>
      </c>
      <c r="BD506">
        <v>308.7</v>
      </c>
      <c r="BE506">
        <v>171.34</v>
      </c>
      <c r="BF506">
        <v>146.99</v>
      </c>
      <c r="BG506">
        <v>144.58000000000001</v>
      </c>
      <c r="BH506">
        <v>1091.3</v>
      </c>
      <c r="BI506">
        <v>145.78</v>
      </c>
      <c r="BJ506">
        <v>1466.64</v>
      </c>
      <c r="BK506">
        <v>188.61</v>
      </c>
      <c r="BL506">
        <v>7188</v>
      </c>
      <c r="BM506">
        <v>5361.3</v>
      </c>
      <c r="BN506">
        <v>1128.96</v>
      </c>
      <c r="BO506">
        <v>571.9</v>
      </c>
      <c r="BP506">
        <v>1481.9</v>
      </c>
      <c r="BQ506">
        <v>176.39</v>
      </c>
      <c r="BR506">
        <v>82.24</v>
      </c>
      <c r="BS506">
        <v>3674943</v>
      </c>
      <c r="BT506">
        <v>37957.78</v>
      </c>
      <c r="BU506" s="115" t="str">
        <f>WSP[[#This Row],[Tier]]&amp;" - "&amp;DOLLAR(WSP[[#This Row],[United States]],2)&amp;" USD"</f>
        <v>504 - $176.39 USD</v>
      </c>
    </row>
    <row r="507" spans="1:73" x14ac:dyDescent="0.25">
      <c r="A507">
        <v>505</v>
      </c>
      <c r="B507">
        <v>176.74</v>
      </c>
      <c r="C507">
        <v>13433</v>
      </c>
      <c r="D507">
        <v>1058.05</v>
      </c>
      <c r="E507">
        <v>234.63</v>
      </c>
      <c r="F507">
        <v>147.29</v>
      </c>
      <c r="G507">
        <v>15627.5</v>
      </c>
      <c r="H507">
        <v>146.07</v>
      </c>
      <c r="I507">
        <v>317.12</v>
      </c>
      <c r="J507">
        <v>220.94</v>
      </c>
      <c r="K507">
        <v>176.74</v>
      </c>
      <c r="L507">
        <v>95305</v>
      </c>
      <c r="M507">
        <v>694.88</v>
      </c>
      <c r="N507">
        <v>246680</v>
      </c>
      <c r="O507">
        <v>88375</v>
      </c>
      <c r="P507">
        <v>848.4</v>
      </c>
      <c r="Q507">
        <v>149.78</v>
      </c>
      <c r="R507">
        <v>2920.91</v>
      </c>
      <c r="S507">
        <v>788.2</v>
      </c>
      <c r="T507">
        <v>1131.3800000000001</v>
      </c>
      <c r="U507">
        <v>147.29</v>
      </c>
      <c r="V507">
        <v>142.53</v>
      </c>
      <c r="W507">
        <v>147.29</v>
      </c>
      <c r="X507">
        <v>148.52000000000001</v>
      </c>
      <c r="Y507">
        <v>143.69</v>
      </c>
      <c r="Z507">
        <v>2052.0500000000002</v>
      </c>
      <c r="AA507">
        <v>27829.13</v>
      </c>
      <c r="AB507">
        <v>22977</v>
      </c>
      <c r="AC507">
        <v>4585</v>
      </c>
      <c r="AD507">
        <v>1746500</v>
      </c>
      <c r="AE507">
        <v>143.69</v>
      </c>
      <c r="AF507">
        <v>862.75</v>
      </c>
      <c r="AG507">
        <v>144.87</v>
      </c>
      <c r="AH507">
        <v>15497</v>
      </c>
      <c r="AI507">
        <v>26441.8</v>
      </c>
      <c r="AJ507">
        <v>159345</v>
      </c>
      <c r="AK507">
        <v>146.07</v>
      </c>
      <c r="AL507">
        <v>188.94</v>
      </c>
      <c r="AM507">
        <v>146.07</v>
      </c>
      <c r="AN507">
        <v>151.06</v>
      </c>
      <c r="AO507">
        <v>537</v>
      </c>
      <c r="AP507">
        <v>149.78</v>
      </c>
      <c r="AQ507">
        <v>52849.3</v>
      </c>
      <c r="AR507">
        <v>2438.8000000000002</v>
      </c>
      <c r="AS507">
        <v>146.07</v>
      </c>
      <c r="AT507">
        <v>190.72</v>
      </c>
      <c r="AU507">
        <v>874.44</v>
      </c>
      <c r="AV507">
        <v>16720.55</v>
      </c>
      <c r="AW507">
        <v>477.23</v>
      </c>
      <c r="AX507">
        <v>7209.3</v>
      </c>
      <c r="AY507">
        <v>344.3</v>
      </c>
      <c r="AZ507">
        <v>143.69</v>
      </c>
      <c r="BA507">
        <v>637.70000000000005</v>
      </c>
      <c r="BB507">
        <v>512.02</v>
      </c>
      <c r="BC507">
        <v>7139.3</v>
      </c>
      <c r="BD507">
        <v>309.05</v>
      </c>
      <c r="BE507">
        <v>171.66</v>
      </c>
      <c r="BF507">
        <v>147.29</v>
      </c>
      <c r="BG507">
        <v>144.87</v>
      </c>
      <c r="BH507">
        <v>1093.05</v>
      </c>
      <c r="BI507">
        <v>146.07</v>
      </c>
      <c r="BJ507">
        <v>1469.44</v>
      </c>
      <c r="BK507">
        <v>188.94</v>
      </c>
      <c r="BL507">
        <v>7203</v>
      </c>
      <c r="BM507">
        <v>5371.8</v>
      </c>
      <c r="BN507">
        <v>1131.2</v>
      </c>
      <c r="BO507">
        <v>573.13</v>
      </c>
      <c r="BP507">
        <v>1484.88</v>
      </c>
      <c r="BQ507">
        <v>176.74</v>
      </c>
      <c r="BR507">
        <v>82.39</v>
      </c>
      <c r="BS507">
        <v>3682235</v>
      </c>
      <c r="BT507">
        <v>38033.1</v>
      </c>
      <c r="BU507" s="115" t="str">
        <f>WSP[[#This Row],[Tier]]&amp;" - "&amp;DOLLAR(WSP[[#This Row],[United States]],2)&amp;" USD"</f>
        <v>505 - $176.74 USD</v>
      </c>
    </row>
    <row r="508" spans="1:73" x14ac:dyDescent="0.25">
      <c r="A508">
        <v>506</v>
      </c>
      <c r="B508">
        <v>177.09</v>
      </c>
      <c r="C508">
        <v>13459.6</v>
      </c>
      <c r="D508">
        <v>1059.8</v>
      </c>
      <c r="E508">
        <v>235.1</v>
      </c>
      <c r="F508">
        <v>147.58000000000001</v>
      </c>
      <c r="G508">
        <v>15659</v>
      </c>
      <c r="H508">
        <v>146.36000000000001</v>
      </c>
      <c r="I508">
        <v>317.75</v>
      </c>
      <c r="J508">
        <v>221.38</v>
      </c>
      <c r="K508">
        <v>177.09</v>
      </c>
      <c r="L508">
        <v>95480</v>
      </c>
      <c r="M508">
        <v>696.25</v>
      </c>
      <c r="N508">
        <v>247030</v>
      </c>
      <c r="O508">
        <v>88550</v>
      </c>
      <c r="P508">
        <v>850.08</v>
      </c>
      <c r="Q508">
        <v>150.08000000000001</v>
      </c>
      <c r="R508">
        <v>2926.69</v>
      </c>
      <c r="S508">
        <v>789.6</v>
      </c>
      <c r="T508">
        <v>1133.6500000000001</v>
      </c>
      <c r="U508">
        <v>147.58000000000001</v>
      </c>
      <c r="V508">
        <v>142.82</v>
      </c>
      <c r="W508">
        <v>147.58000000000001</v>
      </c>
      <c r="X508">
        <v>148.82</v>
      </c>
      <c r="Y508">
        <v>143.97999999999999</v>
      </c>
      <c r="Z508">
        <v>2056.6</v>
      </c>
      <c r="AA508">
        <v>27884.25</v>
      </c>
      <c r="AB508">
        <v>23022</v>
      </c>
      <c r="AC508">
        <v>4592</v>
      </c>
      <c r="AD508">
        <v>1750000</v>
      </c>
      <c r="AE508">
        <v>143.97999999999999</v>
      </c>
      <c r="AF508">
        <v>864.5</v>
      </c>
      <c r="AG508">
        <v>145.16</v>
      </c>
      <c r="AH508">
        <v>15511</v>
      </c>
      <c r="AI508">
        <v>26494.3</v>
      </c>
      <c r="AJ508">
        <v>159664</v>
      </c>
      <c r="AK508">
        <v>146.36000000000001</v>
      </c>
      <c r="AL508">
        <v>189.26</v>
      </c>
      <c r="AM508">
        <v>146.36000000000001</v>
      </c>
      <c r="AN508">
        <v>151.36000000000001</v>
      </c>
      <c r="AO508">
        <v>538</v>
      </c>
      <c r="AP508">
        <v>150.08000000000001</v>
      </c>
      <c r="AQ508">
        <v>52954.3</v>
      </c>
      <c r="AR508">
        <v>2443.6999999999998</v>
      </c>
      <c r="AS508">
        <v>146.36000000000001</v>
      </c>
      <c r="AT508">
        <v>191.07</v>
      </c>
      <c r="AU508">
        <v>875.84</v>
      </c>
      <c r="AV508">
        <v>16753.8</v>
      </c>
      <c r="AW508">
        <v>478.17</v>
      </c>
      <c r="AX508">
        <v>7223.3</v>
      </c>
      <c r="AY508">
        <v>344.87</v>
      </c>
      <c r="AZ508">
        <v>143.97999999999999</v>
      </c>
      <c r="BA508">
        <v>638.96</v>
      </c>
      <c r="BB508">
        <v>513.03</v>
      </c>
      <c r="BC508">
        <v>7153.3</v>
      </c>
      <c r="BD508">
        <v>309.39999999999998</v>
      </c>
      <c r="BE508">
        <v>171.99</v>
      </c>
      <c r="BF508">
        <v>147.58000000000001</v>
      </c>
      <c r="BG508">
        <v>145.16</v>
      </c>
      <c r="BH508">
        <v>1094.8</v>
      </c>
      <c r="BI508">
        <v>146.36000000000001</v>
      </c>
      <c r="BJ508">
        <v>1472.24</v>
      </c>
      <c r="BK508">
        <v>189.26</v>
      </c>
      <c r="BL508">
        <v>7219</v>
      </c>
      <c r="BM508">
        <v>5382.3</v>
      </c>
      <c r="BN508">
        <v>1133.44</v>
      </c>
      <c r="BO508">
        <v>574.35</v>
      </c>
      <c r="BP508">
        <v>1487.85</v>
      </c>
      <c r="BQ508">
        <v>177.09</v>
      </c>
      <c r="BR508">
        <v>82.54</v>
      </c>
      <c r="BS508">
        <v>3689526</v>
      </c>
      <c r="BT508">
        <v>38108.42</v>
      </c>
      <c r="BU508" s="115" t="str">
        <f>WSP[[#This Row],[Tier]]&amp;" - "&amp;DOLLAR(WSP[[#This Row],[United States]],2)&amp;" USD"</f>
        <v>506 - $177.09 USD</v>
      </c>
    </row>
    <row r="509" spans="1:73" x14ac:dyDescent="0.25">
      <c r="A509">
        <v>507</v>
      </c>
      <c r="B509">
        <v>177.44</v>
      </c>
      <c r="C509">
        <v>13486.2</v>
      </c>
      <c r="D509">
        <v>1061.55</v>
      </c>
      <c r="E509">
        <v>235.58</v>
      </c>
      <c r="F509">
        <v>147.87</v>
      </c>
      <c r="G509">
        <v>15690.5</v>
      </c>
      <c r="H509">
        <v>146.65</v>
      </c>
      <c r="I509">
        <v>318.38</v>
      </c>
      <c r="J509">
        <v>221.81</v>
      </c>
      <c r="K509">
        <v>177.44</v>
      </c>
      <c r="L509">
        <v>95655</v>
      </c>
      <c r="M509">
        <v>697.63</v>
      </c>
      <c r="N509">
        <v>247380</v>
      </c>
      <c r="O509">
        <v>88725</v>
      </c>
      <c r="P509">
        <v>851.76</v>
      </c>
      <c r="Q509">
        <v>150.38</v>
      </c>
      <c r="R509">
        <v>2932.48</v>
      </c>
      <c r="S509">
        <v>791</v>
      </c>
      <c r="T509">
        <v>1135.93</v>
      </c>
      <c r="U509">
        <v>147.87</v>
      </c>
      <c r="V509">
        <v>143.1</v>
      </c>
      <c r="W509">
        <v>147.87</v>
      </c>
      <c r="X509">
        <v>149.11000000000001</v>
      </c>
      <c r="Y509">
        <v>144.26</v>
      </c>
      <c r="Z509">
        <v>2061.15</v>
      </c>
      <c r="AA509">
        <v>27939.37</v>
      </c>
      <c r="AB509">
        <v>23068</v>
      </c>
      <c r="AC509">
        <v>4599</v>
      </c>
      <c r="AD509">
        <v>1753500</v>
      </c>
      <c r="AE509">
        <v>144.26</v>
      </c>
      <c r="AF509">
        <v>866.25</v>
      </c>
      <c r="AG509">
        <v>145.44999999999999</v>
      </c>
      <c r="AH509">
        <v>15526</v>
      </c>
      <c r="AI509">
        <v>26546.799999999999</v>
      </c>
      <c r="AJ509">
        <v>159982</v>
      </c>
      <c r="AK509">
        <v>146.65</v>
      </c>
      <c r="AL509">
        <v>189.58</v>
      </c>
      <c r="AM509">
        <v>146.65</v>
      </c>
      <c r="AN509">
        <v>151.66</v>
      </c>
      <c r="AO509">
        <v>539</v>
      </c>
      <c r="AP509">
        <v>150.38</v>
      </c>
      <c r="AQ509">
        <v>53059.3</v>
      </c>
      <c r="AR509">
        <v>2448.6</v>
      </c>
      <c r="AS509">
        <v>146.65</v>
      </c>
      <c r="AT509">
        <v>191.42</v>
      </c>
      <c r="AU509">
        <v>877.24</v>
      </c>
      <c r="AV509">
        <v>16787.05</v>
      </c>
      <c r="AW509">
        <v>479.12</v>
      </c>
      <c r="AX509">
        <v>7237.3</v>
      </c>
      <c r="AY509">
        <v>345.44</v>
      </c>
      <c r="AZ509">
        <v>144.26</v>
      </c>
      <c r="BA509">
        <v>640.22</v>
      </c>
      <c r="BB509">
        <v>514.04999999999995</v>
      </c>
      <c r="BC509">
        <v>7167.3</v>
      </c>
      <c r="BD509">
        <v>309.75</v>
      </c>
      <c r="BE509">
        <v>172.32</v>
      </c>
      <c r="BF509">
        <v>147.87</v>
      </c>
      <c r="BG509">
        <v>145.44999999999999</v>
      </c>
      <c r="BH509">
        <v>1096.55</v>
      </c>
      <c r="BI509">
        <v>146.65</v>
      </c>
      <c r="BJ509">
        <v>1475.04</v>
      </c>
      <c r="BK509">
        <v>189.58</v>
      </c>
      <c r="BL509">
        <v>7234</v>
      </c>
      <c r="BM509">
        <v>5392.8</v>
      </c>
      <c r="BN509">
        <v>1135.68</v>
      </c>
      <c r="BO509">
        <v>575.58000000000004</v>
      </c>
      <c r="BP509">
        <v>1490.83</v>
      </c>
      <c r="BQ509">
        <v>177.44</v>
      </c>
      <c r="BR509">
        <v>82.68</v>
      </c>
      <c r="BS509">
        <v>3696818</v>
      </c>
      <c r="BT509">
        <v>38183.74</v>
      </c>
      <c r="BU509" s="115" t="str">
        <f>WSP[[#This Row],[Tier]]&amp;" - "&amp;DOLLAR(WSP[[#This Row],[United States]],2)&amp;" USD"</f>
        <v>507 - $177.44 USD</v>
      </c>
    </row>
    <row r="510" spans="1:73" x14ac:dyDescent="0.25">
      <c r="A510">
        <v>508</v>
      </c>
      <c r="B510">
        <v>177.79</v>
      </c>
      <c r="C510">
        <v>13512.8</v>
      </c>
      <c r="D510">
        <v>1063.3</v>
      </c>
      <c r="E510">
        <v>236.06</v>
      </c>
      <c r="F510">
        <v>148.16</v>
      </c>
      <c r="G510">
        <v>15722</v>
      </c>
      <c r="H510">
        <v>146.94</v>
      </c>
      <c r="I510">
        <v>319.01</v>
      </c>
      <c r="J510">
        <v>222.25</v>
      </c>
      <c r="K510">
        <v>177.79</v>
      </c>
      <c r="L510">
        <v>95830</v>
      </c>
      <c r="M510">
        <v>699.01</v>
      </c>
      <c r="N510">
        <v>247730</v>
      </c>
      <c r="O510">
        <v>88900</v>
      </c>
      <c r="P510">
        <v>853.44</v>
      </c>
      <c r="Q510">
        <v>150.66999999999999</v>
      </c>
      <c r="R510">
        <v>2938.26</v>
      </c>
      <c r="S510">
        <v>792.4</v>
      </c>
      <c r="T510">
        <v>1138.2</v>
      </c>
      <c r="U510">
        <v>148.16</v>
      </c>
      <c r="V510">
        <v>143.38</v>
      </c>
      <c r="W510">
        <v>148.16</v>
      </c>
      <c r="X510">
        <v>149.41</v>
      </c>
      <c r="Y510">
        <v>144.55000000000001</v>
      </c>
      <c r="Z510">
        <v>2065.6999999999998</v>
      </c>
      <c r="AA510">
        <v>27994.49</v>
      </c>
      <c r="AB510">
        <v>23113</v>
      </c>
      <c r="AC510">
        <v>4606</v>
      </c>
      <c r="AD510">
        <v>1757000</v>
      </c>
      <c r="AE510">
        <v>144.55000000000001</v>
      </c>
      <c r="AF510">
        <v>868</v>
      </c>
      <c r="AG510">
        <v>145.72999999999999</v>
      </c>
      <c r="AH510">
        <v>15540</v>
      </c>
      <c r="AI510">
        <v>26599.3</v>
      </c>
      <c r="AJ510">
        <v>160300</v>
      </c>
      <c r="AK510">
        <v>146.94</v>
      </c>
      <c r="AL510">
        <v>189.91</v>
      </c>
      <c r="AM510">
        <v>146.94</v>
      </c>
      <c r="AN510">
        <v>151.96</v>
      </c>
      <c r="AO510">
        <v>540</v>
      </c>
      <c r="AP510">
        <v>150.66999999999999</v>
      </c>
      <c r="AQ510">
        <v>53164.3</v>
      </c>
      <c r="AR510">
        <v>2453.5</v>
      </c>
      <c r="AS510">
        <v>146.94</v>
      </c>
      <c r="AT510">
        <v>191.77</v>
      </c>
      <c r="AU510">
        <v>878.64</v>
      </c>
      <c r="AV510">
        <v>16820.3</v>
      </c>
      <c r="AW510">
        <v>480.06</v>
      </c>
      <c r="AX510">
        <v>7251.3</v>
      </c>
      <c r="AY510">
        <v>346.01</v>
      </c>
      <c r="AZ510">
        <v>144.55000000000001</v>
      </c>
      <c r="BA510">
        <v>641.48</v>
      </c>
      <c r="BB510">
        <v>515.05999999999995</v>
      </c>
      <c r="BC510">
        <v>7181.3</v>
      </c>
      <c r="BD510">
        <v>310.10000000000002</v>
      </c>
      <c r="BE510">
        <v>172.64</v>
      </c>
      <c r="BF510">
        <v>148.16</v>
      </c>
      <c r="BG510">
        <v>145.72999999999999</v>
      </c>
      <c r="BH510">
        <v>1098.3</v>
      </c>
      <c r="BI510">
        <v>146.94</v>
      </c>
      <c r="BJ510">
        <v>1477.84</v>
      </c>
      <c r="BK510">
        <v>189.91</v>
      </c>
      <c r="BL510">
        <v>7249</v>
      </c>
      <c r="BM510">
        <v>5403.3</v>
      </c>
      <c r="BN510">
        <v>1137.92</v>
      </c>
      <c r="BO510">
        <v>576.79999999999995</v>
      </c>
      <c r="BP510">
        <v>1493.8</v>
      </c>
      <c r="BQ510">
        <v>177.79</v>
      </c>
      <c r="BR510">
        <v>82.83</v>
      </c>
      <c r="BS510">
        <v>3704110</v>
      </c>
      <c r="BT510">
        <v>38259.06</v>
      </c>
      <c r="BU510" s="115" t="str">
        <f>WSP[[#This Row],[Tier]]&amp;" - "&amp;DOLLAR(WSP[[#This Row],[United States]],2)&amp;" USD"</f>
        <v>508 - $177.79 USD</v>
      </c>
    </row>
    <row r="511" spans="1:73" x14ac:dyDescent="0.25">
      <c r="A511">
        <v>509</v>
      </c>
      <c r="B511">
        <v>178.14</v>
      </c>
      <c r="C511">
        <v>13539.4</v>
      </c>
      <c r="D511">
        <v>1065.05</v>
      </c>
      <c r="E511">
        <v>236.54</v>
      </c>
      <c r="F511">
        <v>148.44999999999999</v>
      </c>
      <c r="G511">
        <v>15753.5</v>
      </c>
      <c r="H511">
        <v>147.22999999999999</v>
      </c>
      <c r="I511">
        <v>319.64</v>
      </c>
      <c r="J511">
        <v>222.69</v>
      </c>
      <c r="K511">
        <v>178.14</v>
      </c>
      <c r="L511">
        <v>96005</v>
      </c>
      <c r="M511">
        <v>700.39</v>
      </c>
      <c r="N511">
        <v>248080</v>
      </c>
      <c r="O511">
        <v>89075</v>
      </c>
      <c r="P511">
        <v>855.12</v>
      </c>
      <c r="Q511">
        <v>150.97</v>
      </c>
      <c r="R511">
        <v>2944.05</v>
      </c>
      <c r="S511">
        <v>793.8</v>
      </c>
      <c r="T511">
        <v>1140.48</v>
      </c>
      <c r="U511">
        <v>148.44999999999999</v>
      </c>
      <c r="V511">
        <v>143.66</v>
      </c>
      <c r="W511">
        <v>148.44999999999999</v>
      </c>
      <c r="X511">
        <v>149.69999999999999</v>
      </c>
      <c r="Y511">
        <v>144.83000000000001</v>
      </c>
      <c r="Z511">
        <v>2070.25</v>
      </c>
      <c r="AA511">
        <v>28049.61</v>
      </c>
      <c r="AB511">
        <v>23159</v>
      </c>
      <c r="AC511">
        <v>4613</v>
      </c>
      <c r="AD511">
        <v>1760500</v>
      </c>
      <c r="AE511">
        <v>144.83000000000001</v>
      </c>
      <c r="AF511">
        <v>869.75</v>
      </c>
      <c r="AG511">
        <v>146.02000000000001</v>
      </c>
      <c r="AH511">
        <v>15554</v>
      </c>
      <c r="AI511">
        <v>26651.8</v>
      </c>
      <c r="AJ511">
        <v>160618</v>
      </c>
      <c r="AK511">
        <v>147.22999999999999</v>
      </c>
      <c r="AL511">
        <v>190.23</v>
      </c>
      <c r="AM511">
        <v>147.22999999999999</v>
      </c>
      <c r="AN511">
        <v>152.26</v>
      </c>
      <c r="AO511">
        <v>541</v>
      </c>
      <c r="AP511">
        <v>150.97</v>
      </c>
      <c r="AQ511">
        <v>53269.3</v>
      </c>
      <c r="AR511">
        <v>2458.4</v>
      </c>
      <c r="AS511">
        <v>147.22999999999999</v>
      </c>
      <c r="AT511">
        <v>192.12</v>
      </c>
      <c r="AU511">
        <v>880.04</v>
      </c>
      <c r="AV511">
        <v>16853.55</v>
      </c>
      <c r="AW511">
        <v>481.01</v>
      </c>
      <c r="AX511">
        <v>7265.3</v>
      </c>
      <c r="AY511">
        <v>346.58</v>
      </c>
      <c r="AZ511">
        <v>144.83000000000001</v>
      </c>
      <c r="BA511">
        <v>642.74</v>
      </c>
      <c r="BB511">
        <v>516.08000000000004</v>
      </c>
      <c r="BC511">
        <v>7195.3</v>
      </c>
      <c r="BD511">
        <v>310.45</v>
      </c>
      <c r="BE511">
        <v>172.97</v>
      </c>
      <c r="BF511">
        <v>148.44999999999999</v>
      </c>
      <c r="BG511">
        <v>146.02000000000001</v>
      </c>
      <c r="BH511">
        <v>1100.05</v>
      </c>
      <c r="BI511">
        <v>147.22999999999999</v>
      </c>
      <c r="BJ511">
        <v>1480.64</v>
      </c>
      <c r="BK511">
        <v>190.23</v>
      </c>
      <c r="BL511">
        <v>7265</v>
      </c>
      <c r="BM511">
        <v>5413.8</v>
      </c>
      <c r="BN511">
        <v>1140.1600000000001</v>
      </c>
      <c r="BO511">
        <v>578.03</v>
      </c>
      <c r="BP511">
        <v>1496.78</v>
      </c>
      <c r="BQ511">
        <v>178.14</v>
      </c>
      <c r="BR511">
        <v>82.97</v>
      </c>
      <c r="BS511">
        <v>3711402</v>
      </c>
      <c r="BT511">
        <v>38334.379999999997</v>
      </c>
      <c r="BU511" s="115" t="str">
        <f>WSP[[#This Row],[Tier]]&amp;" - "&amp;DOLLAR(WSP[[#This Row],[United States]],2)&amp;" USD"</f>
        <v>509 - $178.14 USD</v>
      </c>
    </row>
    <row r="512" spans="1:73" x14ac:dyDescent="0.25">
      <c r="A512">
        <v>510</v>
      </c>
      <c r="B512">
        <v>178.49</v>
      </c>
      <c r="C512">
        <v>13566</v>
      </c>
      <c r="D512">
        <v>1066.8</v>
      </c>
      <c r="E512">
        <v>237.01</v>
      </c>
      <c r="F512">
        <v>148.74</v>
      </c>
      <c r="G512">
        <v>15785</v>
      </c>
      <c r="H512">
        <v>147.51</v>
      </c>
      <c r="I512">
        <v>320.27</v>
      </c>
      <c r="J512">
        <v>223.13</v>
      </c>
      <c r="K512">
        <v>178.49</v>
      </c>
      <c r="L512">
        <v>96180</v>
      </c>
      <c r="M512">
        <v>701.76</v>
      </c>
      <c r="N512">
        <v>248430</v>
      </c>
      <c r="O512">
        <v>89250</v>
      </c>
      <c r="P512">
        <v>856.8</v>
      </c>
      <c r="Q512">
        <v>151.27000000000001</v>
      </c>
      <c r="R512">
        <v>2949.83</v>
      </c>
      <c r="S512">
        <v>795.2</v>
      </c>
      <c r="T512">
        <v>1142.75</v>
      </c>
      <c r="U512">
        <v>148.74</v>
      </c>
      <c r="V512">
        <v>143.94999999999999</v>
      </c>
      <c r="W512">
        <v>148.74</v>
      </c>
      <c r="X512">
        <v>149.99</v>
      </c>
      <c r="Y512">
        <v>145.12</v>
      </c>
      <c r="Z512">
        <v>2074.8000000000002</v>
      </c>
      <c r="AA512">
        <v>28104.720000000001</v>
      </c>
      <c r="AB512">
        <v>23204</v>
      </c>
      <c r="AC512">
        <v>4620</v>
      </c>
      <c r="AD512">
        <v>1764000</v>
      </c>
      <c r="AE512">
        <v>145.12</v>
      </c>
      <c r="AF512">
        <v>871.5</v>
      </c>
      <c r="AG512">
        <v>146.31</v>
      </c>
      <c r="AH512">
        <v>15569</v>
      </c>
      <c r="AI512">
        <v>26704.3</v>
      </c>
      <c r="AJ512">
        <v>160936</v>
      </c>
      <c r="AK512">
        <v>147.51</v>
      </c>
      <c r="AL512">
        <v>190.56</v>
      </c>
      <c r="AM512">
        <v>147.51</v>
      </c>
      <c r="AN512">
        <v>152.56</v>
      </c>
      <c r="AO512">
        <v>543</v>
      </c>
      <c r="AP512">
        <v>151.27000000000001</v>
      </c>
      <c r="AQ512">
        <v>53374.3</v>
      </c>
      <c r="AR512">
        <v>2463.3000000000002</v>
      </c>
      <c r="AS512">
        <v>147.51</v>
      </c>
      <c r="AT512">
        <v>192.47</v>
      </c>
      <c r="AU512">
        <v>881.44</v>
      </c>
      <c r="AV512">
        <v>16886.8</v>
      </c>
      <c r="AW512">
        <v>481.95</v>
      </c>
      <c r="AX512">
        <v>7279.3</v>
      </c>
      <c r="AY512">
        <v>347.15</v>
      </c>
      <c r="AZ512">
        <v>145.12</v>
      </c>
      <c r="BA512">
        <v>644</v>
      </c>
      <c r="BB512">
        <v>517.1</v>
      </c>
      <c r="BC512">
        <v>7209.3</v>
      </c>
      <c r="BD512">
        <v>310.8</v>
      </c>
      <c r="BE512">
        <v>173.3</v>
      </c>
      <c r="BF512">
        <v>148.74</v>
      </c>
      <c r="BG512">
        <v>146.31</v>
      </c>
      <c r="BH512">
        <v>1101.8</v>
      </c>
      <c r="BI512">
        <v>147.51</v>
      </c>
      <c r="BJ512">
        <v>1483.44</v>
      </c>
      <c r="BK512">
        <v>190.56</v>
      </c>
      <c r="BL512">
        <v>7280</v>
      </c>
      <c r="BM512">
        <v>5424.3</v>
      </c>
      <c r="BN512">
        <v>1142.4000000000001</v>
      </c>
      <c r="BO512">
        <v>579.25</v>
      </c>
      <c r="BP512">
        <v>1499.75</v>
      </c>
      <c r="BQ512">
        <v>178.49</v>
      </c>
      <c r="BR512">
        <v>83.12</v>
      </c>
      <c r="BS512">
        <v>3718694</v>
      </c>
      <c r="BT512">
        <v>38409.699999999997</v>
      </c>
      <c r="BU512" s="115" t="str">
        <f>WSP[[#This Row],[Tier]]&amp;" - "&amp;DOLLAR(WSP[[#This Row],[United States]],2)&amp;" USD"</f>
        <v>510 - $178.49 USD</v>
      </c>
    </row>
    <row r="513" spans="1:73" x14ac:dyDescent="0.25">
      <c r="A513">
        <v>511</v>
      </c>
      <c r="B513">
        <v>178.84</v>
      </c>
      <c r="C513">
        <v>13592.6</v>
      </c>
      <c r="D513">
        <v>1068.55</v>
      </c>
      <c r="E513">
        <v>237.49</v>
      </c>
      <c r="F513">
        <v>149.04</v>
      </c>
      <c r="G513">
        <v>15816.5</v>
      </c>
      <c r="H513">
        <v>147.80000000000001</v>
      </c>
      <c r="I513">
        <v>320.89999999999998</v>
      </c>
      <c r="J513">
        <v>223.56</v>
      </c>
      <c r="K513">
        <v>178.84</v>
      </c>
      <c r="L513">
        <v>96355</v>
      </c>
      <c r="M513">
        <v>703.14</v>
      </c>
      <c r="N513">
        <v>248780</v>
      </c>
      <c r="O513">
        <v>89425</v>
      </c>
      <c r="P513">
        <v>858.48</v>
      </c>
      <c r="Q513">
        <v>151.56</v>
      </c>
      <c r="R513">
        <v>2955.62</v>
      </c>
      <c r="S513">
        <v>796.6</v>
      </c>
      <c r="T513">
        <v>1145.03</v>
      </c>
      <c r="U513">
        <v>149.04</v>
      </c>
      <c r="V513">
        <v>144.22999999999999</v>
      </c>
      <c r="W513">
        <v>149.04</v>
      </c>
      <c r="X513">
        <v>150.29</v>
      </c>
      <c r="Y513">
        <v>145.4</v>
      </c>
      <c r="Z513">
        <v>2079.35</v>
      </c>
      <c r="AA513">
        <v>28159.84</v>
      </c>
      <c r="AB513">
        <v>23250</v>
      </c>
      <c r="AC513">
        <v>4627</v>
      </c>
      <c r="AD513">
        <v>1767500</v>
      </c>
      <c r="AE513">
        <v>145.4</v>
      </c>
      <c r="AF513">
        <v>873.25</v>
      </c>
      <c r="AG513">
        <v>146.59</v>
      </c>
      <c r="AH513">
        <v>15583</v>
      </c>
      <c r="AI513">
        <v>26756.799999999999</v>
      </c>
      <c r="AJ513">
        <v>161255</v>
      </c>
      <c r="AK513">
        <v>147.80000000000001</v>
      </c>
      <c r="AL513">
        <v>190.88</v>
      </c>
      <c r="AM513">
        <v>147.80000000000001</v>
      </c>
      <c r="AN513">
        <v>152.86000000000001</v>
      </c>
      <c r="AO513">
        <v>544</v>
      </c>
      <c r="AP513">
        <v>151.56</v>
      </c>
      <c r="AQ513">
        <v>53479.3</v>
      </c>
      <c r="AR513">
        <v>2468.1999999999998</v>
      </c>
      <c r="AS513">
        <v>147.80000000000001</v>
      </c>
      <c r="AT513">
        <v>192.82</v>
      </c>
      <c r="AU513">
        <v>882.84</v>
      </c>
      <c r="AV513">
        <v>16920.05</v>
      </c>
      <c r="AW513">
        <v>482.9</v>
      </c>
      <c r="AX513">
        <v>7293.3</v>
      </c>
      <c r="AY513">
        <v>347.72</v>
      </c>
      <c r="AZ513">
        <v>145.4</v>
      </c>
      <c r="BA513">
        <v>645.26</v>
      </c>
      <c r="BB513">
        <v>518.11</v>
      </c>
      <c r="BC513">
        <v>7223.3</v>
      </c>
      <c r="BD513">
        <v>311.14999999999998</v>
      </c>
      <c r="BE513">
        <v>173.63</v>
      </c>
      <c r="BF513">
        <v>149.04</v>
      </c>
      <c r="BG513">
        <v>146.59</v>
      </c>
      <c r="BH513">
        <v>1103.55</v>
      </c>
      <c r="BI513">
        <v>147.80000000000001</v>
      </c>
      <c r="BJ513">
        <v>1486.24</v>
      </c>
      <c r="BK513">
        <v>190.88</v>
      </c>
      <c r="BL513">
        <v>7295</v>
      </c>
      <c r="BM513">
        <v>5434.8</v>
      </c>
      <c r="BN513">
        <v>1144.6400000000001</v>
      </c>
      <c r="BO513">
        <v>580.48</v>
      </c>
      <c r="BP513">
        <v>1502.73</v>
      </c>
      <c r="BQ513">
        <v>178.84</v>
      </c>
      <c r="BR513">
        <v>83.27</v>
      </c>
      <c r="BS513">
        <v>3725986</v>
      </c>
      <c r="BT513">
        <v>38485.019999999997</v>
      </c>
      <c r="BU513" s="115" t="str">
        <f>WSP[[#This Row],[Tier]]&amp;" - "&amp;DOLLAR(WSP[[#This Row],[United States]],2)&amp;" USD"</f>
        <v>511 - $178.84 USD</v>
      </c>
    </row>
    <row r="514" spans="1:73" x14ac:dyDescent="0.25">
      <c r="A514">
        <v>512</v>
      </c>
      <c r="B514">
        <v>179.19</v>
      </c>
      <c r="C514">
        <v>13619.2</v>
      </c>
      <c r="D514">
        <v>1070.3</v>
      </c>
      <c r="E514">
        <v>237.97</v>
      </c>
      <c r="F514">
        <v>149.33000000000001</v>
      </c>
      <c r="G514">
        <v>15848</v>
      </c>
      <c r="H514">
        <v>148.09</v>
      </c>
      <c r="I514">
        <v>321.52999999999997</v>
      </c>
      <c r="J514">
        <v>224</v>
      </c>
      <c r="K514">
        <v>179.19</v>
      </c>
      <c r="L514">
        <v>96530</v>
      </c>
      <c r="M514">
        <v>704.52</v>
      </c>
      <c r="N514">
        <v>249130</v>
      </c>
      <c r="O514">
        <v>89600</v>
      </c>
      <c r="P514">
        <v>860.16</v>
      </c>
      <c r="Q514">
        <v>151.86000000000001</v>
      </c>
      <c r="R514">
        <v>2961.4</v>
      </c>
      <c r="S514">
        <v>798</v>
      </c>
      <c r="T514">
        <v>1147.3</v>
      </c>
      <c r="U514">
        <v>149.33000000000001</v>
      </c>
      <c r="V514">
        <v>144.51</v>
      </c>
      <c r="W514">
        <v>149.33000000000001</v>
      </c>
      <c r="X514">
        <v>150.58000000000001</v>
      </c>
      <c r="Y514">
        <v>145.69</v>
      </c>
      <c r="Z514">
        <v>2083.9</v>
      </c>
      <c r="AA514">
        <v>28214.959999999999</v>
      </c>
      <c r="AB514">
        <v>23295</v>
      </c>
      <c r="AC514">
        <v>4634</v>
      </c>
      <c r="AD514">
        <v>1771000</v>
      </c>
      <c r="AE514">
        <v>145.69</v>
      </c>
      <c r="AF514">
        <v>875</v>
      </c>
      <c r="AG514">
        <v>146.88</v>
      </c>
      <c r="AH514">
        <v>15597</v>
      </c>
      <c r="AI514">
        <v>26809.3</v>
      </c>
      <c r="AJ514">
        <v>161573</v>
      </c>
      <c r="AK514">
        <v>148.09</v>
      </c>
      <c r="AL514">
        <v>191.2</v>
      </c>
      <c r="AM514">
        <v>148.09</v>
      </c>
      <c r="AN514">
        <v>153.16</v>
      </c>
      <c r="AO514">
        <v>545</v>
      </c>
      <c r="AP514">
        <v>151.86000000000001</v>
      </c>
      <c r="AQ514">
        <v>53584.3</v>
      </c>
      <c r="AR514">
        <v>2473.1</v>
      </c>
      <c r="AS514">
        <v>148.09</v>
      </c>
      <c r="AT514">
        <v>193.17</v>
      </c>
      <c r="AU514">
        <v>884.24</v>
      </c>
      <c r="AV514">
        <v>16953.3</v>
      </c>
      <c r="AW514">
        <v>483.84</v>
      </c>
      <c r="AX514">
        <v>7307.3</v>
      </c>
      <c r="AY514">
        <v>348.29</v>
      </c>
      <c r="AZ514">
        <v>145.69</v>
      </c>
      <c r="BA514">
        <v>646.52</v>
      </c>
      <c r="BB514">
        <v>519.13</v>
      </c>
      <c r="BC514">
        <v>7237.3</v>
      </c>
      <c r="BD514">
        <v>311.5</v>
      </c>
      <c r="BE514">
        <v>173.95</v>
      </c>
      <c r="BF514">
        <v>149.33000000000001</v>
      </c>
      <c r="BG514">
        <v>146.88</v>
      </c>
      <c r="BH514">
        <v>1105.3</v>
      </c>
      <c r="BI514">
        <v>148.09</v>
      </c>
      <c r="BJ514">
        <v>1489.04</v>
      </c>
      <c r="BK514">
        <v>191.2</v>
      </c>
      <c r="BL514">
        <v>7311</v>
      </c>
      <c r="BM514">
        <v>5445.3</v>
      </c>
      <c r="BN514">
        <v>1146.8800000000001</v>
      </c>
      <c r="BO514">
        <v>581.70000000000005</v>
      </c>
      <c r="BP514">
        <v>1505.7</v>
      </c>
      <c r="BQ514">
        <v>179.19</v>
      </c>
      <c r="BR514">
        <v>83.41</v>
      </c>
      <c r="BS514">
        <v>3733278</v>
      </c>
      <c r="BT514">
        <v>38560.339999999997</v>
      </c>
      <c r="BU514" s="115" t="str">
        <f>WSP[[#This Row],[Tier]]&amp;" - "&amp;DOLLAR(WSP[[#This Row],[United States]],2)&amp;" USD"</f>
        <v>512 - $179.19 USD</v>
      </c>
    </row>
    <row r="515" spans="1:73" x14ac:dyDescent="0.25">
      <c r="A515">
        <v>513</v>
      </c>
      <c r="B515">
        <v>179.54</v>
      </c>
      <c r="C515">
        <v>13645.8</v>
      </c>
      <c r="D515">
        <v>1072.05</v>
      </c>
      <c r="E515">
        <v>238.45</v>
      </c>
      <c r="F515">
        <v>149.62</v>
      </c>
      <c r="G515">
        <v>15879.5</v>
      </c>
      <c r="H515">
        <v>148.38</v>
      </c>
      <c r="I515">
        <v>322.16000000000003</v>
      </c>
      <c r="J515">
        <v>224.44</v>
      </c>
      <c r="K515">
        <v>179.54</v>
      </c>
      <c r="L515">
        <v>96705</v>
      </c>
      <c r="M515">
        <v>705.9</v>
      </c>
      <c r="N515">
        <v>249480</v>
      </c>
      <c r="O515">
        <v>89775</v>
      </c>
      <c r="P515">
        <v>861.84</v>
      </c>
      <c r="Q515">
        <v>152.16</v>
      </c>
      <c r="R515">
        <v>2967.19</v>
      </c>
      <c r="S515">
        <v>799.4</v>
      </c>
      <c r="T515">
        <v>1149.58</v>
      </c>
      <c r="U515">
        <v>149.62</v>
      </c>
      <c r="V515">
        <v>144.79</v>
      </c>
      <c r="W515">
        <v>149.62</v>
      </c>
      <c r="X515">
        <v>150.88</v>
      </c>
      <c r="Y515">
        <v>145.97</v>
      </c>
      <c r="Z515">
        <v>2088.4499999999998</v>
      </c>
      <c r="AA515">
        <v>28270.080000000002</v>
      </c>
      <c r="AB515">
        <v>23341</v>
      </c>
      <c r="AC515">
        <v>4641</v>
      </c>
      <c r="AD515">
        <v>1774500</v>
      </c>
      <c r="AE515">
        <v>145.97</v>
      </c>
      <c r="AF515">
        <v>876.75</v>
      </c>
      <c r="AG515">
        <v>147.16999999999999</v>
      </c>
      <c r="AH515">
        <v>15611</v>
      </c>
      <c r="AI515">
        <v>26861.8</v>
      </c>
      <c r="AJ515">
        <v>161891</v>
      </c>
      <c r="AK515">
        <v>148.38</v>
      </c>
      <c r="AL515">
        <v>191.53</v>
      </c>
      <c r="AM515">
        <v>148.38</v>
      </c>
      <c r="AN515">
        <v>153.46</v>
      </c>
      <c r="AO515">
        <v>546</v>
      </c>
      <c r="AP515">
        <v>152.16</v>
      </c>
      <c r="AQ515">
        <v>53689.3</v>
      </c>
      <c r="AR515">
        <v>2478</v>
      </c>
      <c r="AS515">
        <v>148.38</v>
      </c>
      <c r="AT515">
        <v>193.52</v>
      </c>
      <c r="AU515">
        <v>885.64</v>
      </c>
      <c r="AV515">
        <v>16986.55</v>
      </c>
      <c r="AW515">
        <v>484.79</v>
      </c>
      <c r="AX515">
        <v>7321.3</v>
      </c>
      <c r="AY515">
        <v>348.86</v>
      </c>
      <c r="AZ515">
        <v>145.97</v>
      </c>
      <c r="BA515">
        <v>647.78</v>
      </c>
      <c r="BB515">
        <v>520.15</v>
      </c>
      <c r="BC515">
        <v>7251.3</v>
      </c>
      <c r="BD515">
        <v>311.85000000000002</v>
      </c>
      <c r="BE515">
        <v>174.28</v>
      </c>
      <c r="BF515">
        <v>149.62</v>
      </c>
      <c r="BG515">
        <v>147.16999999999999</v>
      </c>
      <c r="BH515">
        <v>1107.05</v>
      </c>
      <c r="BI515">
        <v>148.38</v>
      </c>
      <c r="BJ515">
        <v>1491.84</v>
      </c>
      <c r="BK515">
        <v>191.53</v>
      </c>
      <c r="BL515">
        <v>7326</v>
      </c>
      <c r="BM515">
        <v>5455.8</v>
      </c>
      <c r="BN515">
        <v>1149.1199999999999</v>
      </c>
      <c r="BO515">
        <v>582.92999999999995</v>
      </c>
      <c r="BP515">
        <v>1508.68</v>
      </c>
      <c r="BQ515">
        <v>179.54</v>
      </c>
      <c r="BR515">
        <v>83.56</v>
      </c>
      <c r="BS515">
        <v>3740570</v>
      </c>
      <c r="BT515">
        <v>38635.660000000003</v>
      </c>
      <c r="BU515" s="115" t="str">
        <f>WSP[[#This Row],[Tier]]&amp;" - "&amp;DOLLAR(WSP[[#This Row],[United States]],2)&amp;" USD"</f>
        <v>513 - $179.54 USD</v>
      </c>
    </row>
    <row r="516" spans="1:73" x14ac:dyDescent="0.25">
      <c r="A516">
        <v>514</v>
      </c>
      <c r="B516">
        <v>179.89</v>
      </c>
      <c r="C516">
        <v>13672.4</v>
      </c>
      <c r="D516">
        <v>1073.8</v>
      </c>
      <c r="E516">
        <v>238.92</v>
      </c>
      <c r="F516">
        <v>149.91</v>
      </c>
      <c r="G516">
        <v>15911</v>
      </c>
      <c r="H516">
        <v>148.66999999999999</v>
      </c>
      <c r="I516">
        <v>322.79000000000002</v>
      </c>
      <c r="J516">
        <v>224.88</v>
      </c>
      <c r="K516">
        <v>179.89</v>
      </c>
      <c r="L516">
        <v>96880</v>
      </c>
      <c r="M516">
        <v>707.27</v>
      </c>
      <c r="N516">
        <v>249830</v>
      </c>
      <c r="O516">
        <v>89950</v>
      </c>
      <c r="P516">
        <v>863.52</v>
      </c>
      <c r="Q516">
        <v>152.44999999999999</v>
      </c>
      <c r="R516">
        <v>2972.98</v>
      </c>
      <c r="S516">
        <v>800.8</v>
      </c>
      <c r="T516">
        <v>1151.8499999999999</v>
      </c>
      <c r="U516">
        <v>149.91</v>
      </c>
      <c r="V516">
        <v>145.08000000000001</v>
      </c>
      <c r="W516">
        <v>149.91</v>
      </c>
      <c r="X516">
        <v>151.16999999999999</v>
      </c>
      <c r="Y516">
        <v>146.25</v>
      </c>
      <c r="Z516">
        <v>2093</v>
      </c>
      <c r="AA516">
        <v>28325.200000000001</v>
      </c>
      <c r="AB516">
        <v>23386</v>
      </c>
      <c r="AC516">
        <v>4648</v>
      </c>
      <c r="AD516">
        <v>1778000</v>
      </c>
      <c r="AE516">
        <v>146.25</v>
      </c>
      <c r="AF516">
        <v>878.5</v>
      </c>
      <c r="AG516">
        <v>147.44999999999999</v>
      </c>
      <c r="AH516">
        <v>15626</v>
      </c>
      <c r="AI516">
        <v>26914.3</v>
      </c>
      <c r="AJ516">
        <v>162209</v>
      </c>
      <c r="AK516">
        <v>148.66999999999999</v>
      </c>
      <c r="AL516">
        <v>191.85</v>
      </c>
      <c r="AM516">
        <v>148.66999999999999</v>
      </c>
      <c r="AN516">
        <v>153.75</v>
      </c>
      <c r="AO516">
        <v>547</v>
      </c>
      <c r="AP516">
        <v>152.44999999999999</v>
      </c>
      <c r="AQ516">
        <v>53794.3</v>
      </c>
      <c r="AR516">
        <v>2482.9</v>
      </c>
      <c r="AS516">
        <v>148.66999999999999</v>
      </c>
      <c r="AT516">
        <v>193.87</v>
      </c>
      <c r="AU516">
        <v>887.04</v>
      </c>
      <c r="AV516">
        <v>17019.8</v>
      </c>
      <c r="AW516">
        <v>485.73</v>
      </c>
      <c r="AX516">
        <v>7335.3</v>
      </c>
      <c r="AY516">
        <v>349.43</v>
      </c>
      <c r="AZ516">
        <v>146.25</v>
      </c>
      <c r="BA516">
        <v>649.04</v>
      </c>
      <c r="BB516">
        <v>521.16</v>
      </c>
      <c r="BC516">
        <v>7265.3</v>
      </c>
      <c r="BD516">
        <v>312.2</v>
      </c>
      <c r="BE516">
        <v>174.61</v>
      </c>
      <c r="BF516">
        <v>149.91</v>
      </c>
      <c r="BG516">
        <v>147.44999999999999</v>
      </c>
      <c r="BH516">
        <v>1108.8</v>
      </c>
      <c r="BI516">
        <v>148.66999999999999</v>
      </c>
      <c r="BJ516">
        <v>1494.64</v>
      </c>
      <c r="BK516">
        <v>191.85</v>
      </c>
      <c r="BL516">
        <v>7341</v>
      </c>
      <c r="BM516">
        <v>5466.3</v>
      </c>
      <c r="BN516">
        <v>1151.3599999999999</v>
      </c>
      <c r="BO516">
        <v>584.15</v>
      </c>
      <c r="BP516">
        <v>1511.65</v>
      </c>
      <c r="BQ516">
        <v>179.89</v>
      </c>
      <c r="BR516">
        <v>83.7</v>
      </c>
      <c r="BS516">
        <v>3747862</v>
      </c>
      <c r="BT516">
        <v>38710.980000000003</v>
      </c>
      <c r="BU516" s="115" t="str">
        <f>WSP[[#This Row],[Tier]]&amp;" - "&amp;DOLLAR(WSP[[#This Row],[United States]],2)&amp;" USD"</f>
        <v>514 - $179.89 USD</v>
      </c>
    </row>
    <row r="517" spans="1:73" x14ac:dyDescent="0.25">
      <c r="A517">
        <v>515</v>
      </c>
      <c r="B517">
        <v>180.24</v>
      </c>
      <c r="C517">
        <v>13699</v>
      </c>
      <c r="D517">
        <v>1075.55</v>
      </c>
      <c r="E517">
        <v>239.4</v>
      </c>
      <c r="F517">
        <v>150.19999999999999</v>
      </c>
      <c r="G517">
        <v>15942.5</v>
      </c>
      <c r="H517">
        <v>148.96</v>
      </c>
      <c r="I517">
        <v>323.42</v>
      </c>
      <c r="J517">
        <v>225.31</v>
      </c>
      <c r="K517">
        <v>180.24</v>
      </c>
      <c r="L517">
        <v>97055</v>
      </c>
      <c r="M517">
        <v>708.65</v>
      </c>
      <c r="N517">
        <v>250180</v>
      </c>
      <c r="O517">
        <v>90125</v>
      </c>
      <c r="P517">
        <v>865.2</v>
      </c>
      <c r="Q517">
        <v>152.75</v>
      </c>
      <c r="R517">
        <v>2978.76</v>
      </c>
      <c r="S517">
        <v>802.2</v>
      </c>
      <c r="T517">
        <v>1154.1300000000001</v>
      </c>
      <c r="U517">
        <v>150.19999999999999</v>
      </c>
      <c r="V517">
        <v>145.36000000000001</v>
      </c>
      <c r="W517">
        <v>150.19999999999999</v>
      </c>
      <c r="X517">
        <v>151.46</v>
      </c>
      <c r="Y517">
        <v>146.54</v>
      </c>
      <c r="Z517">
        <v>2097.5500000000002</v>
      </c>
      <c r="AA517">
        <v>28380.31</v>
      </c>
      <c r="AB517">
        <v>23432</v>
      </c>
      <c r="AC517">
        <v>4655</v>
      </c>
      <c r="AD517">
        <v>1781500</v>
      </c>
      <c r="AE517">
        <v>146.54</v>
      </c>
      <c r="AF517">
        <v>880.25</v>
      </c>
      <c r="AG517">
        <v>147.74</v>
      </c>
      <c r="AH517">
        <v>15640</v>
      </c>
      <c r="AI517">
        <v>26966.799999999999</v>
      </c>
      <c r="AJ517">
        <v>162527</v>
      </c>
      <c r="AK517">
        <v>148.96</v>
      </c>
      <c r="AL517">
        <v>192.18</v>
      </c>
      <c r="AM517">
        <v>148.96</v>
      </c>
      <c r="AN517">
        <v>154.05000000000001</v>
      </c>
      <c r="AO517">
        <v>548</v>
      </c>
      <c r="AP517">
        <v>152.75</v>
      </c>
      <c r="AQ517">
        <v>53899.3</v>
      </c>
      <c r="AR517">
        <v>2487.8000000000002</v>
      </c>
      <c r="AS517">
        <v>148.96</v>
      </c>
      <c r="AT517">
        <v>194.22</v>
      </c>
      <c r="AU517">
        <v>888.44</v>
      </c>
      <c r="AV517">
        <v>17053.05</v>
      </c>
      <c r="AW517">
        <v>486.68</v>
      </c>
      <c r="AX517">
        <v>7349.3</v>
      </c>
      <c r="AY517">
        <v>349.99</v>
      </c>
      <c r="AZ517">
        <v>146.54</v>
      </c>
      <c r="BA517">
        <v>650.29999999999995</v>
      </c>
      <c r="BB517">
        <v>522.17999999999995</v>
      </c>
      <c r="BC517">
        <v>7279.3</v>
      </c>
      <c r="BD517">
        <v>312.55</v>
      </c>
      <c r="BE517">
        <v>174.93</v>
      </c>
      <c r="BF517">
        <v>150.19999999999999</v>
      </c>
      <c r="BG517">
        <v>147.74</v>
      </c>
      <c r="BH517">
        <v>1110.55</v>
      </c>
      <c r="BI517">
        <v>148.96</v>
      </c>
      <c r="BJ517">
        <v>1497.44</v>
      </c>
      <c r="BK517">
        <v>192.18</v>
      </c>
      <c r="BL517">
        <v>7357</v>
      </c>
      <c r="BM517">
        <v>5476.8</v>
      </c>
      <c r="BN517">
        <v>1153.5999999999999</v>
      </c>
      <c r="BO517">
        <v>585.38</v>
      </c>
      <c r="BP517">
        <v>1514.63</v>
      </c>
      <c r="BQ517">
        <v>180.24</v>
      </c>
      <c r="BR517">
        <v>83.85</v>
      </c>
      <c r="BS517">
        <v>3755154</v>
      </c>
      <c r="BT517">
        <v>38786.300000000003</v>
      </c>
      <c r="BU517" s="115" t="str">
        <f>WSP[[#This Row],[Tier]]&amp;" - "&amp;DOLLAR(WSP[[#This Row],[United States]],2)&amp;" USD"</f>
        <v>515 - $180.24 USD</v>
      </c>
    </row>
    <row r="518" spans="1:73" x14ac:dyDescent="0.25">
      <c r="A518">
        <v>516</v>
      </c>
      <c r="B518">
        <v>180.59</v>
      </c>
      <c r="C518">
        <v>13725.6</v>
      </c>
      <c r="D518">
        <v>1077.3</v>
      </c>
      <c r="E518">
        <v>239.88</v>
      </c>
      <c r="F518">
        <v>150.49</v>
      </c>
      <c r="G518">
        <v>15974</v>
      </c>
      <c r="H518">
        <v>149.25</v>
      </c>
      <c r="I518">
        <v>324.04000000000002</v>
      </c>
      <c r="J518">
        <v>225.75</v>
      </c>
      <c r="K518">
        <v>180.59</v>
      </c>
      <c r="L518">
        <v>97230</v>
      </c>
      <c r="M518">
        <v>710.03</v>
      </c>
      <c r="N518">
        <v>250530</v>
      </c>
      <c r="O518">
        <v>90300</v>
      </c>
      <c r="P518">
        <v>866.88</v>
      </c>
      <c r="Q518">
        <v>153.04</v>
      </c>
      <c r="R518">
        <v>2984.55</v>
      </c>
      <c r="S518">
        <v>803.6</v>
      </c>
      <c r="T518">
        <v>1156.4000000000001</v>
      </c>
      <c r="U518">
        <v>150.49</v>
      </c>
      <c r="V518">
        <v>145.63999999999999</v>
      </c>
      <c r="W518">
        <v>150.49</v>
      </c>
      <c r="X518">
        <v>151.76</v>
      </c>
      <c r="Y518">
        <v>146.82</v>
      </c>
      <c r="Z518">
        <v>2102.1</v>
      </c>
      <c r="AA518">
        <v>28435.43</v>
      </c>
      <c r="AB518">
        <v>23477</v>
      </c>
      <c r="AC518">
        <v>4662</v>
      </c>
      <c r="AD518">
        <v>1785000</v>
      </c>
      <c r="AE518">
        <v>146.82</v>
      </c>
      <c r="AF518">
        <v>882</v>
      </c>
      <c r="AG518">
        <v>148.03</v>
      </c>
      <c r="AH518">
        <v>15654</v>
      </c>
      <c r="AI518">
        <v>27019.3</v>
      </c>
      <c r="AJ518">
        <v>162845</v>
      </c>
      <c r="AK518">
        <v>149.25</v>
      </c>
      <c r="AL518">
        <v>192.5</v>
      </c>
      <c r="AM518">
        <v>149.25</v>
      </c>
      <c r="AN518">
        <v>154.35</v>
      </c>
      <c r="AO518">
        <v>549</v>
      </c>
      <c r="AP518">
        <v>153.04</v>
      </c>
      <c r="AQ518">
        <v>54004.3</v>
      </c>
      <c r="AR518">
        <v>2492.6999999999998</v>
      </c>
      <c r="AS518">
        <v>149.25</v>
      </c>
      <c r="AT518">
        <v>194.57</v>
      </c>
      <c r="AU518">
        <v>889.84</v>
      </c>
      <c r="AV518">
        <v>17086.3</v>
      </c>
      <c r="AW518">
        <v>487.62</v>
      </c>
      <c r="AX518">
        <v>7363.3</v>
      </c>
      <c r="AY518">
        <v>350.56</v>
      </c>
      <c r="AZ518">
        <v>146.82</v>
      </c>
      <c r="BA518">
        <v>651.55999999999995</v>
      </c>
      <c r="BB518">
        <v>523.19000000000005</v>
      </c>
      <c r="BC518">
        <v>7293.3</v>
      </c>
      <c r="BD518">
        <v>312.89999999999998</v>
      </c>
      <c r="BE518">
        <v>175.26</v>
      </c>
      <c r="BF518">
        <v>150.49</v>
      </c>
      <c r="BG518">
        <v>148.03</v>
      </c>
      <c r="BH518">
        <v>1112.3</v>
      </c>
      <c r="BI518">
        <v>149.25</v>
      </c>
      <c r="BJ518">
        <v>1500.24</v>
      </c>
      <c r="BK518">
        <v>192.5</v>
      </c>
      <c r="BL518">
        <v>7372</v>
      </c>
      <c r="BM518">
        <v>5487.3</v>
      </c>
      <c r="BN518">
        <v>1155.8399999999999</v>
      </c>
      <c r="BO518">
        <v>586.6</v>
      </c>
      <c r="BP518">
        <v>1517.6</v>
      </c>
      <c r="BQ518">
        <v>180.59</v>
      </c>
      <c r="BR518">
        <v>83.99</v>
      </c>
      <c r="BS518">
        <v>3762445</v>
      </c>
      <c r="BT518">
        <v>38861.620000000003</v>
      </c>
      <c r="BU518" s="115" t="str">
        <f>WSP[[#This Row],[Tier]]&amp;" - "&amp;DOLLAR(WSP[[#This Row],[United States]],2)&amp;" USD"</f>
        <v>516 - $180.59 USD</v>
      </c>
    </row>
    <row r="519" spans="1:73" x14ac:dyDescent="0.25">
      <c r="A519">
        <v>517</v>
      </c>
      <c r="B519">
        <v>180.94</v>
      </c>
      <c r="C519">
        <v>13752.2</v>
      </c>
      <c r="D519">
        <v>1079.05</v>
      </c>
      <c r="E519">
        <v>240.35</v>
      </c>
      <c r="F519">
        <v>150.79</v>
      </c>
      <c r="G519">
        <v>16005.5</v>
      </c>
      <c r="H519">
        <v>149.54</v>
      </c>
      <c r="I519">
        <v>324.67</v>
      </c>
      <c r="J519">
        <v>226.19</v>
      </c>
      <c r="K519">
        <v>180.94</v>
      </c>
      <c r="L519">
        <v>97405</v>
      </c>
      <c r="M519">
        <v>711.41</v>
      </c>
      <c r="N519">
        <v>250880</v>
      </c>
      <c r="O519">
        <v>90475</v>
      </c>
      <c r="P519">
        <v>868.56</v>
      </c>
      <c r="Q519">
        <v>153.34</v>
      </c>
      <c r="R519">
        <v>2990.33</v>
      </c>
      <c r="S519">
        <v>805</v>
      </c>
      <c r="T519">
        <v>1158.68</v>
      </c>
      <c r="U519">
        <v>150.79</v>
      </c>
      <c r="V519">
        <v>145.91999999999999</v>
      </c>
      <c r="W519">
        <v>150.79</v>
      </c>
      <c r="X519">
        <v>152.05000000000001</v>
      </c>
      <c r="Y519">
        <v>147.11000000000001</v>
      </c>
      <c r="Z519">
        <v>2106.65</v>
      </c>
      <c r="AA519">
        <v>28490.55</v>
      </c>
      <c r="AB519">
        <v>23523</v>
      </c>
      <c r="AC519">
        <v>4669</v>
      </c>
      <c r="AD519">
        <v>1788500</v>
      </c>
      <c r="AE519">
        <v>147.11000000000001</v>
      </c>
      <c r="AF519">
        <v>883.75</v>
      </c>
      <c r="AG519">
        <v>148.31</v>
      </c>
      <c r="AH519">
        <v>15668</v>
      </c>
      <c r="AI519">
        <v>27071.8</v>
      </c>
      <c r="AJ519">
        <v>163164</v>
      </c>
      <c r="AK519">
        <v>149.54</v>
      </c>
      <c r="AL519">
        <v>192.82</v>
      </c>
      <c r="AM519">
        <v>149.54</v>
      </c>
      <c r="AN519">
        <v>154.65</v>
      </c>
      <c r="AO519">
        <v>550</v>
      </c>
      <c r="AP519">
        <v>153.34</v>
      </c>
      <c r="AQ519">
        <v>54109.3</v>
      </c>
      <c r="AR519">
        <v>2497.6</v>
      </c>
      <c r="AS519">
        <v>149.54</v>
      </c>
      <c r="AT519">
        <v>194.92</v>
      </c>
      <c r="AU519">
        <v>891.24</v>
      </c>
      <c r="AV519">
        <v>17119.55</v>
      </c>
      <c r="AW519">
        <v>488.57</v>
      </c>
      <c r="AX519">
        <v>7377.3</v>
      </c>
      <c r="AY519">
        <v>351.13</v>
      </c>
      <c r="AZ519">
        <v>147.11000000000001</v>
      </c>
      <c r="BA519">
        <v>652.82000000000005</v>
      </c>
      <c r="BB519">
        <v>524.21</v>
      </c>
      <c r="BC519">
        <v>7307.3</v>
      </c>
      <c r="BD519">
        <v>313.25</v>
      </c>
      <c r="BE519">
        <v>175.59</v>
      </c>
      <c r="BF519">
        <v>150.79</v>
      </c>
      <c r="BG519">
        <v>148.31</v>
      </c>
      <c r="BH519">
        <v>1114.05</v>
      </c>
      <c r="BI519">
        <v>149.54</v>
      </c>
      <c r="BJ519">
        <v>1503.04</v>
      </c>
      <c r="BK519">
        <v>192.82</v>
      </c>
      <c r="BL519">
        <v>7387</v>
      </c>
      <c r="BM519">
        <v>5497.8</v>
      </c>
      <c r="BN519">
        <v>1158.08</v>
      </c>
      <c r="BO519">
        <v>587.83000000000004</v>
      </c>
      <c r="BP519">
        <v>1520.58</v>
      </c>
      <c r="BQ519">
        <v>180.94</v>
      </c>
      <c r="BR519">
        <v>84.14</v>
      </c>
      <c r="BS519">
        <v>3769737</v>
      </c>
      <c r="BT519">
        <v>38936.94</v>
      </c>
      <c r="BU519" s="115" t="str">
        <f>WSP[[#This Row],[Tier]]&amp;" - "&amp;DOLLAR(WSP[[#This Row],[United States]],2)&amp;" USD"</f>
        <v>517 - $180.94 USD</v>
      </c>
    </row>
    <row r="520" spans="1:73" x14ac:dyDescent="0.25">
      <c r="A520">
        <v>518</v>
      </c>
      <c r="B520">
        <v>181.29</v>
      </c>
      <c r="C520">
        <v>13778.8</v>
      </c>
      <c r="D520">
        <v>1080.8</v>
      </c>
      <c r="E520">
        <v>240.83</v>
      </c>
      <c r="F520">
        <v>151.08000000000001</v>
      </c>
      <c r="G520">
        <v>16037</v>
      </c>
      <c r="H520">
        <v>149.83000000000001</v>
      </c>
      <c r="I520">
        <v>325.3</v>
      </c>
      <c r="J520">
        <v>226.63</v>
      </c>
      <c r="K520">
        <v>181.29</v>
      </c>
      <c r="L520">
        <v>97580</v>
      </c>
      <c r="M520">
        <v>712.78</v>
      </c>
      <c r="N520">
        <v>251230</v>
      </c>
      <c r="O520">
        <v>90650</v>
      </c>
      <c r="P520">
        <v>870.24</v>
      </c>
      <c r="Q520">
        <v>153.63999999999999</v>
      </c>
      <c r="R520">
        <v>2996.12</v>
      </c>
      <c r="S520">
        <v>806.4</v>
      </c>
      <c r="T520">
        <v>1160.95</v>
      </c>
      <c r="U520">
        <v>151.08000000000001</v>
      </c>
      <c r="V520">
        <v>146.19999999999999</v>
      </c>
      <c r="W520">
        <v>151.08000000000001</v>
      </c>
      <c r="X520">
        <v>152.35</v>
      </c>
      <c r="Y520">
        <v>147.38999999999999</v>
      </c>
      <c r="Z520">
        <v>2111.1999999999998</v>
      </c>
      <c r="AA520">
        <v>28545.67</v>
      </c>
      <c r="AB520">
        <v>23568</v>
      </c>
      <c r="AC520">
        <v>4676</v>
      </c>
      <c r="AD520">
        <v>1792000</v>
      </c>
      <c r="AE520">
        <v>147.38999999999999</v>
      </c>
      <c r="AF520">
        <v>885.5</v>
      </c>
      <c r="AG520">
        <v>148.6</v>
      </c>
      <c r="AH520">
        <v>15683</v>
      </c>
      <c r="AI520">
        <v>27124.3</v>
      </c>
      <c r="AJ520">
        <v>163482</v>
      </c>
      <c r="AK520">
        <v>149.83000000000001</v>
      </c>
      <c r="AL520">
        <v>193.15</v>
      </c>
      <c r="AM520">
        <v>149.83000000000001</v>
      </c>
      <c r="AN520">
        <v>154.94999999999999</v>
      </c>
      <c r="AO520">
        <v>551</v>
      </c>
      <c r="AP520">
        <v>153.63999999999999</v>
      </c>
      <c r="AQ520">
        <v>54214.3</v>
      </c>
      <c r="AR520">
        <v>2502.5</v>
      </c>
      <c r="AS520">
        <v>149.83000000000001</v>
      </c>
      <c r="AT520">
        <v>195.27</v>
      </c>
      <c r="AU520">
        <v>892.64</v>
      </c>
      <c r="AV520">
        <v>17152.8</v>
      </c>
      <c r="AW520">
        <v>489.51</v>
      </c>
      <c r="AX520">
        <v>7391.3</v>
      </c>
      <c r="AY520">
        <v>351.7</v>
      </c>
      <c r="AZ520">
        <v>147.38999999999999</v>
      </c>
      <c r="BA520">
        <v>654.08000000000004</v>
      </c>
      <c r="BB520">
        <v>525.23</v>
      </c>
      <c r="BC520">
        <v>7321.3</v>
      </c>
      <c r="BD520">
        <v>313.60000000000002</v>
      </c>
      <c r="BE520">
        <v>175.92</v>
      </c>
      <c r="BF520">
        <v>151.08000000000001</v>
      </c>
      <c r="BG520">
        <v>148.6</v>
      </c>
      <c r="BH520">
        <v>1115.8</v>
      </c>
      <c r="BI520">
        <v>149.83000000000001</v>
      </c>
      <c r="BJ520">
        <v>1505.84</v>
      </c>
      <c r="BK520">
        <v>193.15</v>
      </c>
      <c r="BL520">
        <v>7403</v>
      </c>
      <c r="BM520">
        <v>5508.3</v>
      </c>
      <c r="BN520">
        <v>1160.32</v>
      </c>
      <c r="BO520">
        <v>589.04999999999995</v>
      </c>
      <c r="BP520">
        <v>1523.55</v>
      </c>
      <c r="BQ520">
        <v>181.29</v>
      </c>
      <c r="BR520">
        <v>84.29</v>
      </c>
      <c r="BS520">
        <v>3777029</v>
      </c>
      <c r="BT520">
        <v>39012.26</v>
      </c>
      <c r="BU520" s="115" t="str">
        <f>WSP[[#This Row],[Tier]]&amp;" - "&amp;DOLLAR(WSP[[#This Row],[United States]],2)&amp;" USD"</f>
        <v>518 - $181.29 USD</v>
      </c>
    </row>
    <row r="521" spans="1:73" x14ac:dyDescent="0.25">
      <c r="A521">
        <v>519</v>
      </c>
      <c r="B521">
        <v>181.64</v>
      </c>
      <c r="C521">
        <v>13805.4</v>
      </c>
      <c r="D521">
        <v>1082.55</v>
      </c>
      <c r="E521">
        <v>241.31</v>
      </c>
      <c r="F521">
        <v>151.37</v>
      </c>
      <c r="G521">
        <v>16068.5</v>
      </c>
      <c r="H521">
        <v>150.12</v>
      </c>
      <c r="I521">
        <v>325.93</v>
      </c>
      <c r="J521">
        <v>227.06</v>
      </c>
      <c r="K521">
        <v>181.64</v>
      </c>
      <c r="L521">
        <v>97755</v>
      </c>
      <c r="M521">
        <v>714.16</v>
      </c>
      <c r="N521">
        <v>251580</v>
      </c>
      <c r="O521">
        <v>90825</v>
      </c>
      <c r="P521">
        <v>871.92</v>
      </c>
      <c r="Q521">
        <v>153.93</v>
      </c>
      <c r="R521">
        <v>3001.9</v>
      </c>
      <c r="S521">
        <v>807.8</v>
      </c>
      <c r="T521">
        <v>1163.23</v>
      </c>
      <c r="U521">
        <v>151.37</v>
      </c>
      <c r="V521">
        <v>146.49</v>
      </c>
      <c r="W521">
        <v>151.37</v>
      </c>
      <c r="X521">
        <v>152.63999999999999</v>
      </c>
      <c r="Y521">
        <v>147.68</v>
      </c>
      <c r="Z521">
        <v>2115.75</v>
      </c>
      <c r="AA521">
        <v>28600.79</v>
      </c>
      <c r="AB521">
        <v>23614</v>
      </c>
      <c r="AC521">
        <v>4683</v>
      </c>
      <c r="AD521">
        <v>1795500</v>
      </c>
      <c r="AE521">
        <v>147.68</v>
      </c>
      <c r="AF521">
        <v>887.25</v>
      </c>
      <c r="AG521">
        <v>148.88999999999999</v>
      </c>
      <c r="AH521">
        <v>15697</v>
      </c>
      <c r="AI521">
        <v>27176.799999999999</v>
      </c>
      <c r="AJ521">
        <v>163800</v>
      </c>
      <c r="AK521">
        <v>150.12</v>
      </c>
      <c r="AL521">
        <v>193.47</v>
      </c>
      <c r="AM521">
        <v>150.12</v>
      </c>
      <c r="AN521">
        <v>155.25</v>
      </c>
      <c r="AO521">
        <v>552</v>
      </c>
      <c r="AP521">
        <v>153.93</v>
      </c>
      <c r="AQ521">
        <v>54319.3</v>
      </c>
      <c r="AR521">
        <v>2507.4</v>
      </c>
      <c r="AS521">
        <v>150.12</v>
      </c>
      <c r="AT521">
        <v>195.62</v>
      </c>
      <c r="AU521">
        <v>894.04</v>
      </c>
      <c r="AV521">
        <v>17186.05</v>
      </c>
      <c r="AW521">
        <v>490.46</v>
      </c>
      <c r="AX521">
        <v>7405.3</v>
      </c>
      <c r="AY521">
        <v>352.27</v>
      </c>
      <c r="AZ521">
        <v>147.68</v>
      </c>
      <c r="BA521">
        <v>655.34</v>
      </c>
      <c r="BB521">
        <v>526.24</v>
      </c>
      <c r="BC521">
        <v>7335.3</v>
      </c>
      <c r="BD521">
        <v>313.95</v>
      </c>
      <c r="BE521">
        <v>176.24</v>
      </c>
      <c r="BF521">
        <v>151.37</v>
      </c>
      <c r="BG521">
        <v>148.88999999999999</v>
      </c>
      <c r="BH521">
        <v>1117.55</v>
      </c>
      <c r="BI521">
        <v>150.12</v>
      </c>
      <c r="BJ521">
        <v>1508.64</v>
      </c>
      <c r="BK521">
        <v>193.47</v>
      </c>
      <c r="BL521">
        <v>7418</v>
      </c>
      <c r="BM521">
        <v>5518.8</v>
      </c>
      <c r="BN521">
        <v>1162.56</v>
      </c>
      <c r="BO521">
        <v>590.28</v>
      </c>
      <c r="BP521">
        <v>1526.53</v>
      </c>
      <c r="BQ521">
        <v>181.64</v>
      </c>
      <c r="BR521">
        <v>84.43</v>
      </c>
      <c r="BS521">
        <v>3784321</v>
      </c>
      <c r="BT521">
        <v>39087.58</v>
      </c>
      <c r="BU521" s="115" t="str">
        <f>WSP[[#This Row],[Tier]]&amp;" - "&amp;DOLLAR(WSP[[#This Row],[United States]],2)&amp;" USD"</f>
        <v>519 - $181.64 USD</v>
      </c>
    </row>
    <row r="522" spans="1:73" x14ac:dyDescent="0.25">
      <c r="A522">
        <v>520</v>
      </c>
      <c r="B522">
        <v>181.99</v>
      </c>
      <c r="C522">
        <v>13832</v>
      </c>
      <c r="D522">
        <v>1084.3</v>
      </c>
      <c r="E522">
        <v>241.79</v>
      </c>
      <c r="F522">
        <v>151.66</v>
      </c>
      <c r="G522">
        <v>16100</v>
      </c>
      <c r="H522">
        <v>150.41</v>
      </c>
      <c r="I522">
        <v>326.56</v>
      </c>
      <c r="J522">
        <v>227.5</v>
      </c>
      <c r="K522">
        <v>181.99</v>
      </c>
      <c r="L522">
        <v>97930</v>
      </c>
      <c r="M522">
        <v>715.54</v>
      </c>
      <c r="N522">
        <v>251930</v>
      </c>
      <c r="O522">
        <v>91000</v>
      </c>
      <c r="P522">
        <v>873.6</v>
      </c>
      <c r="Q522">
        <v>154.22999999999999</v>
      </c>
      <c r="R522">
        <v>3007.69</v>
      </c>
      <c r="S522">
        <v>809.2</v>
      </c>
      <c r="T522">
        <v>1165.5</v>
      </c>
      <c r="U522">
        <v>151.66</v>
      </c>
      <c r="V522">
        <v>146.77000000000001</v>
      </c>
      <c r="W522">
        <v>151.66</v>
      </c>
      <c r="X522">
        <v>152.94</v>
      </c>
      <c r="Y522">
        <v>147.96</v>
      </c>
      <c r="Z522">
        <v>2120.3000000000002</v>
      </c>
      <c r="AA522">
        <v>28655.91</v>
      </c>
      <c r="AB522">
        <v>23659</v>
      </c>
      <c r="AC522">
        <v>4690</v>
      </c>
      <c r="AD522">
        <v>1799000</v>
      </c>
      <c r="AE522">
        <v>147.96</v>
      </c>
      <c r="AF522">
        <v>889</v>
      </c>
      <c r="AG522">
        <v>149.16999999999999</v>
      </c>
      <c r="AH522">
        <v>15711</v>
      </c>
      <c r="AI522">
        <v>27229.3</v>
      </c>
      <c r="AJ522">
        <v>164118</v>
      </c>
      <c r="AK522">
        <v>150.41</v>
      </c>
      <c r="AL522">
        <v>193.8</v>
      </c>
      <c r="AM522">
        <v>150.41</v>
      </c>
      <c r="AN522">
        <v>155.55000000000001</v>
      </c>
      <c r="AO522">
        <v>553</v>
      </c>
      <c r="AP522">
        <v>154.22999999999999</v>
      </c>
      <c r="AQ522">
        <v>54424.3</v>
      </c>
      <c r="AR522">
        <v>2512.3000000000002</v>
      </c>
      <c r="AS522">
        <v>150.41</v>
      </c>
      <c r="AT522">
        <v>195.97</v>
      </c>
      <c r="AU522">
        <v>895.44</v>
      </c>
      <c r="AV522">
        <v>17219.3</v>
      </c>
      <c r="AW522">
        <v>491.4</v>
      </c>
      <c r="AX522">
        <v>7419.3</v>
      </c>
      <c r="AY522">
        <v>352.84</v>
      </c>
      <c r="AZ522">
        <v>147.96</v>
      </c>
      <c r="BA522">
        <v>656.6</v>
      </c>
      <c r="BB522">
        <v>527.26</v>
      </c>
      <c r="BC522">
        <v>7349.3</v>
      </c>
      <c r="BD522">
        <v>314.3</v>
      </c>
      <c r="BE522">
        <v>176.57</v>
      </c>
      <c r="BF522">
        <v>151.66</v>
      </c>
      <c r="BG522">
        <v>149.16999999999999</v>
      </c>
      <c r="BH522">
        <v>1119.3</v>
      </c>
      <c r="BI522">
        <v>150.41</v>
      </c>
      <c r="BJ522">
        <v>1511.44</v>
      </c>
      <c r="BK522">
        <v>193.8</v>
      </c>
      <c r="BL522">
        <v>7433</v>
      </c>
      <c r="BM522">
        <v>5529.3</v>
      </c>
      <c r="BN522">
        <v>1164.8</v>
      </c>
      <c r="BO522">
        <v>591.5</v>
      </c>
      <c r="BP522">
        <v>1529.5</v>
      </c>
      <c r="BQ522">
        <v>181.99</v>
      </c>
      <c r="BR522">
        <v>84.58</v>
      </c>
      <c r="BS522">
        <v>3791613</v>
      </c>
      <c r="BT522">
        <v>39162.9</v>
      </c>
      <c r="BU522" s="115" t="str">
        <f>WSP[[#This Row],[Tier]]&amp;" - "&amp;DOLLAR(WSP[[#This Row],[United States]],2)&amp;" USD"</f>
        <v>520 - $181.99 USD</v>
      </c>
    </row>
    <row r="523" spans="1:73" x14ac:dyDescent="0.25">
      <c r="A523">
        <v>521</v>
      </c>
      <c r="B523">
        <v>182.34</v>
      </c>
      <c r="C523">
        <v>13858.6</v>
      </c>
      <c r="D523">
        <v>1086.05</v>
      </c>
      <c r="E523">
        <v>242.26</v>
      </c>
      <c r="F523">
        <v>151.94999999999999</v>
      </c>
      <c r="G523">
        <v>16131.5</v>
      </c>
      <c r="H523">
        <v>150.69999999999999</v>
      </c>
      <c r="I523">
        <v>327.19</v>
      </c>
      <c r="J523">
        <v>227.94</v>
      </c>
      <c r="K523">
        <v>182.34</v>
      </c>
      <c r="L523">
        <v>98105</v>
      </c>
      <c r="M523">
        <v>716.92</v>
      </c>
      <c r="N523">
        <v>252280</v>
      </c>
      <c r="O523">
        <v>91175</v>
      </c>
      <c r="P523">
        <v>875.28</v>
      </c>
      <c r="Q523">
        <v>154.53</v>
      </c>
      <c r="R523">
        <v>3013.47</v>
      </c>
      <c r="S523">
        <v>810.6</v>
      </c>
      <c r="T523">
        <v>1167.78</v>
      </c>
      <c r="U523">
        <v>151.94999999999999</v>
      </c>
      <c r="V523">
        <v>147.05000000000001</v>
      </c>
      <c r="W523">
        <v>151.94999999999999</v>
      </c>
      <c r="X523">
        <v>153.22999999999999</v>
      </c>
      <c r="Y523">
        <v>148.25</v>
      </c>
      <c r="Z523">
        <v>2124.85</v>
      </c>
      <c r="AA523">
        <v>28711.02</v>
      </c>
      <c r="AB523">
        <v>23705</v>
      </c>
      <c r="AC523">
        <v>4697</v>
      </c>
      <c r="AD523">
        <v>1802500</v>
      </c>
      <c r="AE523">
        <v>148.25</v>
      </c>
      <c r="AF523">
        <v>890.75</v>
      </c>
      <c r="AG523">
        <v>149.46</v>
      </c>
      <c r="AH523">
        <v>15725</v>
      </c>
      <c r="AI523">
        <v>27281.8</v>
      </c>
      <c r="AJ523">
        <v>164436</v>
      </c>
      <c r="AK523">
        <v>150.69999999999999</v>
      </c>
      <c r="AL523">
        <v>194.12</v>
      </c>
      <c r="AM523">
        <v>150.69999999999999</v>
      </c>
      <c r="AN523">
        <v>155.85</v>
      </c>
      <c r="AO523">
        <v>554</v>
      </c>
      <c r="AP523">
        <v>154.53</v>
      </c>
      <c r="AQ523">
        <v>54529.3</v>
      </c>
      <c r="AR523">
        <v>2517.1999999999998</v>
      </c>
      <c r="AS523">
        <v>150.69999999999999</v>
      </c>
      <c r="AT523">
        <v>196.32</v>
      </c>
      <c r="AU523">
        <v>896.84</v>
      </c>
      <c r="AV523">
        <v>17252.55</v>
      </c>
      <c r="AW523">
        <v>492.35</v>
      </c>
      <c r="AX523">
        <v>7433.3</v>
      </c>
      <c r="AY523">
        <v>353.41</v>
      </c>
      <c r="AZ523">
        <v>148.25</v>
      </c>
      <c r="BA523">
        <v>657.86</v>
      </c>
      <c r="BB523">
        <v>528.27</v>
      </c>
      <c r="BC523">
        <v>7363.3</v>
      </c>
      <c r="BD523">
        <v>314.64999999999998</v>
      </c>
      <c r="BE523">
        <v>176.9</v>
      </c>
      <c r="BF523">
        <v>151.94999999999999</v>
      </c>
      <c r="BG523">
        <v>149.46</v>
      </c>
      <c r="BH523">
        <v>1121.05</v>
      </c>
      <c r="BI523">
        <v>150.69999999999999</v>
      </c>
      <c r="BJ523">
        <v>1514.24</v>
      </c>
      <c r="BK523">
        <v>194.12</v>
      </c>
      <c r="BL523">
        <v>7449</v>
      </c>
      <c r="BM523">
        <v>5539.8</v>
      </c>
      <c r="BN523">
        <v>1167.04</v>
      </c>
      <c r="BO523">
        <v>592.73</v>
      </c>
      <c r="BP523">
        <v>1532.48</v>
      </c>
      <c r="BQ523">
        <v>182.34</v>
      </c>
      <c r="BR523">
        <v>84.72</v>
      </c>
      <c r="BS523">
        <v>3798905</v>
      </c>
      <c r="BT523">
        <v>39238.22</v>
      </c>
      <c r="BU523" s="115" t="str">
        <f>WSP[[#This Row],[Tier]]&amp;" - "&amp;DOLLAR(WSP[[#This Row],[United States]],2)&amp;" USD"</f>
        <v>521 - $182.34 USD</v>
      </c>
    </row>
    <row r="524" spans="1:73" x14ac:dyDescent="0.25">
      <c r="A524">
        <v>522</v>
      </c>
      <c r="B524">
        <v>182.69</v>
      </c>
      <c r="C524">
        <v>13885.2</v>
      </c>
      <c r="D524">
        <v>1087.8</v>
      </c>
      <c r="E524">
        <v>242.74</v>
      </c>
      <c r="F524">
        <v>152.24</v>
      </c>
      <c r="G524">
        <v>16163</v>
      </c>
      <c r="H524">
        <v>150.99</v>
      </c>
      <c r="I524">
        <v>327.82</v>
      </c>
      <c r="J524">
        <v>228.38</v>
      </c>
      <c r="K524">
        <v>182.69</v>
      </c>
      <c r="L524">
        <v>98280</v>
      </c>
      <c r="M524">
        <v>718.29</v>
      </c>
      <c r="N524">
        <v>252630</v>
      </c>
      <c r="O524">
        <v>91350</v>
      </c>
      <c r="P524">
        <v>876.96</v>
      </c>
      <c r="Q524">
        <v>154.82</v>
      </c>
      <c r="R524">
        <v>3019.26</v>
      </c>
      <c r="S524">
        <v>812</v>
      </c>
      <c r="T524">
        <v>1170.05</v>
      </c>
      <c r="U524">
        <v>152.24</v>
      </c>
      <c r="V524">
        <v>147.33000000000001</v>
      </c>
      <c r="W524">
        <v>152.24</v>
      </c>
      <c r="X524">
        <v>153.52000000000001</v>
      </c>
      <c r="Y524">
        <v>148.53</v>
      </c>
      <c r="Z524">
        <v>2129.4</v>
      </c>
      <c r="AA524">
        <v>28766.14</v>
      </c>
      <c r="AB524">
        <v>23750</v>
      </c>
      <c r="AC524">
        <v>4704</v>
      </c>
      <c r="AD524">
        <v>1806000</v>
      </c>
      <c r="AE524">
        <v>148.53</v>
      </c>
      <c r="AF524">
        <v>892.5</v>
      </c>
      <c r="AG524">
        <v>149.75</v>
      </c>
      <c r="AH524">
        <v>15740</v>
      </c>
      <c r="AI524">
        <v>27334.3</v>
      </c>
      <c r="AJ524">
        <v>164755</v>
      </c>
      <c r="AK524">
        <v>150.99</v>
      </c>
      <c r="AL524">
        <v>194.44</v>
      </c>
      <c r="AM524">
        <v>150.99</v>
      </c>
      <c r="AN524">
        <v>156.15</v>
      </c>
      <c r="AO524">
        <v>555</v>
      </c>
      <c r="AP524">
        <v>154.82</v>
      </c>
      <c r="AQ524">
        <v>54634.3</v>
      </c>
      <c r="AR524">
        <v>2522.1</v>
      </c>
      <c r="AS524">
        <v>150.99</v>
      </c>
      <c r="AT524">
        <v>196.67</v>
      </c>
      <c r="AU524">
        <v>898.24</v>
      </c>
      <c r="AV524">
        <v>17285.8</v>
      </c>
      <c r="AW524">
        <v>493.29</v>
      </c>
      <c r="AX524">
        <v>7447.3</v>
      </c>
      <c r="AY524">
        <v>353.98</v>
      </c>
      <c r="AZ524">
        <v>148.53</v>
      </c>
      <c r="BA524">
        <v>659.12</v>
      </c>
      <c r="BB524">
        <v>529.29</v>
      </c>
      <c r="BC524">
        <v>7377.3</v>
      </c>
      <c r="BD524">
        <v>315</v>
      </c>
      <c r="BE524">
        <v>177.22</v>
      </c>
      <c r="BF524">
        <v>152.24</v>
      </c>
      <c r="BG524">
        <v>149.75</v>
      </c>
      <c r="BH524">
        <v>1122.8</v>
      </c>
      <c r="BI524">
        <v>150.99</v>
      </c>
      <c r="BJ524">
        <v>1517.04</v>
      </c>
      <c r="BK524">
        <v>194.44</v>
      </c>
      <c r="BL524">
        <v>7464</v>
      </c>
      <c r="BM524">
        <v>5550.3</v>
      </c>
      <c r="BN524">
        <v>1169.28</v>
      </c>
      <c r="BO524">
        <v>593.95000000000005</v>
      </c>
      <c r="BP524">
        <v>1535.45</v>
      </c>
      <c r="BQ524">
        <v>182.69</v>
      </c>
      <c r="BR524">
        <v>84.87</v>
      </c>
      <c r="BS524">
        <v>3806197</v>
      </c>
      <c r="BT524">
        <v>39313.54</v>
      </c>
      <c r="BU524" s="115" t="str">
        <f>WSP[[#This Row],[Tier]]&amp;" - "&amp;DOLLAR(WSP[[#This Row],[United States]],2)&amp;" USD"</f>
        <v>522 - $182.69 USD</v>
      </c>
    </row>
    <row r="525" spans="1:73" x14ac:dyDescent="0.25">
      <c r="A525">
        <v>523</v>
      </c>
      <c r="B525">
        <v>183.04</v>
      </c>
      <c r="C525">
        <v>13911.8</v>
      </c>
      <c r="D525">
        <v>1089.55</v>
      </c>
      <c r="E525">
        <v>243.22</v>
      </c>
      <c r="F525">
        <v>152.54</v>
      </c>
      <c r="G525">
        <v>16194.5</v>
      </c>
      <c r="H525">
        <v>151.28</v>
      </c>
      <c r="I525">
        <v>328.45</v>
      </c>
      <c r="J525">
        <v>228.81</v>
      </c>
      <c r="K525">
        <v>183.04</v>
      </c>
      <c r="L525">
        <v>98455</v>
      </c>
      <c r="M525">
        <v>719.67</v>
      </c>
      <c r="N525">
        <v>252980</v>
      </c>
      <c r="O525">
        <v>91525</v>
      </c>
      <c r="P525">
        <v>878.64</v>
      </c>
      <c r="Q525">
        <v>155.12</v>
      </c>
      <c r="R525">
        <v>3025.04</v>
      </c>
      <c r="S525">
        <v>813.4</v>
      </c>
      <c r="T525">
        <v>1172.33</v>
      </c>
      <c r="U525">
        <v>152.54</v>
      </c>
      <c r="V525">
        <v>147.62</v>
      </c>
      <c r="W525">
        <v>152.54</v>
      </c>
      <c r="X525">
        <v>153.82</v>
      </c>
      <c r="Y525">
        <v>148.82</v>
      </c>
      <c r="Z525">
        <v>2133.9499999999998</v>
      </c>
      <c r="AA525">
        <v>28821.26</v>
      </c>
      <c r="AB525">
        <v>23796</v>
      </c>
      <c r="AC525">
        <v>4711</v>
      </c>
      <c r="AD525">
        <v>1809500</v>
      </c>
      <c r="AE525">
        <v>148.82</v>
      </c>
      <c r="AF525">
        <v>894.25</v>
      </c>
      <c r="AG525">
        <v>150.04</v>
      </c>
      <c r="AH525">
        <v>15754</v>
      </c>
      <c r="AI525">
        <v>27386.799999999999</v>
      </c>
      <c r="AJ525">
        <v>165073</v>
      </c>
      <c r="AK525">
        <v>151.28</v>
      </c>
      <c r="AL525">
        <v>194.77</v>
      </c>
      <c r="AM525">
        <v>151.28</v>
      </c>
      <c r="AN525">
        <v>156.44999999999999</v>
      </c>
      <c r="AO525">
        <v>556</v>
      </c>
      <c r="AP525">
        <v>155.12</v>
      </c>
      <c r="AQ525">
        <v>54739.3</v>
      </c>
      <c r="AR525">
        <v>2527</v>
      </c>
      <c r="AS525">
        <v>151.28</v>
      </c>
      <c r="AT525">
        <v>197.02</v>
      </c>
      <c r="AU525">
        <v>899.64</v>
      </c>
      <c r="AV525">
        <v>17319.05</v>
      </c>
      <c r="AW525">
        <v>494.24</v>
      </c>
      <c r="AX525">
        <v>7461.3</v>
      </c>
      <c r="AY525">
        <v>354.55</v>
      </c>
      <c r="AZ525">
        <v>148.82</v>
      </c>
      <c r="BA525">
        <v>660.38</v>
      </c>
      <c r="BB525">
        <v>530.30999999999995</v>
      </c>
      <c r="BC525">
        <v>7391.3</v>
      </c>
      <c r="BD525">
        <v>315.35000000000002</v>
      </c>
      <c r="BE525">
        <v>177.55</v>
      </c>
      <c r="BF525">
        <v>152.54</v>
      </c>
      <c r="BG525">
        <v>150.04</v>
      </c>
      <c r="BH525">
        <v>1124.55</v>
      </c>
      <c r="BI525">
        <v>151.28</v>
      </c>
      <c r="BJ525">
        <v>1519.84</v>
      </c>
      <c r="BK525">
        <v>194.77</v>
      </c>
      <c r="BL525">
        <v>7479</v>
      </c>
      <c r="BM525">
        <v>5560.8</v>
      </c>
      <c r="BN525">
        <v>1171.52</v>
      </c>
      <c r="BO525">
        <v>595.17999999999995</v>
      </c>
      <c r="BP525">
        <v>1538.43</v>
      </c>
      <c r="BQ525">
        <v>183.04</v>
      </c>
      <c r="BR525">
        <v>85.02</v>
      </c>
      <c r="BS525">
        <v>3813489</v>
      </c>
      <c r="BT525">
        <v>39388.86</v>
      </c>
      <c r="BU525" s="115" t="str">
        <f>WSP[[#This Row],[Tier]]&amp;" - "&amp;DOLLAR(WSP[[#This Row],[United States]],2)&amp;" USD"</f>
        <v>523 - $183.04 USD</v>
      </c>
    </row>
    <row r="526" spans="1:73" x14ac:dyDescent="0.25">
      <c r="A526">
        <v>524</v>
      </c>
      <c r="B526">
        <v>183.39</v>
      </c>
      <c r="C526">
        <v>13938.4</v>
      </c>
      <c r="D526">
        <v>1091.3</v>
      </c>
      <c r="E526">
        <v>243.7</v>
      </c>
      <c r="F526">
        <v>152.83000000000001</v>
      </c>
      <c r="G526">
        <v>16226</v>
      </c>
      <c r="H526">
        <v>151.56</v>
      </c>
      <c r="I526">
        <v>329.08</v>
      </c>
      <c r="J526">
        <v>229.25</v>
      </c>
      <c r="K526">
        <v>183.39</v>
      </c>
      <c r="L526">
        <v>98630</v>
      </c>
      <c r="M526">
        <v>721.05</v>
      </c>
      <c r="N526">
        <v>253330</v>
      </c>
      <c r="O526">
        <v>91700</v>
      </c>
      <c r="P526">
        <v>880.32</v>
      </c>
      <c r="Q526">
        <v>155.41999999999999</v>
      </c>
      <c r="R526">
        <v>3030.83</v>
      </c>
      <c r="S526">
        <v>814.8</v>
      </c>
      <c r="T526">
        <v>1174.5999999999999</v>
      </c>
      <c r="U526">
        <v>152.83000000000001</v>
      </c>
      <c r="V526">
        <v>147.9</v>
      </c>
      <c r="W526">
        <v>152.83000000000001</v>
      </c>
      <c r="X526">
        <v>154.11000000000001</v>
      </c>
      <c r="Y526">
        <v>149.1</v>
      </c>
      <c r="Z526">
        <v>2138.5</v>
      </c>
      <c r="AA526">
        <v>28876.38</v>
      </c>
      <c r="AB526">
        <v>23841</v>
      </c>
      <c r="AC526">
        <v>4718</v>
      </c>
      <c r="AD526">
        <v>1813000</v>
      </c>
      <c r="AE526">
        <v>149.1</v>
      </c>
      <c r="AF526">
        <v>896</v>
      </c>
      <c r="AG526">
        <v>150.32</v>
      </c>
      <c r="AH526">
        <v>15768</v>
      </c>
      <c r="AI526">
        <v>27439.3</v>
      </c>
      <c r="AJ526">
        <v>165391</v>
      </c>
      <c r="AK526">
        <v>151.56</v>
      </c>
      <c r="AL526">
        <v>195.09</v>
      </c>
      <c r="AM526">
        <v>151.56</v>
      </c>
      <c r="AN526">
        <v>156.75</v>
      </c>
      <c r="AO526">
        <v>557</v>
      </c>
      <c r="AP526">
        <v>155.41999999999999</v>
      </c>
      <c r="AQ526">
        <v>54844.3</v>
      </c>
      <c r="AR526">
        <v>2531.9</v>
      </c>
      <c r="AS526">
        <v>151.56</v>
      </c>
      <c r="AT526">
        <v>197.37</v>
      </c>
      <c r="AU526">
        <v>901.04</v>
      </c>
      <c r="AV526">
        <v>17352.3</v>
      </c>
      <c r="AW526">
        <v>495.18</v>
      </c>
      <c r="AX526">
        <v>7475.3</v>
      </c>
      <c r="AY526">
        <v>355.12</v>
      </c>
      <c r="AZ526">
        <v>149.1</v>
      </c>
      <c r="BA526">
        <v>661.64</v>
      </c>
      <c r="BB526">
        <v>531.32000000000005</v>
      </c>
      <c r="BC526">
        <v>7405.3</v>
      </c>
      <c r="BD526">
        <v>315.7</v>
      </c>
      <c r="BE526">
        <v>177.88</v>
      </c>
      <c r="BF526">
        <v>152.83000000000001</v>
      </c>
      <c r="BG526">
        <v>150.32</v>
      </c>
      <c r="BH526">
        <v>1126.3</v>
      </c>
      <c r="BI526">
        <v>151.56</v>
      </c>
      <c r="BJ526">
        <v>1522.64</v>
      </c>
      <c r="BK526">
        <v>195.09</v>
      </c>
      <c r="BL526">
        <v>7495</v>
      </c>
      <c r="BM526">
        <v>5571.3</v>
      </c>
      <c r="BN526">
        <v>1173.76</v>
      </c>
      <c r="BO526">
        <v>596.4</v>
      </c>
      <c r="BP526">
        <v>1541.4</v>
      </c>
      <c r="BQ526">
        <v>183.39</v>
      </c>
      <c r="BR526">
        <v>85.16</v>
      </c>
      <c r="BS526">
        <v>3820781</v>
      </c>
      <c r="BT526">
        <v>39464.18</v>
      </c>
      <c r="BU526" s="115" t="str">
        <f>WSP[[#This Row],[Tier]]&amp;" - "&amp;DOLLAR(WSP[[#This Row],[United States]],2)&amp;" USD"</f>
        <v>524 - $183.39 USD</v>
      </c>
    </row>
    <row r="527" spans="1:73" x14ac:dyDescent="0.25">
      <c r="A527">
        <v>525</v>
      </c>
      <c r="B527">
        <v>183.74</v>
      </c>
      <c r="C527">
        <v>13965</v>
      </c>
      <c r="D527">
        <v>1093.05</v>
      </c>
      <c r="E527">
        <v>244.17</v>
      </c>
      <c r="F527">
        <v>153.12</v>
      </c>
      <c r="G527">
        <v>16257.5</v>
      </c>
      <c r="H527">
        <v>151.85</v>
      </c>
      <c r="I527">
        <v>329.71</v>
      </c>
      <c r="J527">
        <v>229.69</v>
      </c>
      <c r="K527">
        <v>183.74</v>
      </c>
      <c r="L527">
        <v>98805</v>
      </c>
      <c r="M527">
        <v>722.42</v>
      </c>
      <c r="N527">
        <v>253680</v>
      </c>
      <c r="O527">
        <v>91875</v>
      </c>
      <c r="P527">
        <v>882</v>
      </c>
      <c r="Q527">
        <v>155.71</v>
      </c>
      <c r="R527">
        <v>3036.61</v>
      </c>
      <c r="S527">
        <v>816.2</v>
      </c>
      <c r="T527">
        <v>1176.8800000000001</v>
      </c>
      <c r="U527">
        <v>153.12</v>
      </c>
      <c r="V527">
        <v>148.18</v>
      </c>
      <c r="W527">
        <v>153.12</v>
      </c>
      <c r="X527">
        <v>154.41</v>
      </c>
      <c r="Y527">
        <v>149.38</v>
      </c>
      <c r="Z527">
        <v>2143.0500000000002</v>
      </c>
      <c r="AA527">
        <v>28931.5</v>
      </c>
      <c r="AB527">
        <v>23887</v>
      </c>
      <c r="AC527">
        <v>4725</v>
      </c>
      <c r="AD527">
        <v>1816500</v>
      </c>
      <c r="AE527">
        <v>149.38</v>
      </c>
      <c r="AF527">
        <v>897.75</v>
      </c>
      <c r="AG527">
        <v>150.61000000000001</v>
      </c>
      <c r="AH527">
        <v>15782</v>
      </c>
      <c r="AI527">
        <v>27491.8</v>
      </c>
      <c r="AJ527">
        <v>165709</v>
      </c>
      <c r="AK527">
        <v>151.85</v>
      </c>
      <c r="AL527">
        <v>195.42</v>
      </c>
      <c r="AM527">
        <v>151.85</v>
      </c>
      <c r="AN527">
        <v>157.05000000000001</v>
      </c>
      <c r="AO527">
        <v>558</v>
      </c>
      <c r="AP527">
        <v>155.71</v>
      </c>
      <c r="AQ527">
        <v>54949.3</v>
      </c>
      <c r="AR527">
        <v>2536.8000000000002</v>
      </c>
      <c r="AS527">
        <v>151.85</v>
      </c>
      <c r="AT527">
        <v>197.72</v>
      </c>
      <c r="AU527">
        <v>902.44</v>
      </c>
      <c r="AV527">
        <v>17385.55</v>
      </c>
      <c r="AW527">
        <v>496.13</v>
      </c>
      <c r="AX527">
        <v>7489.3</v>
      </c>
      <c r="AY527">
        <v>355.69</v>
      </c>
      <c r="AZ527">
        <v>149.38</v>
      </c>
      <c r="BA527">
        <v>662.9</v>
      </c>
      <c r="BB527">
        <v>532.34</v>
      </c>
      <c r="BC527">
        <v>7419.3</v>
      </c>
      <c r="BD527">
        <v>316.05</v>
      </c>
      <c r="BE527">
        <v>178.21</v>
      </c>
      <c r="BF527">
        <v>153.12</v>
      </c>
      <c r="BG527">
        <v>150.61000000000001</v>
      </c>
      <c r="BH527">
        <v>1128.05</v>
      </c>
      <c r="BI527">
        <v>151.85</v>
      </c>
      <c r="BJ527">
        <v>1525.44</v>
      </c>
      <c r="BK527">
        <v>195.42</v>
      </c>
      <c r="BL527">
        <v>7510</v>
      </c>
      <c r="BM527">
        <v>5581.8</v>
      </c>
      <c r="BN527">
        <v>1176</v>
      </c>
      <c r="BO527">
        <v>597.63</v>
      </c>
      <c r="BP527">
        <v>1544.38</v>
      </c>
      <c r="BQ527">
        <v>183.74</v>
      </c>
      <c r="BR527">
        <v>85.31</v>
      </c>
      <c r="BS527">
        <v>3828073</v>
      </c>
      <c r="BT527">
        <v>39539.5</v>
      </c>
      <c r="BU527" s="115" t="str">
        <f>WSP[[#This Row],[Tier]]&amp;" - "&amp;DOLLAR(WSP[[#This Row],[United States]],2)&amp;" USD"</f>
        <v>525 - $183.74 USD</v>
      </c>
    </row>
    <row r="528" spans="1:73" x14ac:dyDescent="0.25">
      <c r="A528">
        <v>526</v>
      </c>
      <c r="B528">
        <v>184.09</v>
      </c>
      <c r="C528">
        <v>13991.6</v>
      </c>
      <c r="D528">
        <v>1094.8</v>
      </c>
      <c r="E528">
        <v>244.65</v>
      </c>
      <c r="F528">
        <v>153.41</v>
      </c>
      <c r="G528">
        <v>16289</v>
      </c>
      <c r="H528">
        <v>152.13999999999999</v>
      </c>
      <c r="I528">
        <v>330.34</v>
      </c>
      <c r="J528">
        <v>230.13</v>
      </c>
      <c r="K528">
        <v>184.09</v>
      </c>
      <c r="L528">
        <v>98980</v>
      </c>
      <c r="M528">
        <v>723.8</v>
      </c>
      <c r="N528">
        <v>254030</v>
      </c>
      <c r="O528">
        <v>92050</v>
      </c>
      <c r="P528">
        <v>883.68</v>
      </c>
      <c r="Q528">
        <v>156.01</v>
      </c>
      <c r="R528">
        <v>3042.4</v>
      </c>
      <c r="S528">
        <v>817.6</v>
      </c>
      <c r="T528">
        <v>1179.1500000000001</v>
      </c>
      <c r="U528">
        <v>153.41</v>
      </c>
      <c r="V528">
        <v>148.46</v>
      </c>
      <c r="W528">
        <v>153.41</v>
      </c>
      <c r="X528">
        <v>154.69999999999999</v>
      </c>
      <c r="Y528">
        <v>149.66999999999999</v>
      </c>
      <c r="Z528">
        <v>2147.6</v>
      </c>
      <c r="AA528">
        <v>28986.61</v>
      </c>
      <c r="AB528">
        <v>23932</v>
      </c>
      <c r="AC528">
        <v>4732</v>
      </c>
      <c r="AD528">
        <v>1820000</v>
      </c>
      <c r="AE528">
        <v>149.66999999999999</v>
      </c>
      <c r="AF528">
        <v>899.5</v>
      </c>
      <c r="AG528">
        <v>150.9</v>
      </c>
      <c r="AH528">
        <v>15797</v>
      </c>
      <c r="AI528">
        <v>27544.3</v>
      </c>
      <c r="AJ528">
        <v>166027</v>
      </c>
      <c r="AK528">
        <v>152.13999999999999</v>
      </c>
      <c r="AL528">
        <v>195.74</v>
      </c>
      <c r="AM528">
        <v>152.13999999999999</v>
      </c>
      <c r="AN528">
        <v>157.34</v>
      </c>
      <c r="AO528">
        <v>559</v>
      </c>
      <c r="AP528">
        <v>156.01</v>
      </c>
      <c r="AQ528">
        <v>55054.3</v>
      </c>
      <c r="AR528">
        <v>2541.6999999999998</v>
      </c>
      <c r="AS528">
        <v>152.13999999999999</v>
      </c>
      <c r="AT528">
        <v>198.07</v>
      </c>
      <c r="AU528">
        <v>903.84</v>
      </c>
      <c r="AV528">
        <v>17418.8</v>
      </c>
      <c r="AW528">
        <v>497.07</v>
      </c>
      <c r="AX528">
        <v>7503.3</v>
      </c>
      <c r="AY528">
        <v>356.25</v>
      </c>
      <c r="AZ528">
        <v>149.66999999999999</v>
      </c>
      <c r="BA528">
        <v>664.16</v>
      </c>
      <c r="BB528">
        <v>533.35</v>
      </c>
      <c r="BC528">
        <v>7433.3</v>
      </c>
      <c r="BD528">
        <v>316.39999999999998</v>
      </c>
      <c r="BE528">
        <v>178.53</v>
      </c>
      <c r="BF528">
        <v>153.41</v>
      </c>
      <c r="BG528">
        <v>150.9</v>
      </c>
      <c r="BH528">
        <v>1129.8</v>
      </c>
      <c r="BI528">
        <v>152.13999999999999</v>
      </c>
      <c r="BJ528">
        <v>1528.24</v>
      </c>
      <c r="BK528">
        <v>195.74</v>
      </c>
      <c r="BL528">
        <v>7525</v>
      </c>
      <c r="BM528">
        <v>5592.3</v>
      </c>
      <c r="BN528">
        <v>1178.24</v>
      </c>
      <c r="BO528">
        <v>598.85</v>
      </c>
      <c r="BP528">
        <v>1547.35</v>
      </c>
      <c r="BQ528">
        <v>184.09</v>
      </c>
      <c r="BR528">
        <v>85.45</v>
      </c>
      <c r="BS528">
        <v>3835364</v>
      </c>
      <c r="BT528">
        <v>39614.82</v>
      </c>
      <c r="BU528" s="115" t="str">
        <f>WSP[[#This Row],[Tier]]&amp;" - "&amp;DOLLAR(WSP[[#This Row],[United States]],2)&amp;" USD"</f>
        <v>526 - $184.09 USD</v>
      </c>
    </row>
    <row r="529" spans="1:73" x14ac:dyDescent="0.25">
      <c r="A529">
        <v>527</v>
      </c>
      <c r="B529">
        <v>184.44</v>
      </c>
      <c r="C529">
        <v>14018.2</v>
      </c>
      <c r="D529">
        <v>1096.55</v>
      </c>
      <c r="E529">
        <v>245.13</v>
      </c>
      <c r="F529">
        <v>153.69999999999999</v>
      </c>
      <c r="G529">
        <v>16320.5</v>
      </c>
      <c r="H529">
        <v>152.43</v>
      </c>
      <c r="I529">
        <v>330.97</v>
      </c>
      <c r="J529">
        <v>230.56</v>
      </c>
      <c r="K529">
        <v>184.44</v>
      </c>
      <c r="L529">
        <v>99155</v>
      </c>
      <c r="M529">
        <v>725.18</v>
      </c>
      <c r="N529">
        <v>254380</v>
      </c>
      <c r="O529">
        <v>92225</v>
      </c>
      <c r="P529">
        <v>885.36</v>
      </c>
      <c r="Q529">
        <v>156.31</v>
      </c>
      <c r="R529">
        <v>3048.18</v>
      </c>
      <c r="S529">
        <v>819</v>
      </c>
      <c r="T529">
        <v>1181.43</v>
      </c>
      <c r="U529">
        <v>153.69999999999999</v>
      </c>
      <c r="V529">
        <v>148.74</v>
      </c>
      <c r="W529">
        <v>153.69999999999999</v>
      </c>
      <c r="X529">
        <v>154.99</v>
      </c>
      <c r="Y529">
        <v>149.94999999999999</v>
      </c>
      <c r="Z529">
        <v>2152.15</v>
      </c>
      <c r="AA529">
        <v>29041.73</v>
      </c>
      <c r="AB529">
        <v>23978</v>
      </c>
      <c r="AC529">
        <v>4739</v>
      </c>
      <c r="AD529">
        <v>1823500</v>
      </c>
      <c r="AE529">
        <v>149.94999999999999</v>
      </c>
      <c r="AF529">
        <v>901.25</v>
      </c>
      <c r="AG529">
        <v>151.18</v>
      </c>
      <c r="AH529">
        <v>15811</v>
      </c>
      <c r="AI529">
        <v>27596.799999999999</v>
      </c>
      <c r="AJ529">
        <v>166345</v>
      </c>
      <c r="AK529">
        <v>152.43</v>
      </c>
      <c r="AL529">
        <v>196.06</v>
      </c>
      <c r="AM529">
        <v>152.43</v>
      </c>
      <c r="AN529">
        <v>157.63999999999999</v>
      </c>
      <c r="AO529">
        <v>560</v>
      </c>
      <c r="AP529">
        <v>156.31</v>
      </c>
      <c r="AQ529">
        <v>55159.3</v>
      </c>
      <c r="AR529">
        <v>2546.6</v>
      </c>
      <c r="AS529">
        <v>152.43</v>
      </c>
      <c r="AT529">
        <v>198.42</v>
      </c>
      <c r="AU529">
        <v>905.24</v>
      </c>
      <c r="AV529">
        <v>17452.05</v>
      </c>
      <c r="AW529">
        <v>498.02</v>
      </c>
      <c r="AX529">
        <v>7517.3</v>
      </c>
      <c r="AY529">
        <v>356.82</v>
      </c>
      <c r="AZ529">
        <v>149.94999999999999</v>
      </c>
      <c r="BA529">
        <v>665.42</v>
      </c>
      <c r="BB529">
        <v>534.37</v>
      </c>
      <c r="BC529">
        <v>7447.3</v>
      </c>
      <c r="BD529">
        <v>316.75</v>
      </c>
      <c r="BE529">
        <v>178.86</v>
      </c>
      <c r="BF529">
        <v>153.69999999999999</v>
      </c>
      <c r="BG529">
        <v>151.18</v>
      </c>
      <c r="BH529">
        <v>1131.55</v>
      </c>
      <c r="BI529">
        <v>152.43</v>
      </c>
      <c r="BJ529">
        <v>1531.04</v>
      </c>
      <c r="BK529">
        <v>196.06</v>
      </c>
      <c r="BL529">
        <v>7541</v>
      </c>
      <c r="BM529">
        <v>5602.8</v>
      </c>
      <c r="BN529">
        <v>1180.48</v>
      </c>
      <c r="BO529">
        <v>600.08000000000004</v>
      </c>
      <c r="BP529">
        <v>1550.33</v>
      </c>
      <c r="BQ529">
        <v>184.44</v>
      </c>
      <c r="BR529">
        <v>85.6</v>
      </c>
      <c r="BS529">
        <v>3842656</v>
      </c>
      <c r="BT529">
        <v>39690.14</v>
      </c>
      <c r="BU529" s="115" t="str">
        <f>WSP[[#This Row],[Tier]]&amp;" - "&amp;DOLLAR(WSP[[#This Row],[United States]],2)&amp;" USD"</f>
        <v>527 - $184.44 USD</v>
      </c>
    </row>
    <row r="530" spans="1:73" x14ac:dyDescent="0.25">
      <c r="A530">
        <v>528</v>
      </c>
      <c r="B530">
        <v>184.79</v>
      </c>
      <c r="C530">
        <v>14044.8</v>
      </c>
      <c r="D530">
        <v>1098.3</v>
      </c>
      <c r="E530">
        <v>245.6</v>
      </c>
      <c r="F530">
        <v>153.99</v>
      </c>
      <c r="G530">
        <v>16352</v>
      </c>
      <c r="H530">
        <v>152.72</v>
      </c>
      <c r="I530">
        <v>331.6</v>
      </c>
      <c r="J530">
        <v>231</v>
      </c>
      <c r="K530">
        <v>184.79</v>
      </c>
      <c r="L530">
        <v>99330</v>
      </c>
      <c r="M530">
        <v>726.56</v>
      </c>
      <c r="N530">
        <v>254730</v>
      </c>
      <c r="O530">
        <v>92400</v>
      </c>
      <c r="P530">
        <v>887.04</v>
      </c>
      <c r="Q530">
        <v>156.6</v>
      </c>
      <c r="R530">
        <v>3053.97</v>
      </c>
      <c r="S530">
        <v>820.4</v>
      </c>
      <c r="T530">
        <v>1183.7</v>
      </c>
      <c r="U530">
        <v>153.99</v>
      </c>
      <c r="V530">
        <v>149.03</v>
      </c>
      <c r="W530">
        <v>153.99</v>
      </c>
      <c r="X530">
        <v>155.29</v>
      </c>
      <c r="Y530">
        <v>150.24</v>
      </c>
      <c r="Z530">
        <v>2156.6999999999998</v>
      </c>
      <c r="AA530">
        <v>29096.85</v>
      </c>
      <c r="AB530">
        <v>24023</v>
      </c>
      <c r="AC530">
        <v>4746</v>
      </c>
      <c r="AD530">
        <v>1827000</v>
      </c>
      <c r="AE530">
        <v>150.24</v>
      </c>
      <c r="AF530">
        <v>903</v>
      </c>
      <c r="AG530">
        <v>151.47</v>
      </c>
      <c r="AH530">
        <v>15825</v>
      </c>
      <c r="AI530">
        <v>27649.3</v>
      </c>
      <c r="AJ530">
        <v>166664</v>
      </c>
      <c r="AK530">
        <v>152.72</v>
      </c>
      <c r="AL530">
        <v>196.39</v>
      </c>
      <c r="AM530">
        <v>152.72</v>
      </c>
      <c r="AN530">
        <v>157.94</v>
      </c>
      <c r="AO530">
        <v>561</v>
      </c>
      <c r="AP530">
        <v>156.6</v>
      </c>
      <c r="AQ530">
        <v>55264.3</v>
      </c>
      <c r="AR530">
        <v>2551.5</v>
      </c>
      <c r="AS530">
        <v>152.72</v>
      </c>
      <c r="AT530">
        <v>198.77</v>
      </c>
      <c r="AU530">
        <v>906.64</v>
      </c>
      <c r="AV530">
        <v>17485.3</v>
      </c>
      <c r="AW530">
        <v>498.96</v>
      </c>
      <c r="AX530">
        <v>7531.3</v>
      </c>
      <c r="AY530">
        <v>357.39</v>
      </c>
      <c r="AZ530">
        <v>150.24</v>
      </c>
      <c r="BA530">
        <v>666.68</v>
      </c>
      <c r="BB530">
        <v>535.39</v>
      </c>
      <c r="BC530">
        <v>7461.3</v>
      </c>
      <c r="BD530">
        <v>317.10000000000002</v>
      </c>
      <c r="BE530">
        <v>179.19</v>
      </c>
      <c r="BF530">
        <v>153.99</v>
      </c>
      <c r="BG530">
        <v>151.47</v>
      </c>
      <c r="BH530">
        <v>1133.3</v>
      </c>
      <c r="BI530">
        <v>152.72</v>
      </c>
      <c r="BJ530">
        <v>1533.84</v>
      </c>
      <c r="BK530">
        <v>196.39</v>
      </c>
      <c r="BL530">
        <v>7556</v>
      </c>
      <c r="BM530">
        <v>5613.3</v>
      </c>
      <c r="BN530">
        <v>1182.72</v>
      </c>
      <c r="BO530">
        <v>601.29999999999995</v>
      </c>
      <c r="BP530">
        <v>1553.3</v>
      </c>
      <c r="BQ530">
        <v>184.79</v>
      </c>
      <c r="BR530">
        <v>85.74</v>
      </c>
      <c r="BS530">
        <v>3849948</v>
      </c>
      <c r="BT530">
        <v>39765.46</v>
      </c>
      <c r="BU530" s="115" t="str">
        <f>WSP[[#This Row],[Tier]]&amp;" - "&amp;DOLLAR(WSP[[#This Row],[United States]],2)&amp;" USD"</f>
        <v>528 - $184.79 USD</v>
      </c>
    </row>
    <row r="531" spans="1:73" x14ac:dyDescent="0.25">
      <c r="A531">
        <v>529</v>
      </c>
      <c r="B531">
        <v>185.14</v>
      </c>
      <c r="C531">
        <v>14071.4</v>
      </c>
      <c r="D531">
        <v>1100.05</v>
      </c>
      <c r="E531">
        <v>246.08</v>
      </c>
      <c r="F531">
        <v>154.29</v>
      </c>
      <c r="G531">
        <v>16383.5</v>
      </c>
      <c r="H531">
        <v>153.01</v>
      </c>
      <c r="I531">
        <v>332.22</v>
      </c>
      <c r="J531">
        <v>231.44</v>
      </c>
      <c r="K531">
        <v>185.14</v>
      </c>
      <c r="L531">
        <v>99505</v>
      </c>
      <c r="M531">
        <v>727.93</v>
      </c>
      <c r="N531">
        <v>255080</v>
      </c>
      <c r="O531">
        <v>92575</v>
      </c>
      <c r="P531">
        <v>888.72</v>
      </c>
      <c r="Q531">
        <v>156.9</v>
      </c>
      <c r="R531">
        <v>3059.75</v>
      </c>
      <c r="S531">
        <v>821.8</v>
      </c>
      <c r="T531">
        <v>1185.98</v>
      </c>
      <c r="U531">
        <v>154.29</v>
      </c>
      <c r="V531">
        <v>149.31</v>
      </c>
      <c r="W531">
        <v>154.29</v>
      </c>
      <c r="X531">
        <v>155.58000000000001</v>
      </c>
      <c r="Y531">
        <v>150.52000000000001</v>
      </c>
      <c r="Z531">
        <v>2161.25</v>
      </c>
      <c r="AA531">
        <v>29151.97</v>
      </c>
      <c r="AB531">
        <v>24069</v>
      </c>
      <c r="AC531">
        <v>4753</v>
      </c>
      <c r="AD531">
        <v>1830500</v>
      </c>
      <c r="AE531">
        <v>150.52000000000001</v>
      </c>
      <c r="AF531">
        <v>904.75</v>
      </c>
      <c r="AG531">
        <v>151.76</v>
      </c>
      <c r="AH531">
        <v>15839</v>
      </c>
      <c r="AI531">
        <v>27701.8</v>
      </c>
      <c r="AJ531">
        <v>166982</v>
      </c>
      <c r="AK531">
        <v>153.01</v>
      </c>
      <c r="AL531">
        <v>196.71</v>
      </c>
      <c r="AM531">
        <v>153.01</v>
      </c>
      <c r="AN531">
        <v>158.24</v>
      </c>
      <c r="AO531">
        <v>562</v>
      </c>
      <c r="AP531">
        <v>156.9</v>
      </c>
      <c r="AQ531">
        <v>55369.3</v>
      </c>
      <c r="AR531">
        <v>2556.4</v>
      </c>
      <c r="AS531">
        <v>153.01</v>
      </c>
      <c r="AT531">
        <v>199.12</v>
      </c>
      <c r="AU531">
        <v>908.04</v>
      </c>
      <c r="AV531">
        <v>17518.55</v>
      </c>
      <c r="AW531">
        <v>499.91</v>
      </c>
      <c r="AX531">
        <v>7545.3</v>
      </c>
      <c r="AY531">
        <v>357.96</v>
      </c>
      <c r="AZ531">
        <v>150.52000000000001</v>
      </c>
      <c r="BA531">
        <v>667.94</v>
      </c>
      <c r="BB531">
        <v>536.4</v>
      </c>
      <c r="BC531">
        <v>7475.3</v>
      </c>
      <c r="BD531">
        <v>317.45</v>
      </c>
      <c r="BE531">
        <v>179.51</v>
      </c>
      <c r="BF531">
        <v>154.29</v>
      </c>
      <c r="BG531">
        <v>151.76</v>
      </c>
      <c r="BH531">
        <v>1135.05</v>
      </c>
      <c r="BI531">
        <v>153.01</v>
      </c>
      <c r="BJ531">
        <v>1536.64</v>
      </c>
      <c r="BK531">
        <v>196.71</v>
      </c>
      <c r="BL531">
        <v>7571</v>
      </c>
      <c r="BM531">
        <v>5623.8</v>
      </c>
      <c r="BN531">
        <v>1184.96</v>
      </c>
      <c r="BO531">
        <v>602.53</v>
      </c>
      <c r="BP531">
        <v>1556.28</v>
      </c>
      <c r="BQ531">
        <v>185.14</v>
      </c>
      <c r="BR531">
        <v>85.89</v>
      </c>
      <c r="BS531">
        <v>3857240</v>
      </c>
      <c r="BT531">
        <v>39840.78</v>
      </c>
      <c r="BU531" s="115" t="str">
        <f>WSP[[#This Row],[Tier]]&amp;" - "&amp;DOLLAR(WSP[[#This Row],[United States]],2)&amp;" USD"</f>
        <v>529 - $185.14 USD</v>
      </c>
    </row>
    <row r="532" spans="1:73" x14ac:dyDescent="0.25">
      <c r="A532">
        <v>530</v>
      </c>
      <c r="B532">
        <v>185.49</v>
      </c>
      <c r="C532">
        <v>14098</v>
      </c>
      <c r="D532">
        <v>1101.8</v>
      </c>
      <c r="E532">
        <v>246.56</v>
      </c>
      <c r="F532">
        <v>154.58000000000001</v>
      </c>
      <c r="G532">
        <v>16415</v>
      </c>
      <c r="H532">
        <v>153.30000000000001</v>
      </c>
      <c r="I532">
        <v>332.85</v>
      </c>
      <c r="J532">
        <v>231.88</v>
      </c>
      <c r="K532">
        <v>185.49</v>
      </c>
      <c r="L532">
        <v>99680</v>
      </c>
      <c r="M532">
        <v>729.31</v>
      </c>
      <c r="N532">
        <v>255430</v>
      </c>
      <c r="O532">
        <v>92750</v>
      </c>
      <c r="P532">
        <v>890.4</v>
      </c>
      <c r="Q532">
        <v>157.19999999999999</v>
      </c>
      <c r="R532">
        <v>3065.54</v>
      </c>
      <c r="S532">
        <v>823.2</v>
      </c>
      <c r="T532">
        <v>1188.25</v>
      </c>
      <c r="U532">
        <v>154.58000000000001</v>
      </c>
      <c r="V532">
        <v>149.59</v>
      </c>
      <c r="W532">
        <v>154.58000000000001</v>
      </c>
      <c r="X532">
        <v>155.88</v>
      </c>
      <c r="Y532">
        <v>150.81</v>
      </c>
      <c r="Z532">
        <v>2165.8000000000002</v>
      </c>
      <c r="AA532">
        <v>29207.09</v>
      </c>
      <c r="AB532">
        <v>24114</v>
      </c>
      <c r="AC532">
        <v>4760</v>
      </c>
      <c r="AD532">
        <v>1834000</v>
      </c>
      <c r="AE532">
        <v>150.81</v>
      </c>
      <c r="AF532">
        <v>906.5</v>
      </c>
      <c r="AG532">
        <v>152.04</v>
      </c>
      <c r="AH532">
        <v>15854</v>
      </c>
      <c r="AI532">
        <v>27754.3</v>
      </c>
      <c r="AJ532">
        <v>167300</v>
      </c>
      <c r="AK532">
        <v>153.30000000000001</v>
      </c>
      <c r="AL532">
        <v>197.04</v>
      </c>
      <c r="AM532">
        <v>153.30000000000001</v>
      </c>
      <c r="AN532">
        <v>158.54</v>
      </c>
      <c r="AO532">
        <v>564</v>
      </c>
      <c r="AP532">
        <v>157.19999999999999</v>
      </c>
      <c r="AQ532">
        <v>55474.3</v>
      </c>
      <c r="AR532">
        <v>2561.3000000000002</v>
      </c>
      <c r="AS532">
        <v>153.30000000000001</v>
      </c>
      <c r="AT532">
        <v>199.47</v>
      </c>
      <c r="AU532">
        <v>909.44</v>
      </c>
      <c r="AV532">
        <v>17551.8</v>
      </c>
      <c r="AW532">
        <v>500.85</v>
      </c>
      <c r="AX532">
        <v>7559.3</v>
      </c>
      <c r="AY532">
        <v>358.53</v>
      </c>
      <c r="AZ532">
        <v>150.81</v>
      </c>
      <c r="BA532">
        <v>669.2</v>
      </c>
      <c r="BB532">
        <v>537.41999999999996</v>
      </c>
      <c r="BC532">
        <v>7489.3</v>
      </c>
      <c r="BD532">
        <v>317.8</v>
      </c>
      <c r="BE532">
        <v>179.84</v>
      </c>
      <c r="BF532">
        <v>154.58000000000001</v>
      </c>
      <c r="BG532">
        <v>152.04</v>
      </c>
      <c r="BH532">
        <v>1136.8</v>
      </c>
      <c r="BI532">
        <v>153.30000000000001</v>
      </c>
      <c r="BJ532">
        <v>1539.44</v>
      </c>
      <c r="BK532">
        <v>197.04</v>
      </c>
      <c r="BL532">
        <v>7587</v>
      </c>
      <c r="BM532">
        <v>5634.3</v>
      </c>
      <c r="BN532">
        <v>1187.2</v>
      </c>
      <c r="BO532">
        <v>603.75</v>
      </c>
      <c r="BP532">
        <v>1559.25</v>
      </c>
      <c r="BQ532">
        <v>185.49</v>
      </c>
      <c r="BR532">
        <v>86.04</v>
      </c>
      <c r="BS532">
        <v>3864532</v>
      </c>
      <c r="BT532">
        <v>39916.1</v>
      </c>
      <c r="BU532" s="115" t="str">
        <f>WSP[[#This Row],[Tier]]&amp;" - "&amp;DOLLAR(WSP[[#This Row],[United States]],2)&amp;" USD"</f>
        <v>530 - $185.49 USD</v>
      </c>
    </row>
    <row r="533" spans="1:73" x14ac:dyDescent="0.25">
      <c r="A533">
        <v>531</v>
      </c>
      <c r="B533">
        <v>185.84</v>
      </c>
      <c r="C533">
        <v>14124.6</v>
      </c>
      <c r="D533">
        <v>1103.55</v>
      </c>
      <c r="E533">
        <v>247.04</v>
      </c>
      <c r="F533">
        <v>154.87</v>
      </c>
      <c r="G533">
        <v>16446.5</v>
      </c>
      <c r="H533">
        <v>153.59</v>
      </c>
      <c r="I533">
        <v>333.48</v>
      </c>
      <c r="J533">
        <v>232.31</v>
      </c>
      <c r="K533">
        <v>185.84</v>
      </c>
      <c r="L533">
        <v>99855</v>
      </c>
      <c r="M533">
        <v>730.69</v>
      </c>
      <c r="N533">
        <v>255780</v>
      </c>
      <c r="O533">
        <v>92925</v>
      </c>
      <c r="P533">
        <v>892.08</v>
      </c>
      <c r="Q533">
        <v>157.49</v>
      </c>
      <c r="R533">
        <v>3071.32</v>
      </c>
      <c r="S533">
        <v>824.6</v>
      </c>
      <c r="T533">
        <v>1190.53</v>
      </c>
      <c r="U533">
        <v>154.87</v>
      </c>
      <c r="V533">
        <v>149.87</v>
      </c>
      <c r="W533">
        <v>154.87</v>
      </c>
      <c r="X533">
        <v>156.16999999999999</v>
      </c>
      <c r="Y533">
        <v>151.09</v>
      </c>
      <c r="Z533">
        <v>2170.35</v>
      </c>
      <c r="AA533">
        <v>29262.2</v>
      </c>
      <c r="AB533">
        <v>24160</v>
      </c>
      <c r="AC533">
        <v>4767</v>
      </c>
      <c r="AD533">
        <v>1837500</v>
      </c>
      <c r="AE533">
        <v>151.09</v>
      </c>
      <c r="AF533">
        <v>908.25</v>
      </c>
      <c r="AG533">
        <v>152.33000000000001</v>
      </c>
      <c r="AH533">
        <v>15868</v>
      </c>
      <c r="AI533">
        <v>27806.799999999999</v>
      </c>
      <c r="AJ533">
        <v>167618</v>
      </c>
      <c r="AK533">
        <v>153.59</v>
      </c>
      <c r="AL533">
        <v>197.36</v>
      </c>
      <c r="AM533">
        <v>153.59</v>
      </c>
      <c r="AN533">
        <v>158.84</v>
      </c>
      <c r="AO533">
        <v>565</v>
      </c>
      <c r="AP533">
        <v>157.49</v>
      </c>
      <c r="AQ533">
        <v>55579.3</v>
      </c>
      <c r="AR533">
        <v>2566.1999999999998</v>
      </c>
      <c r="AS533">
        <v>153.59</v>
      </c>
      <c r="AT533">
        <v>199.82</v>
      </c>
      <c r="AU533">
        <v>910.84</v>
      </c>
      <c r="AV533">
        <v>17585.05</v>
      </c>
      <c r="AW533">
        <v>501.8</v>
      </c>
      <c r="AX533">
        <v>7573.3</v>
      </c>
      <c r="AY533">
        <v>359.1</v>
      </c>
      <c r="AZ533">
        <v>151.09</v>
      </c>
      <c r="BA533">
        <v>670.46</v>
      </c>
      <c r="BB533">
        <v>538.44000000000005</v>
      </c>
      <c r="BC533">
        <v>7503.3</v>
      </c>
      <c r="BD533">
        <v>318.14999999999998</v>
      </c>
      <c r="BE533">
        <v>180.17</v>
      </c>
      <c r="BF533">
        <v>154.87</v>
      </c>
      <c r="BG533">
        <v>152.33000000000001</v>
      </c>
      <c r="BH533">
        <v>1138.55</v>
      </c>
      <c r="BI533">
        <v>153.59</v>
      </c>
      <c r="BJ533">
        <v>1542.24</v>
      </c>
      <c r="BK533">
        <v>197.36</v>
      </c>
      <c r="BL533">
        <v>7602</v>
      </c>
      <c r="BM533">
        <v>5644.8</v>
      </c>
      <c r="BN533">
        <v>1189.44</v>
      </c>
      <c r="BO533">
        <v>604.98</v>
      </c>
      <c r="BP533">
        <v>1562.23</v>
      </c>
      <c r="BQ533">
        <v>185.84</v>
      </c>
      <c r="BR533">
        <v>86.18</v>
      </c>
      <c r="BS533">
        <v>3871824</v>
      </c>
      <c r="BT533">
        <v>39991.42</v>
      </c>
      <c r="BU533" s="115" t="str">
        <f>WSP[[#This Row],[Tier]]&amp;" - "&amp;DOLLAR(WSP[[#This Row],[United States]],2)&amp;" USD"</f>
        <v>531 - $185.84 USD</v>
      </c>
    </row>
    <row r="534" spans="1:73" x14ac:dyDescent="0.25">
      <c r="A534">
        <v>532</v>
      </c>
      <c r="B534">
        <v>186.19</v>
      </c>
      <c r="C534">
        <v>14151.2</v>
      </c>
      <c r="D534">
        <v>1105.3</v>
      </c>
      <c r="E534">
        <v>247.51</v>
      </c>
      <c r="F534">
        <v>155.16</v>
      </c>
      <c r="G534">
        <v>16478</v>
      </c>
      <c r="H534">
        <v>153.88</v>
      </c>
      <c r="I534">
        <v>334.11</v>
      </c>
      <c r="J534">
        <v>232.75</v>
      </c>
      <c r="K534">
        <v>186.19</v>
      </c>
      <c r="L534">
        <v>100030</v>
      </c>
      <c r="M534">
        <v>732.07</v>
      </c>
      <c r="N534">
        <v>256130</v>
      </c>
      <c r="O534">
        <v>93100</v>
      </c>
      <c r="P534">
        <v>893.76</v>
      </c>
      <c r="Q534">
        <v>157.79</v>
      </c>
      <c r="R534">
        <v>3077.11</v>
      </c>
      <c r="S534">
        <v>826</v>
      </c>
      <c r="T534">
        <v>1192.8</v>
      </c>
      <c r="U534">
        <v>155.16</v>
      </c>
      <c r="V534">
        <v>150.16</v>
      </c>
      <c r="W534">
        <v>155.16</v>
      </c>
      <c r="X534">
        <v>156.46</v>
      </c>
      <c r="Y534">
        <v>151.38</v>
      </c>
      <c r="Z534">
        <v>2174.9</v>
      </c>
      <c r="AA534">
        <v>29317.32</v>
      </c>
      <c r="AB534">
        <v>24205</v>
      </c>
      <c r="AC534">
        <v>4774</v>
      </c>
      <c r="AD534">
        <v>1841000</v>
      </c>
      <c r="AE534">
        <v>151.38</v>
      </c>
      <c r="AF534">
        <v>910</v>
      </c>
      <c r="AG534">
        <v>152.62</v>
      </c>
      <c r="AH534">
        <v>15882</v>
      </c>
      <c r="AI534">
        <v>27859.3</v>
      </c>
      <c r="AJ534">
        <v>167936</v>
      </c>
      <c r="AK534">
        <v>153.88</v>
      </c>
      <c r="AL534">
        <v>197.69</v>
      </c>
      <c r="AM534">
        <v>153.88</v>
      </c>
      <c r="AN534">
        <v>159.13999999999999</v>
      </c>
      <c r="AO534">
        <v>566</v>
      </c>
      <c r="AP534">
        <v>157.79</v>
      </c>
      <c r="AQ534">
        <v>55684.3</v>
      </c>
      <c r="AR534">
        <v>2571.1</v>
      </c>
      <c r="AS534">
        <v>153.88</v>
      </c>
      <c r="AT534">
        <v>200.17</v>
      </c>
      <c r="AU534">
        <v>912.24</v>
      </c>
      <c r="AV534">
        <v>17618.3</v>
      </c>
      <c r="AW534">
        <v>502.74</v>
      </c>
      <c r="AX534">
        <v>7587.3</v>
      </c>
      <c r="AY534">
        <v>359.67</v>
      </c>
      <c r="AZ534">
        <v>151.38</v>
      </c>
      <c r="BA534">
        <v>671.72</v>
      </c>
      <c r="BB534">
        <v>539.45000000000005</v>
      </c>
      <c r="BC534">
        <v>7517.3</v>
      </c>
      <c r="BD534">
        <v>318.5</v>
      </c>
      <c r="BE534">
        <v>180.5</v>
      </c>
      <c r="BF534">
        <v>155.16</v>
      </c>
      <c r="BG534">
        <v>152.62</v>
      </c>
      <c r="BH534">
        <v>1140.3</v>
      </c>
      <c r="BI534">
        <v>153.88</v>
      </c>
      <c r="BJ534">
        <v>1545.04</v>
      </c>
      <c r="BK534">
        <v>197.69</v>
      </c>
      <c r="BL534">
        <v>7617</v>
      </c>
      <c r="BM534">
        <v>5655.3</v>
      </c>
      <c r="BN534">
        <v>1191.68</v>
      </c>
      <c r="BO534">
        <v>606.20000000000005</v>
      </c>
      <c r="BP534">
        <v>1565.2</v>
      </c>
      <c r="BQ534">
        <v>186.19</v>
      </c>
      <c r="BR534">
        <v>86.33</v>
      </c>
      <c r="BS534">
        <v>3879116</v>
      </c>
      <c r="BT534">
        <v>40066.74</v>
      </c>
      <c r="BU534" s="115" t="str">
        <f>WSP[[#This Row],[Tier]]&amp;" - "&amp;DOLLAR(WSP[[#This Row],[United States]],2)&amp;" USD"</f>
        <v>532 - $186.19 USD</v>
      </c>
    </row>
    <row r="535" spans="1:73" x14ac:dyDescent="0.25">
      <c r="A535">
        <v>533</v>
      </c>
      <c r="B535">
        <v>186.54</v>
      </c>
      <c r="C535">
        <v>14177.8</v>
      </c>
      <c r="D535">
        <v>1107.05</v>
      </c>
      <c r="E535">
        <v>247.99</v>
      </c>
      <c r="F535">
        <v>155.44999999999999</v>
      </c>
      <c r="G535">
        <v>16509.5</v>
      </c>
      <c r="H535">
        <v>154.16999999999999</v>
      </c>
      <c r="I535">
        <v>334.74</v>
      </c>
      <c r="J535">
        <v>233.19</v>
      </c>
      <c r="K535">
        <v>186.54</v>
      </c>
      <c r="L535">
        <v>100205</v>
      </c>
      <c r="M535">
        <v>733.44</v>
      </c>
      <c r="N535">
        <v>256480</v>
      </c>
      <c r="O535">
        <v>93275</v>
      </c>
      <c r="P535">
        <v>895.44</v>
      </c>
      <c r="Q535">
        <v>158.09</v>
      </c>
      <c r="R535">
        <v>3082.89</v>
      </c>
      <c r="S535">
        <v>827.4</v>
      </c>
      <c r="T535">
        <v>1195.08</v>
      </c>
      <c r="U535">
        <v>155.44999999999999</v>
      </c>
      <c r="V535">
        <v>150.44</v>
      </c>
      <c r="W535">
        <v>155.44999999999999</v>
      </c>
      <c r="X535">
        <v>156.76</v>
      </c>
      <c r="Y535">
        <v>151.66</v>
      </c>
      <c r="Z535">
        <v>2179.4499999999998</v>
      </c>
      <c r="AA535">
        <v>29372.44</v>
      </c>
      <c r="AB535">
        <v>24251</v>
      </c>
      <c r="AC535">
        <v>4781</v>
      </c>
      <c r="AD535">
        <v>1844500</v>
      </c>
      <c r="AE535">
        <v>151.66</v>
      </c>
      <c r="AF535">
        <v>911.75</v>
      </c>
      <c r="AG535">
        <v>152.9</v>
      </c>
      <c r="AH535">
        <v>15896</v>
      </c>
      <c r="AI535">
        <v>27911.8</v>
      </c>
      <c r="AJ535">
        <v>168255</v>
      </c>
      <c r="AK535">
        <v>154.16999999999999</v>
      </c>
      <c r="AL535">
        <v>198.01</v>
      </c>
      <c r="AM535">
        <v>154.16999999999999</v>
      </c>
      <c r="AN535">
        <v>159.44</v>
      </c>
      <c r="AO535">
        <v>567</v>
      </c>
      <c r="AP535">
        <v>158.09</v>
      </c>
      <c r="AQ535">
        <v>55789.3</v>
      </c>
      <c r="AR535">
        <v>2576</v>
      </c>
      <c r="AS535">
        <v>154.16999999999999</v>
      </c>
      <c r="AT535">
        <v>200.52</v>
      </c>
      <c r="AU535">
        <v>913.64</v>
      </c>
      <c r="AV535">
        <v>17651.55</v>
      </c>
      <c r="AW535">
        <v>503.69</v>
      </c>
      <c r="AX535">
        <v>7601.3</v>
      </c>
      <c r="AY535">
        <v>360.24</v>
      </c>
      <c r="AZ535">
        <v>151.66</v>
      </c>
      <c r="BA535">
        <v>672.98</v>
      </c>
      <c r="BB535">
        <v>540.47</v>
      </c>
      <c r="BC535">
        <v>7531.3</v>
      </c>
      <c r="BD535">
        <v>318.85000000000002</v>
      </c>
      <c r="BE535">
        <v>180.82</v>
      </c>
      <c r="BF535">
        <v>155.44999999999999</v>
      </c>
      <c r="BG535">
        <v>152.9</v>
      </c>
      <c r="BH535">
        <v>1142.05</v>
      </c>
      <c r="BI535">
        <v>154.16999999999999</v>
      </c>
      <c r="BJ535">
        <v>1547.84</v>
      </c>
      <c r="BK535">
        <v>198.01</v>
      </c>
      <c r="BL535">
        <v>7633</v>
      </c>
      <c r="BM535">
        <v>5665.8</v>
      </c>
      <c r="BN535">
        <v>1193.92</v>
      </c>
      <c r="BO535">
        <v>607.42999999999995</v>
      </c>
      <c r="BP535">
        <v>1568.18</v>
      </c>
      <c r="BQ535">
        <v>186.54</v>
      </c>
      <c r="BR535">
        <v>86.47</v>
      </c>
      <c r="BS535">
        <v>3886408</v>
      </c>
      <c r="BT535">
        <v>40142.06</v>
      </c>
      <c r="BU535" s="115" t="str">
        <f>WSP[[#This Row],[Tier]]&amp;" - "&amp;DOLLAR(WSP[[#This Row],[United States]],2)&amp;" USD"</f>
        <v>533 - $186.54 USD</v>
      </c>
    </row>
    <row r="536" spans="1:73" x14ac:dyDescent="0.25">
      <c r="A536">
        <v>534</v>
      </c>
      <c r="B536">
        <v>186.89</v>
      </c>
      <c r="C536">
        <v>14204.4</v>
      </c>
      <c r="D536">
        <v>1108.8</v>
      </c>
      <c r="E536">
        <v>248.47</v>
      </c>
      <c r="F536">
        <v>155.74</v>
      </c>
      <c r="G536">
        <v>16541</v>
      </c>
      <c r="H536">
        <v>154.46</v>
      </c>
      <c r="I536">
        <v>335.37</v>
      </c>
      <c r="J536">
        <v>233.63</v>
      </c>
      <c r="K536">
        <v>186.89</v>
      </c>
      <c r="L536">
        <v>100380</v>
      </c>
      <c r="M536">
        <v>734.82</v>
      </c>
      <c r="N536">
        <v>256830</v>
      </c>
      <c r="O536">
        <v>93450</v>
      </c>
      <c r="P536">
        <v>897.12</v>
      </c>
      <c r="Q536">
        <v>158.38</v>
      </c>
      <c r="R536">
        <v>3088.68</v>
      </c>
      <c r="S536">
        <v>828.8</v>
      </c>
      <c r="T536">
        <v>1197.3499999999999</v>
      </c>
      <c r="U536">
        <v>155.74</v>
      </c>
      <c r="V536">
        <v>150.72</v>
      </c>
      <c r="W536">
        <v>155.74</v>
      </c>
      <c r="X536">
        <v>157.05000000000001</v>
      </c>
      <c r="Y536">
        <v>151.94999999999999</v>
      </c>
      <c r="Z536">
        <v>2184</v>
      </c>
      <c r="AA536">
        <v>29427.56</v>
      </c>
      <c r="AB536">
        <v>24296</v>
      </c>
      <c r="AC536">
        <v>4788</v>
      </c>
      <c r="AD536">
        <v>1848000</v>
      </c>
      <c r="AE536">
        <v>151.94999999999999</v>
      </c>
      <c r="AF536">
        <v>913.5</v>
      </c>
      <c r="AG536">
        <v>153.19</v>
      </c>
      <c r="AH536">
        <v>15911</v>
      </c>
      <c r="AI536">
        <v>27964.3</v>
      </c>
      <c r="AJ536">
        <v>168573</v>
      </c>
      <c r="AK536">
        <v>154.46</v>
      </c>
      <c r="AL536">
        <v>198.33</v>
      </c>
      <c r="AM536">
        <v>154.46</v>
      </c>
      <c r="AN536">
        <v>159.74</v>
      </c>
      <c r="AO536">
        <v>568</v>
      </c>
      <c r="AP536">
        <v>158.38</v>
      </c>
      <c r="AQ536">
        <v>55894.3</v>
      </c>
      <c r="AR536">
        <v>2580.9</v>
      </c>
      <c r="AS536">
        <v>154.46</v>
      </c>
      <c r="AT536">
        <v>200.87</v>
      </c>
      <c r="AU536">
        <v>915.04</v>
      </c>
      <c r="AV536">
        <v>17684.8</v>
      </c>
      <c r="AW536">
        <v>504.63</v>
      </c>
      <c r="AX536">
        <v>7615.3</v>
      </c>
      <c r="AY536">
        <v>360.81</v>
      </c>
      <c r="AZ536">
        <v>151.94999999999999</v>
      </c>
      <c r="BA536">
        <v>674.24</v>
      </c>
      <c r="BB536">
        <v>541.48</v>
      </c>
      <c r="BC536">
        <v>7545.3</v>
      </c>
      <c r="BD536">
        <v>319.2</v>
      </c>
      <c r="BE536">
        <v>181.15</v>
      </c>
      <c r="BF536">
        <v>155.74</v>
      </c>
      <c r="BG536">
        <v>153.19</v>
      </c>
      <c r="BH536">
        <v>1143.8</v>
      </c>
      <c r="BI536">
        <v>154.46</v>
      </c>
      <c r="BJ536">
        <v>1550.64</v>
      </c>
      <c r="BK536">
        <v>198.33</v>
      </c>
      <c r="BL536">
        <v>7648</v>
      </c>
      <c r="BM536">
        <v>5676.3</v>
      </c>
      <c r="BN536">
        <v>1196.1600000000001</v>
      </c>
      <c r="BO536">
        <v>608.65</v>
      </c>
      <c r="BP536">
        <v>1571.15</v>
      </c>
      <c r="BQ536">
        <v>186.89</v>
      </c>
      <c r="BR536">
        <v>86.62</v>
      </c>
      <c r="BS536">
        <v>3893700</v>
      </c>
      <c r="BT536">
        <v>40217.379999999997</v>
      </c>
      <c r="BU536" s="115" t="str">
        <f>WSP[[#This Row],[Tier]]&amp;" - "&amp;DOLLAR(WSP[[#This Row],[United States]],2)&amp;" USD"</f>
        <v>534 - $186.89 USD</v>
      </c>
    </row>
    <row r="537" spans="1:73" x14ac:dyDescent="0.25">
      <c r="A537">
        <v>535</v>
      </c>
      <c r="B537">
        <v>187.24</v>
      </c>
      <c r="C537">
        <v>14231</v>
      </c>
      <c r="D537">
        <v>1110.55</v>
      </c>
      <c r="E537">
        <v>248.95</v>
      </c>
      <c r="F537">
        <v>156.04</v>
      </c>
      <c r="G537">
        <v>16572.5</v>
      </c>
      <c r="H537">
        <v>154.75</v>
      </c>
      <c r="I537">
        <v>336</v>
      </c>
      <c r="J537">
        <v>234.06</v>
      </c>
      <c r="K537">
        <v>187.24</v>
      </c>
      <c r="L537">
        <v>100555</v>
      </c>
      <c r="M537">
        <v>736.2</v>
      </c>
      <c r="N537">
        <v>257180</v>
      </c>
      <c r="O537">
        <v>93625</v>
      </c>
      <c r="P537">
        <v>898.8</v>
      </c>
      <c r="Q537">
        <v>158.68</v>
      </c>
      <c r="R537">
        <v>3094.46</v>
      </c>
      <c r="S537">
        <v>830.2</v>
      </c>
      <c r="T537">
        <v>1199.6300000000001</v>
      </c>
      <c r="U537">
        <v>156.04</v>
      </c>
      <c r="V537">
        <v>151</v>
      </c>
      <c r="W537">
        <v>156.04</v>
      </c>
      <c r="X537">
        <v>157.35</v>
      </c>
      <c r="Y537">
        <v>152.22999999999999</v>
      </c>
      <c r="Z537">
        <v>2188.5500000000002</v>
      </c>
      <c r="AA537">
        <v>29482.68</v>
      </c>
      <c r="AB537">
        <v>24342</v>
      </c>
      <c r="AC537">
        <v>4795</v>
      </c>
      <c r="AD537">
        <v>1851500</v>
      </c>
      <c r="AE537">
        <v>152.22999999999999</v>
      </c>
      <c r="AF537">
        <v>915.25</v>
      </c>
      <c r="AG537">
        <v>153.47999999999999</v>
      </c>
      <c r="AH537">
        <v>15925</v>
      </c>
      <c r="AI537">
        <v>28016.799999999999</v>
      </c>
      <c r="AJ537">
        <v>168891</v>
      </c>
      <c r="AK537">
        <v>154.75</v>
      </c>
      <c r="AL537">
        <v>198.66</v>
      </c>
      <c r="AM537">
        <v>154.75</v>
      </c>
      <c r="AN537">
        <v>160.04</v>
      </c>
      <c r="AO537">
        <v>569</v>
      </c>
      <c r="AP537">
        <v>158.68</v>
      </c>
      <c r="AQ537">
        <v>55999.3</v>
      </c>
      <c r="AR537">
        <v>2585.8000000000002</v>
      </c>
      <c r="AS537">
        <v>154.75</v>
      </c>
      <c r="AT537">
        <v>201.22</v>
      </c>
      <c r="AU537">
        <v>916.44</v>
      </c>
      <c r="AV537">
        <v>17718.05</v>
      </c>
      <c r="AW537">
        <v>505.58</v>
      </c>
      <c r="AX537">
        <v>7629.3</v>
      </c>
      <c r="AY537">
        <v>361.38</v>
      </c>
      <c r="AZ537">
        <v>152.22999999999999</v>
      </c>
      <c r="BA537">
        <v>675.5</v>
      </c>
      <c r="BB537">
        <v>542.5</v>
      </c>
      <c r="BC537">
        <v>7559.3</v>
      </c>
      <c r="BD537">
        <v>319.55</v>
      </c>
      <c r="BE537">
        <v>181.48</v>
      </c>
      <c r="BF537">
        <v>156.04</v>
      </c>
      <c r="BG537">
        <v>153.47999999999999</v>
      </c>
      <c r="BH537">
        <v>1145.55</v>
      </c>
      <c r="BI537">
        <v>154.75</v>
      </c>
      <c r="BJ537">
        <v>1553.44</v>
      </c>
      <c r="BK537">
        <v>198.66</v>
      </c>
      <c r="BL537">
        <v>7663</v>
      </c>
      <c r="BM537">
        <v>5686.8</v>
      </c>
      <c r="BN537">
        <v>1198.4000000000001</v>
      </c>
      <c r="BO537">
        <v>609.88</v>
      </c>
      <c r="BP537">
        <v>1574.13</v>
      </c>
      <c r="BQ537">
        <v>187.24</v>
      </c>
      <c r="BR537">
        <v>86.77</v>
      </c>
      <c r="BS537">
        <v>3900992</v>
      </c>
      <c r="BT537">
        <v>40292.699999999997</v>
      </c>
      <c r="BU537" s="115" t="str">
        <f>WSP[[#This Row],[Tier]]&amp;" - "&amp;DOLLAR(WSP[[#This Row],[United States]],2)&amp;" USD"</f>
        <v>535 - $187.24 USD</v>
      </c>
    </row>
    <row r="538" spans="1:73" x14ac:dyDescent="0.25">
      <c r="A538">
        <v>536</v>
      </c>
      <c r="B538">
        <v>187.59</v>
      </c>
      <c r="C538">
        <v>14257.6</v>
      </c>
      <c r="D538">
        <v>1112.3</v>
      </c>
      <c r="E538">
        <v>249.42</v>
      </c>
      <c r="F538">
        <v>156.33000000000001</v>
      </c>
      <c r="G538">
        <v>16604</v>
      </c>
      <c r="H538">
        <v>155.04</v>
      </c>
      <c r="I538">
        <v>336.63</v>
      </c>
      <c r="J538">
        <v>234.5</v>
      </c>
      <c r="K538">
        <v>187.59</v>
      </c>
      <c r="L538">
        <v>100730</v>
      </c>
      <c r="M538">
        <v>737.58</v>
      </c>
      <c r="N538">
        <v>257530</v>
      </c>
      <c r="O538">
        <v>93800</v>
      </c>
      <c r="P538">
        <v>900.48</v>
      </c>
      <c r="Q538">
        <v>158.97999999999999</v>
      </c>
      <c r="R538">
        <v>3100.25</v>
      </c>
      <c r="S538">
        <v>831.6</v>
      </c>
      <c r="T538">
        <v>1201.9000000000001</v>
      </c>
      <c r="U538">
        <v>156.33000000000001</v>
      </c>
      <c r="V538">
        <v>151.28</v>
      </c>
      <c r="W538">
        <v>156.33000000000001</v>
      </c>
      <c r="X538">
        <v>157.63999999999999</v>
      </c>
      <c r="Y538">
        <v>152.51</v>
      </c>
      <c r="Z538">
        <v>2193.1</v>
      </c>
      <c r="AA538">
        <v>29537.8</v>
      </c>
      <c r="AB538">
        <v>24387</v>
      </c>
      <c r="AC538">
        <v>4802</v>
      </c>
      <c r="AD538">
        <v>1855000</v>
      </c>
      <c r="AE538">
        <v>152.51</v>
      </c>
      <c r="AF538">
        <v>917</v>
      </c>
      <c r="AG538">
        <v>153.76</v>
      </c>
      <c r="AH538">
        <v>15939</v>
      </c>
      <c r="AI538">
        <v>28069.3</v>
      </c>
      <c r="AJ538">
        <v>169209</v>
      </c>
      <c r="AK538">
        <v>155.04</v>
      </c>
      <c r="AL538">
        <v>198.98</v>
      </c>
      <c r="AM538">
        <v>155.04</v>
      </c>
      <c r="AN538">
        <v>160.34</v>
      </c>
      <c r="AO538">
        <v>570</v>
      </c>
      <c r="AP538">
        <v>158.97999999999999</v>
      </c>
      <c r="AQ538">
        <v>56104.3</v>
      </c>
      <c r="AR538">
        <v>2590.6999999999998</v>
      </c>
      <c r="AS538">
        <v>155.04</v>
      </c>
      <c r="AT538">
        <v>201.57</v>
      </c>
      <c r="AU538">
        <v>917.84</v>
      </c>
      <c r="AV538">
        <v>17751.3</v>
      </c>
      <c r="AW538">
        <v>506.52</v>
      </c>
      <c r="AX538">
        <v>7643.3</v>
      </c>
      <c r="AY538">
        <v>361.95</v>
      </c>
      <c r="AZ538">
        <v>152.51</v>
      </c>
      <c r="BA538">
        <v>676.76</v>
      </c>
      <c r="BB538">
        <v>543.52</v>
      </c>
      <c r="BC538">
        <v>7573.3</v>
      </c>
      <c r="BD538">
        <v>319.89999999999998</v>
      </c>
      <c r="BE538">
        <v>181.8</v>
      </c>
      <c r="BF538">
        <v>156.33000000000001</v>
      </c>
      <c r="BG538">
        <v>153.76</v>
      </c>
      <c r="BH538">
        <v>1147.3</v>
      </c>
      <c r="BI538">
        <v>155.04</v>
      </c>
      <c r="BJ538">
        <v>1556.24</v>
      </c>
      <c r="BK538">
        <v>198.98</v>
      </c>
      <c r="BL538">
        <v>7679</v>
      </c>
      <c r="BM538">
        <v>5697.3</v>
      </c>
      <c r="BN538">
        <v>1200.6400000000001</v>
      </c>
      <c r="BO538">
        <v>611.1</v>
      </c>
      <c r="BP538">
        <v>1577.1</v>
      </c>
      <c r="BQ538">
        <v>187.59</v>
      </c>
      <c r="BR538">
        <v>86.91</v>
      </c>
      <c r="BS538">
        <v>3908283</v>
      </c>
      <c r="BT538">
        <v>40368.019999999997</v>
      </c>
      <c r="BU538" s="115" t="str">
        <f>WSP[[#This Row],[Tier]]&amp;" - "&amp;DOLLAR(WSP[[#This Row],[United States]],2)&amp;" USD"</f>
        <v>536 - $187.59 USD</v>
      </c>
    </row>
    <row r="539" spans="1:73" x14ac:dyDescent="0.25">
      <c r="A539">
        <v>537</v>
      </c>
      <c r="B539">
        <v>187.94</v>
      </c>
      <c r="C539">
        <v>14284.2</v>
      </c>
      <c r="D539">
        <v>1114.05</v>
      </c>
      <c r="E539">
        <v>249.9</v>
      </c>
      <c r="F539">
        <v>156.62</v>
      </c>
      <c r="G539">
        <v>16635.5</v>
      </c>
      <c r="H539">
        <v>155.32</v>
      </c>
      <c r="I539">
        <v>337.26</v>
      </c>
      <c r="J539">
        <v>234.94</v>
      </c>
      <c r="K539">
        <v>187.94</v>
      </c>
      <c r="L539">
        <v>100905</v>
      </c>
      <c r="M539">
        <v>738.95</v>
      </c>
      <c r="N539">
        <v>257880</v>
      </c>
      <c r="O539">
        <v>93975</v>
      </c>
      <c r="P539">
        <v>902.16</v>
      </c>
      <c r="Q539">
        <v>159.27000000000001</v>
      </c>
      <c r="R539">
        <v>3106.03</v>
      </c>
      <c r="S539">
        <v>833</v>
      </c>
      <c r="T539">
        <v>1204.18</v>
      </c>
      <c r="U539">
        <v>156.62</v>
      </c>
      <c r="V539">
        <v>151.57</v>
      </c>
      <c r="W539">
        <v>156.62</v>
      </c>
      <c r="X539">
        <v>157.94</v>
      </c>
      <c r="Y539">
        <v>152.80000000000001</v>
      </c>
      <c r="Z539">
        <v>2197.65</v>
      </c>
      <c r="AA539">
        <v>29592.91</v>
      </c>
      <c r="AB539">
        <v>24433</v>
      </c>
      <c r="AC539">
        <v>4809</v>
      </c>
      <c r="AD539">
        <v>1858500</v>
      </c>
      <c r="AE539">
        <v>152.80000000000001</v>
      </c>
      <c r="AF539">
        <v>918.75</v>
      </c>
      <c r="AG539">
        <v>154.05000000000001</v>
      </c>
      <c r="AH539">
        <v>15954</v>
      </c>
      <c r="AI539">
        <v>28121.8</v>
      </c>
      <c r="AJ539">
        <v>169527</v>
      </c>
      <c r="AK539">
        <v>155.32</v>
      </c>
      <c r="AL539">
        <v>199.31</v>
      </c>
      <c r="AM539">
        <v>155.32</v>
      </c>
      <c r="AN539">
        <v>160.63999999999999</v>
      </c>
      <c r="AO539">
        <v>571</v>
      </c>
      <c r="AP539">
        <v>159.27000000000001</v>
      </c>
      <c r="AQ539">
        <v>56209.3</v>
      </c>
      <c r="AR539">
        <v>2595.6</v>
      </c>
      <c r="AS539">
        <v>155.32</v>
      </c>
      <c r="AT539">
        <v>201.92</v>
      </c>
      <c r="AU539">
        <v>919.24</v>
      </c>
      <c r="AV539">
        <v>17784.55</v>
      </c>
      <c r="AW539">
        <v>507.47</v>
      </c>
      <c r="AX539">
        <v>7657.3</v>
      </c>
      <c r="AY539">
        <v>362.51</v>
      </c>
      <c r="AZ539">
        <v>152.80000000000001</v>
      </c>
      <c r="BA539">
        <v>678.02</v>
      </c>
      <c r="BB539">
        <v>544.53</v>
      </c>
      <c r="BC539">
        <v>7587.3</v>
      </c>
      <c r="BD539">
        <v>320.25</v>
      </c>
      <c r="BE539">
        <v>182.13</v>
      </c>
      <c r="BF539">
        <v>156.62</v>
      </c>
      <c r="BG539">
        <v>154.05000000000001</v>
      </c>
      <c r="BH539">
        <v>1149.05</v>
      </c>
      <c r="BI539">
        <v>155.32</v>
      </c>
      <c r="BJ539">
        <v>1559.04</v>
      </c>
      <c r="BK539">
        <v>199.31</v>
      </c>
      <c r="BL539">
        <v>7694</v>
      </c>
      <c r="BM539">
        <v>5707.8</v>
      </c>
      <c r="BN539">
        <v>1202.8800000000001</v>
      </c>
      <c r="BO539">
        <v>612.33000000000004</v>
      </c>
      <c r="BP539">
        <v>1580.08</v>
      </c>
      <c r="BQ539">
        <v>187.94</v>
      </c>
      <c r="BR539">
        <v>87.06</v>
      </c>
      <c r="BS539">
        <v>3915575</v>
      </c>
      <c r="BT539">
        <v>40443.339999999997</v>
      </c>
      <c r="BU539" s="115" t="str">
        <f>WSP[[#This Row],[Tier]]&amp;" - "&amp;DOLLAR(WSP[[#This Row],[United States]],2)&amp;" USD"</f>
        <v>537 - $187.94 USD</v>
      </c>
    </row>
    <row r="540" spans="1:73" x14ac:dyDescent="0.25">
      <c r="A540">
        <v>538</v>
      </c>
      <c r="B540">
        <v>188.29</v>
      </c>
      <c r="C540">
        <v>14310.8</v>
      </c>
      <c r="D540">
        <v>1115.8</v>
      </c>
      <c r="E540">
        <v>250.38</v>
      </c>
      <c r="F540">
        <v>156.91</v>
      </c>
      <c r="G540">
        <v>16667</v>
      </c>
      <c r="H540">
        <v>155.61000000000001</v>
      </c>
      <c r="I540">
        <v>337.89</v>
      </c>
      <c r="J540">
        <v>235.38</v>
      </c>
      <c r="K540">
        <v>188.29</v>
      </c>
      <c r="L540">
        <v>101080</v>
      </c>
      <c r="M540">
        <v>740.33</v>
      </c>
      <c r="N540">
        <v>258230</v>
      </c>
      <c r="O540">
        <v>94150</v>
      </c>
      <c r="P540">
        <v>903.84</v>
      </c>
      <c r="Q540">
        <v>159.57</v>
      </c>
      <c r="R540">
        <v>3111.82</v>
      </c>
      <c r="S540">
        <v>834.4</v>
      </c>
      <c r="T540">
        <v>1206.45</v>
      </c>
      <c r="U540">
        <v>156.91</v>
      </c>
      <c r="V540">
        <v>151.85</v>
      </c>
      <c r="W540">
        <v>156.91</v>
      </c>
      <c r="X540">
        <v>158.22999999999999</v>
      </c>
      <c r="Y540">
        <v>153.08000000000001</v>
      </c>
      <c r="Z540">
        <v>2202.1999999999998</v>
      </c>
      <c r="AA540">
        <v>29648.03</v>
      </c>
      <c r="AB540">
        <v>24478</v>
      </c>
      <c r="AC540">
        <v>4816</v>
      </c>
      <c r="AD540">
        <v>1862000</v>
      </c>
      <c r="AE540">
        <v>153.08000000000001</v>
      </c>
      <c r="AF540">
        <v>920.5</v>
      </c>
      <c r="AG540">
        <v>154.34</v>
      </c>
      <c r="AH540">
        <v>15968</v>
      </c>
      <c r="AI540">
        <v>28174.3</v>
      </c>
      <c r="AJ540">
        <v>169845</v>
      </c>
      <c r="AK540">
        <v>155.61000000000001</v>
      </c>
      <c r="AL540">
        <v>199.63</v>
      </c>
      <c r="AM540">
        <v>155.61000000000001</v>
      </c>
      <c r="AN540">
        <v>160.93</v>
      </c>
      <c r="AO540">
        <v>572</v>
      </c>
      <c r="AP540">
        <v>159.57</v>
      </c>
      <c r="AQ540">
        <v>56314.3</v>
      </c>
      <c r="AR540">
        <v>2600.5</v>
      </c>
      <c r="AS540">
        <v>155.61000000000001</v>
      </c>
      <c r="AT540">
        <v>202.27</v>
      </c>
      <c r="AU540">
        <v>920.64</v>
      </c>
      <c r="AV540">
        <v>17817.8</v>
      </c>
      <c r="AW540">
        <v>508.41</v>
      </c>
      <c r="AX540">
        <v>7671.3</v>
      </c>
      <c r="AY540">
        <v>363.08</v>
      </c>
      <c r="AZ540">
        <v>153.08000000000001</v>
      </c>
      <c r="BA540">
        <v>679.28</v>
      </c>
      <c r="BB540">
        <v>545.54999999999995</v>
      </c>
      <c r="BC540">
        <v>7601.3</v>
      </c>
      <c r="BD540">
        <v>320.60000000000002</v>
      </c>
      <c r="BE540">
        <v>182.46</v>
      </c>
      <c r="BF540">
        <v>156.91</v>
      </c>
      <c r="BG540">
        <v>154.34</v>
      </c>
      <c r="BH540">
        <v>1150.8</v>
      </c>
      <c r="BI540">
        <v>155.61000000000001</v>
      </c>
      <c r="BJ540">
        <v>1561.84</v>
      </c>
      <c r="BK540">
        <v>199.63</v>
      </c>
      <c r="BL540">
        <v>7709</v>
      </c>
      <c r="BM540">
        <v>5718.3</v>
      </c>
      <c r="BN540">
        <v>1205.1199999999999</v>
      </c>
      <c r="BO540">
        <v>613.54999999999995</v>
      </c>
      <c r="BP540">
        <v>1583.05</v>
      </c>
      <c r="BQ540">
        <v>188.29</v>
      </c>
      <c r="BR540">
        <v>87.2</v>
      </c>
      <c r="BS540">
        <v>3922867</v>
      </c>
      <c r="BT540">
        <v>40518.660000000003</v>
      </c>
      <c r="BU540" s="115" t="str">
        <f>WSP[[#This Row],[Tier]]&amp;" - "&amp;DOLLAR(WSP[[#This Row],[United States]],2)&amp;" USD"</f>
        <v>538 - $188.29 USD</v>
      </c>
    </row>
    <row r="541" spans="1:73" x14ac:dyDescent="0.25">
      <c r="A541">
        <v>539</v>
      </c>
      <c r="B541">
        <v>188.64</v>
      </c>
      <c r="C541">
        <v>14337.4</v>
      </c>
      <c r="D541">
        <v>1117.55</v>
      </c>
      <c r="E541">
        <v>250.85</v>
      </c>
      <c r="F541">
        <v>157.19999999999999</v>
      </c>
      <c r="G541">
        <v>16698.5</v>
      </c>
      <c r="H541">
        <v>155.9</v>
      </c>
      <c r="I541">
        <v>338.52</v>
      </c>
      <c r="J541">
        <v>235.81</v>
      </c>
      <c r="K541">
        <v>188.64</v>
      </c>
      <c r="L541">
        <v>101255</v>
      </c>
      <c r="M541">
        <v>741.71</v>
      </c>
      <c r="N541">
        <v>258580</v>
      </c>
      <c r="O541">
        <v>94325</v>
      </c>
      <c r="P541">
        <v>905.52</v>
      </c>
      <c r="Q541">
        <v>159.87</v>
      </c>
      <c r="R541">
        <v>3117.6</v>
      </c>
      <c r="S541">
        <v>835.8</v>
      </c>
      <c r="T541">
        <v>1208.73</v>
      </c>
      <c r="U541">
        <v>157.19999999999999</v>
      </c>
      <c r="V541">
        <v>152.13</v>
      </c>
      <c r="W541">
        <v>157.19999999999999</v>
      </c>
      <c r="X541">
        <v>158.52000000000001</v>
      </c>
      <c r="Y541">
        <v>153.37</v>
      </c>
      <c r="Z541">
        <v>2206.75</v>
      </c>
      <c r="AA541">
        <v>29703.15</v>
      </c>
      <c r="AB541">
        <v>24524</v>
      </c>
      <c r="AC541">
        <v>4823</v>
      </c>
      <c r="AD541">
        <v>1865500</v>
      </c>
      <c r="AE541">
        <v>153.37</v>
      </c>
      <c r="AF541">
        <v>922.25</v>
      </c>
      <c r="AG541">
        <v>154.63</v>
      </c>
      <c r="AH541">
        <v>15982</v>
      </c>
      <c r="AI541">
        <v>28226.799999999999</v>
      </c>
      <c r="AJ541">
        <v>170164</v>
      </c>
      <c r="AK541">
        <v>155.9</v>
      </c>
      <c r="AL541">
        <v>199.95</v>
      </c>
      <c r="AM541">
        <v>155.9</v>
      </c>
      <c r="AN541">
        <v>161.22999999999999</v>
      </c>
      <c r="AO541">
        <v>573</v>
      </c>
      <c r="AP541">
        <v>159.87</v>
      </c>
      <c r="AQ541">
        <v>56419.3</v>
      </c>
      <c r="AR541">
        <v>2605.4</v>
      </c>
      <c r="AS541">
        <v>155.9</v>
      </c>
      <c r="AT541">
        <v>202.62</v>
      </c>
      <c r="AU541">
        <v>922.04</v>
      </c>
      <c r="AV541">
        <v>17851.05</v>
      </c>
      <c r="AW541">
        <v>509.36</v>
      </c>
      <c r="AX541">
        <v>7685.3</v>
      </c>
      <c r="AY541">
        <v>363.65</v>
      </c>
      <c r="AZ541">
        <v>153.37</v>
      </c>
      <c r="BA541">
        <v>680.54</v>
      </c>
      <c r="BB541">
        <v>546.55999999999995</v>
      </c>
      <c r="BC541">
        <v>7615.3</v>
      </c>
      <c r="BD541">
        <v>320.95</v>
      </c>
      <c r="BE541">
        <v>182.79</v>
      </c>
      <c r="BF541">
        <v>157.19999999999999</v>
      </c>
      <c r="BG541">
        <v>154.63</v>
      </c>
      <c r="BH541">
        <v>1152.55</v>
      </c>
      <c r="BI541">
        <v>155.9</v>
      </c>
      <c r="BJ541">
        <v>1564.64</v>
      </c>
      <c r="BK541">
        <v>199.95</v>
      </c>
      <c r="BL541">
        <v>7725</v>
      </c>
      <c r="BM541">
        <v>5728.8</v>
      </c>
      <c r="BN541">
        <v>1207.3599999999999</v>
      </c>
      <c r="BO541">
        <v>614.78</v>
      </c>
      <c r="BP541">
        <v>1586.03</v>
      </c>
      <c r="BQ541">
        <v>188.64</v>
      </c>
      <c r="BR541">
        <v>87.35</v>
      </c>
      <c r="BS541">
        <v>3930159</v>
      </c>
      <c r="BT541">
        <v>40593.980000000003</v>
      </c>
      <c r="BU541" s="115" t="str">
        <f>WSP[[#This Row],[Tier]]&amp;" - "&amp;DOLLAR(WSP[[#This Row],[United States]],2)&amp;" USD"</f>
        <v>539 - $188.64 USD</v>
      </c>
    </row>
    <row r="542" spans="1:73" x14ac:dyDescent="0.25">
      <c r="A542">
        <v>540</v>
      </c>
      <c r="B542">
        <v>188.99</v>
      </c>
      <c r="C542">
        <v>14364</v>
      </c>
      <c r="D542">
        <v>1119.3</v>
      </c>
      <c r="E542">
        <v>251.33</v>
      </c>
      <c r="F542">
        <v>157.49</v>
      </c>
      <c r="G542">
        <v>16730</v>
      </c>
      <c r="H542">
        <v>156.19</v>
      </c>
      <c r="I542">
        <v>339.15</v>
      </c>
      <c r="J542">
        <v>236.25</v>
      </c>
      <c r="K542">
        <v>188.99</v>
      </c>
      <c r="L542">
        <v>101430</v>
      </c>
      <c r="M542">
        <v>743.08</v>
      </c>
      <c r="N542">
        <v>258930</v>
      </c>
      <c r="O542">
        <v>94500</v>
      </c>
      <c r="P542">
        <v>907.2</v>
      </c>
      <c r="Q542">
        <v>160.16</v>
      </c>
      <c r="R542">
        <v>3123.39</v>
      </c>
      <c r="S542">
        <v>837.2</v>
      </c>
      <c r="T542">
        <v>1211</v>
      </c>
      <c r="U542">
        <v>157.49</v>
      </c>
      <c r="V542">
        <v>152.41</v>
      </c>
      <c r="W542">
        <v>157.49</v>
      </c>
      <c r="X542">
        <v>158.82</v>
      </c>
      <c r="Y542">
        <v>153.65</v>
      </c>
      <c r="Z542">
        <v>2211.3000000000002</v>
      </c>
      <c r="AA542">
        <v>29758.27</v>
      </c>
      <c r="AB542">
        <v>24569</v>
      </c>
      <c r="AC542">
        <v>4830</v>
      </c>
      <c r="AD542">
        <v>1869000</v>
      </c>
      <c r="AE542">
        <v>153.65</v>
      </c>
      <c r="AF542">
        <v>924</v>
      </c>
      <c r="AG542">
        <v>154.91</v>
      </c>
      <c r="AH542">
        <v>15996</v>
      </c>
      <c r="AI542">
        <v>28279.3</v>
      </c>
      <c r="AJ542">
        <v>170482</v>
      </c>
      <c r="AK542">
        <v>156.19</v>
      </c>
      <c r="AL542">
        <v>200.28</v>
      </c>
      <c r="AM542">
        <v>156.19</v>
      </c>
      <c r="AN542">
        <v>161.53</v>
      </c>
      <c r="AO542">
        <v>574</v>
      </c>
      <c r="AP542">
        <v>160.16</v>
      </c>
      <c r="AQ542">
        <v>56524.3</v>
      </c>
      <c r="AR542">
        <v>2610.3000000000002</v>
      </c>
      <c r="AS542">
        <v>156.19</v>
      </c>
      <c r="AT542">
        <v>202.97</v>
      </c>
      <c r="AU542">
        <v>923.44</v>
      </c>
      <c r="AV542">
        <v>17884.3</v>
      </c>
      <c r="AW542">
        <v>510.3</v>
      </c>
      <c r="AX542">
        <v>7699.3</v>
      </c>
      <c r="AY542">
        <v>364.22</v>
      </c>
      <c r="AZ542">
        <v>153.65</v>
      </c>
      <c r="BA542">
        <v>681.8</v>
      </c>
      <c r="BB542">
        <v>547.58000000000004</v>
      </c>
      <c r="BC542">
        <v>7629.3</v>
      </c>
      <c r="BD542">
        <v>321.3</v>
      </c>
      <c r="BE542">
        <v>183.11</v>
      </c>
      <c r="BF542">
        <v>157.49</v>
      </c>
      <c r="BG542">
        <v>154.91</v>
      </c>
      <c r="BH542">
        <v>1154.3</v>
      </c>
      <c r="BI542">
        <v>156.19</v>
      </c>
      <c r="BJ542">
        <v>1567.44</v>
      </c>
      <c r="BK542">
        <v>200.28</v>
      </c>
      <c r="BL542">
        <v>7740</v>
      </c>
      <c r="BM542">
        <v>5739.3</v>
      </c>
      <c r="BN542">
        <v>1209.5999999999999</v>
      </c>
      <c r="BO542">
        <v>616</v>
      </c>
      <c r="BP542">
        <v>1589</v>
      </c>
      <c r="BQ542">
        <v>188.99</v>
      </c>
      <c r="BR542">
        <v>87.49</v>
      </c>
      <c r="BS542">
        <v>3937451</v>
      </c>
      <c r="BT542">
        <v>40669.300000000003</v>
      </c>
      <c r="BU542" s="115" t="str">
        <f>WSP[[#This Row],[Tier]]&amp;" - "&amp;DOLLAR(WSP[[#This Row],[United States]],2)&amp;" USD"</f>
        <v>540 - $188.99 USD</v>
      </c>
    </row>
    <row r="543" spans="1:73" x14ac:dyDescent="0.25">
      <c r="A543">
        <v>541</v>
      </c>
      <c r="B543">
        <v>189.34</v>
      </c>
      <c r="C543">
        <v>14390.6</v>
      </c>
      <c r="D543">
        <v>1121.05</v>
      </c>
      <c r="E543">
        <v>251.81</v>
      </c>
      <c r="F543">
        <v>157.79</v>
      </c>
      <c r="G543">
        <v>16761.5</v>
      </c>
      <c r="H543">
        <v>156.47999999999999</v>
      </c>
      <c r="I543">
        <v>339.78</v>
      </c>
      <c r="J543">
        <v>236.69</v>
      </c>
      <c r="K543">
        <v>189.34</v>
      </c>
      <c r="L543">
        <v>101605</v>
      </c>
      <c r="M543">
        <v>744.46</v>
      </c>
      <c r="N543">
        <v>259280</v>
      </c>
      <c r="O543">
        <v>94675</v>
      </c>
      <c r="P543">
        <v>908.88</v>
      </c>
      <c r="Q543">
        <v>160.46</v>
      </c>
      <c r="R543">
        <v>3129.17</v>
      </c>
      <c r="S543">
        <v>838.6</v>
      </c>
      <c r="T543">
        <v>1213.28</v>
      </c>
      <c r="U543">
        <v>157.79</v>
      </c>
      <c r="V543">
        <v>152.69999999999999</v>
      </c>
      <c r="W543">
        <v>157.79</v>
      </c>
      <c r="X543">
        <v>159.11000000000001</v>
      </c>
      <c r="Y543">
        <v>153.94</v>
      </c>
      <c r="Z543">
        <v>2215.85</v>
      </c>
      <c r="AA543">
        <v>29813.39</v>
      </c>
      <c r="AB543">
        <v>24615</v>
      </c>
      <c r="AC543">
        <v>4837</v>
      </c>
      <c r="AD543">
        <v>1872500</v>
      </c>
      <c r="AE543">
        <v>153.94</v>
      </c>
      <c r="AF543">
        <v>925.75</v>
      </c>
      <c r="AG543">
        <v>155.19999999999999</v>
      </c>
      <c r="AH543">
        <v>16011</v>
      </c>
      <c r="AI543">
        <v>28331.8</v>
      </c>
      <c r="AJ543">
        <v>170800</v>
      </c>
      <c r="AK543">
        <v>156.47999999999999</v>
      </c>
      <c r="AL543">
        <v>200.6</v>
      </c>
      <c r="AM543">
        <v>156.47999999999999</v>
      </c>
      <c r="AN543">
        <v>161.83000000000001</v>
      </c>
      <c r="AO543">
        <v>575</v>
      </c>
      <c r="AP543">
        <v>160.46</v>
      </c>
      <c r="AQ543">
        <v>56629.3</v>
      </c>
      <c r="AR543">
        <v>2615.1999999999998</v>
      </c>
      <c r="AS543">
        <v>156.47999999999999</v>
      </c>
      <c r="AT543">
        <v>203.32</v>
      </c>
      <c r="AU543">
        <v>924.84</v>
      </c>
      <c r="AV543">
        <v>17917.55</v>
      </c>
      <c r="AW543">
        <v>511.25</v>
      </c>
      <c r="AX543">
        <v>7713.3</v>
      </c>
      <c r="AY543">
        <v>364.79</v>
      </c>
      <c r="AZ543">
        <v>153.94</v>
      </c>
      <c r="BA543">
        <v>683.06</v>
      </c>
      <c r="BB543">
        <v>548.6</v>
      </c>
      <c r="BC543">
        <v>7643.3</v>
      </c>
      <c r="BD543">
        <v>321.64999999999998</v>
      </c>
      <c r="BE543">
        <v>183.44</v>
      </c>
      <c r="BF543">
        <v>157.79</v>
      </c>
      <c r="BG543">
        <v>155.19999999999999</v>
      </c>
      <c r="BH543">
        <v>1156.05</v>
      </c>
      <c r="BI543">
        <v>156.47999999999999</v>
      </c>
      <c r="BJ543">
        <v>1570.24</v>
      </c>
      <c r="BK543">
        <v>200.6</v>
      </c>
      <c r="BL543">
        <v>7755</v>
      </c>
      <c r="BM543">
        <v>5749.8</v>
      </c>
      <c r="BN543">
        <v>1211.8399999999999</v>
      </c>
      <c r="BO543">
        <v>617.23</v>
      </c>
      <c r="BP543">
        <v>1591.98</v>
      </c>
      <c r="BQ543">
        <v>189.34</v>
      </c>
      <c r="BR543">
        <v>87.64</v>
      </c>
      <c r="BS543">
        <v>3944743</v>
      </c>
      <c r="BT543">
        <v>40744.620000000003</v>
      </c>
      <c r="BU543" s="115" t="str">
        <f>WSP[[#This Row],[Tier]]&amp;" - "&amp;DOLLAR(WSP[[#This Row],[United States]],2)&amp;" USD"</f>
        <v>541 - $189.34 USD</v>
      </c>
    </row>
    <row r="544" spans="1:73" x14ac:dyDescent="0.25">
      <c r="A544">
        <v>542</v>
      </c>
      <c r="B544">
        <v>189.69</v>
      </c>
      <c r="C544">
        <v>14417.2</v>
      </c>
      <c r="D544">
        <v>1122.8</v>
      </c>
      <c r="E544">
        <v>252.29</v>
      </c>
      <c r="F544">
        <v>158.08000000000001</v>
      </c>
      <c r="G544">
        <v>16793</v>
      </c>
      <c r="H544">
        <v>156.77000000000001</v>
      </c>
      <c r="I544">
        <v>340.4</v>
      </c>
      <c r="J544">
        <v>237.13</v>
      </c>
      <c r="K544">
        <v>189.69</v>
      </c>
      <c r="L544">
        <v>101780</v>
      </c>
      <c r="M544">
        <v>745.84</v>
      </c>
      <c r="N544">
        <v>259630</v>
      </c>
      <c r="O544">
        <v>94850</v>
      </c>
      <c r="P544">
        <v>910.56</v>
      </c>
      <c r="Q544">
        <v>160.76</v>
      </c>
      <c r="R544">
        <v>3134.96</v>
      </c>
      <c r="S544">
        <v>840</v>
      </c>
      <c r="T544">
        <v>1215.55</v>
      </c>
      <c r="U544">
        <v>158.08000000000001</v>
      </c>
      <c r="V544">
        <v>152.97999999999999</v>
      </c>
      <c r="W544">
        <v>158.08000000000001</v>
      </c>
      <c r="X544">
        <v>159.41</v>
      </c>
      <c r="Y544">
        <v>154.22</v>
      </c>
      <c r="Z544">
        <v>2220.4</v>
      </c>
      <c r="AA544">
        <v>29868.5</v>
      </c>
      <c r="AB544">
        <v>24660</v>
      </c>
      <c r="AC544">
        <v>4844</v>
      </c>
      <c r="AD544">
        <v>1876000</v>
      </c>
      <c r="AE544">
        <v>154.22</v>
      </c>
      <c r="AF544">
        <v>927.5</v>
      </c>
      <c r="AG544">
        <v>155.49</v>
      </c>
      <c r="AH544">
        <v>16025</v>
      </c>
      <c r="AI544">
        <v>28384.3</v>
      </c>
      <c r="AJ544">
        <v>171118</v>
      </c>
      <c r="AK544">
        <v>156.77000000000001</v>
      </c>
      <c r="AL544">
        <v>200.93</v>
      </c>
      <c r="AM544">
        <v>156.77000000000001</v>
      </c>
      <c r="AN544">
        <v>162.13</v>
      </c>
      <c r="AO544">
        <v>576</v>
      </c>
      <c r="AP544">
        <v>160.76</v>
      </c>
      <c r="AQ544">
        <v>56734.3</v>
      </c>
      <c r="AR544">
        <v>2620.1</v>
      </c>
      <c r="AS544">
        <v>156.77000000000001</v>
      </c>
      <c r="AT544">
        <v>203.67</v>
      </c>
      <c r="AU544">
        <v>926.24</v>
      </c>
      <c r="AV544">
        <v>17950.8</v>
      </c>
      <c r="AW544">
        <v>512.19000000000005</v>
      </c>
      <c r="AX544">
        <v>7727.3</v>
      </c>
      <c r="AY544">
        <v>365.36</v>
      </c>
      <c r="AZ544">
        <v>154.22</v>
      </c>
      <c r="BA544">
        <v>684.32</v>
      </c>
      <c r="BB544">
        <v>549.61</v>
      </c>
      <c r="BC544">
        <v>7657.3</v>
      </c>
      <c r="BD544">
        <v>322</v>
      </c>
      <c r="BE544">
        <v>183.77</v>
      </c>
      <c r="BF544">
        <v>158.08000000000001</v>
      </c>
      <c r="BG544">
        <v>155.49</v>
      </c>
      <c r="BH544">
        <v>1157.8</v>
      </c>
      <c r="BI544">
        <v>156.77000000000001</v>
      </c>
      <c r="BJ544">
        <v>1573.04</v>
      </c>
      <c r="BK544">
        <v>200.93</v>
      </c>
      <c r="BL544">
        <v>7771</v>
      </c>
      <c r="BM544">
        <v>5760.3</v>
      </c>
      <c r="BN544">
        <v>1214.08</v>
      </c>
      <c r="BO544">
        <v>618.45000000000005</v>
      </c>
      <c r="BP544">
        <v>1594.95</v>
      </c>
      <c r="BQ544">
        <v>189.69</v>
      </c>
      <c r="BR544">
        <v>87.79</v>
      </c>
      <c r="BS544">
        <v>3952035</v>
      </c>
      <c r="BT544">
        <v>40819.94</v>
      </c>
      <c r="BU544" s="115" t="str">
        <f>WSP[[#This Row],[Tier]]&amp;" - "&amp;DOLLAR(WSP[[#This Row],[United States]],2)&amp;" USD"</f>
        <v>542 - $189.69 USD</v>
      </c>
    </row>
    <row r="545" spans="1:73" x14ac:dyDescent="0.25">
      <c r="A545">
        <v>543</v>
      </c>
      <c r="B545">
        <v>190.04</v>
      </c>
      <c r="C545">
        <v>14443.8</v>
      </c>
      <c r="D545">
        <v>1124.55</v>
      </c>
      <c r="E545">
        <v>252.76</v>
      </c>
      <c r="F545">
        <v>158.37</v>
      </c>
      <c r="G545">
        <v>16824.5</v>
      </c>
      <c r="H545">
        <v>157.06</v>
      </c>
      <c r="I545">
        <v>341.03</v>
      </c>
      <c r="J545">
        <v>237.56</v>
      </c>
      <c r="K545">
        <v>190.04</v>
      </c>
      <c r="L545">
        <v>101955</v>
      </c>
      <c r="M545">
        <v>747.22</v>
      </c>
      <c r="N545">
        <v>259980</v>
      </c>
      <c r="O545">
        <v>95025</v>
      </c>
      <c r="P545">
        <v>912.24</v>
      </c>
      <c r="Q545">
        <v>161.05000000000001</v>
      </c>
      <c r="R545">
        <v>3140.74</v>
      </c>
      <c r="S545">
        <v>841.4</v>
      </c>
      <c r="T545">
        <v>1217.83</v>
      </c>
      <c r="U545">
        <v>158.37</v>
      </c>
      <c r="V545">
        <v>153.26</v>
      </c>
      <c r="W545">
        <v>158.37</v>
      </c>
      <c r="X545">
        <v>159.69999999999999</v>
      </c>
      <c r="Y545">
        <v>154.51</v>
      </c>
      <c r="Z545">
        <v>2224.9499999999998</v>
      </c>
      <c r="AA545">
        <v>29923.62</v>
      </c>
      <c r="AB545">
        <v>24706</v>
      </c>
      <c r="AC545">
        <v>4851</v>
      </c>
      <c r="AD545">
        <v>1879500</v>
      </c>
      <c r="AE545">
        <v>154.51</v>
      </c>
      <c r="AF545">
        <v>929.25</v>
      </c>
      <c r="AG545">
        <v>155.77000000000001</v>
      </c>
      <c r="AH545">
        <v>16039</v>
      </c>
      <c r="AI545">
        <v>28436.799999999999</v>
      </c>
      <c r="AJ545">
        <v>171436</v>
      </c>
      <c r="AK545">
        <v>157.06</v>
      </c>
      <c r="AL545">
        <v>201.25</v>
      </c>
      <c r="AM545">
        <v>157.06</v>
      </c>
      <c r="AN545">
        <v>162.43</v>
      </c>
      <c r="AO545">
        <v>577</v>
      </c>
      <c r="AP545">
        <v>161.05000000000001</v>
      </c>
      <c r="AQ545">
        <v>56839.3</v>
      </c>
      <c r="AR545">
        <v>2625</v>
      </c>
      <c r="AS545">
        <v>157.06</v>
      </c>
      <c r="AT545">
        <v>204.02</v>
      </c>
      <c r="AU545">
        <v>927.64</v>
      </c>
      <c r="AV545">
        <v>17984.05</v>
      </c>
      <c r="AW545">
        <v>513.14</v>
      </c>
      <c r="AX545">
        <v>7741.3</v>
      </c>
      <c r="AY545">
        <v>365.93</v>
      </c>
      <c r="AZ545">
        <v>154.51</v>
      </c>
      <c r="BA545">
        <v>685.58</v>
      </c>
      <c r="BB545">
        <v>550.63</v>
      </c>
      <c r="BC545">
        <v>7671.3</v>
      </c>
      <c r="BD545">
        <v>322.35000000000002</v>
      </c>
      <c r="BE545">
        <v>184.09</v>
      </c>
      <c r="BF545">
        <v>158.37</v>
      </c>
      <c r="BG545">
        <v>155.77000000000001</v>
      </c>
      <c r="BH545">
        <v>1159.55</v>
      </c>
      <c r="BI545">
        <v>157.06</v>
      </c>
      <c r="BJ545">
        <v>1575.84</v>
      </c>
      <c r="BK545">
        <v>201.25</v>
      </c>
      <c r="BL545">
        <v>7786</v>
      </c>
      <c r="BM545">
        <v>5770.8</v>
      </c>
      <c r="BN545">
        <v>1216.32</v>
      </c>
      <c r="BO545">
        <v>619.67999999999995</v>
      </c>
      <c r="BP545">
        <v>1597.93</v>
      </c>
      <c r="BQ545">
        <v>190.04</v>
      </c>
      <c r="BR545">
        <v>87.93</v>
      </c>
      <c r="BS545">
        <v>3959327</v>
      </c>
      <c r="BT545">
        <v>40895.26</v>
      </c>
      <c r="BU545" s="115" t="str">
        <f>WSP[[#This Row],[Tier]]&amp;" - "&amp;DOLLAR(WSP[[#This Row],[United States]],2)&amp;" USD"</f>
        <v>543 - $190.04 USD</v>
      </c>
    </row>
    <row r="546" spans="1:73" x14ac:dyDescent="0.25">
      <c r="A546">
        <v>544</v>
      </c>
      <c r="B546">
        <v>190.39</v>
      </c>
      <c r="C546">
        <v>14470.4</v>
      </c>
      <c r="D546">
        <v>1126.3</v>
      </c>
      <c r="E546">
        <v>253.24</v>
      </c>
      <c r="F546">
        <v>158.66</v>
      </c>
      <c r="G546">
        <v>16856</v>
      </c>
      <c r="H546">
        <v>157.35</v>
      </c>
      <c r="I546">
        <v>341.66</v>
      </c>
      <c r="J546">
        <v>238</v>
      </c>
      <c r="K546">
        <v>190.39</v>
      </c>
      <c r="L546">
        <v>102130</v>
      </c>
      <c r="M546">
        <v>748.59</v>
      </c>
      <c r="N546">
        <v>260330</v>
      </c>
      <c r="O546">
        <v>95200</v>
      </c>
      <c r="P546">
        <v>913.92</v>
      </c>
      <c r="Q546">
        <v>161.35</v>
      </c>
      <c r="R546">
        <v>3146.53</v>
      </c>
      <c r="S546">
        <v>842.8</v>
      </c>
      <c r="T546">
        <v>1220.0999999999999</v>
      </c>
      <c r="U546">
        <v>158.66</v>
      </c>
      <c r="V546">
        <v>153.54</v>
      </c>
      <c r="W546">
        <v>158.66</v>
      </c>
      <c r="X546">
        <v>159.99</v>
      </c>
      <c r="Y546">
        <v>154.79</v>
      </c>
      <c r="Z546">
        <v>2229.5</v>
      </c>
      <c r="AA546">
        <v>29978.74</v>
      </c>
      <c r="AB546">
        <v>24751</v>
      </c>
      <c r="AC546">
        <v>4858</v>
      </c>
      <c r="AD546">
        <v>1883000</v>
      </c>
      <c r="AE546">
        <v>154.79</v>
      </c>
      <c r="AF546">
        <v>931</v>
      </c>
      <c r="AG546">
        <v>156.06</v>
      </c>
      <c r="AH546">
        <v>16053</v>
      </c>
      <c r="AI546">
        <v>28489.3</v>
      </c>
      <c r="AJ546">
        <v>171755</v>
      </c>
      <c r="AK546">
        <v>157.35</v>
      </c>
      <c r="AL546">
        <v>201.57</v>
      </c>
      <c r="AM546">
        <v>157.35</v>
      </c>
      <c r="AN546">
        <v>162.72999999999999</v>
      </c>
      <c r="AO546">
        <v>578</v>
      </c>
      <c r="AP546">
        <v>161.35</v>
      </c>
      <c r="AQ546">
        <v>56944.3</v>
      </c>
      <c r="AR546">
        <v>2629.9</v>
      </c>
      <c r="AS546">
        <v>157.35</v>
      </c>
      <c r="AT546">
        <v>204.37</v>
      </c>
      <c r="AU546">
        <v>929.04</v>
      </c>
      <c r="AV546">
        <v>18017.3</v>
      </c>
      <c r="AW546">
        <v>514.08000000000004</v>
      </c>
      <c r="AX546">
        <v>7755.3</v>
      </c>
      <c r="AY546">
        <v>366.5</v>
      </c>
      <c r="AZ546">
        <v>154.79</v>
      </c>
      <c r="BA546">
        <v>686.84</v>
      </c>
      <c r="BB546">
        <v>551.65</v>
      </c>
      <c r="BC546">
        <v>7685.3</v>
      </c>
      <c r="BD546">
        <v>322.7</v>
      </c>
      <c r="BE546">
        <v>184.42</v>
      </c>
      <c r="BF546">
        <v>158.66</v>
      </c>
      <c r="BG546">
        <v>156.06</v>
      </c>
      <c r="BH546">
        <v>1161.3</v>
      </c>
      <c r="BI546">
        <v>157.35</v>
      </c>
      <c r="BJ546">
        <v>1578.64</v>
      </c>
      <c r="BK546">
        <v>201.57</v>
      </c>
      <c r="BL546">
        <v>7801</v>
      </c>
      <c r="BM546">
        <v>5781.3</v>
      </c>
      <c r="BN546">
        <v>1218.56</v>
      </c>
      <c r="BO546">
        <v>620.9</v>
      </c>
      <c r="BP546">
        <v>1600.9</v>
      </c>
      <c r="BQ546">
        <v>190.39</v>
      </c>
      <c r="BR546">
        <v>88.08</v>
      </c>
      <c r="BS546">
        <v>3966619</v>
      </c>
      <c r="BT546">
        <v>40970.58</v>
      </c>
      <c r="BU546" s="115" t="str">
        <f>WSP[[#This Row],[Tier]]&amp;" - "&amp;DOLLAR(WSP[[#This Row],[United States]],2)&amp;" USD"</f>
        <v>544 - $190.39 USD</v>
      </c>
    </row>
    <row r="547" spans="1:73" x14ac:dyDescent="0.25">
      <c r="A547">
        <v>545</v>
      </c>
      <c r="B547">
        <v>190.74</v>
      </c>
      <c r="C547">
        <v>14497</v>
      </c>
      <c r="D547">
        <v>1128.05</v>
      </c>
      <c r="E547">
        <v>253.72</v>
      </c>
      <c r="F547">
        <v>158.94999999999999</v>
      </c>
      <c r="G547">
        <v>16887.5</v>
      </c>
      <c r="H547">
        <v>157.63999999999999</v>
      </c>
      <c r="I547">
        <v>342.29</v>
      </c>
      <c r="J547">
        <v>238.44</v>
      </c>
      <c r="K547">
        <v>190.74</v>
      </c>
      <c r="L547">
        <v>102305</v>
      </c>
      <c r="M547">
        <v>749.97</v>
      </c>
      <c r="N547">
        <v>260680</v>
      </c>
      <c r="O547">
        <v>95375</v>
      </c>
      <c r="P547">
        <v>915.6</v>
      </c>
      <c r="Q547">
        <v>161.65</v>
      </c>
      <c r="R547">
        <v>3152.31</v>
      </c>
      <c r="S547">
        <v>844.2</v>
      </c>
      <c r="T547">
        <v>1222.3800000000001</v>
      </c>
      <c r="U547">
        <v>158.94999999999999</v>
      </c>
      <c r="V547">
        <v>153.83000000000001</v>
      </c>
      <c r="W547">
        <v>158.94999999999999</v>
      </c>
      <c r="X547">
        <v>160.29</v>
      </c>
      <c r="Y547">
        <v>155.08000000000001</v>
      </c>
      <c r="Z547">
        <v>2234.0500000000002</v>
      </c>
      <c r="AA547">
        <v>30033.86</v>
      </c>
      <c r="AB547">
        <v>24797</v>
      </c>
      <c r="AC547">
        <v>4865</v>
      </c>
      <c r="AD547">
        <v>1886500</v>
      </c>
      <c r="AE547">
        <v>155.08000000000001</v>
      </c>
      <c r="AF547">
        <v>932.75</v>
      </c>
      <c r="AG547">
        <v>156.35</v>
      </c>
      <c r="AH547">
        <v>16068</v>
      </c>
      <c r="AI547">
        <v>28541.8</v>
      </c>
      <c r="AJ547">
        <v>172073</v>
      </c>
      <c r="AK547">
        <v>157.63999999999999</v>
      </c>
      <c r="AL547">
        <v>201.9</v>
      </c>
      <c r="AM547">
        <v>157.63999999999999</v>
      </c>
      <c r="AN547">
        <v>163.03</v>
      </c>
      <c r="AO547">
        <v>579</v>
      </c>
      <c r="AP547">
        <v>161.65</v>
      </c>
      <c r="AQ547">
        <v>57049.3</v>
      </c>
      <c r="AR547">
        <v>2634.8</v>
      </c>
      <c r="AS547">
        <v>157.63999999999999</v>
      </c>
      <c r="AT547">
        <v>204.72</v>
      </c>
      <c r="AU547">
        <v>930.44</v>
      </c>
      <c r="AV547">
        <v>18050.55</v>
      </c>
      <c r="AW547">
        <v>515.03</v>
      </c>
      <c r="AX547">
        <v>7769.3</v>
      </c>
      <c r="AY547">
        <v>367.07</v>
      </c>
      <c r="AZ547">
        <v>155.08000000000001</v>
      </c>
      <c r="BA547">
        <v>688.1</v>
      </c>
      <c r="BB547">
        <v>552.66</v>
      </c>
      <c r="BC547">
        <v>7699.3</v>
      </c>
      <c r="BD547">
        <v>323.05</v>
      </c>
      <c r="BE547">
        <v>184.75</v>
      </c>
      <c r="BF547">
        <v>158.94999999999999</v>
      </c>
      <c r="BG547">
        <v>156.35</v>
      </c>
      <c r="BH547">
        <v>1163.05</v>
      </c>
      <c r="BI547">
        <v>157.63999999999999</v>
      </c>
      <c r="BJ547">
        <v>1581.44</v>
      </c>
      <c r="BK547">
        <v>201.9</v>
      </c>
      <c r="BL547">
        <v>7817</v>
      </c>
      <c r="BM547">
        <v>5791.8</v>
      </c>
      <c r="BN547">
        <v>1220.8</v>
      </c>
      <c r="BO547">
        <v>622.13</v>
      </c>
      <c r="BP547">
        <v>1603.88</v>
      </c>
      <c r="BQ547">
        <v>190.74</v>
      </c>
      <c r="BR547">
        <v>88.22</v>
      </c>
      <c r="BS547">
        <v>3973911</v>
      </c>
      <c r="BT547">
        <v>41045.9</v>
      </c>
      <c r="BU547" s="115" t="str">
        <f>WSP[[#This Row],[Tier]]&amp;" - "&amp;DOLLAR(WSP[[#This Row],[United States]],2)&amp;" USD"</f>
        <v>545 - $190.74 USD</v>
      </c>
    </row>
    <row r="548" spans="1:73" x14ac:dyDescent="0.25">
      <c r="A548">
        <v>546</v>
      </c>
      <c r="B548">
        <v>191.09</v>
      </c>
      <c r="C548">
        <v>14523.6</v>
      </c>
      <c r="D548">
        <v>1129.8</v>
      </c>
      <c r="E548">
        <v>254.2</v>
      </c>
      <c r="F548">
        <v>159.24</v>
      </c>
      <c r="G548">
        <v>16919</v>
      </c>
      <c r="H548">
        <v>157.93</v>
      </c>
      <c r="I548">
        <v>342.92</v>
      </c>
      <c r="J548">
        <v>238.88</v>
      </c>
      <c r="K548">
        <v>191.09</v>
      </c>
      <c r="L548">
        <v>102480</v>
      </c>
      <c r="M548">
        <v>751.35</v>
      </c>
      <c r="N548">
        <v>261030</v>
      </c>
      <c r="O548">
        <v>95550</v>
      </c>
      <c r="P548">
        <v>917.28</v>
      </c>
      <c r="Q548">
        <v>161.94</v>
      </c>
      <c r="R548">
        <v>3158.1</v>
      </c>
      <c r="S548">
        <v>845.6</v>
      </c>
      <c r="T548">
        <v>1224.6500000000001</v>
      </c>
      <c r="U548">
        <v>159.24</v>
      </c>
      <c r="V548">
        <v>154.11000000000001</v>
      </c>
      <c r="W548">
        <v>159.24</v>
      </c>
      <c r="X548">
        <v>160.58000000000001</v>
      </c>
      <c r="Y548">
        <v>155.36000000000001</v>
      </c>
      <c r="Z548">
        <v>2238.6</v>
      </c>
      <c r="AA548">
        <v>30088.98</v>
      </c>
      <c r="AB548">
        <v>24842</v>
      </c>
      <c r="AC548">
        <v>4872</v>
      </c>
      <c r="AD548">
        <v>1890000</v>
      </c>
      <c r="AE548">
        <v>155.36000000000001</v>
      </c>
      <c r="AF548">
        <v>934.5</v>
      </c>
      <c r="AG548">
        <v>156.63</v>
      </c>
      <c r="AH548">
        <v>16082</v>
      </c>
      <c r="AI548">
        <v>28594.3</v>
      </c>
      <c r="AJ548">
        <v>172391</v>
      </c>
      <c r="AK548">
        <v>157.93</v>
      </c>
      <c r="AL548">
        <v>202.22</v>
      </c>
      <c r="AM548">
        <v>157.93</v>
      </c>
      <c r="AN548">
        <v>163.33000000000001</v>
      </c>
      <c r="AO548">
        <v>580</v>
      </c>
      <c r="AP548">
        <v>161.94</v>
      </c>
      <c r="AQ548">
        <v>57154.3</v>
      </c>
      <c r="AR548">
        <v>2639.7</v>
      </c>
      <c r="AS548">
        <v>157.93</v>
      </c>
      <c r="AT548">
        <v>205.07</v>
      </c>
      <c r="AU548">
        <v>931.84</v>
      </c>
      <c r="AV548">
        <v>18083.8</v>
      </c>
      <c r="AW548">
        <v>515.97</v>
      </c>
      <c r="AX548">
        <v>7783.3</v>
      </c>
      <c r="AY548">
        <v>367.64</v>
      </c>
      <c r="AZ548">
        <v>155.36000000000001</v>
      </c>
      <c r="BA548">
        <v>689.36</v>
      </c>
      <c r="BB548">
        <v>553.67999999999995</v>
      </c>
      <c r="BC548">
        <v>7713.3</v>
      </c>
      <c r="BD548">
        <v>323.39999999999998</v>
      </c>
      <c r="BE548">
        <v>185.07</v>
      </c>
      <c r="BF548">
        <v>159.24</v>
      </c>
      <c r="BG548">
        <v>156.63</v>
      </c>
      <c r="BH548">
        <v>1164.8</v>
      </c>
      <c r="BI548">
        <v>157.93</v>
      </c>
      <c r="BJ548">
        <v>1584.24</v>
      </c>
      <c r="BK548">
        <v>202.22</v>
      </c>
      <c r="BL548">
        <v>7832</v>
      </c>
      <c r="BM548">
        <v>5802.3</v>
      </c>
      <c r="BN548">
        <v>1223.04</v>
      </c>
      <c r="BO548">
        <v>623.35</v>
      </c>
      <c r="BP548">
        <v>1606.85</v>
      </c>
      <c r="BQ548">
        <v>191.09</v>
      </c>
      <c r="BR548">
        <v>88.37</v>
      </c>
      <c r="BS548">
        <v>3981202</v>
      </c>
      <c r="BT548">
        <v>41121.22</v>
      </c>
      <c r="BU548" s="115" t="str">
        <f>WSP[[#This Row],[Tier]]&amp;" - "&amp;DOLLAR(WSP[[#This Row],[United States]],2)&amp;" USD"</f>
        <v>546 - $191.09 USD</v>
      </c>
    </row>
    <row r="549" spans="1:73" x14ac:dyDescent="0.25">
      <c r="A549">
        <v>547</v>
      </c>
      <c r="B549">
        <v>191.44</v>
      </c>
      <c r="C549">
        <v>14550.2</v>
      </c>
      <c r="D549">
        <v>1131.55</v>
      </c>
      <c r="E549">
        <v>254.67</v>
      </c>
      <c r="F549">
        <v>159.54</v>
      </c>
      <c r="G549">
        <v>16950.5</v>
      </c>
      <c r="H549">
        <v>158.22</v>
      </c>
      <c r="I549">
        <v>343.55</v>
      </c>
      <c r="J549">
        <v>239.31</v>
      </c>
      <c r="K549">
        <v>191.44</v>
      </c>
      <c r="L549">
        <v>102655</v>
      </c>
      <c r="M549">
        <v>752.73</v>
      </c>
      <c r="N549">
        <v>261380</v>
      </c>
      <c r="O549">
        <v>95725</v>
      </c>
      <c r="P549">
        <v>918.96</v>
      </c>
      <c r="Q549">
        <v>162.24</v>
      </c>
      <c r="R549">
        <v>3163.88</v>
      </c>
      <c r="S549">
        <v>847</v>
      </c>
      <c r="T549">
        <v>1226.93</v>
      </c>
      <c r="U549">
        <v>159.54</v>
      </c>
      <c r="V549">
        <v>154.38999999999999</v>
      </c>
      <c r="W549">
        <v>159.54</v>
      </c>
      <c r="X549">
        <v>160.88</v>
      </c>
      <c r="Y549">
        <v>155.63999999999999</v>
      </c>
      <c r="Z549">
        <v>2243.15</v>
      </c>
      <c r="AA549">
        <v>30144.09</v>
      </c>
      <c r="AB549">
        <v>24888</v>
      </c>
      <c r="AC549">
        <v>4879</v>
      </c>
      <c r="AD549">
        <v>1893500</v>
      </c>
      <c r="AE549">
        <v>155.63999999999999</v>
      </c>
      <c r="AF549">
        <v>936.25</v>
      </c>
      <c r="AG549">
        <v>156.91999999999999</v>
      </c>
      <c r="AH549">
        <v>16096</v>
      </c>
      <c r="AI549">
        <v>28646.799999999999</v>
      </c>
      <c r="AJ549">
        <v>172709</v>
      </c>
      <c r="AK549">
        <v>158.22</v>
      </c>
      <c r="AL549">
        <v>202.55</v>
      </c>
      <c r="AM549">
        <v>158.22</v>
      </c>
      <c r="AN549">
        <v>163.63</v>
      </c>
      <c r="AO549">
        <v>581</v>
      </c>
      <c r="AP549">
        <v>162.24</v>
      </c>
      <c r="AQ549">
        <v>57259.3</v>
      </c>
      <c r="AR549">
        <v>2644.6</v>
      </c>
      <c r="AS549">
        <v>158.22</v>
      </c>
      <c r="AT549">
        <v>205.42</v>
      </c>
      <c r="AU549">
        <v>933.24</v>
      </c>
      <c r="AV549">
        <v>18117.05</v>
      </c>
      <c r="AW549">
        <v>516.91999999999996</v>
      </c>
      <c r="AX549">
        <v>7797.3</v>
      </c>
      <c r="AY549">
        <v>368.21</v>
      </c>
      <c r="AZ549">
        <v>155.63999999999999</v>
      </c>
      <c r="BA549">
        <v>690.62</v>
      </c>
      <c r="BB549">
        <v>554.69000000000005</v>
      </c>
      <c r="BC549">
        <v>7727.3</v>
      </c>
      <c r="BD549">
        <v>323.75</v>
      </c>
      <c r="BE549">
        <v>185.4</v>
      </c>
      <c r="BF549">
        <v>159.54</v>
      </c>
      <c r="BG549">
        <v>156.91999999999999</v>
      </c>
      <c r="BH549">
        <v>1166.55</v>
      </c>
      <c r="BI549">
        <v>158.22</v>
      </c>
      <c r="BJ549">
        <v>1587.04</v>
      </c>
      <c r="BK549">
        <v>202.55</v>
      </c>
      <c r="BL549">
        <v>7847</v>
      </c>
      <c r="BM549">
        <v>5812.8</v>
      </c>
      <c r="BN549">
        <v>1225.28</v>
      </c>
      <c r="BO549">
        <v>624.58000000000004</v>
      </c>
      <c r="BP549">
        <v>1609.83</v>
      </c>
      <c r="BQ549">
        <v>191.44</v>
      </c>
      <c r="BR549">
        <v>88.52</v>
      </c>
      <c r="BS549">
        <v>3988494</v>
      </c>
      <c r="BT549">
        <v>41196.54</v>
      </c>
      <c r="BU549" s="115" t="str">
        <f>WSP[[#This Row],[Tier]]&amp;" - "&amp;DOLLAR(WSP[[#This Row],[United States]],2)&amp;" USD"</f>
        <v>547 - $191.44 USD</v>
      </c>
    </row>
    <row r="550" spans="1:73" x14ac:dyDescent="0.25">
      <c r="A550">
        <v>548</v>
      </c>
      <c r="B550">
        <v>191.79</v>
      </c>
      <c r="C550">
        <v>14576.8</v>
      </c>
      <c r="D550">
        <v>1133.3</v>
      </c>
      <c r="E550">
        <v>255.15</v>
      </c>
      <c r="F550">
        <v>159.83000000000001</v>
      </c>
      <c r="G550">
        <v>16982</v>
      </c>
      <c r="H550">
        <v>158.51</v>
      </c>
      <c r="I550">
        <v>344.18</v>
      </c>
      <c r="J550">
        <v>239.75</v>
      </c>
      <c r="K550">
        <v>191.79</v>
      </c>
      <c r="L550">
        <v>102830</v>
      </c>
      <c r="M550">
        <v>754.1</v>
      </c>
      <c r="N550">
        <v>261730</v>
      </c>
      <c r="O550">
        <v>95900</v>
      </c>
      <c r="P550">
        <v>920.64</v>
      </c>
      <c r="Q550">
        <v>162.54</v>
      </c>
      <c r="R550">
        <v>3169.67</v>
      </c>
      <c r="S550">
        <v>848.4</v>
      </c>
      <c r="T550">
        <v>1229.2</v>
      </c>
      <c r="U550">
        <v>159.83000000000001</v>
      </c>
      <c r="V550">
        <v>154.66999999999999</v>
      </c>
      <c r="W550">
        <v>159.83000000000001</v>
      </c>
      <c r="X550">
        <v>161.16999999999999</v>
      </c>
      <c r="Y550">
        <v>155.93</v>
      </c>
      <c r="Z550">
        <v>2247.6999999999998</v>
      </c>
      <c r="AA550">
        <v>30199.21</v>
      </c>
      <c r="AB550">
        <v>24933</v>
      </c>
      <c r="AC550">
        <v>4886</v>
      </c>
      <c r="AD550">
        <v>1897000</v>
      </c>
      <c r="AE550">
        <v>155.93</v>
      </c>
      <c r="AF550">
        <v>938</v>
      </c>
      <c r="AG550">
        <v>157.21</v>
      </c>
      <c r="AH550">
        <v>16110</v>
      </c>
      <c r="AI550">
        <v>28699.3</v>
      </c>
      <c r="AJ550">
        <v>173027</v>
      </c>
      <c r="AK550">
        <v>158.51</v>
      </c>
      <c r="AL550">
        <v>202.87</v>
      </c>
      <c r="AM550">
        <v>158.51</v>
      </c>
      <c r="AN550">
        <v>163.93</v>
      </c>
      <c r="AO550">
        <v>582</v>
      </c>
      <c r="AP550">
        <v>162.54</v>
      </c>
      <c r="AQ550">
        <v>57364.3</v>
      </c>
      <c r="AR550">
        <v>2649.5</v>
      </c>
      <c r="AS550">
        <v>158.51</v>
      </c>
      <c r="AT550">
        <v>205.77</v>
      </c>
      <c r="AU550">
        <v>934.64</v>
      </c>
      <c r="AV550">
        <v>18150.3</v>
      </c>
      <c r="AW550">
        <v>517.86</v>
      </c>
      <c r="AX550">
        <v>7811.3</v>
      </c>
      <c r="AY550">
        <v>368.77</v>
      </c>
      <c r="AZ550">
        <v>155.93</v>
      </c>
      <c r="BA550">
        <v>691.88</v>
      </c>
      <c r="BB550">
        <v>555.71</v>
      </c>
      <c r="BC550">
        <v>7741.3</v>
      </c>
      <c r="BD550">
        <v>324.10000000000002</v>
      </c>
      <c r="BE550">
        <v>185.73</v>
      </c>
      <c r="BF550">
        <v>159.83000000000001</v>
      </c>
      <c r="BG550">
        <v>157.21</v>
      </c>
      <c r="BH550">
        <v>1168.3</v>
      </c>
      <c r="BI550">
        <v>158.51</v>
      </c>
      <c r="BJ550">
        <v>1589.84</v>
      </c>
      <c r="BK550">
        <v>202.87</v>
      </c>
      <c r="BL550">
        <v>7863</v>
      </c>
      <c r="BM550">
        <v>5823.3</v>
      </c>
      <c r="BN550">
        <v>1227.52</v>
      </c>
      <c r="BO550">
        <v>625.79999999999995</v>
      </c>
      <c r="BP550">
        <v>1612.8</v>
      </c>
      <c r="BQ550">
        <v>191.79</v>
      </c>
      <c r="BR550">
        <v>88.66</v>
      </c>
      <c r="BS550">
        <v>3995786</v>
      </c>
      <c r="BT550">
        <v>41271.86</v>
      </c>
      <c r="BU550" s="115" t="str">
        <f>WSP[[#This Row],[Tier]]&amp;" - "&amp;DOLLAR(WSP[[#This Row],[United States]],2)&amp;" USD"</f>
        <v>548 - $191.79 USD</v>
      </c>
    </row>
    <row r="551" spans="1:73" x14ac:dyDescent="0.25">
      <c r="A551">
        <v>549</v>
      </c>
      <c r="B551">
        <v>192.14</v>
      </c>
      <c r="C551">
        <v>14603.4</v>
      </c>
      <c r="D551">
        <v>1135.05</v>
      </c>
      <c r="E551">
        <v>255.63</v>
      </c>
      <c r="F551">
        <v>160.12</v>
      </c>
      <c r="G551">
        <v>17013.5</v>
      </c>
      <c r="H551">
        <v>158.80000000000001</v>
      </c>
      <c r="I551">
        <v>344.81</v>
      </c>
      <c r="J551">
        <v>240.19</v>
      </c>
      <c r="K551">
        <v>192.14</v>
      </c>
      <c r="L551">
        <v>103005</v>
      </c>
      <c r="M551">
        <v>755.48</v>
      </c>
      <c r="N551">
        <v>262080</v>
      </c>
      <c r="O551">
        <v>96075</v>
      </c>
      <c r="P551">
        <v>922.32</v>
      </c>
      <c r="Q551">
        <v>162.83000000000001</v>
      </c>
      <c r="R551">
        <v>3175.45</v>
      </c>
      <c r="S551">
        <v>849.8</v>
      </c>
      <c r="T551">
        <v>1231.48</v>
      </c>
      <c r="U551">
        <v>160.12</v>
      </c>
      <c r="V551">
        <v>154.94999999999999</v>
      </c>
      <c r="W551">
        <v>160.12</v>
      </c>
      <c r="X551">
        <v>161.46</v>
      </c>
      <c r="Y551">
        <v>156.21</v>
      </c>
      <c r="Z551">
        <v>2252.25</v>
      </c>
      <c r="AA551">
        <v>30254.33</v>
      </c>
      <c r="AB551">
        <v>24979</v>
      </c>
      <c r="AC551">
        <v>4893</v>
      </c>
      <c r="AD551">
        <v>1900500</v>
      </c>
      <c r="AE551">
        <v>156.21</v>
      </c>
      <c r="AF551">
        <v>939.75</v>
      </c>
      <c r="AG551">
        <v>157.49</v>
      </c>
      <c r="AH551">
        <v>16125</v>
      </c>
      <c r="AI551">
        <v>28751.8</v>
      </c>
      <c r="AJ551">
        <v>173345</v>
      </c>
      <c r="AK551">
        <v>158.80000000000001</v>
      </c>
      <c r="AL551">
        <v>203.19</v>
      </c>
      <c r="AM551">
        <v>158.80000000000001</v>
      </c>
      <c r="AN551">
        <v>164.22</v>
      </c>
      <c r="AO551">
        <v>583</v>
      </c>
      <c r="AP551">
        <v>162.83000000000001</v>
      </c>
      <c r="AQ551">
        <v>57469.3</v>
      </c>
      <c r="AR551">
        <v>2654.4</v>
      </c>
      <c r="AS551">
        <v>158.80000000000001</v>
      </c>
      <c r="AT551">
        <v>206.12</v>
      </c>
      <c r="AU551">
        <v>936.04</v>
      </c>
      <c r="AV551">
        <v>18183.55</v>
      </c>
      <c r="AW551">
        <v>518.80999999999995</v>
      </c>
      <c r="AX551">
        <v>7825.3</v>
      </c>
      <c r="AY551">
        <v>369.34</v>
      </c>
      <c r="AZ551">
        <v>156.21</v>
      </c>
      <c r="BA551">
        <v>693.14</v>
      </c>
      <c r="BB551">
        <v>556.73</v>
      </c>
      <c r="BC551">
        <v>7755.3</v>
      </c>
      <c r="BD551">
        <v>324.45</v>
      </c>
      <c r="BE551">
        <v>186.06</v>
      </c>
      <c r="BF551">
        <v>160.12</v>
      </c>
      <c r="BG551">
        <v>157.49</v>
      </c>
      <c r="BH551">
        <v>1170.05</v>
      </c>
      <c r="BI551">
        <v>158.80000000000001</v>
      </c>
      <c r="BJ551">
        <v>1592.64</v>
      </c>
      <c r="BK551">
        <v>203.19</v>
      </c>
      <c r="BL551">
        <v>7878</v>
      </c>
      <c r="BM551">
        <v>5833.8</v>
      </c>
      <c r="BN551">
        <v>1229.76</v>
      </c>
      <c r="BO551">
        <v>627.03</v>
      </c>
      <c r="BP551">
        <v>1615.78</v>
      </c>
      <c r="BQ551">
        <v>192.14</v>
      </c>
      <c r="BR551">
        <v>88.81</v>
      </c>
      <c r="BS551">
        <v>4003078</v>
      </c>
      <c r="BT551">
        <v>41347.18</v>
      </c>
      <c r="BU551" s="115" t="str">
        <f>WSP[[#This Row],[Tier]]&amp;" - "&amp;DOLLAR(WSP[[#This Row],[United States]],2)&amp;" USD"</f>
        <v>549 - $192.14 USD</v>
      </c>
    </row>
    <row r="552" spans="1:73" x14ac:dyDescent="0.25">
      <c r="A552">
        <v>550</v>
      </c>
      <c r="B552">
        <v>192.49</v>
      </c>
      <c r="C552">
        <v>14630</v>
      </c>
      <c r="D552">
        <v>1136.8</v>
      </c>
      <c r="E552">
        <v>256.10000000000002</v>
      </c>
      <c r="F552">
        <v>160.41</v>
      </c>
      <c r="G552">
        <v>17045</v>
      </c>
      <c r="H552">
        <v>159.09</v>
      </c>
      <c r="I552">
        <v>345.44</v>
      </c>
      <c r="J552">
        <v>240.63</v>
      </c>
      <c r="K552">
        <v>192.49</v>
      </c>
      <c r="L552">
        <v>103180</v>
      </c>
      <c r="M552">
        <v>756.86</v>
      </c>
      <c r="N552">
        <v>262430</v>
      </c>
      <c r="O552">
        <v>96250</v>
      </c>
      <c r="P552">
        <v>924</v>
      </c>
      <c r="Q552">
        <v>163.13</v>
      </c>
      <c r="R552">
        <v>3181.24</v>
      </c>
      <c r="S552">
        <v>851.2</v>
      </c>
      <c r="T552">
        <v>1233.75</v>
      </c>
      <c r="U552">
        <v>160.41</v>
      </c>
      <c r="V552">
        <v>155.24</v>
      </c>
      <c r="W552">
        <v>160.41</v>
      </c>
      <c r="X552">
        <v>161.76</v>
      </c>
      <c r="Y552">
        <v>156.5</v>
      </c>
      <c r="Z552">
        <v>2256.8000000000002</v>
      </c>
      <c r="AA552">
        <v>30309.45</v>
      </c>
      <c r="AB552">
        <v>25024</v>
      </c>
      <c r="AC552">
        <v>4900</v>
      </c>
      <c r="AD552">
        <v>1904000</v>
      </c>
      <c r="AE552">
        <v>156.5</v>
      </c>
      <c r="AF552">
        <v>941.5</v>
      </c>
      <c r="AG552">
        <v>157.78</v>
      </c>
      <c r="AH552">
        <v>16139</v>
      </c>
      <c r="AI552">
        <v>28804.3</v>
      </c>
      <c r="AJ552">
        <v>173664</v>
      </c>
      <c r="AK552">
        <v>159.09</v>
      </c>
      <c r="AL552">
        <v>203.52</v>
      </c>
      <c r="AM552">
        <v>159.09</v>
      </c>
      <c r="AN552">
        <v>164.52</v>
      </c>
      <c r="AO552">
        <v>585</v>
      </c>
      <c r="AP552">
        <v>163.13</v>
      </c>
      <c r="AQ552">
        <v>57574.3</v>
      </c>
      <c r="AR552">
        <v>2659.3</v>
      </c>
      <c r="AS552">
        <v>159.09</v>
      </c>
      <c r="AT552">
        <v>206.47</v>
      </c>
      <c r="AU552">
        <v>937.44</v>
      </c>
      <c r="AV552">
        <v>18216.8</v>
      </c>
      <c r="AW552">
        <v>519.75</v>
      </c>
      <c r="AX552">
        <v>7839.3</v>
      </c>
      <c r="AY552">
        <v>369.91</v>
      </c>
      <c r="AZ552">
        <v>156.5</v>
      </c>
      <c r="BA552">
        <v>694.4</v>
      </c>
      <c r="BB552">
        <v>557.74</v>
      </c>
      <c r="BC552">
        <v>7769.3</v>
      </c>
      <c r="BD552">
        <v>324.8</v>
      </c>
      <c r="BE552">
        <v>186.38</v>
      </c>
      <c r="BF552">
        <v>160.41</v>
      </c>
      <c r="BG552">
        <v>157.78</v>
      </c>
      <c r="BH552">
        <v>1171.8</v>
      </c>
      <c r="BI552">
        <v>159.09</v>
      </c>
      <c r="BJ552">
        <v>1595.44</v>
      </c>
      <c r="BK552">
        <v>203.52</v>
      </c>
      <c r="BL552">
        <v>7893</v>
      </c>
      <c r="BM552">
        <v>5844.3</v>
      </c>
      <c r="BN552">
        <v>1232</v>
      </c>
      <c r="BO552">
        <v>628.25</v>
      </c>
      <c r="BP552">
        <v>1618.75</v>
      </c>
      <c r="BQ552">
        <v>192.49</v>
      </c>
      <c r="BR552">
        <v>88.95</v>
      </c>
      <c r="BS552">
        <v>4010370</v>
      </c>
      <c r="BT552">
        <v>41422.5</v>
      </c>
      <c r="BU552" s="115" t="str">
        <f>WSP[[#This Row],[Tier]]&amp;" - "&amp;DOLLAR(WSP[[#This Row],[United States]],2)&amp;" USD"</f>
        <v>550 - $192.49 USD</v>
      </c>
    </row>
    <row r="553" spans="1:73" x14ac:dyDescent="0.25">
      <c r="A553">
        <v>551</v>
      </c>
      <c r="B553">
        <v>192.84</v>
      </c>
      <c r="C553">
        <v>14656.6</v>
      </c>
      <c r="D553">
        <v>1138.55</v>
      </c>
      <c r="E553">
        <v>256.58</v>
      </c>
      <c r="F553">
        <v>160.69999999999999</v>
      </c>
      <c r="G553">
        <v>17076.5</v>
      </c>
      <c r="H553">
        <v>159.37</v>
      </c>
      <c r="I553">
        <v>346.07</v>
      </c>
      <c r="J553">
        <v>241.06</v>
      </c>
      <c r="K553">
        <v>192.84</v>
      </c>
      <c r="L553">
        <v>103355</v>
      </c>
      <c r="M553">
        <v>758.24</v>
      </c>
      <c r="N553">
        <v>262780</v>
      </c>
      <c r="O553">
        <v>96425</v>
      </c>
      <c r="P553">
        <v>925.68</v>
      </c>
      <c r="Q553">
        <v>163.43</v>
      </c>
      <c r="R553">
        <v>3187.02</v>
      </c>
      <c r="S553">
        <v>852.6</v>
      </c>
      <c r="T553">
        <v>1236.03</v>
      </c>
      <c r="U553">
        <v>160.69999999999999</v>
      </c>
      <c r="V553">
        <v>155.52000000000001</v>
      </c>
      <c r="W553">
        <v>160.69999999999999</v>
      </c>
      <c r="X553">
        <v>162.05000000000001</v>
      </c>
      <c r="Y553">
        <v>156.78</v>
      </c>
      <c r="Z553">
        <v>2261.35</v>
      </c>
      <c r="AA553">
        <v>30364.57</v>
      </c>
      <c r="AB553">
        <v>25070</v>
      </c>
      <c r="AC553">
        <v>4907</v>
      </c>
      <c r="AD553">
        <v>1907500</v>
      </c>
      <c r="AE553">
        <v>156.78</v>
      </c>
      <c r="AF553">
        <v>943.25</v>
      </c>
      <c r="AG553">
        <v>158.07</v>
      </c>
      <c r="AH553">
        <v>16153</v>
      </c>
      <c r="AI553">
        <v>28856.799999999999</v>
      </c>
      <c r="AJ553">
        <v>173982</v>
      </c>
      <c r="AK553">
        <v>159.37</v>
      </c>
      <c r="AL553">
        <v>203.84</v>
      </c>
      <c r="AM553">
        <v>159.37</v>
      </c>
      <c r="AN553">
        <v>164.82</v>
      </c>
      <c r="AO553">
        <v>586</v>
      </c>
      <c r="AP553">
        <v>163.43</v>
      </c>
      <c r="AQ553">
        <v>57679.3</v>
      </c>
      <c r="AR553">
        <v>2664.2</v>
      </c>
      <c r="AS553">
        <v>159.37</v>
      </c>
      <c r="AT553">
        <v>206.82</v>
      </c>
      <c r="AU553">
        <v>938.84</v>
      </c>
      <c r="AV553">
        <v>18250.05</v>
      </c>
      <c r="AW553">
        <v>520.70000000000005</v>
      </c>
      <c r="AX553">
        <v>7853.3</v>
      </c>
      <c r="AY553">
        <v>370.48</v>
      </c>
      <c r="AZ553">
        <v>156.78</v>
      </c>
      <c r="BA553">
        <v>695.66</v>
      </c>
      <c r="BB553">
        <v>558.76</v>
      </c>
      <c r="BC553">
        <v>7783.3</v>
      </c>
      <c r="BD553">
        <v>325.14999999999998</v>
      </c>
      <c r="BE553">
        <v>186.71</v>
      </c>
      <c r="BF553">
        <v>160.69999999999999</v>
      </c>
      <c r="BG553">
        <v>158.07</v>
      </c>
      <c r="BH553">
        <v>1173.55</v>
      </c>
      <c r="BI553">
        <v>159.37</v>
      </c>
      <c r="BJ553">
        <v>1598.24</v>
      </c>
      <c r="BK553">
        <v>203.84</v>
      </c>
      <c r="BL553">
        <v>7909</v>
      </c>
      <c r="BM553">
        <v>5854.8</v>
      </c>
      <c r="BN553">
        <v>1234.24</v>
      </c>
      <c r="BO553">
        <v>629.48</v>
      </c>
      <c r="BP553">
        <v>1621.73</v>
      </c>
      <c r="BQ553">
        <v>192.84</v>
      </c>
      <c r="BR553">
        <v>89.1</v>
      </c>
      <c r="BS553">
        <v>4017662</v>
      </c>
      <c r="BT553">
        <v>41497.82</v>
      </c>
      <c r="BU553" s="115" t="str">
        <f>WSP[[#This Row],[Tier]]&amp;" - "&amp;DOLLAR(WSP[[#This Row],[United States]],2)&amp;" USD"</f>
        <v>551 - $192.84 USD</v>
      </c>
    </row>
    <row r="554" spans="1:73" x14ac:dyDescent="0.25">
      <c r="A554">
        <v>552</v>
      </c>
      <c r="B554">
        <v>193.19</v>
      </c>
      <c r="C554">
        <v>14683.2</v>
      </c>
      <c r="D554">
        <v>1140.3</v>
      </c>
      <c r="E554">
        <v>257.06</v>
      </c>
      <c r="F554">
        <v>160.99</v>
      </c>
      <c r="G554">
        <v>17108</v>
      </c>
      <c r="H554">
        <v>159.66</v>
      </c>
      <c r="I554">
        <v>346.7</v>
      </c>
      <c r="J554">
        <v>241.5</v>
      </c>
      <c r="K554">
        <v>193.19</v>
      </c>
      <c r="L554">
        <v>103530</v>
      </c>
      <c r="M554">
        <v>759.61</v>
      </c>
      <c r="N554">
        <v>263130</v>
      </c>
      <c r="O554">
        <v>96600</v>
      </c>
      <c r="P554">
        <v>927.36</v>
      </c>
      <c r="Q554">
        <v>163.72</v>
      </c>
      <c r="R554">
        <v>3192.81</v>
      </c>
      <c r="S554">
        <v>854</v>
      </c>
      <c r="T554">
        <v>1238.3</v>
      </c>
      <c r="U554">
        <v>160.99</v>
      </c>
      <c r="V554">
        <v>155.80000000000001</v>
      </c>
      <c r="W554">
        <v>160.99</v>
      </c>
      <c r="X554">
        <v>162.35</v>
      </c>
      <c r="Y554">
        <v>157.07</v>
      </c>
      <c r="Z554">
        <v>2265.9</v>
      </c>
      <c r="AA554">
        <v>30419.69</v>
      </c>
      <c r="AB554">
        <v>25115</v>
      </c>
      <c r="AC554">
        <v>4914</v>
      </c>
      <c r="AD554">
        <v>1911000</v>
      </c>
      <c r="AE554">
        <v>157.07</v>
      </c>
      <c r="AF554">
        <v>945</v>
      </c>
      <c r="AG554">
        <v>158.35</v>
      </c>
      <c r="AH554">
        <v>16167</v>
      </c>
      <c r="AI554">
        <v>28909.3</v>
      </c>
      <c r="AJ554">
        <v>174300</v>
      </c>
      <c r="AK554">
        <v>159.66</v>
      </c>
      <c r="AL554">
        <v>204.17</v>
      </c>
      <c r="AM554">
        <v>159.66</v>
      </c>
      <c r="AN554">
        <v>165.12</v>
      </c>
      <c r="AO554">
        <v>587</v>
      </c>
      <c r="AP554">
        <v>163.72</v>
      </c>
      <c r="AQ554">
        <v>57784.3</v>
      </c>
      <c r="AR554">
        <v>2669.1</v>
      </c>
      <c r="AS554">
        <v>159.66</v>
      </c>
      <c r="AT554">
        <v>207.17</v>
      </c>
      <c r="AU554">
        <v>940.24</v>
      </c>
      <c r="AV554">
        <v>18283.3</v>
      </c>
      <c r="AW554">
        <v>521.64</v>
      </c>
      <c r="AX554">
        <v>7867.3</v>
      </c>
      <c r="AY554">
        <v>371.05</v>
      </c>
      <c r="AZ554">
        <v>157.07</v>
      </c>
      <c r="BA554">
        <v>696.92</v>
      </c>
      <c r="BB554">
        <v>559.77</v>
      </c>
      <c r="BC554">
        <v>7797.3</v>
      </c>
      <c r="BD554">
        <v>325.5</v>
      </c>
      <c r="BE554">
        <v>187.04</v>
      </c>
      <c r="BF554">
        <v>160.99</v>
      </c>
      <c r="BG554">
        <v>158.35</v>
      </c>
      <c r="BH554">
        <v>1175.3</v>
      </c>
      <c r="BI554">
        <v>159.66</v>
      </c>
      <c r="BJ554">
        <v>1601.04</v>
      </c>
      <c r="BK554">
        <v>204.17</v>
      </c>
      <c r="BL554">
        <v>7924</v>
      </c>
      <c r="BM554">
        <v>5865.3</v>
      </c>
      <c r="BN554">
        <v>1236.48</v>
      </c>
      <c r="BO554">
        <v>630.70000000000005</v>
      </c>
      <c r="BP554">
        <v>1624.7</v>
      </c>
      <c r="BQ554">
        <v>193.19</v>
      </c>
      <c r="BR554">
        <v>89.24</v>
      </c>
      <c r="BS554">
        <v>4024954</v>
      </c>
      <c r="BT554">
        <v>41573.14</v>
      </c>
      <c r="BU554" s="115" t="str">
        <f>WSP[[#This Row],[Tier]]&amp;" - "&amp;DOLLAR(WSP[[#This Row],[United States]],2)&amp;" USD"</f>
        <v>552 - $193.19 USD</v>
      </c>
    </row>
    <row r="555" spans="1:73" x14ac:dyDescent="0.25">
      <c r="A555">
        <v>553</v>
      </c>
      <c r="B555">
        <v>193.54</v>
      </c>
      <c r="C555">
        <v>14709.8</v>
      </c>
      <c r="D555">
        <v>1142.05</v>
      </c>
      <c r="E555">
        <v>257.54000000000002</v>
      </c>
      <c r="F555">
        <v>161.29</v>
      </c>
      <c r="G555">
        <v>17139.5</v>
      </c>
      <c r="H555">
        <v>159.94999999999999</v>
      </c>
      <c r="I555">
        <v>347.33</v>
      </c>
      <c r="J555">
        <v>241.94</v>
      </c>
      <c r="K555">
        <v>193.54</v>
      </c>
      <c r="L555">
        <v>103705</v>
      </c>
      <c r="M555">
        <v>760.99</v>
      </c>
      <c r="N555">
        <v>263480</v>
      </c>
      <c r="O555">
        <v>96775</v>
      </c>
      <c r="P555">
        <v>929.04</v>
      </c>
      <c r="Q555">
        <v>164.02</v>
      </c>
      <c r="R555">
        <v>3198.6</v>
      </c>
      <c r="S555">
        <v>855.4</v>
      </c>
      <c r="T555">
        <v>1240.58</v>
      </c>
      <c r="U555">
        <v>161.29</v>
      </c>
      <c r="V555">
        <v>156.08000000000001</v>
      </c>
      <c r="W555">
        <v>161.29</v>
      </c>
      <c r="X555">
        <v>162.63999999999999</v>
      </c>
      <c r="Y555">
        <v>157.35</v>
      </c>
      <c r="Z555">
        <v>2270.4499999999998</v>
      </c>
      <c r="AA555">
        <v>30474.799999999999</v>
      </c>
      <c r="AB555">
        <v>25161</v>
      </c>
      <c r="AC555">
        <v>4921</v>
      </c>
      <c r="AD555">
        <v>1914500</v>
      </c>
      <c r="AE555">
        <v>157.35</v>
      </c>
      <c r="AF555">
        <v>946.75</v>
      </c>
      <c r="AG555">
        <v>158.63999999999999</v>
      </c>
      <c r="AH555">
        <v>16182</v>
      </c>
      <c r="AI555">
        <v>28961.8</v>
      </c>
      <c r="AJ555">
        <v>174618</v>
      </c>
      <c r="AK555">
        <v>159.94999999999999</v>
      </c>
      <c r="AL555">
        <v>204.49</v>
      </c>
      <c r="AM555">
        <v>159.94999999999999</v>
      </c>
      <c r="AN555">
        <v>165.42</v>
      </c>
      <c r="AO555">
        <v>588</v>
      </c>
      <c r="AP555">
        <v>164.02</v>
      </c>
      <c r="AQ555">
        <v>57889.3</v>
      </c>
      <c r="AR555">
        <v>2674</v>
      </c>
      <c r="AS555">
        <v>159.94999999999999</v>
      </c>
      <c r="AT555">
        <v>207.52</v>
      </c>
      <c r="AU555">
        <v>941.64</v>
      </c>
      <c r="AV555">
        <v>18316.55</v>
      </c>
      <c r="AW555">
        <v>522.59</v>
      </c>
      <c r="AX555">
        <v>7881.3</v>
      </c>
      <c r="AY555">
        <v>371.62</v>
      </c>
      <c r="AZ555">
        <v>157.35</v>
      </c>
      <c r="BA555">
        <v>698.18</v>
      </c>
      <c r="BB555">
        <v>560.79</v>
      </c>
      <c r="BC555">
        <v>7811.3</v>
      </c>
      <c r="BD555">
        <v>325.85000000000002</v>
      </c>
      <c r="BE555">
        <v>187.36</v>
      </c>
      <c r="BF555">
        <v>161.29</v>
      </c>
      <c r="BG555">
        <v>158.63999999999999</v>
      </c>
      <c r="BH555">
        <v>1177.05</v>
      </c>
      <c r="BI555">
        <v>159.94999999999999</v>
      </c>
      <c r="BJ555">
        <v>1603.84</v>
      </c>
      <c r="BK555">
        <v>204.49</v>
      </c>
      <c r="BL555">
        <v>7939</v>
      </c>
      <c r="BM555">
        <v>5875.8</v>
      </c>
      <c r="BN555">
        <v>1238.72</v>
      </c>
      <c r="BO555">
        <v>631.92999999999995</v>
      </c>
      <c r="BP555">
        <v>1627.68</v>
      </c>
      <c r="BQ555">
        <v>193.54</v>
      </c>
      <c r="BR555">
        <v>89.39</v>
      </c>
      <c r="BS555">
        <v>4032246</v>
      </c>
      <c r="BT555">
        <v>41648.46</v>
      </c>
      <c r="BU555" s="115" t="str">
        <f>WSP[[#This Row],[Tier]]&amp;" - "&amp;DOLLAR(WSP[[#This Row],[United States]],2)&amp;" USD"</f>
        <v>553 - $193.54 USD</v>
      </c>
    </row>
    <row r="556" spans="1:73" x14ac:dyDescent="0.25">
      <c r="A556">
        <v>554</v>
      </c>
      <c r="B556">
        <v>193.89</v>
      </c>
      <c r="C556">
        <v>14736.4</v>
      </c>
      <c r="D556">
        <v>1143.8</v>
      </c>
      <c r="E556">
        <v>258.01</v>
      </c>
      <c r="F556">
        <v>161.58000000000001</v>
      </c>
      <c r="G556">
        <v>17171</v>
      </c>
      <c r="H556">
        <v>160.24</v>
      </c>
      <c r="I556">
        <v>347.96</v>
      </c>
      <c r="J556">
        <v>242.38</v>
      </c>
      <c r="K556">
        <v>193.89</v>
      </c>
      <c r="L556">
        <v>103880</v>
      </c>
      <c r="M556">
        <v>762.37</v>
      </c>
      <c r="N556">
        <v>263830</v>
      </c>
      <c r="O556">
        <v>96950</v>
      </c>
      <c r="P556">
        <v>930.72</v>
      </c>
      <c r="Q556">
        <v>164.32</v>
      </c>
      <c r="R556">
        <v>3204.38</v>
      </c>
      <c r="S556">
        <v>856.8</v>
      </c>
      <c r="T556">
        <v>1242.8499999999999</v>
      </c>
      <c r="U556">
        <v>161.58000000000001</v>
      </c>
      <c r="V556">
        <v>156.37</v>
      </c>
      <c r="W556">
        <v>161.58000000000001</v>
      </c>
      <c r="X556">
        <v>162.94</v>
      </c>
      <c r="Y556">
        <v>157.63999999999999</v>
      </c>
      <c r="Z556">
        <v>2275</v>
      </c>
      <c r="AA556">
        <v>30529.919999999998</v>
      </c>
      <c r="AB556">
        <v>25206</v>
      </c>
      <c r="AC556">
        <v>4928</v>
      </c>
      <c r="AD556">
        <v>1918000</v>
      </c>
      <c r="AE556">
        <v>157.63999999999999</v>
      </c>
      <c r="AF556">
        <v>948.5</v>
      </c>
      <c r="AG556">
        <v>158.93</v>
      </c>
      <c r="AH556">
        <v>16196</v>
      </c>
      <c r="AI556">
        <v>29014.3</v>
      </c>
      <c r="AJ556">
        <v>174936</v>
      </c>
      <c r="AK556">
        <v>160.24</v>
      </c>
      <c r="AL556">
        <v>204.81</v>
      </c>
      <c r="AM556">
        <v>160.24</v>
      </c>
      <c r="AN556">
        <v>165.72</v>
      </c>
      <c r="AO556">
        <v>589</v>
      </c>
      <c r="AP556">
        <v>164.32</v>
      </c>
      <c r="AQ556">
        <v>57994.3</v>
      </c>
      <c r="AR556">
        <v>2678.9</v>
      </c>
      <c r="AS556">
        <v>160.24</v>
      </c>
      <c r="AT556">
        <v>207.87</v>
      </c>
      <c r="AU556">
        <v>943.04</v>
      </c>
      <c r="AV556">
        <v>18349.8</v>
      </c>
      <c r="AW556">
        <v>523.53</v>
      </c>
      <c r="AX556">
        <v>7895.3</v>
      </c>
      <c r="AY556">
        <v>372.19</v>
      </c>
      <c r="AZ556">
        <v>157.63999999999999</v>
      </c>
      <c r="BA556">
        <v>699.44</v>
      </c>
      <c r="BB556">
        <v>561.80999999999995</v>
      </c>
      <c r="BC556">
        <v>7825.3</v>
      </c>
      <c r="BD556">
        <v>326.2</v>
      </c>
      <c r="BE556">
        <v>187.69</v>
      </c>
      <c r="BF556">
        <v>161.58000000000001</v>
      </c>
      <c r="BG556">
        <v>158.93</v>
      </c>
      <c r="BH556">
        <v>1178.8</v>
      </c>
      <c r="BI556">
        <v>160.24</v>
      </c>
      <c r="BJ556">
        <v>1606.64</v>
      </c>
      <c r="BK556">
        <v>204.81</v>
      </c>
      <c r="BL556">
        <v>7955</v>
      </c>
      <c r="BM556">
        <v>5886.3</v>
      </c>
      <c r="BN556">
        <v>1240.96</v>
      </c>
      <c r="BO556">
        <v>633.15</v>
      </c>
      <c r="BP556">
        <v>1630.65</v>
      </c>
      <c r="BQ556">
        <v>193.89</v>
      </c>
      <c r="BR556">
        <v>89.54</v>
      </c>
      <c r="BS556">
        <v>4039538</v>
      </c>
      <c r="BT556">
        <v>41723.78</v>
      </c>
      <c r="BU556" s="115" t="str">
        <f>WSP[[#This Row],[Tier]]&amp;" - "&amp;DOLLAR(WSP[[#This Row],[United States]],2)&amp;" USD"</f>
        <v>554 - $193.89 USD</v>
      </c>
    </row>
    <row r="557" spans="1:73" x14ac:dyDescent="0.25">
      <c r="A557">
        <v>555</v>
      </c>
      <c r="B557">
        <v>194.24</v>
      </c>
      <c r="C557">
        <v>14763</v>
      </c>
      <c r="D557">
        <v>1145.55</v>
      </c>
      <c r="E557">
        <v>258.49</v>
      </c>
      <c r="F557">
        <v>161.87</v>
      </c>
      <c r="G557">
        <v>17202.5</v>
      </c>
      <c r="H557">
        <v>160.53</v>
      </c>
      <c r="I557">
        <v>348.58</v>
      </c>
      <c r="J557">
        <v>242.81</v>
      </c>
      <c r="K557">
        <v>194.24</v>
      </c>
      <c r="L557">
        <v>104055</v>
      </c>
      <c r="M557">
        <v>763.75</v>
      </c>
      <c r="N557">
        <v>264180</v>
      </c>
      <c r="O557">
        <v>97125</v>
      </c>
      <c r="P557">
        <v>932.4</v>
      </c>
      <c r="Q557">
        <v>164.61</v>
      </c>
      <c r="R557">
        <v>3210.17</v>
      </c>
      <c r="S557">
        <v>858.2</v>
      </c>
      <c r="T557">
        <v>1245.1300000000001</v>
      </c>
      <c r="U557">
        <v>161.87</v>
      </c>
      <c r="V557">
        <v>156.65</v>
      </c>
      <c r="W557">
        <v>161.87</v>
      </c>
      <c r="X557">
        <v>163.22999999999999</v>
      </c>
      <c r="Y557">
        <v>157.91999999999999</v>
      </c>
      <c r="Z557">
        <v>2279.5500000000002</v>
      </c>
      <c r="AA557">
        <v>30585.040000000001</v>
      </c>
      <c r="AB557">
        <v>25252</v>
      </c>
      <c r="AC557">
        <v>4935</v>
      </c>
      <c r="AD557">
        <v>1921500</v>
      </c>
      <c r="AE557">
        <v>157.91999999999999</v>
      </c>
      <c r="AF557">
        <v>950.25</v>
      </c>
      <c r="AG557">
        <v>159.22</v>
      </c>
      <c r="AH557">
        <v>16210</v>
      </c>
      <c r="AI557">
        <v>29066.799999999999</v>
      </c>
      <c r="AJ557">
        <v>175255</v>
      </c>
      <c r="AK557">
        <v>160.53</v>
      </c>
      <c r="AL557">
        <v>205.14</v>
      </c>
      <c r="AM557">
        <v>160.53</v>
      </c>
      <c r="AN557">
        <v>166.02</v>
      </c>
      <c r="AO557">
        <v>590</v>
      </c>
      <c r="AP557">
        <v>164.61</v>
      </c>
      <c r="AQ557">
        <v>58099.3</v>
      </c>
      <c r="AR557">
        <v>2683.8</v>
      </c>
      <c r="AS557">
        <v>160.53</v>
      </c>
      <c r="AT557">
        <v>208.22</v>
      </c>
      <c r="AU557">
        <v>944.44</v>
      </c>
      <c r="AV557">
        <v>18383.05</v>
      </c>
      <c r="AW557">
        <v>524.48</v>
      </c>
      <c r="AX557">
        <v>7909.3</v>
      </c>
      <c r="AY557">
        <v>372.76</v>
      </c>
      <c r="AZ557">
        <v>157.91999999999999</v>
      </c>
      <c r="BA557">
        <v>700.7</v>
      </c>
      <c r="BB557">
        <v>562.82000000000005</v>
      </c>
      <c r="BC557">
        <v>7839.3</v>
      </c>
      <c r="BD557">
        <v>326.55</v>
      </c>
      <c r="BE557">
        <v>188.02</v>
      </c>
      <c r="BF557">
        <v>161.87</v>
      </c>
      <c r="BG557">
        <v>159.22</v>
      </c>
      <c r="BH557">
        <v>1180.55</v>
      </c>
      <c r="BI557">
        <v>160.53</v>
      </c>
      <c r="BJ557">
        <v>1609.44</v>
      </c>
      <c r="BK557">
        <v>205.14</v>
      </c>
      <c r="BL557">
        <v>7970</v>
      </c>
      <c r="BM557">
        <v>5896.8</v>
      </c>
      <c r="BN557">
        <v>1243.2</v>
      </c>
      <c r="BO557">
        <v>634.38</v>
      </c>
      <c r="BP557">
        <v>1633.63</v>
      </c>
      <c r="BQ557">
        <v>194.24</v>
      </c>
      <c r="BR557">
        <v>89.68</v>
      </c>
      <c r="BS557">
        <v>4046830</v>
      </c>
      <c r="BT557">
        <v>41799.1</v>
      </c>
      <c r="BU557" s="115" t="str">
        <f>WSP[[#This Row],[Tier]]&amp;" - "&amp;DOLLAR(WSP[[#This Row],[United States]],2)&amp;" USD"</f>
        <v>555 - $194.24 USD</v>
      </c>
    </row>
    <row r="558" spans="1:73" x14ac:dyDescent="0.25">
      <c r="A558">
        <v>556</v>
      </c>
      <c r="B558">
        <v>194.59</v>
      </c>
      <c r="C558">
        <v>14789.6</v>
      </c>
      <c r="D558">
        <v>1147.3</v>
      </c>
      <c r="E558">
        <v>258.97000000000003</v>
      </c>
      <c r="F558">
        <v>162.16</v>
      </c>
      <c r="G558">
        <v>17234</v>
      </c>
      <c r="H558">
        <v>160.82</v>
      </c>
      <c r="I558">
        <v>349.21</v>
      </c>
      <c r="J558">
        <v>243.25</v>
      </c>
      <c r="K558">
        <v>194.59</v>
      </c>
      <c r="L558">
        <v>104230</v>
      </c>
      <c r="M558">
        <v>765.12</v>
      </c>
      <c r="N558">
        <v>264530</v>
      </c>
      <c r="O558">
        <v>97300</v>
      </c>
      <c r="P558">
        <v>934.08</v>
      </c>
      <c r="Q558">
        <v>164.91</v>
      </c>
      <c r="R558">
        <v>3215.95</v>
      </c>
      <c r="S558">
        <v>859.6</v>
      </c>
      <c r="T558">
        <v>1247.4000000000001</v>
      </c>
      <c r="U558">
        <v>162.16</v>
      </c>
      <c r="V558">
        <v>156.93</v>
      </c>
      <c r="W558">
        <v>162.16</v>
      </c>
      <c r="X558">
        <v>163.52000000000001</v>
      </c>
      <c r="Y558">
        <v>158.21</v>
      </c>
      <c r="Z558">
        <v>2284.1</v>
      </c>
      <c r="AA558">
        <v>30640.16</v>
      </c>
      <c r="AB558">
        <v>25297</v>
      </c>
      <c r="AC558">
        <v>4942</v>
      </c>
      <c r="AD558">
        <v>1925000</v>
      </c>
      <c r="AE558">
        <v>158.21</v>
      </c>
      <c r="AF558">
        <v>952</v>
      </c>
      <c r="AG558">
        <v>159.5</v>
      </c>
      <c r="AH558">
        <v>16224</v>
      </c>
      <c r="AI558">
        <v>29119.3</v>
      </c>
      <c r="AJ558">
        <v>175573</v>
      </c>
      <c r="AK558">
        <v>160.82</v>
      </c>
      <c r="AL558">
        <v>205.46</v>
      </c>
      <c r="AM558">
        <v>160.82</v>
      </c>
      <c r="AN558">
        <v>166.32</v>
      </c>
      <c r="AO558">
        <v>591</v>
      </c>
      <c r="AP558">
        <v>164.91</v>
      </c>
      <c r="AQ558">
        <v>58204.3</v>
      </c>
      <c r="AR558">
        <v>2688.7</v>
      </c>
      <c r="AS558">
        <v>160.82</v>
      </c>
      <c r="AT558">
        <v>208.57</v>
      </c>
      <c r="AU558">
        <v>945.84</v>
      </c>
      <c r="AV558">
        <v>18416.3</v>
      </c>
      <c r="AW558">
        <v>525.41999999999996</v>
      </c>
      <c r="AX558">
        <v>7923.3</v>
      </c>
      <c r="AY558">
        <v>373.33</v>
      </c>
      <c r="AZ558">
        <v>158.21</v>
      </c>
      <c r="BA558">
        <v>701.96</v>
      </c>
      <c r="BB558">
        <v>563.84</v>
      </c>
      <c r="BC558">
        <v>7853.3</v>
      </c>
      <c r="BD558">
        <v>326.89999999999998</v>
      </c>
      <c r="BE558">
        <v>188.35</v>
      </c>
      <c r="BF558">
        <v>162.16</v>
      </c>
      <c r="BG558">
        <v>159.5</v>
      </c>
      <c r="BH558">
        <v>1182.3</v>
      </c>
      <c r="BI558">
        <v>160.82</v>
      </c>
      <c r="BJ558">
        <v>1612.24</v>
      </c>
      <c r="BK558">
        <v>205.46</v>
      </c>
      <c r="BL558">
        <v>7985</v>
      </c>
      <c r="BM558">
        <v>5907.3</v>
      </c>
      <c r="BN558">
        <v>1245.44</v>
      </c>
      <c r="BO558">
        <v>635.6</v>
      </c>
      <c r="BP558">
        <v>1636.6</v>
      </c>
      <c r="BQ558">
        <v>194.59</v>
      </c>
      <c r="BR558">
        <v>89.83</v>
      </c>
      <c r="BS558">
        <v>4054121</v>
      </c>
      <c r="BT558">
        <v>41874.42</v>
      </c>
      <c r="BU558" s="115" t="str">
        <f>WSP[[#This Row],[Tier]]&amp;" - "&amp;DOLLAR(WSP[[#This Row],[United States]],2)&amp;" USD"</f>
        <v>556 - $194.59 USD</v>
      </c>
    </row>
    <row r="559" spans="1:73" x14ac:dyDescent="0.25">
      <c r="A559">
        <v>557</v>
      </c>
      <c r="B559">
        <v>194.94</v>
      </c>
      <c r="C559">
        <v>14816.2</v>
      </c>
      <c r="D559">
        <v>1149.05</v>
      </c>
      <c r="E559">
        <v>259.45</v>
      </c>
      <c r="F559">
        <v>162.44999999999999</v>
      </c>
      <c r="G559">
        <v>17265.5</v>
      </c>
      <c r="H559">
        <v>161.11000000000001</v>
      </c>
      <c r="I559">
        <v>349.84</v>
      </c>
      <c r="J559">
        <v>243.69</v>
      </c>
      <c r="K559">
        <v>194.94</v>
      </c>
      <c r="L559">
        <v>104405</v>
      </c>
      <c r="M559">
        <v>766.5</v>
      </c>
      <c r="N559">
        <v>264880</v>
      </c>
      <c r="O559">
        <v>97475</v>
      </c>
      <c r="P559">
        <v>935.76</v>
      </c>
      <c r="Q559">
        <v>165.21</v>
      </c>
      <c r="R559">
        <v>3221.74</v>
      </c>
      <c r="S559">
        <v>861</v>
      </c>
      <c r="T559">
        <v>1249.68</v>
      </c>
      <c r="U559">
        <v>162.44999999999999</v>
      </c>
      <c r="V559">
        <v>157.21</v>
      </c>
      <c r="W559">
        <v>162.44999999999999</v>
      </c>
      <c r="X559">
        <v>163.82</v>
      </c>
      <c r="Y559">
        <v>158.49</v>
      </c>
      <c r="Z559">
        <v>2288.65</v>
      </c>
      <c r="AA559">
        <v>30695.279999999999</v>
      </c>
      <c r="AB559">
        <v>25343</v>
      </c>
      <c r="AC559">
        <v>4949</v>
      </c>
      <c r="AD559">
        <v>1928500</v>
      </c>
      <c r="AE559">
        <v>158.49</v>
      </c>
      <c r="AF559">
        <v>953.75</v>
      </c>
      <c r="AG559">
        <v>159.79</v>
      </c>
      <c r="AH559">
        <v>16239</v>
      </c>
      <c r="AI559">
        <v>29171.8</v>
      </c>
      <c r="AJ559">
        <v>175891</v>
      </c>
      <c r="AK559">
        <v>161.11000000000001</v>
      </c>
      <c r="AL559">
        <v>205.79</v>
      </c>
      <c r="AM559">
        <v>161.11000000000001</v>
      </c>
      <c r="AN559">
        <v>166.62</v>
      </c>
      <c r="AO559">
        <v>592</v>
      </c>
      <c r="AP559">
        <v>165.21</v>
      </c>
      <c r="AQ559">
        <v>58309.3</v>
      </c>
      <c r="AR559">
        <v>2693.6</v>
      </c>
      <c r="AS559">
        <v>161.11000000000001</v>
      </c>
      <c r="AT559">
        <v>208.92</v>
      </c>
      <c r="AU559">
        <v>947.24</v>
      </c>
      <c r="AV559">
        <v>18449.55</v>
      </c>
      <c r="AW559">
        <v>526.37</v>
      </c>
      <c r="AX559">
        <v>7937.3</v>
      </c>
      <c r="AY559">
        <v>373.9</v>
      </c>
      <c r="AZ559">
        <v>158.49</v>
      </c>
      <c r="BA559">
        <v>703.22</v>
      </c>
      <c r="BB559">
        <v>564.85</v>
      </c>
      <c r="BC559">
        <v>7867.3</v>
      </c>
      <c r="BD559">
        <v>327.25</v>
      </c>
      <c r="BE559">
        <v>188.67</v>
      </c>
      <c r="BF559">
        <v>162.44999999999999</v>
      </c>
      <c r="BG559">
        <v>159.79</v>
      </c>
      <c r="BH559">
        <v>1184.05</v>
      </c>
      <c r="BI559">
        <v>161.11000000000001</v>
      </c>
      <c r="BJ559">
        <v>1615.04</v>
      </c>
      <c r="BK559">
        <v>205.79</v>
      </c>
      <c r="BL559">
        <v>8001</v>
      </c>
      <c r="BM559">
        <v>5917.8</v>
      </c>
      <c r="BN559">
        <v>1247.68</v>
      </c>
      <c r="BO559">
        <v>636.83000000000004</v>
      </c>
      <c r="BP559">
        <v>1639.58</v>
      </c>
      <c r="BQ559">
        <v>194.94</v>
      </c>
      <c r="BR559">
        <v>89.97</v>
      </c>
      <c r="BS559">
        <v>4061413</v>
      </c>
      <c r="BT559">
        <v>41949.74</v>
      </c>
      <c r="BU559" s="115" t="str">
        <f>WSP[[#This Row],[Tier]]&amp;" - "&amp;DOLLAR(WSP[[#This Row],[United States]],2)&amp;" USD"</f>
        <v>557 - $194.94 USD</v>
      </c>
    </row>
    <row r="560" spans="1:73" x14ac:dyDescent="0.25">
      <c r="A560">
        <v>558</v>
      </c>
      <c r="B560">
        <v>195.29</v>
      </c>
      <c r="C560">
        <v>14842.8</v>
      </c>
      <c r="D560">
        <v>1150.8</v>
      </c>
      <c r="E560">
        <v>259.92</v>
      </c>
      <c r="F560">
        <v>162.74</v>
      </c>
      <c r="G560">
        <v>17297</v>
      </c>
      <c r="H560">
        <v>161.4</v>
      </c>
      <c r="I560">
        <v>350.47</v>
      </c>
      <c r="J560">
        <v>244.13</v>
      </c>
      <c r="K560">
        <v>195.29</v>
      </c>
      <c r="L560">
        <v>104580</v>
      </c>
      <c r="M560">
        <v>767.88</v>
      </c>
      <c r="N560">
        <v>265230</v>
      </c>
      <c r="O560">
        <v>97650</v>
      </c>
      <c r="P560">
        <v>937.44</v>
      </c>
      <c r="Q560">
        <v>165.5</v>
      </c>
      <c r="R560">
        <v>3227.52</v>
      </c>
      <c r="S560">
        <v>862.4</v>
      </c>
      <c r="T560">
        <v>1251.95</v>
      </c>
      <c r="U560">
        <v>162.74</v>
      </c>
      <c r="V560">
        <v>157.49</v>
      </c>
      <c r="W560">
        <v>162.74</v>
      </c>
      <c r="X560">
        <v>164.11</v>
      </c>
      <c r="Y560">
        <v>158.77000000000001</v>
      </c>
      <c r="Z560">
        <v>2293.1999999999998</v>
      </c>
      <c r="AA560">
        <v>30750.39</v>
      </c>
      <c r="AB560">
        <v>25388</v>
      </c>
      <c r="AC560">
        <v>4956</v>
      </c>
      <c r="AD560">
        <v>1932000</v>
      </c>
      <c r="AE560">
        <v>158.77000000000001</v>
      </c>
      <c r="AF560">
        <v>955.5</v>
      </c>
      <c r="AG560">
        <v>160.08000000000001</v>
      </c>
      <c r="AH560">
        <v>16253</v>
      </c>
      <c r="AI560">
        <v>29224.3</v>
      </c>
      <c r="AJ560">
        <v>176209</v>
      </c>
      <c r="AK560">
        <v>161.4</v>
      </c>
      <c r="AL560">
        <v>206.11</v>
      </c>
      <c r="AM560">
        <v>161.4</v>
      </c>
      <c r="AN560">
        <v>166.92</v>
      </c>
      <c r="AO560">
        <v>593</v>
      </c>
      <c r="AP560">
        <v>165.5</v>
      </c>
      <c r="AQ560">
        <v>58414.3</v>
      </c>
      <c r="AR560">
        <v>2698.5</v>
      </c>
      <c r="AS560">
        <v>161.4</v>
      </c>
      <c r="AT560">
        <v>209.27</v>
      </c>
      <c r="AU560">
        <v>948.64</v>
      </c>
      <c r="AV560">
        <v>18482.8</v>
      </c>
      <c r="AW560">
        <v>527.30999999999995</v>
      </c>
      <c r="AX560">
        <v>7951.3</v>
      </c>
      <c r="AY560">
        <v>374.47</v>
      </c>
      <c r="AZ560">
        <v>158.77000000000001</v>
      </c>
      <c r="BA560">
        <v>704.48</v>
      </c>
      <c r="BB560">
        <v>565.87</v>
      </c>
      <c r="BC560">
        <v>7881.3</v>
      </c>
      <c r="BD560">
        <v>327.60000000000002</v>
      </c>
      <c r="BE560">
        <v>189</v>
      </c>
      <c r="BF560">
        <v>162.74</v>
      </c>
      <c r="BG560">
        <v>160.08000000000001</v>
      </c>
      <c r="BH560">
        <v>1185.8</v>
      </c>
      <c r="BI560">
        <v>161.4</v>
      </c>
      <c r="BJ560">
        <v>1617.84</v>
      </c>
      <c r="BK560">
        <v>206.11</v>
      </c>
      <c r="BL560">
        <v>8016</v>
      </c>
      <c r="BM560">
        <v>5928.3</v>
      </c>
      <c r="BN560">
        <v>1249.92</v>
      </c>
      <c r="BO560">
        <v>638.04999999999995</v>
      </c>
      <c r="BP560">
        <v>1642.55</v>
      </c>
      <c r="BQ560">
        <v>195.29</v>
      </c>
      <c r="BR560">
        <v>90.12</v>
      </c>
      <c r="BS560">
        <v>4068705</v>
      </c>
      <c r="BT560">
        <v>42025.06</v>
      </c>
      <c r="BU560" s="115" t="str">
        <f>WSP[[#This Row],[Tier]]&amp;" - "&amp;DOLLAR(WSP[[#This Row],[United States]],2)&amp;" USD"</f>
        <v>558 - $195.29 USD</v>
      </c>
    </row>
    <row r="561" spans="1:73" x14ac:dyDescent="0.25">
      <c r="A561">
        <v>559</v>
      </c>
      <c r="B561">
        <v>195.64</v>
      </c>
      <c r="C561">
        <v>14869.4</v>
      </c>
      <c r="D561">
        <v>1152.55</v>
      </c>
      <c r="E561">
        <v>260.39999999999998</v>
      </c>
      <c r="F561">
        <v>163.04</v>
      </c>
      <c r="G561">
        <v>17328.5</v>
      </c>
      <c r="H561">
        <v>161.69</v>
      </c>
      <c r="I561">
        <v>351.1</v>
      </c>
      <c r="J561">
        <v>244.56</v>
      </c>
      <c r="K561">
        <v>195.64</v>
      </c>
      <c r="L561">
        <v>104755</v>
      </c>
      <c r="M561">
        <v>769.25</v>
      </c>
      <c r="N561">
        <v>265580</v>
      </c>
      <c r="O561">
        <v>97825</v>
      </c>
      <c r="P561">
        <v>939.12</v>
      </c>
      <c r="Q561">
        <v>165.8</v>
      </c>
      <c r="R561">
        <v>3233.31</v>
      </c>
      <c r="S561">
        <v>863.8</v>
      </c>
      <c r="T561">
        <v>1254.23</v>
      </c>
      <c r="U561">
        <v>163.04</v>
      </c>
      <c r="V561">
        <v>157.78</v>
      </c>
      <c r="W561">
        <v>163.04</v>
      </c>
      <c r="X561">
        <v>164.41</v>
      </c>
      <c r="Y561">
        <v>159.06</v>
      </c>
      <c r="Z561">
        <v>2297.75</v>
      </c>
      <c r="AA561">
        <v>30805.51</v>
      </c>
      <c r="AB561">
        <v>25434</v>
      </c>
      <c r="AC561">
        <v>4963</v>
      </c>
      <c r="AD561">
        <v>1935500</v>
      </c>
      <c r="AE561">
        <v>159.06</v>
      </c>
      <c r="AF561">
        <v>957.25</v>
      </c>
      <c r="AG561">
        <v>160.36000000000001</v>
      </c>
      <c r="AH561">
        <v>16267</v>
      </c>
      <c r="AI561">
        <v>29276.799999999999</v>
      </c>
      <c r="AJ561">
        <v>176527</v>
      </c>
      <c r="AK561">
        <v>161.69</v>
      </c>
      <c r="AL561">
        <v>206.44</v>
      </c>
      <c r="AM561">
        <v>161.69</v>
      </c>
      <c r="AN561">
        <v>167.22</v>
      </c>
      <c r="AO561">
        <v>594</v>
      </c>
      <c r="AP561">
        <v>165.8</v>
      </c>
      <c r="AQ561">
        <v>58519.3</v>
      </c>
      <c r="AR561">
        <v>2703.4</v>
      </c>
      <c r="AS561">
        <v>161.69</v>
      </c>
      <c r="AT561">
        <v>209.62</v>
      </c>
      <c r="AU561">
        <v>950.04</v>
      </c>
      <c r="AV561">
        <v>18516.05</v>
      </c>
      <c r="AW561">
        <v>528.26</v>
      </c>
      <c r="AX561">
        <v>7965.3</v>
      </c>
      <c r="AY561">
        <v>375.03</v>
      </c>
      <c r="AZ561">
        <v>159.06</v>
      </c>
      <c r="BA561">
        <v>705.74</v>
      </c>
      <c r="BB561">
        <v>566.89</v>
      </c>
      <c r="BC561">
        <v>7895.3</v>
      </c>
      <c r="BD561">
        <v>327.95</v>
      </c>
      <c r="BE561">
        <v>189.33</v>
      </c>
      <c r="BF561">
        <v>163.04</v>
      </c>
      <c r="BG561">
        <v>160.36000000000001</v>
      </c>
      <c r="BH561">
        <v>1187.55</v>
      </c>
      <c r="BI561">
        <v>161.69</v>
      </c>
      <c r="BJ561">
        <v>1620.64</v>
      </c>
      <c r="BK561">
        <v>206.44</v>
      </c>
      <c r="BL561">
        <v>8031</v>
      </c>
      <c r="BM561">
        <v>5938.8</v>
      </c>
      <c r="BN561">
        <v>1252.1600000000001</v>
      </c>
      <c r="BO561">
        <v>639.28</v>
      </c>
      <c r="BP561">
        <v>1645.53</v>
      </c>
      <c r="BQ561">
        <v>195.64</v>
      </c>
      <c r="BR561">
        <v>90.27</v>
      </c>
      <c r="BS561">
        <v>4075997</v>
      </c>
      <c r="BT561">
        <v>42100.38</v>
      </c>
      <c r="BU561" s="115" t="str">
        <f>WSP[[#This Row],[Tier]]&amp;" - "&amp;DOLLAR(WSP[[#This Row],[United States]],2)&amp;" USD"</f>
        <v>559 - $195.64 USD</v>
      </c>
    </row>
    <row r="562" spans="1:73" x14ac:dyDescent="0.25">
      <c r="A562">
        <v>560</v>
      </c>
      <c r="B562">
        <v>195.99</v>
      </c>
      <c r="C562">
        <v>14896</v>
      </c>
      <c r="D562">
        <v>1154.3</v>
      </c>
      <c r="E562">
        <v>260.88</v>
      </c>
      <c r="F562">
        <v>163.33000000000001</v>
      </c>
      <c r="G562">
        <v>17360</v>
      </c>
      <c r="H562">
        <v>161.97999999999999</v>
      </c>
      <c r="I562">
        <v>351.73</v>
      </c>
      <c r="J562">
        <v>245</v>
      </c>
      <c r="K562">
        <v>195.99</v>
      </c>
      <c r="L562">
        <v>104930</v>
      </c>
      <c r="M562">
        <v>770.63</v>
      </c>
      <c r="N562">
        <v>265930</v>
      </c>
      <c r="O562">
        <v>98000</v>
      </c>
      <c r="P562">
        <v>940.8</v>
      </c>
      <c r="Q562">
        <v>166.1</v>
      </c>
      <c r="R562">
        <v>3239.09</v>
      </c>
      <c r="S562">
        <v>865.2</v>
      </c>
      <c r="T562">
        <v>1256.5</v>
      </c>
      <c r="U562">
        <v>163.33000000000001</v>
      </c>
      <c r="V562">
        <v>158.06</v>
      </c>
      <c r="W562">
        <v>163.33000000000001</v>
      </c>
      <c r="X562">
        <v>164.7</v>
      </c>
      <c r="Y562">
        <v>159.34</v>
      </c>
      <c r="Z562">
        <v>2302.3000000000002</v>
      </c>
      <c r="AA562">
        <v>30860.63</v>
      </c>
      <c r="AB562">
        <v>25479</v>
      </c>
      <c r="AC562">
        <v>4970</v>
      </c>
      <c r="AD562">
        <v>1939000</v>
      </c>
      <c r="AE562">
        <v>159.34</v>
      </c>
      <c r="AF562">
        <v>959</v>
      </c>
      <c r="AG562">
        <v>160.65</v>
      </c>
      <c r="AH562">
        <v>16281</v>
      </c>
      <c r="AI562">
        <v>29329.3</v>
      </c>
      <c r="AJ562">
        <v>176845</v>
      </c>
      <c r="AK562">
        <v>161.97999999999999</v>
      </c>
      <c r="AL562">
        <v>206.76</v>
      </c>
      <c r="AM562">
        <v>161.97999999999999</v>
      </c>
      <c r="AN562">
        <v>167.52</v>
      </c>
      <c r="AO562">
        <v>595</v>
      </c>
      <c r="AP562">
        <v>166.1</v>
      </c>
      <c r="AQ562">
        <v>58624.3</v>
      </c>
      <c r="AR562">
        <v>2708.3</v>
      </c>
      <c r="AS562">
        <v>161.97999999999999</v>
      </c>
      <c r="AT562">
        <v>209.97</v>
      </c>
      <c r="AU562">
        <v>951.44</v>
      </c>
      <c r="AV562">
        <v>18549.3</v>
      </c>
      <c r="AW562">
        <v>529.20000000000005</v>
      </c>
      <c r="AX562">
        <v>7979.3</v>
      </c>
      <c r="AY562">
        <v>375.6</v>
      </c>
      <c r="AZ562">
        <v>159.34</v>
      </c>
      <c r="BA562">
        <v>707</v>
      </c>
      <c r="BB562">
        <v>567.9</v>
      </c>
      <c r="BC562">
        <v>7909.3</v>
      </c>
      <c r="BD562">
        <v>328.3</v>
      </c>
      <c r="BE562">
        <v>189.65</v>
      </c>
      <c r="BF562">
        <v>163.33000000000001</v>
      </c>
      <c r="BG562">
        <v>160.65</v>
      </c>
      <c r="BH562">
        <v>1189.3</v>
      </c>
      <c r="BI562">
        <v>161.97999999999999</v>
      </c>
      <c r="BJ562">
        <v>1623.44</v>
      </c>
      <c r="BK562">
        <v>206.76</v>
      </c>
      <c r="BL562">
        <v>8047</v>
      </c>
      <c r="BM562">
        <v>5949.3</v>
      </c>
      <c r="BN562">
        <v>1254.4000000000001</v>
      </c>
      <c r="BO562">
        <v>640.5</v>
      </c>
      <c r="BP562">
        <v>1648.5</v>
      </c>
      <c r="BQ562">
        <v>195.99</v>
      </c>
      <c r="BR562">
        <v>90.41</v>
      </c>
      <c r="BS562">
        <v>4083289</v>
      </c>
      <c r="BT562">
        <v>42175.7</v>
      </c>
      <c r="BU562" s="115" t="str">
        <f>WSP[[#This Row],[Tier]]&amp;" - "&amp;DOLLAR(WSP[[#This Row],[United States]],2)&amp;" USD"</f>
        <v>560 - $195.99 USD</v>
      </c>
    </row>
    <row r="563" spans="1:73" x14ac:dyDescent="0.25">
      <c r="A563">
        <v>561</v>
      </c>
      <c r="B563">
        <v>196.34</v>
      </c>
      <c r="C563">
        <v>14922.6</v>
      </c>
      <c r="D563">
        <v>1156.05</v>
      </c>
      <c r="E563">
        <v>261.35000000000002</v>
      </c>
      <c r="F563">
        <v>163.62</v>
      </c>
      <c r="G563">
        <v>17391.5</v>
      </c>
      <c r="H563">
        <v>162.27000000000001</v>
      </c>
      <c r="I563">
        <v>352.36</v>
      </c>
      <c r="J563">
        <v>245.44</v>
      </c>
      <c r="K563">
        <v>196.34</v>
      </c>
      <c r="L563">
        <v>105105</v>
      </c>
      <c r="M563">
        <v>772.01</v>
      </c>
      <c r="N563">
        <v>266280</v>
      </c>
      <c r="O563">
        <v>98175</v>
      </c>
      <c r="P563">
        <v>942.48</v>
      </c>
      <c r="Q563">
        <v>166.39</v>
      </c>
      <c r="R563">
        <v>3244.88</v>
      </c>
      <c r="S563">
        <v>866.6</v>
      </c>
      <c r="T563">
        <v>1258.78</v>
      </c>
      <c r="U563">
        <v>163.62</v>
      </c>
      <c r="V563">
        <v>158.34</v>
      </c>
      <c r="W563">
        <v>163.62</v>
      </c>
      <c r="X563">
        <v>164.99</v>
      </c>
      <c r="Y563">
        <v>159.63</v>
      </c>
      <c r="Z563">
        <v>2306.85</v>
      </c>
      <c r="AA563">
        <v>30915.75</v>
      </c>
      <c r="AB563">
        <v>25525</v>
      </c>
      <c r="AC563">
        <v>4977</v>
      </c>
      <c r="AD563">
        <v>1942500</v>
      </c>
      <c r="AE563">
        <v>159.63</v>
      </c>
      <c r="AF563">
        <v>960.75</v>
      </c>
      <c r="AG563">
        <v>160.94</v>
      </c>
      <c r="AH563">
        <v>16296</v>
      </c>
      <c r="AI563">
        <v>29381.8</v>
      </c>
      <c r="AJ563">
        <v>177164</v>
      </c>
      <c r="AK563">
        <v>162.27000000000001</v>
      </c>
      <c r="AL563">
        <v>207.08</v>
      </c>
      <c r="AM563">
        <v>162.27000000000001</v>
      </c>
      <c r="AN563">
        <v>167.81</v>
      </c>
      <c r="AO563">
        <v>596</v>
      </c>
      <c r="AP563">
        <v>166.39</v>
      </c>
      <c r="AQ563">
        <v>58729.3</v>
      </c>
      <c r="AR563">
        <v>2713.2</v>
      </c>
      <c r="AS563">
        <v>162.27000000000001</v>
      </c>
      <c r="AT563">
        <v>210.32</v>
      </c>
      <c r="AU563">
        <v>952.84</v>
      </c>
      <c r="AV563">
        <v>18582.55</v>
      </c>
      <c r="AW563">
        <v>530.15</v>
      </c>
      <c r="AX563">
        <v>7993.3</v>
      </c>
      <c r="AY563">
        <v>376.17</v>
      </c>
      <c r="AZ563">
        <v>159.63</v>
      </c>
      <c r="BA563">
        <v>708.26</v>
      </c>
      <c r="BB563">
        <v>568.91999999999996</v>
      </c>
      <c r="BC563">
        <v>7923.3</v>
      </c>
      <c r="BD563">
        <v>328.65</v>
      </c>
      <c r="BE563">
        <v>189.98</v>
      </c>
      <c r="BF563">
        <v>163.62</v>
      </c>
      <c r="BG563">
        <v>160.94</v>
      </c>
      <c r="BH563">
        <v>1191.05</v>
      </c>
      <c r="BI563">
        <v>162.27000000000001</v>
      </c>
      <c r="BJ563">
        <v>1626.24</v>
      </c>
      <c r="BK563">
        <v>207.08</v>
      </c>
      <c r="BL563">
        <v>8062</v>
      </c>
      <c r="BM563">
        <v>5959.8</v>
      </c>
      <c r="BN563">
        <v>1256.6400000000001</v>
      </c>
      <c r="BO563">
        <v>641.73</v>
      </c>
      <c r="BP563">
        <v>1651.48</v>
      </c>
      <c r="BQ563">
        <v>196.34</v>
      </c>
      <c r="BR563">
        <v>90.56</v>
      </c>
      <c r="BS563">
        <v>4090581</v>
      </c>
      <c r="BT563">
        <v>42251.02</v>
      </c>
      <c r="BU563" s="115" t="str">
        <f>WSP[[#This Row],[Tier]]&amp;" - "&amp;DOLLAR(WSP[[#This Row],[United States]],2)&amp;" USD"</f>
        <v>561 - $196.34 USD</v>
      </c>
    </row>
    <row r="564" spans="1:73" x14ac:dyDescent="0.25">
      <c r="A564">
        <v>562</v>
      </c>
      <c r="B564">
        <v>196.69</v>
      </c>
      <c r="C564">
        <v>14949.2</v>
      </c>
      <c r="D564">
        <v>1157.8</v>
      </c>
      <c r="E564">
        <v>261.83</v>
      </c>
      <c r="F564">
        <v>163.91</v>
      </c>
      <c r="G564">
        <v>17423</v>
      </c>
      <c r="H564">
        <v>162.56</v>
      </c>
      <c r="I564">
        <v>352.99</v>
      </c>
      <c r="J564">
        <v>245.88</v>
      </c>
      <c r="K564">
        <v>196.69</v>
      </c>
      <c r="L564">
        <v>105280</v>
      </c>
      <c r="M564">
        <v>773.39</v>
      </c>
      <c r="N564">
        <v>266630</v>
      </c>
      <c r="O564">
        <v>98350</v>
      </c>
      <c r="P564">
        <v>944.16</v>
      </c>
      <c r="Q564">
        <v>166.69</v>
      </c>
      <c r="R564">
        <v>3250.66</v>
      </c>
      <c r="S564">
        <v>868</v>
      </c>
      <c r="T564">
        <v>1261.05</v>
      </c>
      <c r="U564">
        <v>163.91</v>
      </c>
      <c r="V564">
        <v>158.62</v>
      </c>
      <c r="W564">
        <v>163.91</v>
      </c>
      <c r="X564">
        <v>165.29</v>
      </c>
      <c r="Y564">
        <v>159.91</v>
      </c>
      <c r="Z564">
        <v>2311.4</v>
      </c>
      <c r="AA564">
        <v>30970.87</v>
      </c>
      <c r="AB564">
        <v>25570</v>
      </c>
      <c r="AC564">
        <v>4984</v>
      </c>
      <c r="AD564">
        <v>1946000</v>
      </c>
      <c r="AE564">
        <v>159.91</v>
      </c>
      <c r="AF564">
        <v>962.5</v>
      </c>
      <c r="AG564">
        <v>161.22</v>
      </c>
      <c r="AH564">
        <v>16310</v>
      </c>
      <c r="AI564">
        <v>29434.3</v>
      </c>
      <c r="AJ564">
        <v>177482</v>
      </c>
      <c r="AK564">
        <v>162.56</v>
      </c>
      <c r="AL564">
        <v>207.41</v>
      </c>
      <c r="AM564">
        <v>162.56</v>
      </c>
      <c r="AN564">
        <v>168.11</v>
      </c>
      <c r="AO564">
        <v>597</v>
      </c>
      <c r="AP564">
        <v>166.69</v>
      </c>
      <c r="AQ564">
        <v>58834.3</v>
      </c>
      <c r="AR564">
        <v>2718.1</v>
      </c>
      <c r="AS564">
        <v>162.56</v>
      </c>
      <c r="AT564">
        <v>210.67</v>
      </c>
      <c r="AU564">
        <v>954.24</v>
      </c>
      <c r="AV564">
        <v>18615.8</v>
      </c>
      <c r="AW564">
        <v>531.09</v>
      </c>
      <c r="AX564">
        <v>8007.3</v>
      </c>
      <c r="AY564">
        <v>376.74</v>
      </c>
      <c r="AZ564">
        <v>159.91</v>
      </c>
      <c r="BA564">
        <v>709.52</v>
      </c>
      <c r="BB564">
        <v>569.94000000000005</v>
      </c>
      <c r="BC564">
        <v>7937.3</v>
      </c>
      <c r="BD564">
        <v>329</v>
      </c>
      <c r="BE564">
        <v>190.31</v>
      </c>
      <c r="BF564">
        <v>163.91</v>
      </c>
      <c r="BG564">
        <v>161.22</v>
      </c>
      <c r="BH564">
        <v>1192.8</v>
      </c>
      <c r="BI564">
        <v>162.56</v>
      </c>
      <c r="BJ564">
        <v>1629.04</v>
      </c>
      <c r="BK564">
        <v>207.41</v>
      </c>
      <c r="BL564">
        <v>8077</v>
      </c>
      <c r="BM564">
        <v>5970.3</v>
      </c>
      <c r="BN564">
        <v>1258.8800000000001</v>
      </c>
      <c r="BO564">
        <v>642.95000000000005</v>
      </c>
      <c r="BP564">
        <v>1654.45</v>
      </c>
      <c r="BQ564">
        <v>196.69</v>
      </c>
      <c r="BR564">
        <v>90.7</v>
      </c>
      <c r="BS564">
        <v>4097873</v>
      </c>
      <c r="BT564">
        <v>42326.34</v>
      </c>
      <c r="BU564" s="115" t="str">
        <f>WSP[[#This Row],[Tier]]&amp;" - "&amp;DOLLAR(WSP[[#This Row],[United States]],2)&amp;" USD"</f>
        <v>562 - $196.69 USD</v>
      </c>
    </row>
    <row r="565" spans="1:73" x14ac:dyDescent="0.25">
      <c r="A565">
        <v>563</v>
      </c>
      <c r="B565">
        <v>197.04</v>
      </c>
      <c r="C565">
        <v>14975.8</v>
      </c>
      <c r="D565">
        <v>1159.55</v>
      </c>
      <c r="E565">
        <v>262.31</v>
      </c>
      <c r="F565">
        <v>164.2</v>
      </c>
      <c r="G565">
        <v>17454.5</v>
      </c>
      <c r="H565">
        <v>162.85</v>
      </c>
      <c r="I565">
        <v>353.62</v>
      </c>
      <c r="J565">
        <v>246.31</v>
      </c>
      <c r="K565">
        <v>197.04</v>
      </c>
      <c r="L565">
        <v>105455</v>
      </c>
      <c r="M565">
        <v>774.76</v>
      </c>
      <c r="N565">
        <v>266980</v>
      </c>
      <c r="O565">
        <v>98525</v>
      </c>
      <c r="P565">
        <v>945.84</v>
      </c>
      <c r="Q565">
        <v>166.99</v>
      </c>
      <c r="R565">
        <v>3256.45</v>
      </c>
      <c r="S565">
        <v>869.4</v>
      </c>
      <c r="T565">
        <v>1263.33</v>
      </c>
      <c r="U565">
        <v>164.2</v>
      </c>
      <c r="V565">
        <v>158.91</v>
      </c>
      <c r="W565">
        <v>164.2</v>
      </c>
      <c r="X565">
        <v>165.58</v>
      </c>
      <c r="Y565">
        <v>160.19999999999999</v>
      </c>
      <c r="Z565">
        <v>2315.9499999999998</v>
      </c>
      <c r="AA565">
        <v>31025.98</v>
      </c>
      <c r="AB565">
        <v>25616</v>
      </c>
      <c r="AC565">
        <v>4991</v>
      </c>
      <c r="AD565">
        <v>1949500</v>
      </c>
      <c r="AE565">
        <v>160.19999999999999</v>
      </c>
      <c r="AF565">
        <v>964.25</v>
      </c>
      <c r="AG565">
        <v>161.51</v>
      </c>
      <c r="AH565">
        <v>16324</v>
      </c>
      <c r="AI565">
        <v>29486.799999999999</v>
      </c>
      <c r="AJ565">
        <v>177800</v>
      </c>
      <c r="AK565">
        <v>162.85</v>
      </c>
      <c r="AL565">
        <v>207.73</v>
      </c>
      <c r="AM565">
        <v>162.85</v>
      </c>
      <c r="AN565">
        <v>168.41</v>
      </c>
      <c r="AO565">
        <v>598</v>
      </c>
      <c r="AP565">
        <v>166.99</v>
      </c>
      <c r="AQ565">
        <v>58939.3</v>
      </c>
      <c r="AR565">
        <v>2723</v>
      </c>
      <c r="AS565">
        <v>162.85</v>
      </c>
      <c r="AT565">
        <v>211.02</v>
      </c>
      <c r="AU565">
        <v>955.64</v>
      </c>
      <c r="AV565">
        <v>18649.05</v>
      </c>
      <c r="AW565">
        <v>532.04</v>
      </c>
      <c r="AX565">
        <v>8021.3</v>
      </c>
      <c r="AY565">
        <v>377.31</v>
      </c>
      <c r="AZ565">
        <v>160.19999999999999</v>
      </c>
      <c r="BA565">
        <v>710.78</v>
      </c>
      <c r="BB565">
        <v>570.95000000000005</v>
      </c>
      <c r="BC565">
        <v>7951.3</v>
      </c>
      <c r="BD565">
        <v>329.35</v>
      </c>
      <c r="BE565">
        <v>190.64</v>
      </c>
      <c r="BF565">
        <v>164.2</v>
      </c>
      <c r="BG565">
        <v>161.51</v>
      </c>
      <c r="BH565">
        <v>1194.55</v>
      </c>
      <c r="BI565">
        <v>162.85</v>
      </c>
      <c r="BJ565">
        <v>1631.84</v>
      </c>
      <c r="BK565">
        <v>207.73</v>
      </c>
      <c r="BL565">
        <v>8093</v>
      </c>
      <c r="BM565">
        <v>5980.8</v>
      </c>
      <c r="BN565">
        <v>1261.1199999999999</v>
      </c>
      <c r="BO565">
        <v>644.17999999999995</v>
      </c>
      <c r="BP565">
        <v>1657.43</v>
      </c>
      <c r="BQ565">
        <v>197.04</v>
      </c>
      <c r="BR565">
        <v>90.85</v>
      </c>
      <c r="BS565">
        <v>4105165</v>
      </c>
      <c r="BT565">
        <v>42401.66</v>
      </c>
      <c r="BU565" s="115" t="str">
        <f>WSP[[#This Row],[Tier]]&amp;" - "&amp;DOLLAR(WSP[[#This Row],[United States]],2)&amp;" USD"</f>
        <v>563 - $197.04 USD</v>
      </c>
    </row>
    <row r="566" spans="1:73" x14ac:dyDescent="0.25">
      <c r="A566">
        <v>564</v>
      </c>
      <c r="B566">
        <v>197.39</v>
      </c>
      <c r="C566">
        <v>15002.4</v>
      </c>
      <c r="D566">
        <v>1161.3</v>
      </c>
      <c r="E566">
        <v>262.79000000000002</v>
      </c>
      <c r="F566">
        <v>164.49</v>
      </c>
      <c r="G566">
        <v>17486</v>
      </c>
      <c r="H566">
        <v>163.13</v>
      </c>
      <c r="I566">
        <v>354.25</v>
      </c>
      <c r="J566">
        <v>246.75</v>
      </c>
      <c r="K566">
        <v>197.39</v>
      </c>
      <c r="L566">
        <v>105630</v>
      </c>
      <c r="M566">
        <v>776.14</v>
      </c>
      <c r="N566">
        <v>267330</v>
      </c>
      <c r="O566">
        <v>98700</v>
      </c>
      <c r="P566">
        <v>947.52</v>
      </c>
      <c r="Q566">
        <v>167.28</v>
      </c>
      <c r="R566">
        <v>3262.23</v>
      </c>
      <c r="S566">
        <v>870.8</v>
      </c>
      <c r="T566">
        <v>1265.5999999999999</v>
      </c>
      <c r="U566">
        <v>164.49</v>
      </c>
      <c r="V566">
        <v>159.19</v>
      </c>
      <c r="W566">
        <v>164.49</v>
      </c>
      <c r="X566">
        <v>165.88</v>
      </c>
      <c r="Y566">
        <v>160.47999999999999</v>
      </c>
      <c r="Z566">
        <v>2320.5</v>
      </c>
      <c r="AA566">
        <v>31081.1</v>
      </c>
      <c r="AB566">
        <v>25661</v>
      </c>
      <c r="AC566">
        <v>4998</v>
      </c>
      <c r="AD566">
        <v>1953000</v>
      </c>
      <c r="AE566">
        <v>160.47999999999999</v>
      </c>
      <c r="AF566">
        <v>966</v>
      </c>
      <c r="AG566">
        <v>161.80000000000001</v>
      </c>
      <c r="AH566">
        <v>16339</v>
      </c>
      <c r="AI566">
        <v>29539.3</v>
      </c>
      <c r="AJ566">
        <v>178118</v>
      </c>
      <c r="AK566">
        <v>163.13</v>
      </c>
      <c r="AL566">
        <v>208.06</v>
      </c>
      <c r="AM566">
        <v>163.13</v>
      </c>
      <c r="AN566">
        <v>168.71</v>
      </c>
      <c r="AO566">
        <v>599</v>
      </c>
      <c r="AP566">
        <v>167.28</v>
      </c>
      <c r="AQ566">
        <v>59044.3</v>
      </c>
      <c r="AR566">
        <v>2727.9</v>
      </c>
      <c r="AS566">
        <v>163.13</v>
      </c>
      <c r="AT566">
        <v>211.37</v>
      </c>
      <c r="AU566">
        <v>957.04</v>
      </c>
      <c r="AV566">
        <v>18682.3</v>
      </c>
      <c r="AW566">
        <v>532.98</v>
      </c>
      <c r="AX566">
        <v>8035.3</v>
      </c>
      <c r="AY566">
        <v>377.88</v>
      </c>
      <c r="AZ566">
        <v>160.47999999999999</v>
      </c>
      <c r="BA566">
        <v>712.04</v>
      </c>
      <c r="BB566">
        <v>571.97</v>
      </c>
      <c r="BC566">
        <v>7965.3</v>
      </c>
      <c r="BD566">
        <v>329.7</v>
      </c>
      <c r="BE566">
        <v>190.96</v>
      </c>
      <c r="BF566">
        <v>164.49</v>
      </c>
      <c r="BG566">
        <v>161.80000000000001</v>
      </c>
      <c r="BH566">
        <v>1196.3</v>
      </c>
      <c r="BI566">
        <v>163.13</v>
      </c>
      <c r="BJ566">
        <v>1634.64</v>
      </c>
      <c r="BK566">
        <v>208.06</v>
      </c>
      <c r="BL566">
        <v>8108</v>
      </c>
      <c r="BM566">
        <v>5991.3</v>
      </c>
      <c r="BN566">
        <v>1263.3599999999999</v>
      </c>
      <c r="BO566">
        <v>645.4</v>
      </c>
      <c r="BP566">
        <v>1660.4</v>
      </c>
      <c r="BQ566">
        <v>197.39</v>
      </c>
      <c r="BR566">
        <v>90.99</v>
      </c>
      <c r="BS566">
        <v>4112457</v>
      </c>
      <c r="BT566">
        <v>42476.98</v>
      </c>
      <c r="BU566" s="115" t="str">
        <f>WSP[[#This Row],[Tier]]&amp;" - "&amp;DOLLAR(WSP[[#This Row],[United States]],2)&amp;" USD"</f>
        <v>564 - $197.39 USD</v>
      </c>
    </row>
    <row r="567" spans="1:73" x14ac:dyDescent="0.25">
      <c r="A567">
        <v>565</v>
      </c>
      <c r="B567">
        <v>197.74</v>
      </c>
      <c r="C567">
        <v>15029</v>
      </c>
      <c r="D567">
        <v>1163.05</v>
      </c>
      <c r="E567">
        <v>263.26</v>
      </c>
      <c r="F567">
        <v>164.79</v>
      </c>
      <c r="G567">
        <v>17517.5</v>
      </c>
      <c r="H567">
        <v>163.41999999999999</v>
      </c>
      <c r="I567">
        <v>354.88</v>
      </c>
      <c r="J567">
        <v>247.19</v>
      </c>
      <c r="K567">
        <v>197.74</v>
      </c>
      <c r="L567">
        <v>105805</v>
      </c>
      <c r="M567">
        <v>777.52</v>
      </c>
      <c r="N567">
        <v>267680</v>
      </c>
      <c r="O567">
        <v>98875</v>
      </c>
      <c r="P567">
        <v>949.2</v>
      </c>
      <c r="Q567">
        <v>167.58</v>
      </c>
      <c r="R567">
        <v>3268.02</v>
      </c>
      <c r="S567">
        <v>872.2</v>
      </c>
      <c r="T567">
        <v>1267.8800000000001</v>
      </c>
      <c r="U567">
        <v>164.79</v>
      </c>
      <c r="V567">
        <v>159.47</v>
      </c>
      <c r="W567">
        <v>164.79</v>
      </c>
      <c r="X567">
        <v>166.17</v>
      </c>
      <c r="Y567">
        <v>160.77000000000001</v>
      </c>
      <c r="Z567">
        <v>2325.0500000000002</v>
      </c>
      <c r="AA567">
        <v>31136.22</v>
      </c>
      <c r="AB567">
        <v>25707</v>
      </c>
      <c r="AC567">
        <v>5005</v>
      </c>
      <c r="AD567">
        <v>1956500</v>
      </c>
      <c r="AE567">
        <v>160.77000000000001</v>
      </c>
      <c r="AF567">
        <v>967.75</v>
      </c>
      <c r="AG567">
        <v>162.08000000000001</v>
      </c>
      <c r="AH567">
        <v>16353</v>
      </c>
      <c r="AI567">
        <v>29591.8</v>
      </c>
      <c r="AJ567">
        <v>178436</v>
      </c>
      <c r="AK567">
        <v>163.41999999999999</v>
      </c>
      <c r="AL567">
        <v>208.38</v>
      </c>
      <c r="AM567">
        <v>163.41999999999999</v>
      </c>
      <c r="AN567">
        <v>169.01</v>
      </c>
      <c r="AO567">
        <v>600</v>
      </c>
      <c r="AP567">
        <v>167.58</v>
      </c>
      <c r="AQ567">
        <v>59149.3</v>
      </c>
      <c r="AR567">
        <v>2732.8</v>
      </c>
      <c r="AS567">
        <v>163.41999999999999</v>
      </c>
      <c r="AT567">
        <v>211.72</v>
      </c>
      <c r="AU567">
        <v>958.44</v>
      </c>
      <c r="AV567">
        <v>18715.55</v>
      </c>
      <c r="AW567">
        <v>533.92999999999995</v>
      </c>
      <c r="AX567">
        <v>8049.3</v>
      </c>
      <c r="AY567">
        <v>378.45</v>
      </c>
      <c r="AZ567">
        <v>160.77000000000001</v>
      </c>
      <c r="BA567">
        <v>713.3</v>
      </c>
      <c r="BB567">
        <v>572.98</v>
      </c>
      <c r="BC567">
        <v>7979.3</v>
      </c>
      <c r="BD567">
        <v>330.05</v>
      </c>
      <c r="BE567">
        <v>191.29</v>
      </c>
      <c r="BF567">
        <v>164.79</v>
      </c>
      <c r="BG567">
        <v>162.08000000000001</v>
      </c>
      <c r="BH567">
        <v>1198.05</v>
      </c>
      <c r="BI567">
        <v>163.41999999999999</v>
      </c>
      <c r="BJ567">
        <v>1637.44</v>
      </c>
      <c r="BK567">
        <v>208.38</v>
      </c>
      <c r="BL567">
        <v>8123</v>
      </c>
      <c r="BM567">
        <v>6001.8</v>
      </c>
      <c r="BN567">
        <v>1265.5999999999999</v>
      </c>
      <c r="BO567">
        <v>646.63</v>
      </c>
      <c r="BP567">
        <v>1663.38</v>
      </c>
      <c r="BQ567">
        <v>197.74</v>
      </c>
      <c r="BR567">
        <v>91.14</v>
      </c>
      <c r="BS567">
        <v>4119749</v>
      </c>
      <c r="BT567">
        <v>42552.3</v>
      </c>
      <c r="BU567" s="115" t="str">
        <f>WSP[[#This Row],[Tier]]&amp;" - "&amp;DOLLAR(WSP[[#This Row],[United States]],2)&amp;" USD"</f>
        <v>565 - $197.74 USD</v>
      </c>
    </row>
    <row r="568" spans="1:73" x14ac:dyDescent="0.25">
      <c r="A568">
        <v>566</v>
      </c>
      <c r="B568">
        <v>198.09</v>
      </c>
      <c r="C568">
        <v>15055.6</v>
      </c>
      <c r="D568">
        <v>1164.8</v>
      </c>
      <c r="E568">
        <v>263.74</v>
      </c>
      <c r="F568">
        <v>165.08</v>
      </c>
      <c r="G568">
        <v>17549</v>
      </c>
      <c r="H568">
        <v>163.71</v>
      </c>
      <c r="I568">
        <v>355.51</v>
      </c>
      <c r="J568">
        <v>247.63</v>
      </c>
      <c r="K568">
        <v>198.09</v>
      </c>
      <c r="L568">
        <v>105980</v>
      </c>
      <c r="M568">
        <v>778.9</v>
      </c>
      <c r="N568">
        <v>268030</v>
      </c>
      <c r="O568">
        <v>99050</v>
      </c>
      <c r="P568">
        <v>950.88</v>
      </c>
      <c r="Q568">
        <v>167.88</v>
      </c>
      <c r="R568">
        <v>3273.8</v>
      </c>
      <c r="S568">
        <v>873.6</v>
      </c>
      <c r="T568">
        <v>1270.1500000000001</v>
      </c>
      <c r="U568">
        <v>165.08</v>
      </c>
      <c r="V568">
        <v>159.75</v>
      </c>
      <c r="W568">
        <v>165.08</v>
      </c>
      <c r="X568">
        <v>166.46</v>
      </c>
      <c r="Y568">
        <v>161.05000000000001</v>
      </c>
      <c r="Z568">
        <v>2329.6</v>
      </c>
      <c r="AA568">
        <v>31191.34</v>
      </c>
      <c r="AB568">
        <v>25752</v>
      </c>
      <c r="AC568">
        <v>5012</v>
      </c>
      <c r="AD568">
        <v>1960000</v>
      </c>
      <c r="AE568">
        <v>161.05000000000001</v>
      </c>
      <c r="AF568">
        <v>969.5</v>
      </c>
      <c r="AG568">
        <v>162.37</v>
      </c>
      <c r="AH568">
        <v>16367</v>
      </c>
      <c r="AI568">
        <v>29644.3</v>
      </c>
      <c r="AJ568">
        <v>178755</v>
      </c>
      <c r="AK568">
        <v>163.71</v>
      </c>
      <c r="AL568">
        <v>208.7</v>
      </c>
      <c r="AM568">
        <v>163.71</v>
      </c>
      <c r="AN568">
        <v>169.31</v>
      </c>
      <c r="AO568">
        <v>601</v>
      </c>
      <c r="AP568">
        <v>167.88</v>
      </c>
      <c r="AQ568">
        <v>59254.3</v>
      </c>
      <c r="AR568">
        <v>2737.7</v>
      </c>
      <c r="AS568">
        <v>163.71</v>
      </c>
      <c r="AT568">
        <v>212.07</v>
      </c>
      <c r="AU568">
        <v>959.84</v>
      </c>
      <c r="AV568">
        <v>18748.8</v>
      </c>
      <c r="AW568">
        <v>534.87</v>
      </c>
      <c r="AX568">
        <v>8063.3</v>
      </c>
      <c r="AY568">
        <v>379.02</v>
      </c>
      <c r="AZ568">
        <v>161.05000000000001</v>
      </c>
      <c r="BA568">
        <v>714.56</v>
      </c>
      <c r="BB568">
        <v>574</v>
      </c>
      <c r="BC568">
        <v>7993.3</v>
      </c>
      <c r="BD568">
        <v>330.4</v>
      </c>
      <c r="BE568">
        <v>191.62</v>
      </c>
      <c r="BF568">
        <v>165.08</v>
      </c>
      <c r="BG568">
        <v>162.37</v>
      </c>
      <c r="BH568">
        <v>1199.8</v>
      </c>
      <c r="BI568">
        <v>163.71</v>
      </c>
      <c r="BJ568">
        <v>1640.24</v>
      </c>
      <c r="BK568">
        <v>208.7</v>
      </c>
      <c r="BL568">
        <v>8139</v>
      </c>
      <c r="BM568">
        <v>6012.3</v>
      </c>
      <c r="BN568">
        <v>1267.8399999999999</v>
      </c>
      <c r="BO568">
        <v>647.85</v>
      </c>
      <c r="BP568">
        <v>1666.35</v>
      </c>
      <c r="BQ568">
        <v>198.09</v>
      </c>
      <c r="BR568">
        <v>91.29</v>
      </c>
      <c r="BS568">
        <v>4127040</v>
      </c>
      <c r="BT568">
        <v>42627.62</v>
      </c>
      <c r="BU568" s="115" t="str">
        <f>WSP[[#This Row],[Tier]]&amp;" - "&amp;DOLLAR(WSP[[#This Row],[United States]],2)&amp;" USD"</f>
        <v>566 - $198.09 USD</v>
      </c>
    </row>
    <row r="569" spans="1:73" x14ac:dyDescent="0.25">
      <c r="A569">
        <v>567</v>
      </c>
      <c r="B569">
        <v>198.44</v>
      </c>
      <c r="C569">
        <v>15082.2</v>
      </c>
      <c r="D569">
        <v>1166.55</v>
      </c>
      <c r="E569">
        <v>264.22000000000003</v>
      </c>
      <c r="F569">
        <v>165.37</v>
      </c>
      <c r="G569">
        <v>17580.5</v>
      </c>
      <c r="H569">
        <v>164</v>
      </c>
      <c r="I569">
        <v>356.13</v>
      </c>
      <c r="J569">
        <v>248.06</v>
      </c>
      <c r="K569">
        <v>198.44</v>
      </c>
      <c r="L569">
        <v>106155</v>
      </c>
      <c r="M569">
        <v>780.27</v>
      </c>
      <c r="N569">
        <v>268380</v>
      </c>
      <c r="O569">
        <v>99225</v>
      </c>
      <c r="P569">
        <v>952.56</v>
      </c>
      <c r="Q569">
        <v>168.17</v>
      </c>
      <c r="R569">
        <v>3279.59</v>
      </c>
      <c r="S569">
        <v>875</v>
      </c>
      <c r="T569">
        <v>1272.43</v>
      </c>
      <c r="U569">
        <v>165.37</v>
      </c>
      <c r="V569">
        <v>160.03</v>
      </c>
      <c r="W569">
        <v>165.37</v>
      </c>
      <c r="X569">
        <v>166.76</v>
      </c>
      <c r="Y569">
        <v>161.34</v>
      </c>
      <c r="Z569">
        <v>2334.15</v>
      </c>
      <c r="AA569">
        <v>31246.46</v>
      </c>
      <c r="AB569">
        <v>25798</v>
      </c>
      <c r="AC569">
        <v>5019</v>
      </c>
      <c r="AD569">
        <v>1963500</v>
      </c>
      <c r="AE569">
        <v>161.34</v>
      </c>
      <c r="AF569">
        <v>971.25</v>
      </c>
      <c r="AG569">
        <v>162.66</v>
      </c>
      <c r="AH569">
        <v>16381</v>
      </c>
      <c r="AI569">
        <v>29696.799999999999</v>
      </c>
      <c r="AJ569">
        <v>179073</v>
      </c>
      <c r="AK569">
        <v>164</v>
      </c>
      <c r="AL569">
        <v>209.03</v>
      </c>
      <c r="AM569">
        <v>164</v>
      </c>
      <c r="AN569">
        <v>169.61</v>
      </c>
      <c r="AO569">
        <v>602</v>
      </c>
      <c r="AP569">
        <v>168.17</v>
      </c>
      <c r="AQ569">
        <v>59359.3</v>
      </c>
      <c r="AR569">
        <v>2742.6</v>
      </c>
      <c r="AS569">
        <v>164</v>
      </c>
      <c r="AT569">
        <v>212.42</v>
      </c>
      <c r="AU569">
        <v>961.24</v>
      </c>
      <c r="AV569">
        <v>18782.05</v>
      </c>
      <c r="AW569">
        <v>535.82000000000005</v>
      </c>
      <c r="AX569">
        <v>8077.3</v>
      </c>
      <c r="AY569">
        <v>379.59</v>
      </c>
      <c r="AZ569">
        <v>161.34</v>
      </c>
      <c r="BA569">
        <v>715.82</v>
      </c>
      <c r="BB569">
        <v>575.02</v>
      </c>
      <c r="BC569">
        <v>8007.3</v>
      </c>
      <c r="BD569">
        <v>330.75</v>
      </c>
      <c r="BE569">
        <v>191.94</v>
      </c>
      <c r="BF569">
        <v>165.37</v>
      </c>
      <c r="BG569">
        <v>162.66</v>
      </c>
      <c r="BH569">
        <v>1201.55</v>
      </c>
      <c r="BI569">
        <v>164</v>
      </c>
      <c r="BJ569">
        <v>1643.04</v>
      </c>
      <c r="BK569">
        <v>209.03</v>
      </c>
      <c r="BL569">
        <v>8154</v>
      </c>
      <c r="BM569">
        <v>6022.8</v>
      </c>
      <c r="BN569">
        <v>1270.08</v>
      </c>
      <c r="BO569">
        <v>649.08000000000004</v>
      </c>
      <c r="BP569">
        <v>1669.33</v>
      </c>
      <c r="BQ569">
        <v>198.44</v>
      </c>
      <c r="BR569">
        <v>91.43</v>
      </c>
      <c r="BS569">
        <v>4134332</v>
      </c>
      <c r="BT569">
        <v>42702.94</v>
      </c>
      <c r="BU569" s="115" t="str">
        <f>WSP[[#This Row],[Tier]]&amp;" - "&amp;DOLLAR(WSP[[#This Row],[United States]],2)&amp;" USD"</f>
        <v>567 - $198.44 USD</v>
      </c>
    </row>
    <row r="570" spans="1:73" x14ac:dyDescent="0.25">
      <c r="A570">
        <v>568</v>
      </c>
      <c r="B570">
        <v>198.79</v>
      </c>
      <c r="C570">
        <v>15108.8</v>
      </c>
      <c r="D570">
        <v>1168.3</v>
      </c>
      <c r="E570">
        <v>264.7</v>
      </c>
      <c r="F570">
        <v>165.66</v>
      </c>
      <c r="G570">
        <v>17612</v>
      </c>
      <c r="H570">
        <v>164.29</v>
      </c>
      <c r="I570">
        <v>356.76</v>
      </c>
      <c r="J570">
        <v>248.5</v>
      </c>
      <c r="K570">
        <v>198.79</v>
      </c>
      <c r="L570">
        <v>106330</v>
      </c>
      <c r="M570">
        <v>781.65</v>
      </c>
      <c r="N570">
        <v>268730</v>
      </c>
      <c r="O570">
        <v>99400</v>
      </c>
      <c r="P570">
        <v>954.24</v>
      </c>
      <c r="Q570">
        <v>168.47</v>
      </c>
      <c r="R570">
        <v>3285.37</v>
      </c>
      <c r="S570">
        <v>876.4</v>
      </c>
      <c r="T570">
        <v>1274.7</v>
      </c>
      <c r="U570">
        <v>165.66</v>
      </c>
      <c r="V570">
        <v>160.32</v>
      </c>
      <c r="W570">
        <v>165.66</v>
      </c>
      <c r="X570">
        <v>167.05</v>
      </c>
      <c r="Y570">
        <v>161.62</v>
      </c>
      <c r="Z570">
        <v>2338.6999999999998</v>
      </c>
      <c r="AA570">
        <v>31301.57</v>
      </c>
      <c r="AB570">
        <v>25843</v>
      </c>
      <c r="AC570">
        <v>5026</v>
      </c>
      <c r="AD570">
        <v>1967000</v>
      </c>
      <c r="AE570">
        <v>161.62</v>
      </c>
      <c r="AF570">
        <v>973</v>
      </c>
      <c r="AG570">
        <v>162.94999999999999</v>
      </c>
      <c r="AH570">
        <v>16396</v>
      </c>
      <c r="AI570">
        <v>29749.3</v>
      </c>
      <c r="AJ570">
        <v>179391</v>
      </c>
      <c r="AK570">
        <v>164.29</v>
      </c>
      <c r="AL570">
        <v>209.35</v>
      </c>
      <c r="AM570">
        <v>164.29</v>
      </c>
      <c r="AN570">
        <v>169.91</v>
      </c>
      <c r="AO570">
        <v>603</v>
      </c>
      <c r="AP570">
        <v>168.47</v>
      </c>
      <c r="AQ570">
        <v>59464.3</v>
      </c>
      <c r="AR570">
        <v>2747.5</v>
      </c>
      <c r="AS570">
        <v>164.29</v>
      </c>
      <c r="AT570">
        <v>212.77</v>
      </c>
      <c r="AU570">
        <v>962.64</v>
      </c>
      <c r="AV570">
        <v>18815.3</v>
      </c>
      <c r="AW570">
        <v>536.76</v>
      </c>
      <c r="AX570">
        <v>8091.3</v>
      </c>
      <c r="AY570">
        <v>380.16</v>
      </c>
      <c r="AZ570">
        <v>161.62</v>
      </c>
      <c r="BA570">
        <v>717.08</v>
      </c>
      <c r="BB570">
        <v>576.03</v>
      </c>
      <c r="BC570">
        <v>8021.3</v>
      </c>
      <c r="BD570">
        <v>331.1</v>
      </c>
      <c r="BE570">
        <v>192.27</v>
      </c>
      <c r="BF570">
        <v>165.66</v>
      </c>
      <c r="BG570">
        <v>162.94999999999999</v>
      </c>
      <c r="BH570">
        <v>1203.3</v>
      </c>
      <c r="BI570">
        <v>164.29</v>
      </c>
      <c r="BJ570">
        <v>1645.84</v>
      </c>
      <c r="BK570">
        <v>209.35</v>
      </c>
      <c r="BL570">
        <v>8169</v>
      </c>
      <c r="BM570">
        <v>6033.3</v>
      </c>
      <c r="BN570">
        <v>1272.32</v>
      </c>
      <c r="BO570">
        <v>650.29999999999995</v>
      </c>
      <c r="BP570">
        <v>1672.3</v>
      </c>
      <c r="BQ570">
        <v>198.79</v>
      </c>
      <c r="BR570">
        <v>91.58</v>
      </c>
      <c r="BS570">
        <v>4141624</v>
      </c>
      <c r="BT570">
        <v>42778.26</v>
      </c>
      <c r="BU570" s="115" t="str">
        <f>WSP[[#This Row],[Tier]]&amp;" - "&amp;DOLLAR(WSP[[#This Row],[United States]],2)&amp;" USD"</f>
        <v>568 - $198.79 USD</v>
      </c>
    </row>
    <row r="571" spans="1:73" x14ac:dyDescent="0.25">
      <c r="A571">
        <v>569</v>
      </c>
      <c r="B571">
        <v>199.14</v>
      </c>
      <c r="C571">
        <v>15135.4</v>
      </c>
      <c r="D571">
        <v>1170.05</v>
      </c>
      <c r="E571">
        <v>265.17</v>
      </c>
      <c r="F571">
        <v>165.95</v>
      </c>
      <c r="G571">
        <v>17643.5</v>
      </c>
      <c r="H571">
        <v>164.58</v>
      </c>
      <c r="I571">
        <v>357.39</v>
      </c>
      <c r="J571">
        <v>248.94</v>
      </c>
      <c r="K571">
        <v>199.14</v>
      </c>
      <c r="L571">
        <v>106505</v>
      </c>
      <c r="M571">
        <v>783.03</v>
      </c>
      <c r="N571">
        <v>269080</v>
      </c>
      <c r="O571">
        <v>99575</v>
      </c>
      <c r="P571">
        <v>955.92</v>
      </c>
      <c r="Q571">
        <v>168.77</v>
      </c>
      <c r="R571">
        <v>3291.16</v>
      </c>
      <c r="S571">
        <v>877.8</v>
      </c>
      <c r="T571">
        <v>1276.98</v>
      </c>
      <c r="U571">
        <v>165.95</v>
      </c>
      <c r="V571">
        <v>160.6</v>
      </c>
      <c r="W571">
        <v>165.95</v>
      </c>
      <c r="X571">
        <v>167.35</v>
      </c>
      <c r="Y571">
        <v>161.9</v>
      </c>
      <c r="Z571">
        <v>2343.25</v>
      </c>
      <c r="AA571">
        <v>31356.69</v>
      </c>
      <c r="AB571">
        <v>25889</v>
      </c>
      <c r="AC571">
        <v>5033</v>
      </c>
      <c r="AD571">
        <v>1970500</v>
      </c>
      <c r="AE571">
        <v>161.9</v>
      </c>
      <c r="AF571">
        <v>974.75</v>
      </c>
      <c r="AG571">
        <v>163.22999999999999</v>
      </c>
      <c r="AH571">
        <v>16410</v>
      </c>
      <c r="AI571">
        <v>29801.8</v>
      </c>
      <c r="AJ571">
        <v>179709</v>
      </c>
      <c r="AK571">
        <v>164.58</v>
      </c>
      <c r="AL571">
        <v>209.68</v>
      </c>
      <c r="AM571">
        <v>164.58</v>
      </c>
      <c r="AN571">
        <v>170.21</v>
      </c>
      <c r="AO571">
        <v>604</v>
      </c>
      <c r="AP571">
        <v>168.77</v>
      </c>
      <c r="AQ571">
        <v>59569.3</v>
      </c>
      <c r="AR571">
        <v>2752.4</v>
      </c>
      <c r="AS571">
        <v>164.58</v>
      </c>
      <c r="AT571">
        <v>213.12</v>
      </c>
      <c r="AU571">
        <v>964.04</v>
      </c>
      <c r="AV571">
        <v>18848.55</v>
      </c>
      <c r="AW571">
        <v>537.71</v>
      </c>
      <c r="AX571">
        <v>8105.3</v>
      </c>
      <c r="AY571">
        <v>380.73</v>
      </c>
      <c r="AZ571">
        <v>161.9</v>
      </c>
      <c r="BA571">
        <v>718.34</v>
      </c>
      <c r="BB571">
        <v>577.04999999999995</v>
      </c>
      <c r="BC571">
        <v>8035.3</v>
      </c>
      <c r="BD571">
        <v>331.45</v>
      </c>
      <c r="BE571">
        <v>192.6</v>
      </c>
      <c r="BF571">
        <v>165.95</v>
      </c>
      <c r="BG571">
        <v>163.22999999999999</v>
      </c>
      <c r="BH571">
        <v>1205.05</v>
      </c>
      <c r="BI571">
        <v>164.58</v>
      </c>
      <c r="BJ571">
        <v>1648.64</v>
      </c>
      <c r="BK571">
        <v>209.68</v>
      </c>
      <c r="BL571">
        <v>8185</v>
      </c>
      <c r="BM571">
        <v>6043.8</v>
      </c>
      <c r="BN571">
        <v>1274.56</v>
      </c>
      <c r="BO571">
        <v>651.53</v>
      </c>
      <c r="BP571">
        <v>1675.28</v>
      </c>
      <c r="BQ571">
        <v>199.14</v>
      </c>
      <c r="BR571">
        <v>91.72</v>
      </c>
      <c r="BS571">
        <v>4148916</v>
      </c>
      <c r="BT571">
        <v>42853.58</v>
      </c>
      <c r="BU571" s="115" t="str">
        <f>WSP[[#This Row],[Tier]]&amp;" - "&amp;DOLLAR(WSP[[#This Row],[United States]],2)&amp;" USD"</f>
        <v>569 - $199.14 USD</v>
      </c>
    </row>
    <row r="572" spans="1:73" x14ac:dyDescent="0.25">
      <c r="A572">
        <v>570</v>
      </c>
      <c r="B572">
        <v>199.49</v>
      </c>
      <c r="C572">
        <v>15162</v>
      </c>
      <c r="D572">
        <v>1171.8</v>
      </c>
      <c r="E572">
        <v>265.64999999999998</v>
      </c>
      <c r="F572">
        <v>166.24</v>
      </c>
      <c r="G572">
        <v>17675</v>
      </c>
      <c r="H572">
        <v>164.87</v>
      </c>
      <c r="I572">
        <v>358.02</v>
      </c>
      <c r="J572">
        <v>249.38</v>
      </c>
      <c r="K572">
        <v>199.49</v>
      </c>
      <c r="L572">
        <v>106680</v>
      </c>
      <c r="M572">
        <v>784.41</v>
      </c>
      <c r="N572">
        <v>269430</v>
      </c>
      <c r="O572">
        <v>99750</v>
      </c>
      <c r="P572">
        <v>957.6</v>
      </c>
      <c r="Q572">
        <v>169.06</v>
      </c>
      <c r="R572">
        <v>3296.94</v>
      </c>
      <c r="S572">
        <v>879.2</v>
      </c>
      <c r="T572">
        <v>1279.25</v>
      </c>
      <c r="U572">
        <v>166.24</v>
      </c>
      <c r="V572">
        <v>160.88</v>
      </c>
      <c r="W572">
        <v>166.24</v>
      </c>
      <c r="X572">
        <v>167.64</v>
      </c>
      <c r="Y572">
        <v>162.19</v>
      </c>
      <c r="Z572">
        <v>2347.8000000000002</v>
      </c>
      <c r="AA572">
        <v>31411.81</v>
      </c>
      <c r="AB572">
        <v>25934</v>
      </c>
      <c r="AC572">
        <v>5040</v>
      </c>
      <c r="AD572">
        <v>1974000</v>
      </c>
      <c r="AE572">
        <v>162.19</v>
      </c>
      <c r="AF572">
        <v>976.5</v>
      </c>
      <c r="AG572">
        <v>163.52000000000001</v>
      </c>
      <c r="AH572">
        <v>16424</v>
      </c>
      <c r="AI572">
        <v>29854.3</v>
      </c>
      <c r="AJ572">
        <v>180027</v>
      </c>
      <c r="AK572">
        <v>164.87</v>
      </c>
      <c r="AL572">
        <v>210</v>
      </c>
      <c r="AM572">
        <v>164.87</v>
      </c>
      <c r="AN572">
        <v>170.51</v>
      </c>
      <c r="AO572">
        <v>606</v>
      </c>
      <c r="AP572">
        <v>169.06</v>
      </c>
      <c r="AQ572">
        <v>59674.3</v>
      </c>
      <c r="AR572">
        <v>2757.3</v>
      </c>
      <c r="AS572">
        <v>164.87</v>
      </c>
      <c r="AT572">
        <v>213.47</v>
      </c>
      <c r="AU572">
        <v>965.44</v>
      </c>
      <c r="AV572">
        <v>18881.8</v>
      </c>
      <c r="AW572">
        <v>538.65</v>
      </c>
      <c r="AX572">
        <v>8119.3</v>
      </c>
      <c r="AY572">
        <v>381.3</v>
      </c>
      <c r="AZ572">
        <v>162.19</v>
      </c>
      <c r="BA572">
        <v>719.6</v>
      </c>
      <c r="BB572">
        <v>578.05999999999995</v>
      </c>
      <c r="BC572">
        <v>8049.3</v>
      </c>
      <c r="BD572">
        <v>331.8</v>
      </c>
      <c r="BE572">
        <v>192.93</v>
      </c>
      <c r="BF572">
        <v>166.24</v>
      </c>
      <c r="BG572">
        <v>163.52000000000001</v>
      </c>
      <c r="BH572">
        <v>1206.8</v>
      </c>
      <c r="BI572">
        <v>164.87</v>
      </c>
      <c r="BJ572">
        <v>1651.44</v>
      </c>
      <c r="BK572">
        <v>210</v>
      </c>
      <c r="BL572">
        <v>8200</v>
      </c>
      <c r="BM572">
        <v>6054.3</v>
      </c>
      <c r="BN572">
        <v>1276.8</v>
      </c>
      <c r="BO572">
        <v>652.75</v>
      </c>
      <c r="BP572">
        <v>1678.25</v>
      </c>
      <c r="BQ572">
        <v>199.49</v>
      </c>
      <c r="BR572">
        <v>91.87</v>
      </c>
      <c r="BS572">
        <v>4156208</v>
      </c>
      <c r="BT572">
        <v>42928.9</v>
      </c>
      <c r="BU572" s="115" t="str">
        <f>WSP[[#This Row],[Tier]]&amp;" - "&amp;DOLLAR(WSP[[#This Row],[United States]],2)&amp;" USD"</f>
        <v>570 - $199.49 USD</v>
      </c>
    </row>
    <row r="573" spans="1:73" x14ac:dyDescent="0.25">
      <c r="A573">
        <v>571</v>
      </c>
      <c r="B573">
        <v>199.84</v>
      </c>
      <c r="C573">
        <v>15188.6</v>
      </c>
      <c r="D573">
        <v>1173.55</v>
      </c>
      <c r="E573">
        <v>266.13</v>
      </c>
      <c r="F573">
        <v>166.54</v>
      </c>
      <c r="G573">
        <v>17706.5</v>
      </c>
      <c r="H573">
        <v>165.16</v>
      </c>
      <c r="I573">
        <v>358.65</v>
      </c>
      <c r="J573">
        <v>249.81</v>
      </c>
      <c r="K573">
        <v>199.84</v>
      </c>
      <c r="L573">
        <v>106855</v>
      </c>
      <c r="M573">
        <v>785.78</v>
      </c>
      <c r="N573">
        <v>269780</v>
      </c>
      <c r="O573">
        <v>99925</v>
      </c>
      <c r="P573">
        <v>959.28</v>
      </c>
      <c r="Q573">
        <v>169.36</v>
      </c>
      <c r="R573">
        <v>3302.73</v>
      </c>
      <c r="S573">
        <v>880.6</v>
      </c>
      <c r="T573">
        <v>1281.53</v>
      </c>
      <c r="U573">
        <v>166.54</v>
      </c>
      <c r="V573">
        <v>161.16</v>
      </c>
      <c r="W573">
        <v>166.54</v>
      </c>
      <c r="X573">
        <v>167.94</v>
      </c>
      <c r="Y573">
        <v>162.47</v>
      </c>
      <c r="Z573">
        <v>2352.35</v>
      </c>
      <c r="AA573">
        <v>31466.93</v>
      </c>
      <c r="AB573">
        <v>25980</v>
      </c>
      <c r="AC573">
        <v>5047</v>
      </c>
      <c r="AD573">
        <v>1977500</v>
      </c>
      <c r="AE573">
        <v>162.47</v>
      </c>
      <c r="AF573">
        <v>978.25</v>
      </c>
      <c r="AG573">
        <v>163.81</v>
      </c>
      <c r="AH573">
        <v>16438</v>
      </c>
      <c r="AI573">
        <v>29906.799999999999</v>
      </c>
      <c r="AJ573">
        <v>180345</v>
      </c>
      <c r="AK573">
        <v>165.16</v>
      </c>
      <c r="AL573">
        <v>210.32</v>
      </c>
      <c r="AM573">
        <v>165.16</v>
      </c>
      <c r="AN573">
        <v>170.81</v>
      </c>
      <c r="AO573">
        <v>607</v>
      </c>
      <c r="AP573">
        <v>169.36</v>
      </c>
      <c r="AQ573">
        <v>59779.3</v>
      </c>
      <c r="AR573">
        <v>2762.2</v>
      </c>
      <c r="AS573">
        <v>165.16</v>
      </c>
      <c r="AT573">
        <v>213.82</v>
      </c>
      <c r="AU573">
        <v>966.84</v>
      </c>
      <c r="AV573">
        <v>18915.05</v>
      </c>
      <c r="AW573">
        <v>539.6</v>
      </c>
      <c r="AX573">
        <v>8133.3</v>
      </c>
      <c r="AY573">
        <v>381.86</v>
      </c>
      <c r="AZ573">
        <v>162.47</v>
      </c>
      <c r="BA573">
        <v>720.86</v>
      </c>
      <c r="BB573">
        <v>579.08000000000004</v>
      </c>
      <c r="BC573">
        <v>8063.3</v>
      </c>
      <c r="BD573">
        <v>332.15</v>
      </c>
      <c r="BE573">
        <v>193.25</v>
      </c>
      <c r="BF573">
        <v>166.54</v>
      </c>
      <c r="BG573">
        <v>163.81</v>
      </c>
      <c r="BH573">
        <v>1208.55</v>
      </c>
      <c r="BI573">
        <v>165.16</v>
      </c>
      <c r="BJ573">
        <v>1654.24</v>
      </c>
      <c r="BK573">
        <v>210.32</v>
      </c>
      <c r="BL573">
        <v>8215</v>
      </c>
      <c r="BM573">
        <v>6064.8</v>
      </c>
      <c r="BN573">
        <v>1279.04</v>
      </c>
      <c r="BO573">
        <v>653.98</v>
      </c>
      <c r="BP573">
        <v>1681.23</v>
      </c>
      <c r="BQ573">
        <v>199.84</v>
      </c>
      <c r="BR573">
        <v>92.02</v>
      </c>
      <c r="BS573">
        <v>4163500</v>
      </c>
      <c r="BT573">
        <v>43004.22</v>
      </c>
      <c r="BU573" s="115" t="str">
        <f>WSP[[#This Row],[Tier]]&amp;" - "&amp;DOLLAR(WSP[[#This Row],[United States]],2)&amp;" USD"</f>
        <v>571 - $199.84 USD</v>
      </c>
    </row>
    <row r="574" spans="1:73" x14ac:dyDescent="0.25">
      <c r="A574">
        <v>572</v>
      </c>
      <c r="B574">
        <v>200.19</v>
      </c>
      <c r="C574">
        <v>15215.2</v>
      </c>
      <c r="D574">
        <v>1175.3</v>
      </c>
      <c r="E574">
        <v>266.60000000000002</v>
      </c>
      <c r="F574">
        <v>166.83</v>
      </c>
      <c r="G574">
        <v>17738</v>
      </c>
      <c r="H574">
        <v>165.45</v>
      </c>
      <c r="I574">
        <v>359.28</v>
      </c>
      <c r="J574">
        <v>250.25</v>
      </c>
      <c r="K574">
        <v>200.19</v>
      </c>
      <c r="L574">
        <v>107030</v>
      </c>
      <c r="M574">
        <v>787.16</v>
      </c>
      <c r="N574">
        <v>270130</v>
      </c>
      <c r="O574">
        <v>100100</v>
      </c>
      <c r="P574">
        <v>960.96</v>
      </c>
      <c r="Q574">
        <v>169.66</v>
      </c>
      <c r="R574">
        <v>3308.51</v>
      </c>
      <c r="S574">
        <v>882</v>
      </c>
      <c r="T574">
        <v>1283.8</v>
      </c>
      <c r="U574">
        <v>166.83</v>
      </c>
      <c r="V574">
        <v>161.44999999999999</v>
      </c>
      <c r="W574">
        <v>166.83</v>
      </c>
      <c r="X574">
        <v>168.23</v>
      </c>
      <c r="Y574">
        <v>162.76</v>
      </c>
      <c r="Z574">
        <v>2356.9</v>
      </c>
      <c r="AA574">
        <v>31522.05</v>
      </c>
      <c r="AB574">
        <v>26025</v>
      </c>
      <c r="AC574">
        <v>5054</v>
      </c>
      <c r="AD574">
        <v>1981000</v>
      </c>
      <c r="AE574">
        <v>162.76</v>
      </c>
      <c r="AF574">
        <v>980</v>
      </c>
      <c r="AG574">
        <v>164.09</v>
      </c>
      <c r="AH574">
        <v>16453</v>
      </c>
      <c r="AI574">
        <v>29959.3</v>
      </c>
      <c r="AJ574">
        <v>180664</v>
      </c>
      <c r="AK574">
        <v>165.45</v>
      </c>
      <c r="AL574">
        <v>210.65</v>
      </c>
      <c r="AM574">
        <v>165.45</v>
      </c>
      <c r="AN574">
        <v>171.11</v>
      </c>
      <c r="AO574">
        <v>608</v>
      </c>
      <c r="AP574">
        <v>169.66</v>
      </c>
      <c r="AQ574">
        <v>59884.3</v>
      </c>
      <c r="AR574">
        <v>2767.1</v>
      </c>
      <c r="AS574">
        <v>165.45</v>
      </c>
      <c r="AT574">
        <v>214.17</v>
      </c>
      <c r="AU574">
        <v>968.24</v>
      </c>
      <c r="AV574">
        <v>18948.3</v>
      </c>
      <c r="AW574">
        <v>540.54</v>
      </c>
      <c r="AX574">
        <v>8147.3</v>
      </c>
      <c r="AY574">
        <v>382.43</v>
      </c>
      <c r="AZ574">
        <v>162.76</v>
      </c>
      <c r="BA574">
        <v>722.12</v>
      </c>
      <c r="BB574">
        <v>580.1</v>
      </c>
      <c r="BC574">
        <v>8077.3</v>
      </c>
      <c r="BD574">
        <v>332.5</v>
      </c>
      <c r="BE574">
        <v>193.58</v>
      </c>
      <c r="BF574">
        <v>166.83</v>
      </c>
      <c r="BG574">
        <v>164.09</v>
      </c>
      <c r="BH574">
        <v>1210.3</v>
      </c>
      <c r="BI574">
        <v>165.45</v>
      </c>
      <c r="BJ574">
        <v>1657.04</v>
      </c>
      <c r="BK574">
        <v>210.65</v>
      </c>
      <c r="BL574">
        <v>8231</v>
      </c>
      <c r="BM574">
        <v>6075.3</v>
      </c>
      <c r="BN574">
        <v>1281.28</v>
      </c>
      <c r="BO574">
        <v>655.20000000000005</v>
      </c>
      <c r="BP574">
        <v>1684.2</v>
      </c>
      <c r="BQ574">
        <v>200.19</v>
      </c>
      <c r="BR574">
        <v>92.16</v>
      </c>
      <c r="BS574">
        <v>4170792</v>
      </c>
      <c r="BT574">
        <v>43079.54</v>
      </c>
      <c r="BU574" s="115" t="str">
        <f>WSP[[#This Row],[Tier]]&amp;" - "&amp;DOLLAR(WSP[[#This Row],[United States]],2)&amp;" USD"</f>
        <v>572 - $200.19 USD</v>
      </c>
    </row>
    <row r="575" spans="1:73" x14ac:dyDescent="0.25">
      <c r="A575">
        <v>573</v>
      </c>
      <c r="B575">
        <v>200.54</v>
      </c>
      <c r="C575">
        <v>15241.8</v>
      </c>
      <c r="D575">
        <v>1177.05</v>
      </c>
      <c r="E575">
        <v>267.08</v>
      </c>
      <c r="F575">
        <v>167.12</v>
      </c>
      <c r="G575">
        <v>17769.5</v>
      </c>
      <c r="H575">
        <v>165.74</v>
      </c>
      <c r="I575">
        <v>359.91</v>
      </c>
      <c r="J575">
        <v>250.69</v>
      </c>
      <c r="K575">
        <v>200.54</v>
      </c>
      <c r="L575">
        <v>107205</v>
      </c>
      <c r="M575">
        <v>788.54</v>
      </c>
      <c r="N575">
        <v>270480</v>
      </c>
      <c r="O575">
        <v>100275</v>
      </c>
      <c r="P575">
        <v>962.64</v>
      </c>
      <c r="Q575">
        <v>169.95</v>
      </c>
      <c r="R575">
        <v>3314.3</v>
      </c>
      <c r="S575">
        <v>883.4</v>
      </c>
      <c r="T575">
        <v>1286.08</v>
      </c>
      <c r="U575">
        <v>167.12</v>
      </c>
      <c r="V575">
        <v>161.72999999999999</v>
      </c>
      <c r="W575">
        <v>167.12</v>
      </c>
      <c r="X575">
        <v>168.52</v>
      </c>
      <c r="Y575">
        <v>163.04</v>
      </c>
      <c r="Z575">
        <v>2361.4499999999998</v>
      </c>
      <c r="AA575">
        <v>31577.17</v>
      </c>
      <c r="AB575">
        <v>26071</v>
      </c>
      <c r="AC575">
        <v>5061</v>
      </c>
      <c r="AD575">
        <v>1984500</v>
      </c>
      <c r="AE575">
        <v>163.04</v>
      </c>
      <c r="AF575">
        <v>981.75</v>
      </c>
      <c r="AG575">
        <v>164.38</v>
      </c>
      <c r="AH575">
        <v>16467</v>
      </c>
      <c r="AI575">
        <v>30011.8</v>
      </c>
      <c r="AJ575">
        <v>180982</v>
      </c>
      <c r="AK575">
        <v>165.74</v>
      </c>
      <c r="AL575">
        <v>210.97</v>
      </c>
      <c r="AM575">
        <v>165.74</v>
      </c>
      <c r="AN575">
        <v>171.4</v>
      </c>
      <c r="AO575">
        <v>609</v>
      </c>
      <c r="AP575">
        <v>169.95</v>
      </c>
      <c r="AQ575">
        <v>59989.3</v>
      </c>
      <c r="AR575">
        <v>2772</v>
      </c>
      <c r="AS575">
        <v>165.74</v>
      </c>
      <c r="AT575">
        <v>214.52</v>
      </c>
      <c r="AU575">
        <v>969.64</v>
      </c>
      <c r="AV575">
        <v>18981.55</v>
      </c>
      <c r="AW575">
        <v>541.49</v>
      </c>
      <c r="AX575">
        <v>8161.3</v>
      </c>
      <c r="AY575">
        <v>383</v>
      </c>
      <c r="AZ575">
        <v>163.04</v>
      </c>
      <c r="BA575">
        <v>723.38</v>
      </c>
      <c r="BB575">
        <v>581.11</v>
      </c>
      <c r="BC575">
        <v>8091.3</v>
      </c>
      <c r="BD575">
        <v>332.85</v>
      </c>
      <c r="BE575">
        <v>193.91</v>
      </c>
      <c r="BF575">
        <v>167.12</v>
      </c>
      <c r="BG575">
        <v>164.38</v>
      </c>
      <c r="BH575">
        <v>1212.05</v>
      </c>
      <c r="BI575">
        <v>165.74</v>
      </c>
      <c r="BJ575">
        <v>1659.84</v>
      </c>
      <c r="BK575">
        <v>210.97</v>
      </c>
      <c r="BL575">
        <v>8246</v>
      </c>
      <c r="BM575">
        <v>6085.8</v>
      </c>
      <c r="BN575">
        <v>1283.52</v>
      </c>
      <c r="BO575">
        <v>656.43</v>
      </c>
      <c r="BP575">
        <v>1687.18</v>
      </c>
      <c r="BQ575">
        <v>200.54</v>
      </c>
      <c r="BR575">
        <v>92.31</v>
      </c>
      <c r="BS575">
        <v>4178084</v>
      </c>
      <c r="BT575">
        <v>43154.86</v>
      </c>
      <c r="BU575" s="115" t="str">
        <f>WSP[[#This Row],[Tier]]&amp;" - "&amp;DOLLAR(WSP[[#This Row],[United States]],2)&amp;" USD"</f>
        <v>573 - $200.54 USD</v>
      </c>
    </row>
    <row r="576" spans="1:73" x14ac:dyDescent="0.25">
      <c r="A576">
        <v>574</v>
      </c>
      <c r="B576">
        <v>200.89</v>
      </c>
      <c r="C576">
        <v>15268.4</v>
      </c>
      <c r="D576">
        <v>1178.8</v>
      </c>
      <c r="E576">
        <v>267.56</v>
      </c>
      <c r="F576">
        <v>167.41</v>
      </c>
      <c r="G576">
        <v>17801</v>
      </c>
      <c r="H576">
        <v>166.03</v>
      </c>
      <c r="I576">
        <v>360.54</v>
      </c>
      <c r="J576">
        <v>251.13</v>
      </c>
      <c r="K576">
        <v>200.89</v>
      </c>
      <c r="L576">
        <v>107380</v>
      </c>
      <c r="M576">
        <v>789.92</v>
      </c>
      <c r="N576">
        <v>270830</v>
      </c>
      <c r="O576">
        <v>100450</v>
      </c>
      <c r="P576">
        <v>964.32</v>
      </c>
      <c r="Q576">
        <v>170.25</v>
      </c>
      <c r="R576">
        <v>3320.08</v>
      </c>
      <c r="S576">
        <v>884.8</v>
      </c>
      <c r="T576">
        <v>1288.3499999999999</v>
      </c>
      <c r="U576">
        <v>167.41</v>
      </c>
      <c r="V576">
        <v>162.01</v>
      </c>
      <c r="W576">
        <v>167.41</v>
      </c>
      <c r="X576">
        <v>168.82</v>
      </c>
      <c r="Y576">
        <v>163.33000000000001</v>
      </c>
      <c r="Z576">
        <v>2366</v>
      </c>
      <c r="AA576">
        <v>31632.28</v>
      </c>
      <c r="AB576">
        <v>26116</v>
      </c>
      <c r="AC576">
        <v>5068</v>
      </c>
      <c r="AD576">
        <v>1988000</v>
      </c>
      <c r="AE576">
        <v>163.33000000000001</v>
      </c>
      <c r="AF576">
        <v>983.5</v>
      </c>
      <c r="AG576">
        <v>164.67</v>
      </c>
      <c r="AH576">
        <v>16481</v>
      </c>
      <c r="AI576">
        <v>30064.3</v>
      </c>
      <c r="AJ576">
        <v>181300</v>
      </c>
      <c r="AK576">
        <v>166.03</v>
      </c>
      <c r="AL576">
        <v>211.3</v>
      </c>
      <c r="AM576">
        <v>166.03</v>
      </c>
      <c r="AN576">
        <v>171.7</v>
      </c>
      <c r="AO576">
        <v>610</v>
      </c>
      <c r="AP576">
        <v>170.25</v>
      </c>
      <c r="AQ576">
        <v>60094.3</v>
      </c>
      <c r="AR576">
        <v>2776.9</v>
      </c>
      <c r="AS576">
        <v>166.03</v>
      </c>
      <c r="AT576">
        <v>214.87</v>
      </c>
      <c r="AU576">
        <v>971.04</v>
      </c>
      <c r="AV576">
        <v>19014.8</v>
      </c>
      <c r="AW576">
        <v>542.42999999999995</v>
      </c>
      <c r="AX576">
        <v>8175.3</v>
      </c>
      <c r="AY576">
        <v>383.57</v>
      </c>
      <c r="AZ576">
        <v>163.33000000000001</v>
      </c>
      <c r="BA576">
        <v>724.64</v>
      </c>
      <c r="BB576">
        <v>582.13</v>
      </c>
      <c r="BC576">
        <v>8105.3</v>
      </c>
      <c r="BD576">
        <v>333.2</v>
      </c>
      <c r="BE576">
        <v>194.23</v>
      </c>
      <c r="BF576">
        <v>167.41</v>
      </c>
      <c r="BG576">
        <v>164.67</v>
      </c>
      <c r="BH576">
        <v>1213.8</v>
      </c>
      <c r="BI576">
        <v>166.03</v>
      </c>
      <c r="BJ576">
        <v>1662.64</v>
      </c>
      <c r="BK576">
        <v>211.3</v>
      </c>
      <c r="BL576">
        <v>8261</v>
      </c>
      <c r="BM576">
        <v>6096.3</v>
      </c>
      <c r="BN576">
        <v>1285.76</v>
      </c>
      <c r="BO576">
        <v>657.65</v>
      </c>
      <c r="BP576">
        <v>1690.15</v>
      </c>
      <c r="BQ576">
        <v>200.89</v>
      </c>
      <c r="BR576">
        <v>92.45</v>
      </c>
      <c r="BS576">
        <v>4185376</v>
      </c>
      <c r="BT576">
        <v>43230.18</v>
      </c>
      <c r="BU576" s="115" t="str">
        <f>WSP[[#This Row],[Tier]]&amp;" - "&amp;DOLLAR(WSP[[#This Row],[United States]],2)&amp;" USD"</f>
        <v>574 - $200.89 USD</v>
      </c>
    </row>
    <row r="577" spans="1:73" x14ac:dyDescent="0.25">
      <c r="A577">
        <v>575</v>
      </c>
      <c r="B577">
        <v>201.24</v>
      </c>
      <c r="C577">
        <v>15295</v>
      </c>
      <c r="D577">
        <v>1180.55</v>
      </c>
      <c r="E577">
        <v>268.04000000000002</v>
      </c>
      <c r="F577">
        <v>167.7</v>
      </c>
      <c r="G577">
        <v>17832.5</v>
      </c>
      <c r="H577">
        <v>166.32</v>
      </c>
      <c r="I577">
        <v>361.17</v>
      </c>
      <c r="J577">
        <v>251.56</v>
      </c>
      <c r="K577">
        <v>201.24</v>
      </c>
      <c r="L577">
        <v>107555</v>
      </c>
      <c r="M577">
        <v>791.29</v>
      </c>
      <c r="N577">
        <v>271180</v>
      </c>
      <c r="O577">
        <v>100625</v>
      </c>
      <c r="P577">
        <v>966</v>
      </c>
      <c r="Q577">
        <v>170.54</v>
      </c>
      <c r="R577">
        <v>3325.87</v>
      </c>
      <c r="S577">
        <v>886.2</v>
      </c>
      <c r="T577">
        <v>1290.6300000000001</v>
      </c>
      <c r="U577">
        <v>167.7</v>
      </c>
      <c r="V577">
        <v>162.29</v>
      </c>
      <c r="W577">
        <v>167.7</v>
      </c>
      <c r="X577">
        <v>169.11</v>
      </c>
      <c r="Y577">
        <v>163.61000000000001</v>
      </c>
      <c r="Z577">
        <v>2370.5500000000002</v>
      </c>
      <c r="AA577">
        <v>31687.4</v>
      </c>
      <c r="AB577">
        <v>26162</v>
      </c>
      <c r="AC577">
        <v>5075</v>
      </c>
      <c r="AD577">
        <v>1991500</v>
      </c>
      <c r="AE577">
        <v>163.61000000000001</v>
      </c>
      <c r="AF577">
        <v>985.25</v>
      </c>
      <c r="AG577">
        <v>164.95</v>
      </c>
      <c r="AH577">
        <v>16495</v>
      </c>
      <c r="AI577">
        <v>30116.799999999999</v>
      </c>
      <c r="AJ577">
        <v>181618</v>
      </c>
      <c r="AK577">
        <v>166.32</v>
      </c>
      <c r="AL577">
        <v>211.62</v>
      </c>
      <c r="AM577">
        <v>166.32</v>
      </c>
      <c r="AN577">
        <v>172</v>
      </c>
      <c r="AO577">
        <v>611</v>
      </c>
      <c r="AP577">
        <v>170.54</v>
      </c>
      <c r="AQ577">
        <v>60199.3</v>
      </c>
      <c r="AR577">
        <v>2781.8</v>
      </c>
      <c r="AS577">
        <v>166.32</v>
      </c>
      <c r="AT577">
        <v>215.22</v>
      </c>
      <c r="AU577">
        <v>972.44</v>
      </c>
      <c r="AV577">
        <v>19048.05</v>
      </c>
      <c r="AW577">
        <v>543.38</v>
      </c>
      <c r="AX577">
        <v>8189.3</v>
      </c>
      <c r="AY577">
        <v>384.14</v>
      </c>
      <c r="AZ577">
        <v>163.61000000000001</v>
      </c>
      <c r="BA577">
        <v>725.9</v>
      </c>
      <c r="BB577">
        <v>583.15</v>
      </c>
      <c r="BC577">
        <v>8119.3</v>
      </c>
      <c r="BD577">
        <v>333.55</v>
      </c>
      <c r="BE577">
        <v>194.56</v>
      </c>
      <c r="BF577">
        <v>167.7</v>
      </c>
      <c r="BG577">
        <v>164.95</v>
      </c>
      <c r="BH577">
        <v>1215.55</v>
      </c>
      <c r="BI577">
        <v>166.32</v>
      </c>
      <c r="BJ577">
        <v>1665.44</v>
      </c>
      <c r="BK577">
        <v>211.62</v>
      </c>
      <c r="BL577">
        <v>8277</v>
      </c>
      <c r="BM577">
        <v>6106.8</v>
      </c>
      <c r="BN577">
        <v>1288</v>
      </c>
      <c r="BO577">
        <v>658.88</v>
      </c>
      <c r="BP577">
        <v>1693.13</v>
      </c>
      <c r="BQ577">
        <v>201.24</v>
      </c>
      <c r="BR577">
        <v>92.6</v>
      </c>
      <c r="BS577">
        <v>4192668</v>
      </c>
      <c r="BT577">
        <v>43305.5</v>
      </c>
      <c r="BU577" s="115" t="str">
        <f>WSP[[#This Row],[Tier]]&amp;" - "&amp;DOLLAR(WSP[[#This Row],[United States]],2)&amp;" USD"</f>
        <v>575 - $201.24 USD</v>
      </c>
    </row>
    <row r="578" spans="1:73" x14ac:dyDescent="0.25">
      <c r="A578">
        <v>576</v>
      </c>
      <c r="B578">
        <v>201.59</v>
      </c>
      <c r="C578">
        <v>15321.6</v>
      </c>
      <c r="D578">
        <v>1182.3</v>
      </c>
      <c r="E578">
        <v>268.51</v>
      </c>
      <c r="F578">
        <v>167.99</v>
      </c>
      <c r="G578">
        <v>17864</v>
      </c>
      <c r="H578">
        <v>166.61</v>
      </c>
      <c r="I578">
        <v>361.8</v>
      </c>
      <c r="J578">
        <v>252</v>
      </c>
      <c r="K578">
        <v>201.59</v>
      </c>
      <c r="L578">
        <v>107730</v>
      </c>
      <c r="M578">
        <v>792.67</v>
      </c>
      <c r="N578">
        <v>271530</v>
      </c>
      <c r="O578">
        <v>100800</v>
      </c>
      <c r="P578">
        <v>967.68</v>
      </c>
      <c r="Q578">
        <v>170.84</v>
      </c>
      <c r="R578">
        <v>3331.65</v>
      </c>
      <c r="S578">
        <v>887.6</v>
      </c>
      <c r="T578">
        <v>1292.9000000000001</v>
      </c>
      <c r="U578">
        <v>167.99</v>
      </c>
      <c r="V578">
        <v>162.58000000000001</v>
      </c>
      <c r="W578">
        <v>167.99</v>
      </c>
      <c r="X578">
        <v>169.41</v>
      </c>
      <c r="Y578">
        <v>163.9</v>
      </c>
      <c r="Z578">
        <v>2375.1</v>
      </c>
      <c r="AA578">
        <v>31742.52</v>
      </c>
      <c r="AB578">
        <v>26207</v>
      </c>
      <c r="AC578">
        <v>5082</v>
      </c>
      <c r="AD578">
        <v>1995000</v>
      </c>
      <c r="AE578">
        <v>163.9</v>
      </c>
      <c r="AF578">
        <v>987</v>
      </c>
      <c r="AG578">
        <v>165.24</v>
      </c>
      <c r="AH578">
        <v>16510</v>
      </c>
      <c r="AI578">
        <v>30169.3</v>
      </c>
      <c r="AJ578">
        <v>181936</v>
      </c>
      <c r="AK578">
        <v>166.61</v>
      </c>
      <c r="AL578">
        <v>211.94</v>
      </c>
      <c r="AM578">
        <v>166.61</v>
      </c>
      <c r="AN578">
        <v>172.3</v>
      </c>
      <c r="AO578">
        <v>612</v>
      </c>
      <c r="AP578">
        <v>170.84</v>
      </c>
      <c r="AQ578">
        <v>60304.3</v>
      </c>
      <c r="AR578">
        <v>2786.7</v>
      </c>
      <c r="AS578">
        <v>166.61</v>
      </c>
      <c r="AT578">
        <v>215.57</v>
      </c>
      <c r="AU578">
        <v>973.84</v>
      </c>
      <c r="AV578">
        <v>19081.3</v>
      </c>
      <c r="AW578">
        <v>544.32000000000005</v>
      </c>
      <c r="AX578">
        <v>8203.2999999999993</v>
      </c>
      <c r="AY578">
        <v>384.71</v>
      </c>
      <c r="AZ578">
        <v>163.9</v>
      </c>
      <c r="BA578">
        <v>727.16</v>
      </c>
      <c r="BB578">
        <v>584.16</v>
      </c>
      <c r="BC578">
        <v>8133.3</v>
      </c>
      <c r="BD578">
        <v>333.9</v>
      </c>
      <c r="BE578">
        <v>194.89</v>
      </c>
      <c r="BF578">
        <v>167.99</v>
      </c>
      <c r="BG578">
        <v>165.24</v>
      </c>
      <c r="BH578">
        <v>1217.3</v>
      </c>
      <c r="BI578">
        <v>166.61</v>
      </c>
      <c r="BJ578">
        <v>1668.24</v>
      </c>
      <c r="BK578">
        <v>211.94</v>
      </c>
      <c r="BL578">
        <v>8292</v>
      </c>
      <c r="BM578">
        <v>6117.3</v>
      </c>
      <c r="BN578">
        <v>1290.24</v>
      </c>
      <c r="BO578">
        <v>660.1</v>
      </c>
      <c r="BP578">
        <v>1696.1</v>
      </c>
      <c r="BQ578">
        <v>201.59</v>
      </c>
      <c r="BR578">
        <v>92.74</v>
      </c>
      <c r="BS578">
        <v>4199959</v>
      </c>
      <c r="BT578">
        <v>43380.82</v>
      </c>
      <c r="BU578" s="115" t="str">
        <f>WSP[[#This Row],[Tier]]&amp;" - "&amp;DOLLAR(WSP[[#This Row],[United States]],2)&amp;" USD"</f>
        <v>576 - $201.59 USD</v>
      </c>
    </row>
    <row r="579" spans="1:73" x14ac:dyDescent="0.25">
      <c r="A579">
        <v>577</v>
      </c>
      <c r="B579">
        <v>201.94</v>
      </c>
      <c r="C579">
        <v>15348.2</v>
      </c>
      <c r="D579">
        <v>1184.05</v>
      </c>
      <c r="E579">
        <v>268.99</v>
      </c>
      <c r="F579">
        <v>168.29</v>
      </c>
      <c r="G579">
        <v>17895.5</v>
      </c>
      <c r="H579">
        <v>166.9</v>
      </c>
      <c r="I579">
        <v>362.43</v>
      </c>
      <c r="J579">
        <v>252.44</v>
      </c>
      <c r="K579">
        <v>201.94</v>
      </c>
      <c r="L579">
        <v>107905</v>
      </c>
      <c r="M579">
        <v>794.05</v>
      </c>
      <c r="N579">
        <v>271880</v>
      </c>
      <c r="O579">
        <v>100975</v>
      </c>
      <c r="P579">
        <v>969.36</v>
      </c>
      <c r="Q579">
        <v>171.14</v>
      </c>
      <c r="R579">
        <v>3337.44</v>
      </c>
      <c r="S579">
        <v>889</v>
      </c>
      <c r="T579">
        <v>1295.18</v>
      </c>
      <c r="U579">
        <v>168.29</v>
      </c>
      <c r="V579">
        <v>162.86000000000001</v>
      </c>
      <c r="W579">
        <v>168.29</v>
      </c>
      <c r="X579">
        <v>169.7</v>
      </c>
      <c r="Y579">
        <v>164.18</v>
      </c>
      <c r="Z579">
        <v>2379.65</v>
      </c>
      <c r="AA579">
        <v>31797.64</v>
      </c>
      <c r="AB579">
        <v>26253</v>
      </c>
      <c r="AC579">
        <v>5089</v>
      </c>
      <c r="AD579">
        <v>1998500</v>
      </c>
      <c r="AE579">
        <v>164.18</v>
      </c>
      <c r="AF579">
        <v>988.75</v>
      </c>
      <c r="AG579">
        <v>165.53</v>
      </c>
      <c r="AH579">
        <v>16524</v>
      </c>
      <c r="AI579">
        <v>30221.8</v>
      </c>
      <c r="AJ579">
        <v>182255</v>
      </c>
      <c r="AK579">
        <v>166.9</v>
      </c>
      <c r="AL579">
        <v>212.27</v>
      </c>
      <c r="AM579">
        <v>166.9</v>
      </c>
      <c r="AN579">
        <v>172.6</v>
      </c>
      <c r="AO579">
        <v>613</v>
      </c>
      <c r="AP579">
        <v>171.14</v>
      </c>
      <c r="AQ579">
        <v>60409.3</v>
      </c>
      <c r="AR579">
        <v>2791.6</v>
      </c>
      <c r="AS579">
        <v>166.9</v>
      </c>
      <c r="AT579">
        <v>215.92</v>
      </c>
      <c r="AU579">
        <v>975.24</v>
      </c>
      <c r="AV579">
        <v>19114.55</v>
      </c>
      <c r="AW579">
        <v>545.27</v>
      </c>
      <c r="AX579">
        <v>8217.2999999999993</v>
      </c>
      <c r="AY579">
        <v>385.28</v>
      </c>
      <c r="AZ579">
        <v>164.18</v>
      </c>
      <c r="BA579">
        <v>728.42</v>
      </c>
      <c r="BB579">
        <v>585.17999999999995</v>
      </c>
      <c r="BC579">
        <v>8147.3</v>
      </c>
      <c r="BD579">
        <v>334.25</v>
      </c>
      <c r="BE579">
        <v>195.21</v>
      </c>
      <c r="BF579">
        <v>168.29</v>
      </c>
      <c r="BG579">
        <v>165.53</v>
      </c>
      <c r="BH579">
        <v>1219.05</v>
      </c>
      <c r="BI579">
        <v>166.9</v>
      </c>
      <c r="BJ579">
        <v>1671.04</v>
      </c>
      <c r="BK579">
        <v>212.27</v>
      </c>
      <c r="BL579">
        <v>8307</v>
      </c>
      <c r="BM579">
        <v>6127.8</v>
      </c>
      <c r="BN579">
        <v>1292.48</v>
      </c>
      <c r="BO579">
        <v>661.33</v>
      </c>
      <c r="BP579">
        <v>1699.08</v>
      </c>
      <c r="BQ579">
        <v>201.94</v>
      </c>
      <c r="BR579">
        <v>92.89</v>
      </c>
      <c r="BS579">
        <v>4207251</v>
      </c>
      <c r="BT579">
        <v>43456.14</v>
      </c>
      <c r="BU579" s="115" t="str">
        <f>WSP[[#This Row],[Tier]]&amp;" - "&amp;DOLLAR(WSP[[#This Row],[United States]],2)&amp;" USD"</f>
        <v>577 - $201.94 USD</v>
      </c>
    </row>
    <row r="580" spans="1:73" x14ac:dyDescent="0.25">
      <c r="A580">
        <v>578</v>
      </c>
      <c r="B580">
        <v>202.29</v>
      </c>
      <c r="C580">
        <v>15374.8</v>
      </c>
      <c r="D580">
        <v>1185.8</v>
      </c>
      <c r="E580">
        <v>269.47000000000003</v>
      </c>
      <c r="F580">
        <v>168.58</v>
      </c>
      <c r="G580">
        <v>17927</v>
      </c>
      <c r="H580">
        <v>167.18</v>
      </c>
      <c r="I580">
        <v>363.06</v>
      </c>
      <c r="J580">
        <v>252.88</v>
      </c>
      <c r="K580">
        <v>202.29</v>
      </c>
      <c r="L580">
        <v>108080</v>
      </c>
      <c r="M580">
        <v>795.42</v>
      </c>
      <c r="N580">
        <v>272230</v>
      </c>
      <c r="O580">
        <v>101150</v>
      </c>
      <c r="P580">
        <v>971.04</v>
      </c>
      <c r="Q580">
        <v>171.43</v>
      </c>
      <c r="R580">
        <v>3343.22</v>
      </c>
      <c r="S580">
        <v>890.4</v>
      </c>
      <c r="T580">
        <v>1297.45</v>
      </c>
      <c r="U580">
        <v>168.58</v>
      </c>
      <c r="V580">
        <v>163.13999999999999</v>
      </c>
      <c r="W580">
        <v>168.58</v>
      </c>
      <c r="X580">
        <v>169.99</v>
      </c>
      <c r="Y580">
        <v>164.47</v>
      </c>
      <c r="Z580">
        <v>2384.1999999999998</v>
      </c>
      <c r="AA580">
        <v>31852.76</v>
      </c>
      <c r="AB580">
        <v>26298</v>
      </c>
      <c r="AC580">
        <v>5096</v>
      </c>
      <c r="AD580">
        <v>2002000</v>
      </c>
      <c r="AE580">
        <v>164.47</v>
      </c>
      <c r="AF580">
        <v>990.5</v>
      </c>
      <c r="AG580">
        <v>165.81</v>
      </c>
      <c r="AH580">
        <v>16538</v>
      </c>
      <c r="AI580">
        <v>30274.3</v>
      </c>
      <c r="AJ580">
        <v>182573</v>
      </c>
      <c r="AK580">
        <v>167.18</v>
      </c>
      <c r="AL580">
        <v>212.59</v>
      </c>
      <c r="AM580">
        <v>167.18</v>
      </c>
      <c r="AN580">
        <v>172.9</v>
      </c>
      <c r="AO580">
        <v>614</v>
      </c>
      <c r="AP580">
        <v>171.43</v>
      </c>
      <c r="AQ580">
        <v>60514.3</v>
      </c>
      <c r="AR580">
        <v>2796.5</v>
      </c>
      <c r="AS580">
        <v>167.18</v>
      </c>
      <c r="AT580">
        <v>216.27</v>
      </c>
      <c r="AU580">
        <v>976.64</v>
      </c>
      <c r="AV580">
        <v>19147.8</v>
      </c>
      <c r="AW580">
        <v>546.21</v>
      </c>
      <c r="AX580">
        <v>8231.2999999999993</v>
      </c>
      <c r="AY580">
        <v>385.85</v>
      </c>
      <c r="AZ580">
        <v>164.47</v>
      </c>
      <c r="BA580">
        <v>729.68</v>
      </c>
      <c r="BB580">
        <v>586.19000000000005</v>
      </c>
      <c r="BC580">
        <v>8161.3</v>
      </c>
      <c r="BD580">
        <v>334.6</v>
      </c>
      <c r="BE580">
        <v>195.54</v>
      </c>
      <c r="BF580">
        <v>168.58</v>
      </c>
      <c r="BG580">
        <v>165.81</v>
      </c>
      <c r="BH580">
        <v>1220.8</v>
      </c>
      <c r="BI580">
        <v>167.18</v>
      </c>
      <c r="BJ580">
        <v>1673.84</v>
      </c>
      <c r="BK580">
        <v>212.59</v>
      </c>
      <c r="BL580">
        <v>8323</v>
      </c>
      <c r="BM580">
        <v>6138.3</v>
      </c>
      <c r="BN580">
        <v>1294.72</v>
      </c>
      <c r="BO580">
        <v>662.55</v>
      </c>
      <c r="BP580">
        <v>1702.05</v>
      </c>
      <c r="BQ580">
        <v>202.29</v>
      </c>
      <c r="BR580">
        <v>93.04</v>
      </c>
      <c r="BS580">
        <v>4214543</v>
      </c>
      <c r="BT580">
        <v>43531.46</v>
      </c>
      <c r="BU580" s="115" t="str">
        <f>WSP[[#This Row],[Tier]]&amp;" - "&amp;DOLLAR(WSP[[#This Row],[United States]],2)&amp;" USD"</f>
        <v>578 - $202.29 USD</v>
      </c>
    </row>
    <row r="581" spans="1:73" x14ac:dyDescent="0.25">
      <c r="A581">
        <v>579</v>
      </c>
      <c r="B581">
        <v>202.64</v>
      </c>
      <c r="C581">
        <v>15401.4</v>
      </c>
      <c r="D581">
        <v>1187.55</v>
      </c>
      <c r="E581">
        <v>269.95</v>
      </c>
      <c r="F581">
        <v>168.87</v>
      </c>
      <c r="G581">
        <v>17958.5</v>
      </c>
      <c r="H581">
        <v>167.47</v>
      </c>
      <c r="I581">
        <v>363.69</v>
      </c>
      <c r="J581">
        <v>253.31</v>
      </c>
      <c r="K581">
        <v>202.64</v>
      </c>
      <c r="L581">
        <v>108255</v>
      </c>
      <c r="M581">
        <v>796.8</v>
      </c>
      <c r="N581">
        <v>272580</v>
      </c>
      <c r="O581">
        <v>101325</v>
      </c>
      <c r="P581">
        <v>972.72</v>
      </c>
      <c r="Q581">
        <v>171.73</v>
      </c>
      <c r="R581">
        <v>3349.01</v>
      </c>
      <c r="S581">
        <v>891.8</v>
      </c>
      <c r="T581">
        <v>1299.73</v>
      </c>
      <c r="U581">
        <v>168.87</v>
      </c>
      <c r="V581">
        <v>163.41999999999999</v>
      </c>
      <c r="W581">
        <v>168.87</v>
      </c>
      <c r="X581">
        <v>170.29</v>
      </c>
      <c r="Y581">
        <v>164.75</v>
      </c>
      <c r="Z581">
        <v>2388.75</v>
      </c>
      <c r="AA581">
        <v>31907.87</v>
      </c>
      <c r="AB581">
        <v>26344</v>
      </c>
      <c r="AC581">
        <v>5103</v>
      </c>
      <c r="AD581">
        <v>2005500</v>
      </c>
      <c r="AE581">
        <v>164.75</v>
      </c>
      <c r="AF581">
        <v>992.25</v>
      </c>
      <c r="AG581">
        <v>166.1</v>
      </c>
      <c r="AH581">
        <v>16552</v>
      </c>
      <c r="AI581">
        <v>30326.799999999999</v>
      </c>
      <c r="AJ581">
        <v>182891</v>
      </c>
      <c r="AK581">
        <v>167.47</v>
      </c>
      <c r="AL581">
        <v>212.92</v>
      </c>
      <c r="AM581">
        <v>167.47</v>
      </c>
      <c r="AN581">
        <v>173.2</v>
      </c>
      <c r="AO581">
        <v>615</v>
      </c>
      <c r="AP581">
        <v>171.73</v>
      </c>
      <c r="AQ581">
        <v>60619.3</v>
      </c>
      <c r="AR581">
        <v>2801.4</v>
      </c>
      <c r="AS581">
        <v>167.47</v>
      </c>
      <c r="AT581">
        <v>216.62</v>
      </c>
      <c r="AU581">
        <v>978.04</v>
      </c>
      <c r="AV581">
        <v>19181.05</v>
      </c>
      <c r="AW581">
        <v>547.16</v>
      </c>
      <c r="AX581">
        <v>8245.2999999999993</v>
      </c>
      <c r="AY581">
        <v>386.42</v>
      </c>
      <c r="AZ581">
        <v>164.75</v>
      </c>
      <c r="BA581">
        <v>730.94</v>
      </c>
      <c r="BB581">
        <v>587.21</v>
      </c>
      <c r="BC581">
        <v>8175.3</v>
      </c>
      <c r="BD581">
        <v>334.95</v>
      </c>
      <c r="BE581">
        <v>195.87</v>
      </c>
      <c r="BF581">
        <v>168.87</v>
      </c>
      <c r="BG581">
        <v>166.1</v>
      </c>
      <c r="BH581">
        <v>1222.55</v>
      </c>
      <c r="BI581">
        <v>167.47</v>
      </c>
      <c r="BJ581">
        <v>1676.64</v>
      </c>
      <c r="BK581">
        <v>212.92</v>
      </c>
      <c r="BL581">
        <v>8338</v>
      </c>
      <c r="BM581">
        <v>6148.8</v>
      </c>
      <c r="BN581">
        <v>1296.96</v>
      </c>
      <c r="BO581">
        <v>663.78</v>
      </c>
      <c r="BP581">
        <v>1705.03</v>
      </c>
      <c r="BQ581">
        <v>202.64</v>
      </c>
      <c r="BR581">
        <v>93.18</v>
      </c>
      <c r="BS581">
        <v>4221835</v>
      </c>
      <c r="BT581">
        <v>43606.78</v>
      </c>
      <c r="BU581" s="115" t="str">
        <f>WSP[[#This Row],[Tier]]&amp;" - "&amp;DOLLAR(WSP[[#This Row],[United States]],2)&amp;" USD"</f>
        <v>579 - $202.64 USD</v>
      </c>
    </row>
    <row r="582" spans="1:73" x14ac:dyDescent="0.25">
      <c r="A582">
        <v>580</v>
      </c>
      <c r="B582">
        <v>202.99</v>
      </c>
      <c r="C582">
        <v>15428</v>
      </c>
      <c r="D582">
        <v>1189.3</v>
      </c>
      <c r="E582">
        <v>270.42</v>
      </c>
      <c r="F582">
        <v>169.16</v>
      </c>
      <c r="G582">
        <v>17990</v>
      </c>
      <c r="H582">
        <v>167.76</v>
      </c>
      <c r="I582">
        <v>364.31</v>
      </c>
      <c r="J582">
        <v>253.75</v>
      </c>
      <c r="K582">
        <v>202.99</v>
      </c>
      <c r="L582">
        <v>108430</v>
      </c>
      <c r="M582">
        <v>798.18</v>
      </c>
      <c r="N582">
        <v>272930</v>
      </c>
      <c r="O582">
        <v>101500</v>
      </c>
      <c r="P582">
        <v>974.4</v>
      </c>
      <c r="Q582">
        <v>172.03</v>
      </c>
      <c r="R582">
        <v>3354.79</v>
      </c>
      <c r="S582">
        <v>893.2</v>
      </c>
      <c r="T582">
        <v>1302</v>
      </c>
      <c r="U582">
        <v>169.16</v>
      </c>
      <c r="V582">
        <v>163.69999999999999</v>
      </c>
      <c r="W582">
        <v>169.16</v>
      </c>
      <c r="X582">
        <v>170.58</v>
      </c>
      <c r="Y582">
        <v>165.03</v>
      </c>
      <c r="Z582">
        <v>2393.3000000000002</v>
      </c>
      <c r="AA582">
        <v>31962.99</v>
      </c>
      <c r="AB582">
        <v>26389</v>
      </c>
      <c r="AC582">
        <v>5110</v>
      </c>
      <c r="AD582">
        <v>2009000</v>
      </c>
      <c r="AE582">
        <v>165.03</v>
      </c>
      <c r="AF582">
        <v>994</v>
      </c>
      <c r="AG582">
        <v>166.39</v>
      </c>
      <c r="AH582">
        <v>16567</v>
      </c>
      <c r="AI582">
        <v>30379.3</v>
      </c>
      <c r="AJ582">
        <v>183209</v>
      </c>
      <c r="AK582">
        <v>167.76</v>
      </c>
      <c r="AL582">
        <v>213.24</v>
      </c>
      <c r="AM582">
        <v>167.76</v>
      </c>
      <c r="AN582">
        <v>173.5</v>
      </c>
      <c r="AO582">
        <v>616</v>
      </c>
      <c r="AP582">
        <v>172.03</v>
      </c>
      <c r="AQ582">
        <v>60724.3</v>
      </c>
      <c r="AR582">
        <v>2806.3</v>
      </c>
      <c r="AS582">
        <v>167.76</v>
      </c>
      <c r="AT582">
        <v>216.97</v>
      </c>
      <c r="AU582">
        <v>979.44</v>
      </c>
      <c r="AV582">
        <v>19214.3</v>
      </c>
      <c r="AW582">
        <v>548.1</v>
      </c>
      <c r="AX582">
        <v>8259.2999999999993</v>
      </c>
      <c r="AY582">
        <v>386.99</v>
      </c>
      <c r="AZ582">
        <v>165.03</v>
      </c>
      <c r="BA582">
        <v>732.2</v>
      </c>
      <c r="BB582">
        <v>588.23</v>
      </c>
      <c r="BC582">
        <v>8189.3</v>
      </c>
      <c r="BD582">
        <v>335.3</v>
      </c>
      <c r="BE582">
        <v>196.2</v>
      </c>
      <c r="BF582">
        <v>169.16</v>
      </c>
      <c r="BG582">
        <v>166.39</v>
      </c>
      <c r="BH582">
        <v>1224.3</v>
      </c>
      <c r="BI582">
        <v>167.76</v>
      </c>
      <c r="BJ582">
        <v>1679.44</v>
      </c>
      <c r="BK582">
        <v>213.24</v>
      </c>
      <c r="BL582">
        <v>8353</v>
      </c>
      <c r="BM582">
        <v>6159.3</v>
      </c>
      <c r="BN582">
        <v>1299.2</v>
      </c>
      <c r="BO582">
        <v>665</v>
      </c>
      <c r="BP582">
        <v>1708</v>
      </c>
      <c r="BQ582">
        <v>202.99</v>
      </c>
      <c r="BR582">
        <v>93.33</v>
      </c>
      <c r="BS582">
        <v>4229127</v>
      </c>
      <c r="BT582">
        <v>43682.1</v>
      </c>
      <c r="BU582" s="115" t="str">
        <f>WSP[[#This Row],[Tier]]&amp;" - "&amp;DOLLAR(WSP[[#This Row],[United States]],2)&amp;" USD"</f>
        <v>580 - $202.99 USD</v>
      </c>
    </row>
    <row r="583" spans="1:73" x14ac:dyDescent="0.25">
      <c r="A583">
        <v>581</v>
      </c>
      <c r="B583">
        <v>203.34</v>
      </c>
      <c r="C583">
        <v>15454.6</v>
      </c>
      <c r="D583">
        <v>1191.05</v>
      </c>
      <c r="E583">
        <v>270.89999999999998</v>
      </c>
      <c r="F583">
        <v>169.45</v>
      </c>
      <c r="G583">
        <v>18021.5</v>
      </c>
      <c r="H583">
        <v>168.05</v>
      </c>
      <c r="I583">
        <v>364.94</v>
      </c>
      <c r="J583">
        <v>254.19</v>
      </c>
      <c r="K583">
        <v>203.34</v>
      </c>
      <c r="L583">
        <v>108605</v>
      </c>
      <c r="M583">
        <v>799.56</v>
      </c>
      <c r="N583">
        <v>273280</v>
      </c>
      <c r="O583">
        <v>101675</v>
      </c>
      <c r="P583">
        <v>976.08</v>
      </c>
      <c r="Q583">
        <v>172.32</v>
      </c>
      <c r="R583">
        <v>3360.58</v>
      </c>
      <c r="S583">
        <v>894.6</v>
      </c>
      <c r="T583">
        <v>1304.28</v>
      </c>
      <c r="U583">
        <v>169.45</v>
      </c>
      <c r="V583">
        <v>163.99</v>
      </c>
      <c r="W583">
        <v>169.45</v>
      </c>
      <c r="X583">
        <v>170.88</v>
      </c>
      <c r="Y583">
        <v>165.32</v>
      </c>
      <c r="Z583">
        <v>2397.85</v>
      </c>
      <c r="AA583">
        <v>32018.11</v>
      </c>
      <c r="AB583">
        <v>26435</v>
      </c>
      <c r="AC583">
        <v>5117</v>
      </c>
      <c r="AD583">
        <v>2012500</v>
      </c>
      <c r="AE583">
        <v>165.32</v>
      </c>
      <c r="AF583">
        <v>995.75</v>
      </c>
      <c r="AG583">
        <v>166.67</v>
      </c>
      <c r="AH583">
        <v>16581</v>
      </c>
      <c r="AI583">
        <v>30431.8</v>
      </c>
      <c r="AJ583">
        <v>183527</v>
      </c>
      <c r="AK583">
        <v>168.05</v>
      </c>
      <c r="AL583">
        <v>213.56</v>
      </c>
      <c r="AM583">
        <v>168.05</v>
      </c>
      <c r="AN583">
        <v>173.8</v>
      </c>
      <c r="AO583">
        <v>617</v>
      </c>
      <c r="AP583">
        <v>172.32</v>
      </c>
      <c r="AQ583">
        <v>60829.3</v>
      </c>
      <c r="AR583">
        <v>2811.2</v>
      </c>
      <c r="AS583">
        <v>168.05</v>
      </c>
      <c r="AT583">
        <v>217.32</v>
      </c>
      <c r="AU583">
        <v>980.84</v>
      </c>
      <c r="AV583">
        <v>19247.55</v>
      </c>
      <c r="AW583">
        <v>549.04999999999995</v>
      </c>
      <c r="AX583">
        <v>8273.2999999999993</v>
      </c>
      <c r="AY583">
        <v>387.56</v>
      </c>
      <c r="AZ583">
        <v>165.32</v>
      </c>
      <c r="BA583">
        <v>733.46</v>
      </c>
      <c r="BB583">
        <v>589.24</v>
      </c>
      <c r="BC583">
        <v>8203.2999999999993</v>
      </c>
      <c r="BD583">
        <v>335.65</v>
      </c>
      <c r="BE583">
        <v>196.52</v>
      </c>
      <c r="BF583">
        <v>169.45</v>
      </c>
      <c r="BG583">
        <v>166.67</v>
      </c>
      <c r="BH583">
        <v>1226.05</v>
      </c>
      <c r="BI583">
        <v>168.05</v>
      </c>
      <c r="BJ583">
        <v>1682.24</v>
      </c>
      <c r="BK583">
        <v>213.56</v>
      </c>
      <c r="BL583">
        <v>8369</v>
      </c>
      <c r="BM583">
        <v>6169.8</v>
      </c>
      <c r="BN583">
        <v>1301.44</v>
      </c>
      <c r="BO583">
        <v>666.23</v>
      </c>
      <c r="BP583">
        <v>1710.98</v>
      </c>
      <c r="BQ583">
        <v>203.34</v>
      </c>
      <c r="BR583">
        <v>93.47</v>
      </c>
      <c r="BS583">
        <v>4236419</v>
      </c>
      <c r="BT583">
        <v>43757.42</v>
      </c>
      <c r="BU583" s="115" t="str">
        <f>WSP[[#This Row],[Tier]]&amp;" - "&amp;DOLLAR(WSP[[#This Row],[United States]],2)&amp;" USD"</f>
        <v>581 - $203.34 USD</v>
      </c>
    </row>
    <row r="584" spans="1:73" x14ac:dyDescent="0.25">
      <c r="A584">
        <v>582</v>
      </c>
      <c r="B584">
        <v>203.69</v>
      </c>
      <c r="C584">
        <v>15481.2</v>
      </c>
      <c r="D584">
        <v>1192.8</v>
      </c>
      <c r="E584">
        <v>271.38</v>
      </c>
      <c r="F584">
        <v>169.74</v>
      </c>
      <c r="G584">
        <v>18053</v>
      </c>
      <c r="H584">
        <v>168.34</v>
      </c>
      <c r="I584">
        <v>365.57</v>
      </c>
      <c r="J584">
        <v>254.63</v>
      </c>
      <c r="K584">
        <v>203.69</v>
      </c>
      <c r="L584">
        <v>108780</v>
      </c>
      <c r="M584">
        <v>800.93</v>
      </c>
      <c r="N584">
        <v>273630</v>
      </c>
      <c r="O584">
        <v>101850</v>
      </c>
      <c r="P584">
        <v>977.76</v>
      </c>
      <c r="Q584">
        <v>172.62</v>
      </c>
      <c r="R584">
        <v>3366.36</v>
      </c>
      <c r="S584">
        <v>896</v>
      </c>
      <c r="T584">
        <v>1306.55</v>
      </c>
      <c r="U584">
        <v>169.74</v>
      </c>
      <c r="V584">
        <v>164.27</v>
      </c>
      <c r="W584">
        <v>169.74</v>
      </c>
      <c r="X584">
        <v>171.17</v>
      </c>
      <c r="Y584">
        <v>165.6</v>
      </c>
      <c r="Z584">
        <v>2402.4</v>
      </c>
      <c r="AA584">
        <v>32073.23</v>
      </c>
      <c r="AB584">
        <v>26480</v>
      </c>
      <c r="AC584">
        <v>5124</v>
      </c>
      <c r="AD584">
        <v>2016000</v>
      </c>
      <c r="AE584">
        <v>165.6</v>
      </c>
      <c r="AF584">
        <v>997.5</v>
      </c>
      <c r="AG584">
        <v>166.96</v>
      </c>
      <c r="AH584">
        <v>16595</v>
      </c>
      <c r="AI584">
        <v>30484.3</v>
      </c>
      <c r="AJ584">
        <v>183845</v>
      </c>
      <c r="AK584">
        <v>168.34</v>
      </c>
      <c r="AL584">
        <v>213.89</v>
      </c>
      <c r="AM584">
        <v>168.34</v>
      </c>
      <c r="AN584">
        <v>174.1</v>
      </c>
      <c r="AO584">
        <v>618</v>
      </c>
      <c r="AP584">
        <v>172.62</v>
      </c>
      <c r="AQ584">
        <v>60934.3</v>
      </c>
      <c r="AR584">
        <v>2816.1</v>
      </c>
      <c r="AS584">
        <v>168.34</v>
      </c>
      <c r="AT584">
        <v>217.67</v>
      </c>
      <c r="AU584">
        <v>982.24</v>
      </c>
      <c r="AV584">
        <v>19280.8</v>
      </c>
      <c r="AW584">
        <v>549.99</v>
      </c>
      <c r="AX584">
        <v>8287.2999999999993</v>
      </c>
      <c r="AY584">
        <v>388.12</v>
      </c>
      <c r="AZ584">
        <v>165.6</v>
      </c>
      <c r="BA584">
        <v>734.72</v>
      </c>
      <c r="BB584">
        <v>590.26</v>
      </c>
      <c r="BC584">
        <v>8217.2999999999993</v>
      </c>
      <c r="BD584">
        <v>336</v>
      </c>
      <c r="BE584">
        <v>196.85</v>
      </c>
      <c r="BF584">
        <v>169.74</v>
      </c>
      <c r="BG584">
        <v>166.96</v>
      </c>
      <c r="BH584">
        <v>1227.8</v>
      </c>
      <c r="BI584">
        <v>168.34</v>
      </c>
      <c r="BJ584">
        <v>1685.04</v>
      </c>
      <c r="BK584">
        <v>213.89</v>
      </c>
      <c r="BL584">
        <v>8384</v>
      </c>
      <c r="BM584">
        <v>6180.3</v>
      </c>
      <c r="BN584">
        <v>1303.68</v>
      </c>
      <c r="BO584">
        <v>667.45</v>
      </c>
      <c r="BP584">
        <v>1713.95</v>
      </c>
      <c r="BQ584">
        <v>203.69</v>
      </c>
      <c r="BR584">
        <v>93.62</v>
      </c>
      <c r="BS584">
        <v>4243711</v>
      </c>
      <c r="BT584">
        <v>43832.74</v>
      </c>
      <c r="BU584" s="115" t="str">
        <f>WSP[[#This Row],[Tier]]&amp;" - "&amp;DOLLAR(WSP[[#This Row],[United States]],2)&amp;" USD"</f>
        <v>582 - $203.69 USD</v>
      </c>
    </row>
    <row r="585" spans="1:73" x14ac:dyDescent="0.25">
      <c r="A585">
        <v>583</v>
      </c>
      <c r="B585">
        <v>204.04</v>
      </c>
      <c r="C585">
        <v>15507.8</v>
      </c>
      <c r="D585">
        <v>1194.55</v>
      </c>
      <c r="E585">
        <v>271.85000000000002</v>
      </c>
      <c r="F585">
        <v>170.04</v>
      </c>
      <c r="G585">
        <v>18084.5</v>
      </c>
      <c r="H585">
        <v>168.63</v>
      </c>
      <c r="I585">
        <v>366.2</v>
      </c>
      <c r="J585">
        <v>255.06</v>
      </c>
      <c r="K585">
        <v>204.04</v>
      </c>
      <c r="L585">
        <v>108955</v>
      </c>
      <c r="M585">
        <v>802.31</v>
      </c>
      <c r="N585">
        <v>273980</v>
      </c>
      <c r="O585">
        <v>102025</v>
      </c>
      <c r="P585">
        <v>979.44</v>
      </c>
      <c r="Q585">
        <v>172.92</v>
      </c>
      <c r="R585">
        <v>3372.15</v>
      </c>
      <c r="S585">
        <v>897.4</v>
      </c>
      <c r="T585">
        <v>1308.83</v>
      </c>
      <c r="U585">
        <v>170.04</v>
      </c>
      <c r="V585">
        <v>164.55</v>
      </c>
      <c r="W585">
        <v>170.04</v>
      </c>
      <c r="X585">
        <v>171.46</v>
      </c>
      <c r="Y585">
        <v>165.89</v>
      </c>
      <c r="Z585">
        <v>2406.9499999999998</v>
      </c>
      <c r="AA585">
        <v>32128.35</v>
      </c>
      <c r="AB585">
        <v>26526</v>
      </c>
      <c r="AC585">
        <v>5131</v>
      </c>
      <c r="AD585">
        <v>2019500</v>
      </c>
      <c r="AE585">
        <v>165.89</v>
      </c>
      <c r="AF585">
        <v>999.25</v>
      </c>
      <c r="AG585">
        <v>167.25</v>
      </c>
      <c r="AH585">
        <v>16609</v>
      </c>
      <c r="AI585">
        <v>30536.799999999999</v>
      </c>
      <c r="AJ585">
        <v>184164</v>
      </c>
      <c r="AK585">
        <v>168.63</v>
      </c>
      <c r="AL585">
        <v>214.21</v>
      </c>
      <c r="AM585">
        <v>168.63</v>
      </c>
      <c r="AN585">
        <v>174.4</v>
      </c>
      <c r="AO585">
        <v>619</v>
      </c>
      <c r="AP585">
        <v>172.92</v>
      </c>
      <c r="AQ585">
        <v>61039.3</v>
      </c>
      <c r="AR585">
        <v>2821</v>
      </c>
      <c r="AS585">
        <v>168.63</v>
      </c>
      <c r="AT585">
        <v>218.02</v>
      </c>
      <c r="AU585">
        <v>983.64</v>
      </c>
      <c r="AV585">
        <v>19314.05</v>
      </c>
      <c r="AW585">
        <v>550.94000000000005</v>
      </c>
      <c r="AX585">
        <v>8301.2999999999993</v>
      </c>
      <c r="AY585">
        <v>388.69</v>
      </c>
      <c r="AZ585">
        <v>165.89</v>
      </c>
      <c r="BA585">
        <v>735.98</v>
      </c>
      <c r="BB585">
        <v>591.27</v>
      </c>
      <c r="BC585">
        <v>8231.2999999999993</v>
      </c>
      <c r="BD585">
        <v>336.35</v>
      </c>
      <c r="BE585">
        <v>197.18</v>
      </c>
      <c r="BF585">
        <v>170.04</v>
      </c>
      <c r="BG585">
        <v>167.25</v>
      </c>
      <c r="BH585">
        <v>1229.55</v>
      </c>
      <c r="BI585">
        <v>168.63</v>
      </c>
      <c r="BJ585">
        <v>1687.84</v>
      </c>
      <c r="BK585">
        <v>214.21</v>
      </c>
      <c r="BL585">
        <v>8399</v>
      </c>
      <c r="BM585">
        <v>6190.8</v>
      </c>
      <c r="BN585">
        <v>1305.92</v>
      </c>
      <c r="BO585">
        <v>668.68</v>
      </c>
      <c r="BP585">
        <v>1716.93</v>
      </c>
      <c r="BQ585">
        <v>204.04</v>
      </c>
      <c r="BR585">
        <v>93.77</v>
      </c>
      <c r="BS585">
        <v>4251003</v>
      </c>
      <c r="BT585">
        <v>43908.06</v>
      </c>
      <c r="BU585" s="115" t="str">
        <f>WSP[[#This Row],[Tier]]&amp;" - "&amp;DOLLAR(WSP[[#This Row],[United States]],2)&amp;" USD"</f>
        <v>583 - $204.04 USD</v>
      </c>
    </row>
    <row r="586" spans="1:73" x14ac:dyDescent="0.25">
      <c r="A586">
        <v>584</v>
      </c>
      <c r="B586">
        <v>204.39</v>
      </c>
      <c r="C586">
        <v>15534.4</v>
      </c>
      <c r="D586">
        <v>1196.3</v>
      </c>
      <c r="E586">
        <v>272.33</v>
      </c>
      <c r="F586">
        <v>170.33</v>
      </c>
      <c r="G586">
        <v>18116</v>
      </c>
      <c r="H586">
        <v>168.92</v>
      </c>
      <c r="I586">
        <v>366.83</v>
      </c>
      <c r="J586">
        <v>255.5</v>
      </c>
      <c r="K586">
        <v>204.39</v>
      </c>
      <c r="L586">
        <v>109130</v>
      </c>
      <c r="M586">
        <v>803.69</v>
      </c>
      <c r="N586">
        <v>274330</v>
      </c>
      <c r="O586">
        <v>102200</v>
      </c>
      <c r="P586">
        <v>981.12</v>
      </c>
      <c r="Q586">
        <v>173.21</v>
      </c>
      <c r="R586">
        <v>3377.93</v>
      </c>
      <c r="S586">
        <v>898.8</v>
      </c>
      <c r="T586">
        <v>1311.1</v>
      </c>
      <c r="U586">
        <v>170.33</v>
      </c>
      <c r="V586">
        <v>164.83</v>
      </c>
      <c r="W586">
        <v>170.33</v>
      </c>
      <c r="X586">
        <v>171.76</v>
      </c>
      <c r="Y586">
        <v>166.17</v>
      </c>
      <c r="Z586">
        <v>2411.5</v>
      </c>
      <c r="AA586">
        <v>32183.46</v>
      </c>
      <c r="AB586">
        <v>26571</v>
      </c>
      <c r="AC586">
        <v>5138</v>
      </c>
      <c r="AD586">
        <v>2023000</v>
      </c>
      <c r="AE586">
        <v>166.17</v>
      </c>
      <c r="AF586">
        <v>1001</v>
      </c>
      <c r="AG586">
        <v>167.54</v>
      </c>
      <c r="AH586">
        <v>16624</v>
      </c>
      <c r="AI586">
        <v>30589.3</v>
      </c>
      <c r="AJ586">
        <v>184482</v>
      </c>
      <c r="AK586">
        <v>168.92</v>
      </c>
      <c r="AL586">
        <v>214.54</v>
      </c>
      <c r="AM586">
        <v>168.92</v>
      </c>
      <c r="AN586">
        <v>174.69</v>
      </c>
      <c r="AO586">
        <v>620</v>
      </c>
      <c r="AP586">
        <v>173.21</v>
      </c>
      <c r="AQ586">
        <v>61144.3</v>
      </c>
      <c r="AR586">
        <v>2825.9</v>
      </c>
      <c r="AS586">
        <v>168.92</v>
      </c>
      <c r="AT586">
        <v>218.37</v>
      </c>
      <c r="AU586">
        <v>985.04</v>
      </c>
      <c r="AV586">
        <v>19347.3</v>
      </c>
      <c r="AW586">
        <v>551.88</v>
      </c>
      <c r="AX586">
        <v>8315.2999999999993</v>
      </c>
      <c r="AY586">
        <v>389.26</v>
      </c>
      <c r="AZ586">
        <v>166.17</v>
      </c>
      <c r="BA586">
        <v>737.24</v>
      </c>
      <c r="BB586">
        <v>592.29</v>
      </c>
      <c r="BC586">
        <v>8245.2999999999993</v>
      </c>
      <c r="BD586">
        <v>336.7</v>
      </c>
      <c r="BE586">
        <v>197.5</v>
      </c>
      <c r="BF586">
        <v>170.33</v>
      </c>
      <c r="BG586">
        <v>167.54</v>
      </c>
      <c r="BH586">
        <v>1231.3</v>
      </c>
      <c r="BI586">
        <v>168.92</v>
      </c>
      <c r="BJ586">
        <v>1690.64</v>
      </c>
      <c r="BK586">
        <v>214.54</v>
      </c>
      <c r="BL586">
        <v>8415</v>
      </c>
      <c r="BM586">
        <v>6201.3</v>
      </c>
      <c r="BN586">
        <v>1308.1600000000001</v>
      </c>
      <c r="BO586">
        <v>669.9</v>
      </c>
      <c r="BP586">
        <v>1719.9</v>
      </c>
      <c r="BQ586">
        <v>204.39</v>
      </c>
      <c r="BR586">
        <v>93.91</v>
      </c>
      <c r="BS586">
        <v>4258295</v>
      </c>
      <c r="BT586">
        <v>43983.38</v>
      </c>
      <c r="BU586" s="115" t="str">
        <f>WSP[[#This Row],[Tier]]&amp;" - "&amp;DOLLAR(WSP[[#This Row],[United States]],2)&amp;" USD"</f>
        <v>584 - $204.39 USD</v>
      </c>
    </row>
    <row r="587" spans="1:73" x14ac:dyDescent="0.25">
      <c r="A587">
        <v>585</v>
      </c>
      <c r="B587">
        <v>204.74</v>
      </c>
      <c r="C587">
        <v>15561</v>
      </c>
      <c r="D587">
        <v>1198.05</v>
      </c>
      <c r="E587">
        <v>272.81</v>
      </c>
      <c r="F587">
        <v>170.62</v>
      </c>
      <c r="G587">
        <v>18147.5</v>
      </c>
      <c r="H587">
        <v>169.21</v>
      </c>
      <c r="I587">
        <v>367.46</v>
      </c>
      <c r="J587">
        <v>255.94</v>
      </c>
      <c r="K587">
        <v>204.74</v>
      </c>
      <c r="L587">
        <v>109305</v>
      </c>
      <c r="M587">
        <v>805.07</v>
      </c>
      <c r="N587">
        <v>274680</v>
      </c>
      <c r="O587">
        <v>102375</v>
      </c>
      <c r="P587">
        <v>982.8</v>
      </c>
      <c r="Q587">
        <v>173.51</v>
      </c>
      <c r="R587">
        <v>3383.72</v>
      </c>
      <c r="S587">
        <v>900.2</v>
      </c>
      <c r="T587">
        <v>1313.38</v>
      </c>
      <c r="U587">
        <v>170.62</v>
      </c>
      <c r="V587">
        <v>165.12</v>
      </c>
      <c r="W587">
        <v>170.62</v>
      </c>
      <c r="X587">
        <v>172.05</v>
      </c>
      <c r="Y587">
        <v>166.46</v>
      </c>
      <c r="Z587">
        <v>2416.0500000000002</v>
      </c>
      <c r="AA587">
        <v>32238.58</v>
      </c>
      <c r="AB587">
        <v>26617</v>
      </c>
      <c r="AC587">
        <v>5145</v>
      </c>
      <c r="AD587">
        <v>2026500</v>
      </c>
      <c r="AE587">
        <v>166.46</v>
      </c>
      <c r="AF587">
        <v>1002.75</v>
      </c>
      <c r="AG587">
        <v>167.82</v>
      </c>
      <c r="AH587">
        <v>16638</v>
      </c>
      <c r="AI587">
        <v>30641.8</v>
      </c>
      <c r="AJ587">
        <v>184800</v>
      </c>
      <c r="AK587">
        <v>169.21</v>
      </c>
      <c r="AL587">
        <v>214.86</v>
      </c>
      <c r="AM587">
        <v>169.21</v>
      </c>
      <c r="AN587">
        <v>174.99</v>
      </c>
      <c r="AO587">
        <v>621</v>
      </c>
      <c r="AP587">
        <v>173.51</v>
      </c>
      <c r="AQ587">
        <v>61249.3</v>
      </c>
      <c r="AR587">
        <v>2830.8</v>
      </c>
      <c r="AS587">
        <v>169.21</v>
      </c>
      <c r="AT587">
        <v>218.72</v>
      </c>
      <c r="AU587">
        <v>986.44</v>
      </c>
      <c r="AV587">
        <v>19380.55</v>
      </c>
      <c r="AW587">
        <v>552.83000000000004</v>
      </c>
      <c r="AX587">
        <v>8329.2999999999993</v>
      </c>
      <c r="AY587">
        <v>389.83</v>
      </c>
      <c r="AZ587">
        <v>166.46</v>
      </c>
      <c r="BA587">
        <v>738.5</v>
      </c>
      <c r="BB587">
        <v>593.30999999999995</v>
      </c>
      <c r="BC587">
        <v>8259.2999999999993</v>
      </c>
      <c r="BD587">
        <v>337.05</v>
      </c>
      <c r="BE587">
        <v>197.83</v>
      </c>
      <c r="BF587">
        <v>170.62</v>
      </c>
      <c r="BG587">
        <v>167.82</v>
      </c>
      <c r="BH587">
        <v>1233.05</v>
      </c>
      <c r="BI587">
        <v>169.21</v>
      </c>
      <c r="BJ587">
        <v>1693.44</v>
      </c>
      <c r="BK587">
        <v>214.86</v>
      </c>
      <c r="BL587">
        <v>8430</v>
      </c>
      <c r="BM587">
        <v>6211.8</v>
      </c>
      <c r="BN587">
        <v>1310.4000000000001</v>
      </c>
      <c r="BO587">
        <v>671.13</v>
      </c>
      <c r="BP587">
        <v>1722.88</v>
      </c>
      <c r="BQ587">
        <v>204.74</v>
      </c>
      <c r="BR587">
        <v>94.06</v>
      </c>
      <c r="BS587">
        <v>4265587</v>
      </c>
      <c r="BT587">
        <v>44058.7</v>
      </c>
      <c r="BU587" s="115" t="str">
        <f>WSP[[#This Row],[Tier]]&amp;" - "&amp;DOLLAR(WSP[[#This Row],[United States]],2)&amp;" USD"</f>
        <v>585 - $204.74 USD</v>
      </c>
    </row>
    <row r="588" spans="1:73" x14ac:dyDescent="0.25">
      <c r="A588">
        <v>586</v>
      </c>
      <c r="B588">
        <v>205.09</v>
      </c>
      <c r="C588">
        <v>15587.6</v>
      </c>
      <c r="D588">
        <v>1199.8</v>
      </c>
      <c r="E588">
        <v>273.29000000000002</v>
      </c>
      <c r="F588">
        <v>170.91</v>
      </c>
      <c r="G588">
        <v>18179</v>
      </c>
      <c r="H588">
        <v>169.5</v>
      </c>
      <c r="I588">
        <v>368.09</v>
      </c>
      <c r="J588">
        <v>256.38</v>
      </c>
      <c r="K588">
        <v>205.09</v>
      </c>
      <c r="L588">
        <v>109480</v>
      </c>
      <c r="M588">
        <v>806.44</v>
      </c>
      <c r="N588">
        <v>275030</v>
      </c>
      <c r="O588">
        <v>102550</v>
      </c>
      <c r="P588">
        <v>984.48</v>
      </c>
      <c r="Q588">
        <v>173.81</v>
      </c>
      <c r="R588">
        <v>3389.5</v>
      </c>
      <c r="S588">
        <v>901.6</v>
      </c>
      <c r="T588">
        <v>1315.65</v>
      </c>
      <c r="U588">
        <v>170.91</v>
      </c>
      <c r="V588">
        <v>165.4</v>
      </c>
      <c r="W588">
        <v>170.91</v>
      </c>
      <c r="X588">
        <v>172.35</v>
      </c>
      <c r="Y588">
        <v>166.74</v>
      </c>
      <c r="Z588">
        <v>2420.6</v>
      </c>
      <c r="AA588">
        <v>32293.7</v>
      </c>
      <c r="AB588">
        <v>26662</v>
      </c>
      <c r="AC588">
        <v>5152</v>
      </c>
      <c r="AD588">
        <v>2030000</v>
      </c>
      <c r="AE588">
        <v>166.74</v>
      </c>
      <c r="AF588">
        <v>1004.5</v>
      </c>
      <c r="AG588">
        <v>168.11</v>
      </c>
      <c r="AH588">
        <v>16652</v>
      </c>
      <c r="AI588">
        <v>30694.3</v>
      </c>
      <c r="AJ588">
        <v>185118</v>
      </c>
      <c r="AK588">
        <v>169.5</v>
      </c>
      <c r="AL588">
        <v>215.19</v>
      </c>
      <c r="AM588">
        <v>169.5</v>
      </c>
      <c r="AN588">
        <v>175.29</v>
      </c>
      <c r="AO588">
        <v>622</v>
      </c>
      <c r="AP588">
        <v>173.81</v>
      </c>
      <c r="AQ588">
        <v>61354.3</v>
      </c>
      <c r="AR588">
        <v>2835.7</v>
      </c>
      <c r="AS588">
        <v>169.5</v>
      </c>
      <c r="AT588">
        <v>219.07</v>
      </c>
      <c r="AU588">
        <v>987.84</v>
      </c>
      <c r="AV588">
        <v>19413.8</v>
      </c>
      <c r="AW588">
        <v>553.77</v>
      </c>
      <c r="AX588">
        <v>8343.2999999999993</v>
      </c>
      <c r="AY588">
        <v>390.4</v>
      </c>
      <c r="AZ588">
        <v>166.74</v>
      </c>
      <c r="BA588">
        <v>739.76</v>
      </c>
      <c r="BB588">
        <v>594.32000000000005</v>
      </c>
      <c r="BC588">
        <v>8273.2999999999993</v>
      </c>
      <c r="BD588">
        <v>337.4</v>
      </c>
      <c r="BE588">
        <v>198.16</v>
      </c>
      <c r="BF588">
        <v>170.91</v>
      </c>
      <c r="BG588">
        <v>168.11</v>
      </c>
      <c r="BH588">
        <v>1234.8</v>
      </c>
      <c r="BI588">
        <v>169.5</v>
      </c>
      <c r="BJ588">
        <v>1696.24</v>
      </c>
      <c r="BK588">
        <v>215.19</v>
      </c>
      <c r="BL588">
        <v>8445</v>
      </c>
      <c r="BM588">
        <v>6222.3</v>
      </c>
      <c r="BN588">
        <v>1312.64</v>
      </c>
      <c r="BO588">
        <v>672.35</v>
      </c>
      <c r="BP588">
        <v>1725.85</v>
      </c>
      <c r="BQ588">
        <v>205.09</v>
      </c>
      <c r="BR588">
        <v>94.2</v>
      </c>
      <c r="BS588">
        <v>4272878</v>
      </c>
      <c r="BT588">
        <v>44134.02</v>
      </c>
      <c r="BU588" s="115" t="str">
        <f>WSP[[#This Row],[Tier]]&amp;" - "&amp;DOLLAR(WSP[[#This Row],[United States]],2)&amp;" USD"</f>
        <v>586 - $205.09 USD</v>
      </c>
    </row>
    <row r="589" spans="1:73" x14ac:dyDescent="0.25">
      <c r="A589">
        <v>587</v>
      </c>
      <c r="B589">
        <v>205.44</v>
      </c>
      <c r="C589">
        <v>15614.2</v>
      </c>
      <c r="D589">
        <v>1201.55</v>
      </c>
      <c r="E589">
        <v>273.76</v>
      </c>
      <c r="F589">
        <v>171.2</v>
      </c>
      <c r="G589">
        <v>18210.5</v>
      </c>
      <c r="H589">
        <v>169.79</v>
      </c>
      <c r="I589">
        <v>368.72</v>
      </c>
      <c r="J589">
        <v>256.81</v>
      </c>
      <c r="K589">
        <v>205.44</v>
      </c>
      <c r="L589">
        <v>109655</v>
      </c>
      <c r="M589">
        <v>807.82</v>
      </c>
      <c r="N589">
        <v>275380</v>
      </c>
      <c r="O589">
        <v>102725</v>
      </c>
      <c r="P589">
        <v>986.16</v>
      </c>
      <c r="Q589">
        <v>174.1</v>
      </c>
      <c r="R589">
        <v>3395.29</v>
      </c>
      <c r="S589">
        <v>903</v>
      </c>
      <c r="T589">
        <v>1317.93</v>
      </c>
      <c r="U589">
        <v>171.2</v>
      </c>
      <c r="V589">
        <v>165.68</v>
      </c>
      <c r="W589">
        <v>171.2</v>
      </c>
      <c r="X589">
        <v>172.64</v>
      </c>
      <c r="Y589">
        <v>167.03</v>
      </c>
      <c r="Z589">
        <v>2425.15</v>
      </c>
      <c r="AA589">
        <v>32348.82</v>
      </c>
      <c r="AB589">
        <v>26708</v>
      </c>
      <c r="AC589">
        <v>5159</v>
      </c>
      <c r="AD589">
        <v>2033500</v>
      </c>
      <c r="AE589">
        <v>167.03</v>
      </c>
      <c r="AF589">
        <v>1006.25</v>
      </c>
      <c r="AG589">
        <v>168.4</v>
      </c>
      <c r="AH589">
        <v>16666</v>
      </c>
      <c r="AI589">
        <v>30746.799999999999</v>
      </c>
      <c r="AJ589">
        <v>185436</v>
      </c>
      <c r="AK589">
        <v>169.79</v>
      </c>
      <c r="AL589">
        <v>215.51</v>
      </c>
      <c r="AM589">
        <v>169.79</v>
      </c>
      <c r="AN589">
        <v>175.59</v>
      </c>
      <c r="AO589">
        <v>623</v>
      </c>
      <c r="AP589">
        <v>174.1</v>
      </c>
      <c r="AQ589">
        <v>61459.3</v>
      </c>
      <c r="AR589">
        <v>2840.6</v>
      </c>
      <c r="AS589">
        <v>169.79</v>
      </c>
      <c r="AT589">
        <v>219.42</v>
      </c>
      <c r="AU589">
        <v>989.24</v>
      </c>
      <c r="AV589">
        <v>19447.05</v>
      </c>
      <c r="AW589">
        <v>554.72</v>
      </c>
      <c r="AX589">
        <v>8357.2999999999993</v>
      </c>
      <c r="AY589">
        <v>390.97</v>
      </c>
      <c r="AZ589">
        <v>167.03</v>
      </c>
      <c r="BA589">
        <v>741.02</v>
      </c>
      <c r="BB589">
        <v>595.34</v>
      </c>
      <c r="BC589">
        <v>8287.2999999999993</v>
      </c>
      <c r="BD589">
        <v>337.75</v>
      </c>
      <c r="BE589">
        <v>198.49</v>
      </c>
      <c r="BF589">
        <v>171.2</v>
      </c>
      <c r="BG589">
        <v>168.4</v>
      </c>
      <c r="BH589">
        <v>1236.55</v>
      </c>
      <c r="BI589">
        <v>169.79</v>
      </c>
      <c r="BJ589">
        <v>1699.04</v>
      </c>
      <c r="BK589">
        <v>215.51</v>
      </c>
      <c r="BL589">
        <v>8461</v>
      </c>
      <c r="BM589">
        <v>6232.8</v>
      </c>
      <c r="BN589">
        <v>1314.88</v>
      </c>
      <c r="BO589">
        <v>673.58</v>
      </c>
      <c r="BP589">
        <v>1728.83</v>
      </c>
      <c r="BQ589">
        <v>205.44</v>
      </c>
      <c r="BR589">
        <v>94.35</v>
      </c>
      <c r="BS589">
        <v>4280170</v>
      </c>
      <c r="BT589">
        <v>44209.34</v>
      </c>
      <c r="BU589" s="115" t="str">
        <f>WSP[[#This Row],[Tier]]&amp;" - "&amp;DOLLAR(WSP[[#This Row],[United States]],2)&amp;" USD"</f>
        <v>587 - $205.44 USD</v>
      </c>
    </row>
    <row r="590" spans="1:73" x14ac:dyDescent="0.25">
      <c r="A590">
        <v>588</v>
      </c>
      <c r="B590">
        <v>205.79</v>
      </c>
      <c r="C590">
        <v>15640.8</v>
      </c>
      <c r="D590">
        <v>1203.3</v>
      </c>
      <c r="E590">
        <v>274.24</v>
      </c>
      <c r="F590">
        <v>171.49</v>
      </c>
      <c r="G590">
        <v>18242</v>
      </c>
      <c r="H590">
        <v>170.08</v>
      </c>
      <c r="I590">
        <v>369.35</v>
      </c>
      <c r="J590">
        <v>257.25</v>
      </c>
      <c r="K590">
        <v>205.79</v>
      </c>
      <c r="L590">
        <v>109830</v>
      </c>
      <c r="M590">
        <v>809.2</v>
      </c>
      <c r="N590">
        <v>275730</v>
      </c>
      <c r="O590">
        <v>102900</v>
      </c>
      <c r="P590">
        <v>987.84</v>
      </c>
      <c r="Q590">
        <v>174.4</v>
      </c>
      <c r="R590">
        <v>3401.07</v>
      </c>
      <c r="S590">
        <v>904.4</v>
      </c>
      <c r="T590">
        <v>1320.2</v>
      </c>
      <c r="U590">
        <v>171.49</v>
      </c>
      <c r="V590">
        <v>165.96</v>
      </c>
      <c r="W590">
        <v>171.49</v>
      </c>
      <c r="X590">
        <v>172.94</v>
      </c>
      <c r="Y590">
        <v>167.31</v>
      </c>
      <c r="Z590">
        <v>2429.6999999999998</v>
      </c>
      <c r="AA590">
        <v>32403.94</v>
      </c>
      <c r="AB590">
        <v>26753</v>
      </c>
      <c r="AC590">
        <v>5166</v>
      </c>
      <c r="AD590">
        <v>2037000</v>
      </c>
      <c r="AE590">
        <v>167.31</v>
      </c>
      <c r="AF590">
        <v>1008</v>
      </c>
      <c r="AG590">
        <v>168.68</v>
      </c>
      <c r="AH590">
        <v>16681</v>
      </c>
      <c r="AI590">
        <v>30799.3</v>
      </c>
      <c r="AJ590">
        <v>185755</v>
      </c>
      <c r="AK590">
        <v>170.08</v>
      </c>
      <c r="AL590">
        <v>215.83</v>
      </c>
      <c r="AM590">
        <v>170.08</v>
      </c>
      <c r="AN590">
        <v>175.89</v>
      </c>
      <c r="AO590">
        <v>624</v>
      </c>
      <c r="AP590">
        <v>174.4</v>
      </c>
      <c r="AQ590">
        <v>61564.3</v>
      </c>
      <c r="AR590">
        <v>2845.5</v>
      </c>
      <c r="AS590">
        <v>170.08</v>
      </c>
      <c r="AT590">
        <v>219.77</v>
      </c>
      <c r="AU590">
        <v>990.64</v>
      </c>
      <c r="AV590">
        <v>19480.3</v>
      </c>
      <c r="AW590">
        <v>555.66</v>
      </c>
      <c r="AX590">
        <v>8371.2999999999993</v>
      </c>
      <c r="AY590">
        <v>391.54</v>
      </c>
      <c r="AZ590">
        <v>167.31</v>
      </c>
      <c r="BA590">
        <v>742.28</v>
      </c>
      <c r="BB590">
        <v>596.35</v>
      </c>
      <c r="BC590">
        <v>8301.2999999999993</v>
      </c>
      <c r="BD590">
        <v>338.1</v>
      </c>
      <c r="BE590">
        <v>198.81</v>
      </c>
      <c r="BF590">
        <v>171.49</v>
      </c>
      <c r="BG590">
        <v>168.68</v>
      </c>
      <c r="BH590">
        <v>1238.3</v>
      </c>
      <c r="BI590">
        <v>170.08</v>
      </c>
      <c r="BJ590">
        <v>1701.84</v>
      </c>
      <c r="BK590">
        <v>215.83</v>
      </c>
      <c r="BL590">
        <v>8476</v>
      </c>
      <c r="BM590">
        <v>6243.3</v>
      </c>
      <c r="BN590">
        <v>1317.12</v>
      </c>
      <c r="BO590">
        <v>674.8</v>
      </c>
      <c r="BP590">
        <v>1731.8</v>
      </c>
      <c r="BQ590">
        <v>205.79</v>
      </c>
      <c r="BR590">
        <v>94.49</v>
      </c>
      <c r="BS590">
        <v>4287462</v>
      </c>
      <c r="BT590">
        <v>44284.66</v>
      </c>
      <c r="BU590" s="115" t="str">
        <f>WSP[[#This Row],[Tier]]&amp;" - "&amp;DOLLAR(WSP[[#This Row],[United States]],2)&amp;" USD"</f>
        <v>588 - $205.79 USD</v>
      </c>
    </row>
    <row r="591" spans="1:73" x14ac:dyDescent="0.25">
      <c r="A591">
        <v>589</v>
      </c>
      <c r="B591">
        <v>206.14</v>
      </c>
      <c r="C591">
        <v>15667.4</v>
      </c>
      <c r="D591">
        <v>1205.05</v>
      </c>
      <c r="E591">
        <v>274.72000000000003</v>
      </c>
      <c r="F591">
        <v>171.79</v>
      </c>
      <c r="G591">
        <v>18273.5</v>
      </c>
      <c r="H591">
        <v>170.37</v>
      </c>
      <c r="I591">
        <v>369.98</v>
      </c>
      <c r="J591">
        <v>257.69</v>
      </c>
      <c r="K591">
        <v>206.14</v>
      </c>
      <c r="L591">
        <v>110005</v>
      </c>
      <c r="M591">
        <v>810.58</v>
      </c>
      <c r="N591">
        <v>276080</v>
      </c>
      <c r="O591">
        <v>103075</v>
      </c>
      <c r="P591">
        <v>989.52</v>
      </c>
      <c r="Q591">
        <v>174.7</v>
      </c>
      <c r="R591">
        <v>3406.86</v>
      </c>
      <c r="S591">
        <v>905.8</v>
      </c>
      <c r="T591">
        <v>1322.48</v>
      </c>
      <c r="U591">
        <v>171.79</v>
      </c>
      <c r="V591">
        <v>166.24</v>
      </c>
      <c r="W591">
        <v>171.79</v>
      </c>
      <c r="X591">
        <v>173.23</v>
      </c>
      <c r="Y591">
        <v>167.6</v>
      </c>
      <c r="Z591">
        <v>2434.25</v>
      </c>
      <c r="AA591">
        <v>32459.06</v>
      </c>
      <c r="AB591">
        <v>26799</v>
      </c>
      <c r="AC591">
        <v>5173</v>
      </c>
      <c r="AD591">
        <v>2040500</v>
      </c>
      <c r="AE591">
        <v>167.6</v>
      </c>
      <c r="AF591">
        <v>1009.75</v>
      </c>
      <c r="AG591">
        <v>168.97</v>
      </c>
      <c r="AH591">
        <v>16695</v>
      </c>
      <c r="AI591">
        <v>30851.8</v>
      </c>
      <c r="AJ591">
        <v>186073</v>
      </c>
      <c r="AK591">
        <v>170.37</v>
      </c>
      <c r="AL591">
        <v>216.16</v>
      </c>
      <c r="AM591">
        <v>170.37</v>
      </c>
      <c r="AN591">
        <v>176.19</v>
      </c>
      <c r="AO591">
        <v>625</v>
      </c>
      <c r="AP591">
        <v>174.7</v>
      </c>
      <c r="AQ591">
        <v>61669.3</v>
      </c>
      <c r="AR591">
        <v>2850.4</v>
      </c>
      <c r="AS591">
        <v>170.37</v>
      </c>
      <c r="AT591">
        <v>220.12</v>
      </c>
      <c r="AU591">
        <v>992.04</v>
      </c>
      <c r="AV591">
        <v>19513.55</v>
      </c>
      <c r="AW591">
        <v>556.61</v>
      </c>
      <c r="AX591">
        <v>8385.2999999999993</v>
      </c>
      <c r="AY591">
        <v>392.11</v>
      </c>
      <c r="AZ591">
        <v>167.6</v>
      </c>
      <c r="BA591">
        <v>743.54</v>
      </c>
      <c r="BB591">
        <v>597.37</v>
      </c>
      <c r="BC591">
        <v>8315.2999999999993</v>
      </c>
      <c r="BD591">
        <v>338.45</v>
      </c>
      <c r="BE591">
        <v>199.14</v>
      </c>
      <c r="BF591">
        <v>171.79</v>
      </c>
      <c r="BG591">
        <v>168.97</v>
      </c>
      <c r="BH591">
        <v>1240.05</v>
      </c>
      <c r="BI591">
        <v>170.37</v>
      </c>
      <c r="BJ591">
        <v>1704.64</v>
      </c>
      <c r="BK591">
        <v>216.16</v>
      </c>
      <c r="BL591">
        <v>8491</v>
      </c>
      <c r="BM591">
        <v>6253.8</v>
      </c>
      <c r="BN591">
        <v>1319.36</v>
      </c>
      <c r="BO591">
        <v>676.03</v>
      </c>
      <c r="BP591">
        <v>1734.78</v>
      </c>
      <c r="BQ591">
        <v>206.14</v>
      </c>
      <c r="BR591">
        <v>94.64</v>
      </c>
      <c r="BS591">
        <v>4294754</v>
      </c>
      <c r="BT591">
        <v>44359.98</v>
      </c>
      <c r="BU591" s="115" t="str">
        <f>WSP[[#This Row],[Tier]]&amp;" - "&amp;DOLLAR(WSP[[#This Row],[United States]],2)&amp;" USD"</f>
        <v>589 - $206.14 USD</v>
      </c>
    </row>
    <row r="592" spans="1:73" x14ac:dyDescent="0.25">
      <c r="A592">
        <v>590</v>
      </c>
      <c r="B592">
        <v>206.49</v>
      </c>
      <c r="C592">
        <v>15694</v>
      </c>
      <c r="D592">
        <v>1206.8</v>
      </c>
      <c r="E592">
        <v>275.2</v>
      </c>
      <c r="F592">
        <v>172.08</v>
      </c>
      <c r="G592">
        <v>18305</v>
      </c>
      <c r="H592">
        <v>170.66</v>
      </c>
      <c r="I592">
        <v>370.61</v>
      </c>
      <c r="J592">
        <v>258.13</v>
      </c>
      <c r="K592">
        <v>206.49</v>
      </c>
      <c r="L592">
        <v>110180</v>
      </c>
      <c r="M592">
        <v>811.95</v>
      </c>
      <c r="N592">
        <v>276430</v>
      </c>
      <c r="O592">
        <v>103250</v>
      </c>
      <c r="P592">
        <v>991.2</v>
      </c>
      <c r="Q592">
        <v>174.99</v>
      </c>
      <c r="R592">
        <v>3412.64</v>
      </c>
      <c r="S592">
        <v>907.2</v>
      </c>
      <c r="T592">
        <v>1324.75</v>
      </c>
      <c r="U592">
        <v>172.08</v>
      </c>
      <c r="V592">
        <v>166.53</v>
      </c>
      <c r="W592">
        <v>172.08</v>
      </c>
      <c r="X592">
        <v>173.52</v>
      </c>
      <c r="Y592">
        <v>167.88</v>
      </c>
      <c r="Z592">
        <v>2438.8000000000002</v>
      </c>
      <c r="AA592">
        <v>32514.17</v>
      </c>
      <c r="AB592">
        <v>26844</v>
      </c>
      <c r="AC592">
        <v>5180</v>
      </c>
      <c r="AD592">
        <v>2044000</v>
      </c>
      <c r="AE592">
        <v>167.88</v>
      </c>
      <c r="AF592">
        <v>1011.5</v>
      </c>
      <c r="AG592">
        <v>169.26</v>
      </c>
      <c r="AH592">
        <v>16709</v>
      </c>
      <c r="AI592">
        <v>30904.3</v>
      </c>
      <c r="AJ592">
        <v>186391</v>
      </c>
      <c r="AK592">
        <v>170.66</v>
      </c>
      <c r="AL592">
        <v>216.48</v>
      </c>
      <c r="AM592">
        <v>170.66</v>
      </c>
      <c r="AN592">
        <v>176.49</v>
      </c>
      <c r="AO592">
        <v>627</v>
      </c>
      <c r="AP592">
        <v>174.99</v>
      </c>
      <c r="AQ592">
        <v>61774.3</v>
      </c>
      <c r="AR592">
        <v>2855.3</v>
      </c>
      <c r="AS592">
        <v>170.66</v>
      </c>
      <c r="AT592">
        <v>220.47</v>
      </c>
      <c r="AU592">
        <v>993.44</v>
      </c>
      <c r="AV592">
        <v>19546.8</v>
      </c>
      <c r="AW592">
        <v>557.54999999999995</v>
      </c>
      <c r="AX592">
        <v>8399.2999999999993</v>
      </c>
      <c r="AY592">
        <v>392.68</v>
      </c>
      <c r="AZ592">
        <v>167.88</v>
      </c>
      <c r="BA592">
        <v>744.8</v>
      </c>
      <c r="BB592">
        <v>598.39</v>
      </c>
      <c r="BC592">
        <v>8329.2999999999993</v>
      </c>
      <c r="BD592">
        <v>338.8</v>
      </c>
      <c r="BE592">
        <v>199.47</v>
      </c>
      <c r="BF592">
        <v>172.08</v>
      </c>
      <c r="BG592">
        <v>169.26</v>
      </c>
      <c r="BH592">
        <v>1241.8</v>
      </c>
      <c r="BI592">
        <v>170.66</v>
      </c>
      <c r="BJ592">
        <v>1707.44</v>
      </c>
      <c r="BK592">
        <v>216.48</v>
      </c>
      <c r="BL592">
        <v>8507</v>
      </c>
      <c r="BM592">
        <v>6264.3</v>
      </c>
      <c r="BN592">
        <v>1321.6</v>
      </c>
      <c r="BO592">
        <v>677.25</v>
      </c>
      <c r="BP592">
        <v>1737.75</v>
      </c>
      <c r="BQ592">
        <v>206.49</v>
      </c>
      <c r="BR592">
        <v>94.79</v>
      </c>
      <c r="BS592">
        <v>4302046</v>
      </c>
      <c r="BT592">
        <v>44435.3</v>
      </c>
      <c r="BU592" s="115" t="str">
        <f>WSP[[#This Row],[Tier]]&amp;" - "&amp;DOLLAR(WSP[[#This Row],[United States]],2)&amp;" USD"</f>
        <v>590 - $206.49 USD</v>
      </c>
    </row>
    <row r="593" spans="1:73" x14ac:dyDescent="0.25">
      <c r="A593">
        <v>591</v>
      </c>
      <c r="B593">
        <v>206.84</v>
      </c>
      <c r="C593">
        <v>15720.6</v>
      </c>
      <c r="D593">
        <v>1208.55</v>
      </c>
      <c r="E593">
        <v>275.67</v>
      </c>
      <c r="F593">
        <v>172.37</v>
      </c>
      <c r="G593">
        <v>18336.5</v>
      </c>
      <c r="H593">
        <v>170.94</v>
      </c>
      <c r="I593">
        <v>371.24</v>
      </c>
      <c r="J593">
        <v>258.56</v>
      </c>
      <c r="K593">
        <v>206.84</v>
      </c>
      <c r="L593">
        <v>110355</v>
      </c>
      <c r="M593">
        <v>813.33</v>
      </c>
      <c r="N593">
        <v>276780</v>
      </c>
      <c r="O593">
        <v>103425</v>
      </c>
      <c r="P593">
        <v>992.88</v>
      </c>
      <c r="Q593">
        <v>175.29</v>
      </c>
      <c r="R593">
        <v>3418.43</v>
      </c>
      <c r="S593">
        <v>908.6</v>
      </c>
      <c r="T593">
        <v>1327.03</v>
      </c>
      <c r="U593">
        <v>172.37</v>
      </c>
      <c r="V593">
        <v>166.81</v>
      </c>
      <c r="W593">
        <v>172.37</v>
      </c>
      <c r="X593">
        <v>173.82</v>
      </c>
      <c r="Y593">
        <v>168.17</v>
      </c>
      <c r="Z593">
        <v>2443.35</v>
      </c>
      <c r="AA593">
        <v>32569.29</v>
      </c>
      <c r="AB593">
        <v>26890</v>
      </c>
      <c r="AC593">
        <v>5187</v>
      </c>
      <c r="AD593">
        <v>2047500</v>
      </c>
      <c r="AE593">
        <v>168.17</v>
      </c>
      <c r="AF593">
        <v>1013.25</v>
      </c>
      <c r="AG593">
        <v>169.54</v>
      </c>
      <c r="AH593">
        <v>16724</v>
      </c>
      <c r="AI593">
        <v>30956.799999999999</v>
      </c>
      <c r="AJ593">
        <v>186709</v>
      </c>
      <c r="AK593">
        <v>170.94</v>
      </c>
      <c r="AL593">
        <v>216.81</v>
      </c>
      <c r="AM593">
        <v>170.94</v>
      </c>
      <c r="AN593">
        <v>176.79</v>
      </c>
      <c r="AO593">
        <v>628</v>
      </c>
      <c r="AP593">
        <v>175.29</v>
      </c>
      <c r="AQ593">
        <v>61879.3</v>
      </c>
      <c r="AR593">
        <v>2860.2</v>
      </c>
      <c r="AS593">
        <v>170.94</v>
      </c>
      <c r="AT593">
        <v>220.82</v>
      </c>
      <c r="AU593">
        <v>994.84</v>
      </c>
      <c r="AV593">
        <v>19580.05</v>
      </c>
      <c r="AW593">
        <v>558.5</v>
      </c>
      <c r="AX593">
        <v>8413.2999999999993</v>
      </c>
      <c r="AY593">
        <v>393.25</v>
      </c>
      <c r="AZ593">
        <v>168.17</v>
      </c>
      <c r="BA593">
        <v>746.06</v>
      </c>
      <c r="BB593">
        <v>599.4</v>
      </c>
      <c r="BC593">
        <v>8343.2999999999993</v>
      </c>
      <c r="BD593">
        <v>339.15</v>
      </c>
      <c r="BE593">
        <v>199.79</v>
      </c>
      <c r="BF593">
        <v>172.37</v>
      </c>
      <c r="BG593">
        <v>169.54</v>
      </c>
      <c r="BH593">
        <v>1243.55</v>
      </c>
      <c r="BI593">
        <v>170.94</v>
      </c>
      <c r="BJ593">
        <v>1710.24</v>
      </c>
      <c r="BK593">
        <v>216.81</v>
      </c>
      <c r="BL593">
        <v>8522</v>
      </c>
      <c r="BM593">
        <v>6274.8</v>
      </c>
      <c r="BN593">
        <v>1323.84</v>
      </c>
      <c r="BO593">
        <v>678.48</v>
      </c>
      <c r="BP593">
        <v>1740.73</v>
      </c>
      <c r="BQ593">
        <v>206.84</v>
      </c>
      <c r="BR593">
        <v>94.93</v>
      </c>
      <c r="BS593">
        <v>4309338</v>
      </c>
      <c r="BT593">
        <v>44510.62</v>
      </c>
      <c r="BU593" s="115" t="str">
        <f>WSP[[#This Row],[Tier]]&amp;" - "&amp;DOLLAR(WSP[[#This Row],[United States]],2)&amp;" USD"</f>
        <v>591 - $206.84 USD</v>
      </c>
    </row>
    <row r="594" spans="1:73" x14ac:dyDescent="0.25">
      <c r="A594">
        <v>592</v>
      </c>
      <c r="B594">
        <v>207.19</v>
      </c>
      <c r="C594">
        <v>15747.2</v>
      </c>
      <c r="D594">
        <v>1210.3</v>
      </c>
      <c r="E594">
        <v>276.14999999999998</v>
      </c>
      <c r="F594">
        <v>172.66</v>
      </c>
      <c r="G594">
        <v>18368</v>
      </c>
      <c r="H594">
        <v>171.23</v>
      </c>
      <c r="I594">
        <v>371.87</v>
      </c>
      <c r="J594">
        <v>259</v>
      </c>
      <c r="K594">
        <v>207.19</v>
      </c>
      <c r="L594">
        <v>110530</v>
      </c>
      <c r="M594">
        <v>814.71</v>
      </c>
      <c r="N594">
        <v>277130</v>
      </c>
      <c r="O594">
        <v>103600</v>
      </c>
      <c r="P594">
        <v>994.56</v>
      </c>
      <c r="Q594">
        <v>175.59</v>
      </c>
      <c r="R594">
        <v>3424.21</v>
      </c>
      <c r="S594">
        <v>910</v>
      </c>
      <c r="T594">
        <v>1329.3</v>
      </c>
      <c r="U594">
        <v>172.66</v>
      </c>
      <c r="V594">
        <v>167.09</v>
      </c>
      <c r="W594">
        <v>172.66</v>
      </c>
      <c r="X594">
        <v>174.11</v>
      </c>
      <c r="Y594">
        <v>168.45</v>
      </c>
      <c r="Z594">
        <v>2447.9</v>
      </c>
      <c r="AA594">
        <v>32624.41</v>
      </c>
      <c r="AB594">
        <v>26935</v>
      </c>
      <c r="AC594">
        <v>5194</v>
      </c>
      <c r="AD594">
        <v>2051000</v>
      </c>
      <c r="AE594">
        <v>168.45</v>
      </c>
      <c r="AF594">
        <v>1015</v>
      </c>
      <c r="AG594">
        <v>169.83</v>
      </c>
      <c r="AH594">
        <v>16738</v>
      </c>
      <c r="AI594">
        <v>31009.3</v>
      </c>
      <c r="AJ594">
        <v>187027</v>
      </c>
      <c r="AK594">
        <v>171.23</v>
      </c>
      <c r="AL594">
        <v>217.13</v>
      </c>
      <c r="AM594">
        <v>171.23</v>
      </c>
      <c r="AN594">
        <v>177.09</v>
      </c>
      <c r="AO594">
        <v>629</v>
      </c>
      <c r="AP594">
        <v>175.59</v>
      </c>
      <c r="AQ594">
        <v>61984.3</v>
      </c>
      <c r="AR594">
        <v>2865.1</v>
      </c>
      <c r="AS594">
        <v>171.23</v>
      </c>
      <c r="AT594">
        <v>221.17</v>
      </c>
      <c r="AU594">
        <v>996.24</v>
      </c>
      <c r="AV594">
        <v>19613.3</v>
      </c>
      <c r="AW594">
        <v>559.44000000000005</v>
      </c>
      <c r="AX594">
        <v>8427.2999999999993</v>
      </c>
      <c r="AY594">
        <v>393.82</v>
      </c>
      <c r="AZ594">
        <v>168.45</v>
      </c>
      <c r="BA594">
        <v>747.32</v>
      </c>
      <c r="BB594">
        <v>600.41999999999996</v>
      </c>
      <c r="BC594">
        <v>8357.2999999999993</v>
      </c>
      <c r="BD594">
        <v>339.5</v>
      </c>
      <c r="BE594">
        <v>200.12</v>
      </c>
      <c r="BF594">
        <v>172.66</v>
      </c>
      <c r="BG594">
        <v>169.83</v>
      </c>
      <c r="BH594">
        <v>1245.3</v>
      </c>
      <c r="BI594">
        <v>171.23</v>
      </c>
      <c r="BJ594">
        <v>1713.04</v>
      </c>
      <c r="BK594">
        <v>217.13</v>
      </c>
      <c r="BL594">
        <v>8537</v>
      </c>
      <c r="BM594">
        <v>6285.3</v>
      </c>
      <c r="BN594">
        <v>1326.08</v>
      </c>
      <c r="BO594">
        <v>679.7</v>
      </c>
      <c r="BP594">
        <v>1743.7</v>
      </c>
      <c r="BQ594">
        <v>207.19</v>
      </c>
      <c r="BR594">
        <v>95.08</v>
      </c>
      <c r="BS594">
        <v>4316630</v>
      </c>
      <c r="BT594">
        <v>44585.94</v>
      </c>
      <c r="BU594" s="115" t="str">
        <f>WSP[[#This Row],[Tier]]&amp;" - "&amp;DOLLAR(WSP[[#This Row],[United States]],2)&amp;" USD"</f>
        <v>592 - $207.19 USD</v>
      </c>
    </row>
    <row r="595" spans="1:73" x14ac:dyDescent="0.25">
      <c r="A595">
        <v>593</v>
      </c>
      <c r="B595">
        <v>207.54</v>
      </c>
      <c r="C595">
        <v>15773.8</v>
      </c>
      <c r="D595">
        <v>1212.05</v>
      </c>
      <c r="E595">
        <v>276.63</v>
      </c>
      <c r="F595">
        <v>172.95</v>
      </c>
      <c r="G595">
        <v>18399.5</v>
      </c>
      <c r="H595">
        <v>171.52</v>
      </c>
      <c r="I595">
        <v>372.49</v>
      </c>
      <c r="J595">
        <v>259.44</v>
      </c>
      <c r="K595">
        <v>207.54</v>
      </c>
      <c r="L595">
        <v>110705</v>
      </c>
      <c r="M595">
        <v>816.08</v>
      </c>
      <c r="N595">
        <v>277480</v>
      </c>
      <c r="O595">
        <v>103775</v>
      </c>
      <c r="P595">
        <v>996.24</v>
      </c>
      <c r="Q595">
        <v>175.88</v>
      </c>
      <c r="R595">
        <v>3430</v>
      </c>
      <c r="S595">
        <v>911.4</v>
      </c>
      <c r="T595">
        <v>1331.58</v>
      </c>
      <c r="U595">
        <v>172.95</v>
      </c>
      <c r="V595">
        <v>167.37</v>
      </c>
      <c r="W595">
        <v>172.95</v>
      </c>
      <c r="X595">
        <v>174.41</v>
      </c>
      <c r="Y595">
        <v>168.73</v>
      </c>
      <c r="Z595">
        <v>2452.4499999999998</v>
      </c>
      <c r="AA595">
        <v>32679.53</v>
      </c>
      <c r="AB595">
        <v>26981</v>
      </c>
      <c r="AC595">
        <v>5201</v>
      </c>
      <c r="AD595">
        <v>2054500</v>
      </c>
      <c r="AE595">
        <v>168.73</v>
      </c>
      <c r="AF595">
        <v>1016.75</v>
      </c>
      <c r="AG595">
        <v>170.12</v>
      </c>
      <c r="AH595">
        <v>16752</v>
      </c>
      <c r="AI595">
        <v>31061.8</v>
      </c>
      <c r="AJ595">
        <v>187345</v>
      </c>
      <c r="AK595">
        <v>171.52</v>
      </c>
      <c r="AL595">
        <v>217.45</v>
      </c>
      <c r="AM595">
        <v>171.52</v>
      </c>
      <c r="AN595">
        <v>177.39</v>
      </c>
      <c r="AO595">
        <v>630</v>
      </c>
      <c r="AP595">
        <v>175.88</v>
      </c>
      <c r="AQ595">
        <v>62089.3</v>
      </c>
      <c r="AR595">
        <v>2870</v>
      </c>
      <c r="AS595">
        <v>171.52</v>
      </c>
      <c r="AT595">
        <v>221.52</v>
      </c>
      <c r="AU595">
        <v>997.64</v>
      </c>
      <c r="AV595">
        <v>19646.55</v>
      </c>
      <c r="AW595">
        <v>560.39</v>
      </c>
      <c r="AX595">
        <v>8441.2999999999993</v>
      </c>
      <c r="AY595">
        <v>394.38</v>
      </c>
      <c r="AZ595">
        <v>168.73</v>
      </c>
      <c r="BA595">
        <v>748.58</v>
      </c>
      <c r="BB595">
        <v>601.44000000000005</v>
      </c>
      <c r="BC595">
        <v>8371.2999999999993</v>
      </c>
      <c r="BD595">
        <v>339.85</v>
      </c>
      <c r="BE595">
        <v>200.45</v>
      </c>
      <c r="BF595">
        <v>172.95</v>
      </c>
      <c r="BG595">
        <v>170.12</v>
      </c>
      <c r="BH595">
        <v>1247.05</v>
      </c>
      <c r="BI595">
        <v>171.52</v>
      </c>
      <c r="BJ595">
        <v>1715.84</v>
      </c>
      <c r="BK595">
        <v>217.45</v>
      </c>
      <c r="BL595">
        <v>8553</v>
      </c>
      <c r="BM595">
        <v>6295.8</v>
      </c>
      <c r="BN595">
        <v>1328.32</v>
      </c>
      <c r="BO595">
        <v>680.93</v>
      </c>
      <c r="BP595">
        <v>1746.68</v>
      </c>
      <c r="BQ595">
        <v>207.54</v>
      </c>
      <c r="BR595">
        <v>95.22</v>
      </c>
      <c r="BS595">
        <v>4323922</v>
      </c>
      <c r="BT595">
        <v>44661.26</v>
      </c>
      <c r="BU595" s="115" t="str">
        <f>WSP[[#This Row],[Tier]]&amp;" - "&amp;DOLLAR(WSP[[#This Row],[United States]],2)&amp;" USD"</f>
        <v>593 - $207.54 USD</v>
      </c>
    </row>
    <row r="596" spans="1:73" x14ac:dyDescent="0.25">
      <c r="A596">
        <v>594</v>
      </c>
      <c r="B596">
        <v>207.89</v>
      </c>
      <c r="C596">
        <v>15800.4</v>
      </c>
      <c r="D596">
        <v>1213.8</v>
      </c>
      <c r="E596">
        <v>277.10000000000002</v>
      </c>
      <c r="F596">
        <v>173.24</v>
      </c>
      <c r="G596">
        <v>18431</v>
      </c>
      <c r="H596">
        <v>171.81</v>
      </c>
      <c r="I596">
        <v>373.12</v>
      </c>
      <c r="J596">
        <v>259.88</v>
      </c>
      <c r="K596">
        <v>207.89</v>
      </c>
      <c r="L596">
        <v>110880</v>
      </c>
      <c r="M596">
        <v>817.46</v>
      </c>
      <c r="N596">
        <v>277830</v>
      </c>
      <c r="O596">
        <v>103950</v>
      </c>
      <c r="P596">
        <v>997.92</v>
      </c>
      <c r="Q596">
        <v>176.18</v>
      </c>
      <c r="R596">
        <v>3435.79</v>
      </c>
      <c r="S596">
        <v>912.8</v>
      </c>
      <c r="T596">
        <v>1333.85</v>
      </c>
      <c r="U596">
        <v>173.24</v>
      </c>
      <c r="V596">
        <v>167.66</v>
      </c>
      <c r="W596">
        <v>173.24</v>
      </c>
      <c r="X596">
        <v>174.7</v>
      </c>
      <c r="Y596">
        <v>169.02</v>
      </c>
      <c r="Z596">
        <v>2457</v>
      </c>
      <c r="AA596">
        <v>32734.65</v>
      </c>
      <c r="AB596">
        <v>27026</v>
      </c>
      <c r="AC596">
        <v>5208</v>
      </c>
      <c r="AD596">
        <v>2058000</v>
      </c>
      <c r="AE596">
        <v>169.02</v>
      </c>
      <c r="AF596">
        <v>1018.5</v>
      </c>
      <c r="AG596">
        <v>170.4</v>
      </c>
      <c r="AH596">
        <v>16766</v>
      </c>
      <c r="AI596">
        <v>31114.3</v>
      </c>
      <c r="AJ596">
        <v>187664</v>
      </c>
      <c r="AK596">
        <v>171.81</v>
      </c>
      <c r="AL596">
        <v>217.78</v>
      </c>
      <c r="AM596">
        <v>171.81</v>
      </c>
      <c r="AN596">
        <v>177.69</v>
      </c>
      <c r="AO596">
        <v>631</v>
      </c>
      <c r="AP596">
        <v>176.18</v>
      </c>
      <c r="AQ596">
        <v>62194.3</v>
      </c>
      <c r="AR596">
        <v>2874.9</v>
      </c>
      <c r="AS596">
        <v>171.81</v>
      </c>
      <c r="AT596">
        <v>221.87</v>
      </c>
      <c r="AU596">
        <v>999.04</v>
      </c>
      <c r="AV596">
        <v>19679.8</v>
      </c>
      <c r="AW596">
        <v>561.33000000000004</v>
      </c>
      <c r="AX596">
        <v>8455.2999999999993</v>
      </c>
      <c r="AY596">
        <v>394.95</v>
      </c>
      <c r="AZ596">
        <v>169.02</v>
      </c>
      <c r="BA596">
        <v>749.84</v>
      </c>
      <c r="BB596">
        <v>602.45000000000005</v>
      </c>
      <c r="BC596">
        <v>8385.2999999999993</v>
      </c>
      <c r="BD596">
        <v>340.2</v>
      </c>
      <c r="BE596">
        <v>200.78</v>
      </c>
      <c r="BF596">
        <v>173.24</v>
      </c>
      <c r="BG596">
        <v>170.4</v>
      </c>
      <c r="BH596">
        <v>1248.8</v>
      </c>
      <c r="BI596">
        <v>171.81</v>
      </c>
      <c r="BJ596">
        <v>1718.64</v>
      </c>
      <c r="BK596">
        <v>217.78</v>
      </c>
      <c r="BL596">
        <v>8568</v>
      </c>
      <c r="BM596">
        <v>6306.3</v>
      </c>
      <c r="BN596">
        <v>1330.56</v>
      </c>
      <c r="BO596">
        <v>682.15</v>
      </c>
      <c r="BP596">
        <v>1749.65</v>
      </c>
      <c r="BQ596">
        <v>207.89</v>
      </c>
      <c r="BR596">
        <v>95.37</v>
      </c>
      <c r="BS596">
        <v>4331214</v>
      </c>
      <c r="BT596">
        <v>44736.58</v>
      </c>
      <c r="BU596" s="115" t="str">
        <f>WSP[[#This Row],[Tier]]&amp;" - "&amp;DOLLAR(WSP[[#This Row],[United States]],2)&amp;" USD"</f>
        <v>594 - $207.89 USD</v>
      </c>
    </row>
    <row r="597" spans="1:73" x14ac:dyDescent="0.25">
      <c r="A597">
        <v>595</v>
      </c>
      <c r="B597">
        <v>208.24</v>
      </c>
      <c r="C597">
        <v>15827</v>
      </c>
      <c r="D597">
        <v>1215.55</v>
      </c>
      <c r="E597">
        <v>277.58</v>
      </c>
      <c r="F597">
        <v>173.54</v>
      </c>
      <c r="G597">
        <v>18462.5</v>
      </c>
      <c r="H597">
        <v>172.1</v>
      </c>
      <c r="I597">
        <v>373.75</v>
      </c>
      <c r="J597">
        <v>260.31</v>
      </c>
      <c r="K597">
        <v>208.24</v>
      </c>
      <c r="L597">
        <v>111055</v>
      </c>
      <c r="M597">
        <v>818.84</v>
      </c>
      <c r="N597">
        <v>278180</v>
      </c>
      <c r="O597">
        <v>104125</v>
      </c>
      <c r="P597">
        <v>999.6</v>
      </c>
      <c r="Q597">
        <v>176.48</v>
      </c>
      <c r="R597">
        <v>3441.57</v>
      </c>
      <c r="S597">
        <v>914.2</v>
      </c>
      <c r="T597">
        <v>1336.13</v>
      </c>
      <c r="U597">
        <v>173.54</v>
      </c>
      <c r="V597">
        <v>167.94</v>
      </c>
      <c r="W597">
        <v>173.54</v>
      </c>
      <c r="X597">
        <v>174.99</v>
      </c>
      <c r="Y597">
        <v>169.3</v>
      </c>
      <c r="Z597">
        <v>2461.5500000000002</v>
      </c>
      <c r="AA597">
        <v>32789.760000000002</v>
      </c>
      <c r="AB597">
        <v>27072</v>
      </c>
      <c r="AC597">
        <v>5215</v>
      </c>
      <c r="AD597">
        <v>2061500</v>
      </c>
      <c r="AE597">
        <v>169.3</v>
      </c>
      <c r="AF597">
        <v>1020.25</v>
      </c>
      <c r="AG597">
        <v>170.69</v>
      </c>
      <c r="AH597">
        <v>16781</v>
      </c>
      <c r="AI597">
        <v>31166.799999999999</v>
      </c>
      <c r="AJ597">
        <v>187982</v>
      </c>
      <c r="AK597">
        <v>172.1</v>
      </c>
      <c r="AL597">
        <v>218.1</v>
      </c>
      <c r="AM597">
        <v>172.1</v>
      </c>
      <c r="AN597">
        <v>177.99</v>
      </c>
      <c r="AO597">
        <v>632</v>
      </c>
      <c r="AP597">
        <v>176.48</v>
      </c>
      <c r="AQ597">
        <v>62299.3</v>
      </c>
      <c r="AR597">
        <v>2879.8</v>
      </c>
      <c r="AS597">
        <v>172.1</v>
      </c>
      <c r="AT597">
        <v>222.22</v>
      </c>
      <c r="AU597">
        <v>1000.44</v>
      </c>
      <c r="AV597">
        <v>19713.05</v>
      </c>
      <c r="AW597">
        <v>562.28</v>
      </c>
      <c r="AX597">
        <v>8469.2999999999993</v>
      </c>
      <c r="AY597">
        <v>395.52</v>
      </c>
      <c r="AZ597">
        <v>169.3</v>
      </c>
      <c r="BA597">
        <v>751.1</v>
      </c>
      <c r="BB597">
        <v>603.47</v>
      </c>
      <c r="BC597">
        <v>8399.2999999999993</v>
      </c>
      <c r="BD597">
        <v>340.55</v>
      </c>
      <c r="BE597">
        <v>201.1</v>
      </c>
      <c r="BF597">
        <v>173.54</v>
      </c>
      <c r="BG597">
        <v>170.69</v>
      </c>
      <c r="BH597">
        <v>1250.55</v>
      </c>
      <c r="BI597">
        <v>172.1</v>
      </c>
      <c r="BJ597">
        <v>1721.44</v>
      </c>
      <c r="BK597">
        <v>218.1</v>
      </c>
      <c r="BL597">
        <v>8583</v>
      </c>
      <c r="BM597">
        <v>6316.8</v>
      </c>
      <c r="BN597">
        <v>1332.8</v>
      </c>
      <c r="BO597">
        <v>683.38</v>
      </c>
      <c r="BP597">
        <v>1752.63</v>
      </c>
      <c r="BQ597">
        <v>208.24</v>
      </c>
      <c r="BR597">
        <v>95.52</v>
      </c>
      <c r="BS597">
        <v>4338506</v>
      </c>
      <c r="BT597">
        <v>44811.9</v>
      </c>
      <c r="BU597" s="115" t="str">
        <f>WSP[[#This Row],[Tier]]&amp;" - "&amp;DOLLAR(WSP[[#This Row],[United States]],2)&amp;" USD"</f>
        <v>595 - $208.24 USD</v>
      </c>
    </row>
    <row r="598" spans="1:73" x14ac:dyDescent="0.25">
      <c r="A598">
        <v>596</v>
      </c>
      <c r="B598">
        <v>208.59</v>
      </c>
      <c r="C598">
        <v>15853.6</v>
      </c>
      <c r="D598">
        <v>1217.3</v>
      </c>
      <c r="E598">
        <v>278.06</v>
      </c>
      <c r="F598">
        <v>173.83</v>
      </c>
      <c r="G598">
        <v>18494</v>
      </c>
      <c r="H598">
        <v>172.39</v>
      </c>
      <c r="I598">
        <v>374.38</v>
      </c>
      <c r="J598">
        <v>260.75</v>
      </c>
      <c r="K598">
        <v>208.59</v>
      </c>
      <c r="L598">
        <v>111230</v>
      </c>
      <c r="M598">
        <v>820.22</v>
      </c>
      <c r="N598">
        <v>278530</v>
      </c>
      <c r="O598">
        <v>104300</v>
      </c>
      <c r="P598">
        <v>1001.28</v>
      </c>
      <c r="Q598">
        <v>176.77</v>
      </c>
      <c r="R598">
        <v>3447.36</v>
      </c>
      <c r="S598">
        <v>915.6</v>
      </c>
      <c r="T598">
        <v>1338.4</v>
      </c>
      <c r="U598">
        <v>173.83</v>
      </c>
      <c r="V598">
        <v>168.22</v>
      </c>
      <c r="W598">
        <v>173.83</v>
      </c>
      <c r="X598">
        <v>175.29</v>
      </c>
      <c r="Y598">
        <v>169.59</v>
      </c>
      <c r="Z598">
        <v>2466.1</v>
      </c>
      <c r="AA598">
        <v>32844.879999999997</v>
      </c>
      <c r="AB598">
        <v>27117</v>
      </c>
      <c r="AC598">
        <v>5222</v>
      </c>
      <c r="AD598">
        <v>2065000</v>
      </c>
      <c r="AE598">
        <v>169.59</v>
      </c>
      <c r="AF598">
        <v>1022</v>
      </c>
      <c r="AG598">
        <v>170.98</v>
      </c>
      <c r="AH598">
        <v>16795</v>
      </c>
      <c r="AI598">
        <v>31219.3</v>
      </c>
      <c r="AJ598">
        <v>188300</v>
      </c>
      <c r="AK598">
        <v>172.39</v>
      </c>
      <c r="AL598">
        <v>218.43</v>
      </c>
      <c r="AM598">
        <v>172.39</v>
      </c>
      <c r="AN598">
        <v>178.28</v>
      </c>
      <c r="AO598">
        <v>633</v>
      </c>
      <c r="AP598">
        <v>176.77</v>
      </c>
      <c r="AQ598">
        <v>62404.3</v>
      </c>
      <c r="AR598">
        <v>2884.7</v>
      </c>
      <c r="AS598">
        <v>172.39</v>
      </c>
      <c r="AT598">
        <v>222.57</v>
      </c>
      <c r="AU598">
        <v>1001.84</v>
      </c>
      <c r="AV598">
        <v>19746.3</v>
      </c>
      <c r="AW598">
        <v>563.22</v>
      </c>
      <c r="AX598">
        <v>8483.2999999999993</v>
      </c>
      <c r="AY598">
        <v>396.09</v>
      </c>
      <c r="AZ598">
        <v>169.59</v>
      </c>
      <c r="BA598">
        <v>752.36</v>
      </c>
      <c r="BB598">
        <v>604.48</v>
      </c>
      <c r="BC598">
        <v>8413.2999999999993</v>
      </c>
      <c r="BD598">
        <v>340.9</v>
      </c>
      <c r="BE598">
        <v>201.43</v>
      </c>
      <c r="BF598">
        <v>173.83</v>
      </c>
      <c r="BG598">
        <v>170.98</v>
      </c>
      <c r="BH598">
        <v>1252.3</v>
      </c>
      <c r="BI598">
        <v>172.39</v>
      </c>
      <c r="BJ598">
        <v>1724.24</v>
      </c>
      <c r="BK598">
        <v>218.43</v>
      </c>
      <c r="BL598">
        <v>8599</v>
      </c>
      <c r="BM598">
        <v>6327.3</v>
      </c>
      <c r="BN598">
        <v>1335.04</v>
      </c>
      <c r="BO598">
        <v>684.6</v>
      </c>
      <c r="BP598">
        <v>1755.6</v>
      </c>
      <c r="BQ598">
        <v>208.59</v>
      </c>
      <c r="BR598">
        <v>95.66</v>
      </c>
      <c r="BS598">
        <v>4345797</v>
      </c>
      <c r="BT598">
        <v>44887.22</v>
      </c>
      <c r="BU598" s="115" t="str">
        <f>WSP[[#This Row],[Tier]]&amp;" - "&amp;DOLLAR(WSP[[#This Row],[United States]],2)&amp;" USD"</f>
        <v>596 - $208.59 USD</v>
      </c>
    </row>
    <row r="599" spans="1:73" x14ac:dyDescent="0.25">
      <c r="A599">
        <v>597</v>
      </c>
      <c r="B599">
        <v>208.94</v>
      </c>
      <c r="C599">
        <v>15880.2</v>
      </c>
      <c r="D599">
        <v>1219.05</v>
      </c>
      <c r="E599">
        <v>278.54000000000002</v>
      </c>
      <c r="F599">
        <v>174.12</v>
      </c>
      <c r="G599">
        <v>18525.5</v>
      </c>
      <c r="H599">
        <v>172.68</v>
      </c>
      <c r="I599">
        <v>375.01</v>
      </c>
      <c r="J599">
        <v>261.19</v>
      </c>
      <c r="K599">
        <v>208.94</v>
      </c>
      <c r="L599">
        <v>111405</v>
      </c>
      <c r="M599">
        <v>821.59</v>
      </c>
      <c r="N599">
        <v>278880</v>
      </c>
      <c r="O599">
        <v>104475</v>
      </c>
      <c r="P599">
        <v>1002.96</v>
      </c>
      <c r="Q599">
        <v>177.07</v>
      </c>
      <c r="R599">
        <v>3453.14</v>
      </c>
      <c r="S599">
        <v>917</v>
      </c>
      <c r="T599">
        <v>1340.68</v>
      </c>
      <c r="U599">
        <v>174.12</v>
      </c>
      <c r="V599">
        <v>168.5</v>
      </c>
      <c r="W599">
        <v>174.12</v>
      </c>
      <c r="X599">
        <v>175.58</v>
      </c>
      <c r="Y599">
        <v>169.87</v>
      </c>
      <c r="Z599">
        <v>2470.65</v>
      </c>
      <c r="AA599">
        <v>32900</v>
      </c>
      <c r="AB599">
        <v>27163</v>
      </c>
      <c r="AC599">
        <v>5229</v>
      </c>
      <c r="AD599">
        <v>2068500</v>
      </c>
      <c r="AE599">
        <v>169.87</v>
      </c>
      <c r="AF599">
        <v>1023.75</v>
      </c>
      <c r="AG599">
        <v>171.26</v>
      </c>
      <c r="AH599">
        <v>16809</v>
      </c>
      <c r="AI599">
        <v>31271.8</v>
      </c>
      <c r="AJ599">
        <v>188618</v>
      </c>
      <c r="AK599">
        <v>172.68</v>
      </c>
      <c r="AL599">
        <v>218.75</v>
      </c>
      <c r="AM599">
        <v>172.68</v>
      </c>
      <c r="AN599">
        <v>178.58</v>
      </c>
      <c r="AO599">
        <v>634</v>
      </c>
      <c r="AP599">
        <v>177.07</v>
      </c>
      <c r="AQ599">
        <v>62509.3</v>
      </c>
      <c r="AR599">
        <v>2889.6</v>
      </c>
      <c r="AS599">
        <v>172.68</v>
      </c>
      <c r="AT599">
        <v>222.92</v>
      </c>
      <c r="AU599">
        <v>1003.24</v>
      </c>
      <c r="AV599">
        <v>19779.55</v>
      </c>
      <c r="AW599">
        <v>564.16999999999996</v>
      </c>
      <c r="AX599">
        <v>8497.2999999999993</v>
      </c>
      <c r="AY599">
        <v>396.66</v>
      </c>
      <c r="AZ599">
        <v>169.87</v>
      </c>
      <c r="BA599">
        <v>753.62</v>
      </c>
      <c r="BB599">
        <v>605.5</v>
      </c>
      <c r="BC599">
        <v>8427.2999999999993</v>
      </c>
      <c r="BD599">
        <v>341.25</v>
      </c>
      <c r="BE599">
        <v>201.76</v>
      </c>
      <c r="BF599">
        <v>174.12</v>
      </c>
      <c r="BG599">
        <v>171.26</v>
      </c>
      <c r="BH599">
        <v>1254.05</v>
      </c>
      <c r="BI599">
        <v>172.68</v>
      </c>
      <c r="BJ599">
        <v>1727.04</v>
      </c>
      <c r="BK599">
        <v>218.75</v>
      </c>
      <c r="BL599">
        <v>8614</v>
      </c>
      <c r="BM599">
        <v>6337.8</v>
      </c>
      <c r="BN599">
        <v>1337.28</v>
      </c>
      <c r="BO599">
        <v>685.83</v>
      </c>
      <c r="BP599">
        <v>1758.58</v>
      </c>
      <c r="BQ599">
        <v>208.94</v>
      </c>
      <c r="BR599">
        <v>95.81</v>
      </c>
      <c r="BS599">
        <v>4353089</v>
      </c>
      <c r="BT599">
        <v>44962.54</v>
      </c>
      <c r="BU599" s="115" t="str">
        <f>WSP[[#This Row],[Tier]]&amp;" - "&amp;DOLLAR(WSP[[#This Row],[United States]],2)&amp;" USD"</f>
        <v>597 - $208.94 USD</v>
      </c>
    </row>
    <row r="600" spans="1:73" x14ac:dyDescent="0.25">
      <c r="A600">
        <v>598</v>
      </c>
      <c r="B600">
        <v>209.29</v>
      </c>
      <c r="C600">
        <v>15906.8</v>
      </c>
      <c r="D600">
        <v>1220.8</v>
      </c>
      <c r="E600">
        <v>279.01</v>
      </c>
      <c r="F600">
        <v>174.41</v>
      </c>
      <c r="G600">
        <v>18557</v>
      </c>
      <c r="H600">
        <v>172.97</v>
      </c>
      <c r="I600">
        <v>375.64</v>
      </c>
      <c r="J600">
        <v>261.63</v>
      </c>
      <c r="K600">
        <v>209.29</v>
      </c>
      <c r="L600">
        <v>111580</v>
      </c>
      <c r="M600">
        <v>822.97</v>
      </c>
      <c r="N600">
        <v>279230</v>
      </c>
      <c r="O600">
        <v>104650</v>
      </c>
      <c r="P600">
        <v>1004.64</v>
      </c>
      <c r="Q600">
        <v>177.37</v>
      </c>
      <c r="R600">
        <v>3458.93</v>
      </c>
      <c r="S600">
        <v>918.4</v>
      </c>
      <c r="T600">
        <v>1342.95</v>
      </c>
      <c r="U600">
        <v>174.41</v>
      </c>
      <c r="V600">
        <v>168.78</v>
      </c>
      <c r="W600">
        <v>174.41</v>
      </c>
      <c r="X600">
        <v>175.88</v>
      </c>
      <c r="Y600">
        <v>170.16</v>
      </c>
      <c r="Z600">
        <v>2475.1999999999998</v>
      </c>
      <c r="AA600">
        <v>32955.120000000003</v>
      </c>
      <c r="AB600">
        <v>27208</v>
      </c>
      <c r="AC600">
        <v>5236</v>
      </c>
      <c r="AD600">
        <v>2072000</v>
      </c>
      <c r="AE600">
        <v>170.16</v>
      </c>
      <c r="AF600">
        <v>1025.5</v>
      </c>
      <c r="AG600">
        <v>171.55</v>
      </c>
      <c r="AH600">
        <v>16823</v>
      </c>
      <c r="AI600">
        <v>31324.3</v>
      </c>
      <c r="AJ600">
        <v>188936</v>
      </c>
      <c r="AK600">
        <v>172.97</v>
      </c>
      <c r="AL600">
        <v>219.07</v>
      </c>
      <c r="AM600">
        <v>172.97</v>
      </c>
      <c r="AN600">
        <v>178.88</v>
      </c>
      <c r="AO600">
        <v>635</v>
      </c>
      <c r="AP600">
        <v>177.37</v>
      </c>
      <c r="AQ600">
        <v>62614.3</v>
      </c>
      <c r="AR600">
        <v>2894.5</v>
      </c>
      <c r="AS600">
        <v>172.97</v>
      </c>
      <c r="AT600">
        <v>223.27</v>
      </c>
      <c r="AU600">
        <v>1004.64</v>
      </c>
      <c r="AV600">
        <v>19812.8</v>
      </c>
      <c r="AW600">
        <v>565.11</v>
      </c>
      <c r="AX600">
        <v>8511.2999999999993</v>
      </c>
      <c r="AY600">
        <v>397.23</v>
      </c>
      <c r="AZ600">
        <v>170.16</v>
      </c>
      <c r="BA600">
        <v>754.88</v>
      </c>
      <c r="BB600">
        <v>606.52</v>
      </c>
      <c r="BC600">
        <v>8441.2999999999993</v>
      </c>
      <c r="BD600">
        <v>341.6</v>
      </c>
      <c r="BE600">
        <v>202.08</v>
      </c>
      <c r="BF600">
        <v>174.41</v>
      </c>
      <c r="BG600">
        <v>171.55</v>
      </c>
      <c r="BH600">
        <v>1255.8</v>
      </c>
      <c r="BI600">
        <v>172.97</v>
      </c>
      <c r="BJ600">
        <v>1729.84</v>
      </c>
      <c r="BK600">
        <v>219.07</v>
      </c>
      <c r="BL600">
        <v>8629</v>
      </c>
      <c r="BM600">
        <v>6348.3</v>
      </c>
      <c r="BN600">
        <v>1339.52</v>
      </c>
      <c r="BO600">
        <v>687.05</v>
      </c>
      <c r="BP600">
        <v>1761.55</v>
      </c>
      <c r="BQ600">
        <v>209.29</v>
      </c>
      <c r="BR600">
        <v>95.95</v>
      </c>
      <c r="BS600">
        <v>4360381</v>
      </c>
      <c r="BT600">
        <v>45037.86</v>
      </c>
      <c r="BU600" s="115" t="str">
        <f>WSP[[#This Row],[Tier]]&amp;" - "&amp;DOLLAR(WSP[[#This Row],[United States]],2)&amp;" USD"</f>
        <v>598 - $209.29 USD</v>
      </c>
    </row>
    <row r="601" spans="1:73" x14ac:dyDescent="0.25">
      <c r="A601">
        <v>599</v>
      </c>
      <c r="B601">
        <v>209.64</v>
      </c>
      <c r="C601">
        <v>15933.4</v>
      </c>
      <c r="D601">
        <v>1222.55</v>
      </c>
      <c r="E601">
        <v>279.49</v>
      </c>
      <c r="F601">
        <v>174.7</v>
      </c>
      <c r="G601">
        <v>18588.5</v>
      </c>
      <c r="H601">
        <v>173.26</v>
      </c>
      <c r="I601">
        <v>376.27</v>
      </c>
      <c r="J601">
        <v>262.06</v>
      </c>
      <c r="K601">
        <v>209.64</v>
      </c>
      <c r="L601">
        <v>111755</v>
      </c>
      <c r="M601">
        <v>824.35</v>
      </c>
      <c r="N601">
        <v>279580</v>
      </c>
      <c r="O601">
        <v>104825</v>
      </c>
      <c r="P601">
        <v>1006.32</v>
      </c>
      <c r="Q601">
        <v>177.66</v>
      </c>
      <c r="R601">
        <v>3464.71</v>
      </c>
      <c r="S601">
        <v>919.8</v>
      </c>
      <c r="T601">
        <v>1345.23</v>
      </c>
      <c r="U601">
        <v>174.7</v>
      </c>
      <c r="V601">
        <v>169.07</v>
      </c>
      <c r="W601">
        <v>174.7</v>
      </c>
      <c r="X601">
        <v>176.17</v>
      </c>
      <c r="Y601">
        <v>170.44</v>
      </c>
      <c r="Z601">
        <v>2479.75</v>
      </c>
      <c r="AA601">
        <v>33010.239999999998</v>
      </c>
      <c r="AB601">
        <v>27254</v>
      </c>
      <c r="AC601">
        <v>5243</v>
      </c>
      <c r="AD601">
        <v>2075500</v>
      </c>
      <c r="AE601">
        <v>170.44</v>
      </c>
      <c r="AF601">
        <v>1027.25</v>
      </c>
      <c r="AG601">
        <v>171.84</v>
      </c>
      <c r="AH601">
        <v>16838</v>
      </c>
      <c r="AI601">
        <v>31376.799999999999</v>
      </c>
      <c r="AJ601">
        <v>189255</v>
      </c>
      <c r="AK601">
        <v>173.26</v>
      </c>
      <c r="AL601">
        <v>219.4</v>
      </c>
      <c r="AM601">
        <v>173.26</v>
      </c>
      <c r="AN601">
        <v>179.18</v>
      </c>
      <c r="AO601">
        <v>636</v>
      </c>
      <c r="AP601">
        <v>177.66</v>
      </c>
      <c r="AQ601">
        <v>62719.3</v>
      </c>
      <c r="AR601">
        <v>2899.4</v>
      </c>
      <c r="AS601">
        <v>173.26</v>
      </c>
      <c r="AT601">
        <v>223.62</v>
      </c>
      <c r="AU601">
        <v>1006.04</v>
      </c>
      <c r="AV601">
        <v>19846.05</v>
      </c>
      <c r="AW601">
        <v>566.05999999999995</v>
      </c>
      <c r="AX601">
        <v>8525.2999999999993</v>
      </c>
      <c r="AY601">
        <v>397.8</v>
      </c>
      <c r="AZ601">
        <v>170.44</v>
      </c>
      <c r="BA601">
        <v>756.14</v>
      </c>
      <c r="BB601">
        <v>607.53</v>
      </c>
      <c r="BC601">
        <v>8455.2999999999993</v>
      </c>
      <c r="BD601">
        <v>341.95</v>
      </c>
      <c r="BE601">
        <v>202.41</v>
      </c>
      <c r="BF601">
        <v>174.7</v>
      </c>
      <c r="BG601">
        <v>171.84</v>
      </c>
      <c r="BH601">
        <v>1257.55</v>
      </c>
      <c r="BI601">
        <v>173.26</v>
      </c>
      <c r="BJ601">
        <v>1732.64</v>
      </c>
      <c r="BK601">
        <v>219.4</v>
      </c>
      <c r="BL601">
        <v>8645</v>
      </c>
      <c r="BM601">
        <v>6358.8</v>
      </c>
      <c r="BN601">
        <v>1341.76</v>
      </c>
      <c r="BO601">
        <v>688.28</v>
      </c>
      <c r="BP601">
        <v>1764.53</v>
      </c>
      <c r="BQ601">
        <v>209.64</v>
      </c>
      <c r="BR601">
        <v>96.1</v>
      </c>
      <c r="BS601">
        <v>4367673</v>
      </c>
      <c r="BT601">
        <v>45113.18</v>
      </c>
      <c r="BU601" s="115" t="str">
        <f>WSP[[#This Row],[Tier]]&amp;" - "&amp;DOLLAR(WSP[[#This Row],[United States]],2)&amp;" USD"</f>
        <v>599 - $209.64 USD</v>
      </c>
    </row>
    <row r="602" spans="1:73" x14ac:dyDescent="0.25">
      <c r="A602">
        <v>600</v>
      </c>
      <c r="B602">
        <v>209.99</v>
      </c>
      <c r="C602">
        <v>15960</v>
      </c>
      <c r="D602">
        <v>1224.3</v>
      </c>
      <c r="E602">
        <v>279.97000000000003</v>
      </c>
      <c r="F602">
        <v>174.99</v>
      </c>
      <c r="G602">
        <v>18620</v>
      </c>
      <c r="H602">
        <v>173.55</v>
      </c>
      <c r="I602">
        <v>376.9</v>
      </c>
      <c r="J602">
        <v>262.5</v>
      </c>
      <c r="K602">
        <v>209.99</v>
      </c>
      <c r="L602">
        <v>111930</v>
      </c>
      <c r="M602">
        <v>825.73</v>
      </c>
      <c r="N602">
        <v>279930</v>
      </c>
      <c r="O602">
        <v>105000</v>
      </c>
      <c r="P602">
        <v>1008</v>
      </c>
      <c r="Q602">
        <v>177.96</v>
      </c>
      <c r="R602">
        <v>3470.5</v>
      </c>
      <c r="S602">
        <v>921.2</v>
      </c>
      <c r="T602">
        <v>1347.5</v>
      </c>
      <c r="U602">
        <v>174.99</v>
      </c>
      <c r="V602">
        <v>169.35</v>
      </c>
      <c r="W602">
        <v>174.99</v>
      </c>
      <c r="X602">
        <v>176.46</v>
      </c>
      <c r="Y602">
        <v>170.73</v>
      </c>
      <c r="Z602">
        <v>2484.3000000000002</v>
      </c>
      <c r="AA602">
        <v>33065.35</v>
      </c>
      <c r="AB602">
        <v>27299</v>
      </c>
      <c r="AC602">
        <v>5250</v>
      </c>
      <c r="AD602">
        <v>2079000</v>
      </c>
      <c r="AE602">
        <v>170.73</v>
      </c>
      <c r="AF602">
        <v>1029</v>
      </c>
      <c r="AG602">
        <v>172.13</v>
      </c>
      <c r="AH602">
        <v>16852</v>
      </c>
      <c r="AI602">
        <v>31429.3</v>
      </c>
      <c r="AJ602">
        <v>189573</v>
      </c>
      <c r="AK602">
        <v>173.55</v>
      </c>
      <c r="AL602">
        <v>219.72</v>
      </c>
      <c r="AM602">
        <v>173.55</v>
      </c>
      <c r="AN602">
        <v>179.48</v>
      </c>
      <c r="AO602">
        <v>637</v>
      </c>
      <c r="AP602">
        <v>177.96</v>
      </c>
      <c r="AQ602">
        <v>62824.3</v>
      </c>
      <c r="AR602">
        <v>2904.3</v>
      </c>
      <c r="AS602">
        <v>173.55</v>
      </c>
      <c r="AT602">
        <v>223.97</v>
      </c>
      <c r="AU602">
        <v>1007.44</v>
      </c>
      <c r="AV602">
        <v>19879.3</v>
      </c>
      <c r="AW602">
        <v>567</v>
      </c>
      <c r="AX602">
        <v>8539.2999999999993</v>
      </c>
      <c r="AY602">
        <v>398.37</v>
      </c>
      <c r="AZ602">
        <v>170.73</v>
      </c>
      <c r="BA602">
        <v>757.4</v>
      </c>
      <c r="BB602">
        <v>608.54999999999995</v>
      </c>
      <c r="BC602">
        <v>8469.2999999999993</v>
      </c>
      <c r="BD602">
        <v>342.3</v>
      </c>
      <c r="BE602">
        <v>202.74</v>
      </c>
      <c r="BF602">
        <v>174.99</v>
      </c>
      <c r="BG602">
        <v>172.13</v>
      </c>
      <c r="BH602">
        <v>1259.3</v>
      </c>
      <c r="BI602">
        <v>173.55</v>
      </c>
      <c r="BJ602">
        <v>1735.44</v>
      </c>
      <c r="BK602">
        <v>219.72</v>
      </c>
      <c r="BL602">
        <v>8660</v>
      </c>
      <c r="BM602">
        <v>6369.3</v>
      </c>
      <c r="BN602">
        <v>1344</v>
      </c>
      <c r="BO602">
        <v>689.5</v>
      </c>
      <c r="BP602">
        <v>1767.5</v>
      </c>
      <c r="BQ602">
        <v>209.99</v>
      </c>
      <c r="BR602">
        <v>96.24</v>
      </c>
      <c r="BS602">
        <v>4374965</v>
      </c>
      <c r="BT602">
        <v>45188.5</v>
      </c>
      <c r="BU602" s="115" t="str">
        <f>WSP[[#This Row],[Tier]]&amp;" - "&amp;DOLLAR(WSP[[#This Row],[United States]],2)&amp;" USD"</f>
        <v>600 - $209.99 USD</v>
      </c>
    </row>
    <row r="603" spans="1:73" x14ac:dyDescent="0.25">
      <c r="A603">
        <v>601</v>
      </c>
      <c r="B603">
        <v>210.34</v>
      </c>
      <c r="C603">
        <v>15986.6</v>
      </c>
      <c r="D603">
        <v>1226.05</v>
      </c>
      <c r="E603">
        <v>280.45</v>
      </c>
      <c r="F603">
        <v>175.29</v>
      </c>
      <c r="G603">
        <v>18651.5</v>
      </c>
      <c r="H603">
        <v>173.84</v>
      </c>
      <c r="I603">
        <v>377.53</v>
      </c>
      <c r="J603">
        <v>262.94</v>
      </c>
      <c r="K603">
        <v>210.34</v>
      </c>
      <c r="L603">
        <v>112105</v>
      </c>
      <c r="M603">
        <v>827.1</v>
      </c>
      <c r="N603">
        <v>280280</v>
      </c>
      <c r="O603">
        <v>105175</v>
      </c>
      <c r="P603">
        <v>1009.68</v>
      </c>
      <c r="Q603">
        <v>178.26</v>
      </c>
      <c r="R603">
        <v>3476.28</v>
      </c>
      <c r="S603">
        <v>922.6</v>
      </c>
      <c r="T603">
        <v>1349.78</v>
      </c>
      <c r="U603">
        <v>175.29</v>
      </c>
      <c r="V603">
        <v>169.63</v>
      </c>
      <c r="W603">
        <v>175.29</v>
      </c>
      <c r="X603">
        <v>176.76</v>
      </c>
      <c r="Y603">
        <v>171.01</v>
      </c>
      <c r="Z603">
        <v>2488.85</v>
      </c>
      <c r="AA603">
        <v>33120.47</v>
      </c>
      <c r="AB603">
        <v>27345</v>
      </c>
      <c r="AC603">
        <v>5257</v>
      </c>
      <c r="AD603">
        <v>2082500</v>
      </c>
      <c r="AE603">
        <v>171.01</v>
      </c>
      <c r="AF603">
        <v>1030.75</v>
      </c>
      <c r="AG603">
        <v>172.41</v>
      </c>
      <c r="AH603">
        <v>16866</v>
      </c>
      <c r="AI603">
        <v>31481.8</v>
      </c>
      <c r="AJ603">
        <v>189891</v>
      </c>
      <c r="AK603">
        <v>173.84</v>
      </c>
      <c r="AL603">
        <v>220.05</v>
      </c>
      <c r="AM603">
        <v>173.84</v>
      </c>
      <c r="AN603">
        <v>179.78</v>
      </c>
      <c r="AO603">
        <v>638</v>
      </c>
      <c r="AP603">
        <v>178.26</v>
      </c>
      <c r="AQ603">
        <v>62929.3</v>
      </c>
      <c r="AR603">
        <v>2909.2</v>
      </c>
      <c r="AS603">
        <v>173.84</v>
      </c>
      <c r="AT603">
        <v>224.32</v>
      </c>
      <c r="AU603">
        <v>1008.84</v>
      </c>
      <c r="AV603">
        <v>19912.55</v>
      </c>
      <c r="AW603">
        <v>567.95000000000005</v>
      </c>
      <c r="AX603">
        <v>8553.2999999999993</v>
      </c>
      <c r="AY603">
        <v>398.94</v>
      </c>
      <c r="AZ603">
        <v>171.01</v>
      </c>
      <c r="BA603">
        <v>758.66</v>
      </c>
      <c r="BB603">
        <v>609.55999999999995</v>
      </c>
      <c r="BC603">
        <v>8483.2999999999993</v>
      </c>
      <c r="BD603">
        <v>342.65</v>
      </c>
      <c r="BE603">
        <v>203.07</v>
      </c>
      <c r="BF603">
        <v>175.29</v>
      </c>
      <c r="BG603">
        <v>172.41</v>
      </c>
      <c r="BH603">
        <v>1261.05</v>
      </c>
      <c r="BI603">
        <v>173.84</v>
      </c>
      <c r="BJ603">
        <v>1738.24</v>
      </c>
      <c r="BK603">
        <v>220.05</v>
      </c>
      <c r="BL603">
        <v>8675</v>
      </c>
      <c r="BM603">
        <v>6379.8</v>
      </c>
      <c r="BN603">
        <v>1346.24</v>
      </c>
      <c r="BO603">
        <v>690.73</v>
      </c>
      <c r="BP603">
        <v>1770.48</v>
      </c>
      <c r="BQ603">
        <v>210.34</v>
      </c>
      <c r="BR603">
        <v>96.39</v>
      </c>
      <c r="BS603">
        <v>4382257</v>
      </c>
      <c r="BT603">
        <v>45263.82</v>
      </c>
      <c r="BU603" s="115" t="str">
        <f>WSP[[#This Row],[Tier]]&amp;" - "&amp;DOLLAR(WSP[[#This Row],[United States]],2)&amp;" USD"</f>
        <v>601 - $210.34 USD</v>
      </c>
    </row>
    <row r="604" spans="1:73" x14ac:dyDescent="0.25">
      <c r="A604">
        <v>602</v>
      </c>
      <c r="B604">
        <v>210.69</v>
      </c>
      <c r="C604">
        <v>16013.2</v>
      </c>
      <c r="D604">
        <v>1227.8</v>
      </c>
      <c r="E604">
        <v>280.92</v>
      </c>
      <c r="F604">
        <v>175.58</v>
      </c>
      <c r="G604">
        <v>18683</v>
      </c>
      <c r="H604">
        <v>174.13</v>
      </c>
      <c r="I604">
        <v>378.16</v>
      </c>
      <c r="J604">
        <v>263.38</v>
      </c>
      <c r="K604">
        <v>210.69</v>
      </c>
      <c r="L604">
        <v>112280</v>
      </c>
      <c r="M604">
        <v>828.48</v>
      </c>
      <c r="N604">
        <v>280630</v>
      </c>
      <c r="O604">
        <v>105350</v>
      </c>
      <c r="P604">
        <v>1011.36</v>
      </c>
      <c r="Q604">
        <v>178.55</v>
      </c>
      <c r="R604">
        <v>3482.07</v>
      </c>
      <c r="S604">
        <v>924</v>
      </c>
      <c r="T604">
        <v>1352.05</v>
      </c>
      <c r="U604">
        <v>175.58</v>
      </c>
      <c r="V604">
        <v>169.91</v>
      </c>
      <c r="W604">
        <v>175.58</v>
      </c>
      <c r="X604">
        <v>177.05</v>
      </c>
      <c r="Y604">
        <v>171.3</v>
      </c>
      <c r="Z604">
        <v>2493.4</v>
      </c>
      <c r="AA604">
        <v>33175.589999999997</v>
      </c>
      <c r="AB604">
        <v>27390</v>
      </c>
      <c r="AC604">
        <v>5264</v>
      </c>
      <c r="AD604">
        <v>2086000</v>
      </c>
      <c r="AE604">
        <v>171.3</v>
      </c>
      <c r="AF604">
        <v>1032.5</v>
      </c>
      <c r="AG604">
        <v>172.7</v>
      </c>
      <c r="AH604">
        <v>16880</v>
      </c>
      <c r="AI604">
        <v>31534.3</v>
      </c>
      <c r="AJ604">
        <v>190209</v>
      </c>
      <c r="AK604">
        <v>174.13</v>
      </c>
      <c r="AL604">
        <v>220.37</v>
      </c>
      <c r="AM604">
        <v>174.13</v>
      </c>
      <c r="AN604">
        <v>180.08</v>
      </c>
      <c r="AO604">
        <v>639</v>
      </c>
      <c r="AP604">
        <v>178.55</v>
      </c>
      <c r="AQ604">
        <v>63034.3</v>
      </c>
      <c r="AR604">
        <v>2914.1</v>
      </c>
      <c r="AS604">
        <v>174.13</v>
      </c>
      <c r="AT604">
        <v>224.67</v>
      </c>
      <c r="AU604">
        <v>1010.24</v>
      </c>
      <c r="AV604">
        <v>19945.8</v>
      </c>
      <c r="AW604">
        <v>568.89</v>
      </c>
      <c r="AX604">
        <v>8567.2999999999993</v>
      </c>
      <c r="AY604">
        <v>399.51</v>
      </c>
      <c r="AZ604">
        <v>171.3</v>
      </c>
      <c r="BA604">
        <v>759.92</v>
      </c>
      <c r="BB604">
        <v>610.58000000000004</v>
      </c>
      <c r="BC604">
        <v>8497.2999999999993</v>
      </c>
      <c r="BD604">
        <v>343</v>
      </c>
      <c r="BE604">
        <v>203.39</v>
      </c>
      <c r="BF604">
        <v>175.58</v>
      </c>
      <c r="BG604">
        <v>172.7</v>
      </c>
      <c r="BH604">
        <v>1262.8</v>
      </c>
      <c r="BI604">
        <v>174.13</v>
      </c>
      <c r="BJ604">
        <v>1741.04</v>
      </c>
      <c r="BK604">
        <v>220.37</v>
      </c>
      <c r="BL604">
        <v>8691</v>
      </c>
      <c r="BM604">
        <v>6390.3</v>
      </c>
      <c r="BN604">
        <v>1348.48</v>
      </c>
      <c r="BO604">
        <v>691.95</v>
      </c>
      <c r="BP604">
        <v>1773.45</v>
      </c>
      <c r="BQ604">
        <v>210.69</v>
      </c>
      <c r="BR604">
        <v>96.54</v>
      </c>
      <c r="BS604">
        <v>4389549</v>
      </c>
      <c r="BT604">
        <v>45339.14</v>
      </c>
      <c r="BU604" s="115" t="str">
        <f>WSP[[#This Row],[Tier]]&amp;" - "&amp;DOLLAR(WSP[[#This Row],[United States]],2)&amp;" USD"</f>
        <v>602 - $210.69 USD</v>
      </c>
    </row>
    <row r="605" spans="1:73" x14ac:dyDescent="0.25">
      <c r="A605">
        <v>603</v>
      </c>
      <c r="B605">
        <v>211.04</v>
      </c>
      <c r="C605">
        <v>16039.8</v>
      </c>
      <c r="D605">
        <v>1229.55</v>
      </c>
      <c r="E605">
        <v>281.39999999999998</v>
      </c>
      <c r="F605">
        <v>175.87</v>
      </c>
      <c r="G605">
        <v>18714.5</v>
      </c>
      <c r="H605">
        <v>174.42</v>
      </c>
      <c r="I605">
        <v>378.79</v>
      </c>
      <c r="J605">
        <v>263.81</v>
      </c>
      <c r="K605">
        <v>211.04</v>
      </c>
      <c r="L605">
        <v>112455</v>
      </c>
      <c r="M605">
        <v>829.86</v>
      </c>
      <c r="N605">
        <v>280980</v>
      </c>
      <c r="O605">
        <v>105525</v>
      </c>
      <c r="P605">
        <v>1013.04</v>
      </c>
      <c r="Q605">
        <v>178.85</v>
      </c>
      <c r="R605">
        <v>3487.85</v>
      </c>
      <c r="S605">
        <v>925.4</v>
      </c>
      <c r="T605">
        <v>1354.33</v>
      </c>
      <c r="U605">
        <v>175.87</v>
      </c>
      <c r="V605">
        <v>170.2</v>
      </c>
      <c r="W605">
        <v>175.87</v>
      </c>
      <c r="X605">
        <v>177.35</v>
      </c>
      <c r="Y605">
        <v>171.58</v>
      </c>
      <c r="Z605">
        <v>2497.9499999999998</v>
      </c>
      <c r="AA605">
        <v>33230.71</v>
      </c>
      <c r="AB605">
        <v>27436</v>
      </c>
      <c r="AC605">
        <v>5271</v>
      </c>
      <c r="AD605">
        <v>2089500</v>
      </c>
      <c r="AE605">
        <v>171.58</v>
      </c>
      <c r="AF605">
        <v>1034.25</v>
      </c>
      <c r="AG605">
        <v>172.99</v>
      </c>
      <c r="AH605">
        <v>16895</v>
      </c>
      <c r="AI605">
        <v>31586.799999999999</v>
      </c>
      <c r="AJ605">
        <v>190527</v>
      </c>
      <c r="AK605">
        <v>174.42</v>
      </c>
      <c r="AL605">
        <v>220.69</v>
      </c>
      <c r="AM605">
        <v>174.42</v>
      </c>
      <c r="AN605">
        <v>180.38</v>
      </c>
      <c r="AO605">
        <v>640</v>
      </c>
      <c r="AP605">
        <v>178.85</v>
      </c>
      <c r="AQ605">
        <v>63139.3</v>
      </c>
      <c r="AR605">
        <v>2919</v>
      </c>
      <c r="AS605">
        <v>174.42</v>
      </c>
      <c r="AT605">
        <v>225.02</v>
      </c>
      <c r="AU605">
        <v>1011.64</v>
      </c>
      <c r="AV605">
        <v>19979.05</v>
      </c>
      <c r="AW605">
        <v>569.84</v>
      </c>
      <c r="AX605">
        <v>8581.2999999999993</v>
      </c>
      <c r="AY605">
        <v>400.08</v>
      </c>
      <c r="AZ605">
        <v>171.58</v>
      </c>
      <c r="BA605">
        <v>761.18</v>
      </c>
      <c r="BB605">
        <v>611.6</v>
      </c>
      <c r="BC605">
        <v>8511.2999999999993</v>
      </c>
      <c r="BD605">
        <v>343.35</v>
      </c>
      <c r="BE605">
        <v>203.72</v>
      </c>
      <c r="BF605">
        <v>175.87</v>
      </c>
      <c r="BG605">
        <v>172.99</v>
      </c>
      <c r="BH605">
        <v>1264.55</v>
      </c>
      <c r="BI605">
        <v>174.42</v>
      </c>
      <c r="BJ605">
        <v>1743.84</v>
      </c>
      <c r="BK605">
        <v>220.69</v>
      </c>
      <c r="BL605">
        <v>8706</v>
      </c>
      <c r="BM605">
        <v>6400.8</v>
      </c>
      <c r="BN605">
        <v>1350.72</v>
      </c>
      <c r="BO605">
        <v>693.18</v>
      </c>
      <c r="BP605">
        <v>1776.43</v>
      </c>
      <c r="BQ605">
        <v>211.04</v>
      </c>
      <c r="BR605">
        <v>96.68</v>
      </c>
      <c r="BS605">
        <v>4396841</v>
      </c>
      <c r="BT605">
        <v>45414.46</v>
      </c>
      <c r="BU605" s="115" t="str">
        <f>WSP[[#This Row],[Tier]]&amp;" - "&amp;DOLLAR(WSP[[#This Row],[United States]],2)&amp;" USD"</f>
        <v>603 - $211.04 USD</v>
      </c>
    </row>
    <row r="606" spans="1:73" x14ac:dyDescent="0.25">
      <c r="A606">
        <v>604</v>
      </c>
      <c r="B606">
        <v>211.39</v>
      </c>
      <c r="C606">
        <v>16066.4</v>
      </c>
      <c r="D606">
        <v>1231.3</v>
      </c>
      <c r="E606">
        <v>281.88</v>
      </c>
      <c r="F606">
        <v>176.16</v>
      </c>
      <c r="G606">
        <v>18746</v>
      </c>
      <c r="H606">
        <v>174.7</v>
      </c>
      <c r="I606">
        <v>379.42</v>
      </c>
      <c r="J606">
        <v>264.25</v>
      </c>
      <c r="K606">
        <v>211.39</v>
      </c>
      <c r="L606">
        <v>112630</v>
      </c>
      <c r="M606">
        <v>831.24</v>
      </c>
      <c r="N606">
        <v>281330</v>
      </c>
      <c r="O606">
        <v>105700</v>
      </c>
      <c r="P606">
        <v>1014.72</v>
      </c>
      <c r="Q606">
        <v>179.15</v>
      </c>
      <c r="R606">
        <v>3493.64</v>
      </c>
      <c r="S606">
        <v>926.8</v>
      </c>
      <c r="T606">
        <v>1356.6</v>
      </c>
      <c r="U606">
        <v>176.16</v>
      </c>
      <c r="V606">
        <v>170.48</v>
      </c>
      <c r="W606">
        <v>176.16</v>
      </c>
      <c r="X606">
        <v>177.64</v>
      </c>
      <c r="Y606">
        <v>171.86</v>
      </c>
      <c r="Z606">
        <v>2502.5</v>
      </c>
      <c r="AA606">
        <v>33285.83</v>
      </c>
      <c r="AB606">
        <v>27481</v>
      </c>
      <c r="AC606">
        <v>5278</v>
      </c>
      <c r="AD606">
        <v>2093000</v>
      </c>
      <c r="AE606">
        <v>171.86</v>
      </c>
      <c r="AF606">
        <v>1036</v>
      </c>
      <c r="AG606">
        <v>173.27</v>
      </c>
      <c r="AH606">
        <v>16909</v>
      </c>
      <c r="AI606">
        <v>31639.3</v>
      </c>
      <c r="AJ606">
        <v>190845</v>
      </c>
      <c r="AK606">
        <v>174.7</v>
      </c>
      <c r="AL606">
        <v>221.02</v>
      </c>
      <c r="AM606">
        <v>174.7</v>
      </c>
      <c r="AN606">
        <v>180.68</v>
      </c>
      <c r="AO606">
        <v>641</v>
      </c>
      <c r="AP606">
        <v>179.15</v>
      </c>
      <c r="AQ606">
        <v>63244.3</v>
      </c>
      <c r="AR606">
        <v>2923.9</v>
      </c>
      <c r="AS606">
        <v>174.7</v>
      </c>
      <c r="AT606">
        <v>225.37</v>
      </c>
      <c r="AU606">
        <v>1013.04</v>
      </c>
      <c r="AV606">
        <v>20012.3</v>
      </c>
      <c r="AW606">
        <v>570.78</v>
      </c>
      <c r="AX606">
        <v>8595.2999999999993</v>
      </c>
      <c r="AY606">
        <v>400.64</v>
      </c>
      <c r="AZ606">
        <v>171.86</v>
      </c>
      <c r="BA606">
        <v>762.44</v>
      </c>
      <c r="BB606">
        <v>612.61</v>
      </c>
      <c r="BC606">
        <v>8525.2999999999993</v>
      </c>
      <c r="BD606">
        <v>343.7</v>
      </c>
      <c r="BE606">
        <v>204.05</v>
      </c>
      <c r="BF606">
        <v>176.16</v>
      </c>
      <c r="BG606">
        <v>173.27</v>
      </c>
      <c r="BH606">
        <v>1266.3</v>
      </c>
      <c r="BI606">
        <v>174.7</v>
      </c>
      <c r="BJ606">
        <v>1746.64</v>
      </c>
      <c r="BK606">
        <v>221.02</v>
      </c>
      <c r="BL606">
        <v>8721</v>
      </c>
      <c r="BM606">
        <v>6411.3</v>
      </c>
      <c r="BN606">
        <v>1352.96</v>
      </c>
      <c r="BO606">
        <v>694.4</v>
      </c>
      <c r="BP606">
        <v>1779.4</v>
      </c>
      <c r="BQ606">
        <v>211.39</v>
      </c>
      <c r="BR606">
        <v>96.83</v>
      </c>
      <c r="BS606">
        <v>4404133</v>
      </c>
      <c r="BT606">
        <v>45489.78</v>
      </c>
      <c r="BU606" s="115" t="str">
        <f>WSP[[#This Row],[Tier]]&amp;" - "&amp;DOLLAR(WSP[[#This Row],[United States]],2)&amp;" USD"</f>
        <v>604 - $211.39 USD</v>
      </c>
    </row>
    <row r="607" spans="1:73" x14ac:dyDescent="0.25">
      <c r="A607">
        <v>605</v>
      </c>
      <c r="B607">
        <v>211.74</v>
      </c>
      <c r="C607">
        <v>16093</v>
      </c>
      <c r="D607">
        <v>1233.05</v>
      </c>
      <c r="E607">
        <v>282.35000000000002</v>
      </c>
      <c r="F607">
        <v>176.45</v>
      </c>
      <c r="G607">
        <v>18777.5</v>
      </c>
      <c r="H607">
        <v>174.99</v>
      </c>
      <c r="I607">
        <v>380.04</v>
      </c>
      <c r="J607">
        <v>264.69</v>
      </c>
      <c r="K607">
        <v>211.74</v>
      </c>
      <c r="L607">
        <v>112805</v>
      </c>
      <c r="M607">
        <v>832.61</v>
      </c>
      <c r="N607">
        <v>281680</v>
      </c>
      <c r="O607">
        <v>105875</v>
      </c>
      <c r="P607">
        <v>1016.4</v>
      </c>
      <c r="Q607">
        <v>179.44</v>
      </c>
      <c r="R607">
        <v>3499.42</v>
      </c>
      <c r="S607">
        <v>928.2</v>
      </c>
      <c r="T607">
        <v>1358.88</v>
      </c>
      <c r="U607">
        <v>176.45</v>
      </c>
      <c r="V607">
        <v>170.76</v>
      </c>
      <c r="W607">
        <v>176.45</v>
      </c>
      <c r="X607">
        <v>177.94</v>
      </c>
      <c r="Y607">
        <v>172.15</v>
      </c>
      <c r="Z607">
        <v>2507.0500000000002</v>
      </c>
      <c r="AA607">
        <v>33340.94</v>
      </c>
      <c r="AB607">
        <v>27527</v>
      </c>
      <c r="AC607">
        <v>5285</v>
      </c>
      <c r="AD607">
        <v>2096500</v>
      </c>
      <c r="AE607">
        <v>172.15</v>
      </c>
      <c r="AF607">
        <v>1037.75</v>
      </c>
      <c r="AG607">
        <v>173.56</v>
      </c>
      <c r="AH607">
        <v>16923</v>
      </c>
      <c r="AI607">
        <v>31691.8</v>
      </c>
      <c r="AJ607">
        <v>191164</v>
      </c>
      <c r="AK607">
        <v>174.99</v>
      </c>
      <c r="AL607">
        <v>221.34</v>
      </c>
      <c r="AM607">
        <v>174.99</v>
      </c>
      <c r="AN607">
        <v>180.98</v>
      </c>
      <c r="AO607">
        <v>642</v>
      </c>
      <c r="AP607">
        <v>179.44</v>
      </c>
      <c r="AQ607">
        <v>63349.3</v>
      </c>
      <c r="AR607">
        <v>2928.8</v>
      </c>
      <c r="AS607">
        <v>174.99</v>
      </c>
      <c r="AT607">
        <v>225.72</v>
      </c>
      <c r="AU607">
        <v>1014.44</v>
      </c>
      <c r="AV607">
        <v>20045.55</v>
      </c>
      <c r="AW607">
        <v>571.73</v>
      </c>
      <c r="AX607">
        <v>8609.2999999999993</v>
      </c>
      <c r="AY607">
        <v>401.21</v>
      </c>
      <c r="AZ607">
        <v>172.15</v>
      </c>
      <c r="BA607">
        <v>763.7</v>
      </c>
      <c r="BB607">
        <v>613.63</v>
      </c>
      <c r="BC607">
        <v>8539.2999999999993</v>
      </c>
      <c r="BD607">
        <v>344.05</v>
      </c>
      <c r="BE607">
        <v>204.37</v>
      </c>
      <c r="BF607">
        <v>176.45</v>
      </c>
      <c r="BG607">
        <v>173.56</v>
      </c>
      <c r="BH607">
        <v>1268.05</v>
      </c>
      <c r="BI607">
        <v>174.99</v>
      </c>
      <c r="BJ607">
        <v>1749.44</v>
      </c>
      <c r="BK607">
        <v>221.34</v>
      </c>
      <c r="BL607">
        <v>8737</v>
      </c>
      <c r="BM607">
        <v>6421.8</v>
      </c>
      <c r="BN607">
        <v>1355.2</v>
      </c>
      <c r="BO607">
        <v>695.63</v>
      </c>
      <c r="BP607">
        <v>1782.38</v>
      </c>
      <c r="BQ607">
        <v>211.74</v>
      </c>
      <c r="BR607">
        <v>96.97</v>
      </c>
      <c r="BS607">
        <v>4411425</v>
      </c>
      <c r="BT607">
        <v>45565.1</v>
      </c>
      <c r="BU607" s="115" t="str">
        <f>WSP[[#This Row],[Tier]]&amp;" - "&amp;DOLLAR(WSP[[#This Row],[United States]],2)&amp;" USD"</f>
        <v>605 - $211.74 USD</v>
      </c>
    </row>
    <row r="608" spans="1:73" x14ac:dyDescent="0.25">
      <c r="A608">
        <v>606</v>
      </c>
      <c r="B608">
        <v>212.09</v>
      </c>
      <c r="C608">
        <v>16119.6</v>
      </c>
      <c r="D608">
        <v>1234.8</v>
      </c>
      <c r="E608">
        <v>282.83</v>
      </c>
      <c r="F608">
        <v>176.74</v>
      </c>
      <c r="G608">
        <v>18809</v>
      </c>
      <c r="H608">
        <v>175.28</v>
      </c>
      <c r="I608">
        <v>380.67</v>
      </c>
      <c r="J608">
        <v>265.13</v>
      </c>
      <c r="K608">
        <v>212.09</v>
      </c>
      <c r="L608">
        <v>112980</v>
      </c>
      <c r="M608">
        <v>833.99</v>
      </c>
      <c r="N608">
        <v>282030</v>
      </c>
      <c r="O608">
        <v>106050</v>
      </c>
      <c r="P608">
        <v>1018.08</v>
      </c>
      <c r="Q608">
        <v>179.74</v>
      </c>
      <c r="R608">
        <v>3505.21</v>
      </c>
      <c r="S608">
        <v>929.6</v>
      </c>
      <c r="T608">
        <v>1361.15</v>
      </c>
      <c r="U608">
        <v>176.74</v>
      </c>
      <c r="V608">
        <v>171.04</v>
      </c>
      <c r="W608">
        <v>176.74</v>
      </c>
      <c r="X608">
        <v>178.23</v>
      </c>
      <c r="Y608">
        <v>172.43</v>
      </c>
      <c r="Z608">
        <v>2511.6</v>
      </c>
      <c r="AA608">
        <v>33396.06</v>
      </c>
      <c r="AB608">
        <v>27572</v>
      </c>
      <c r="AC608">
        <v>5292</v>
      </c>
      <c r="AD608">
        <v>2100000</v>
      </c>
      <c r="AE608">
        <v>172.43</v>
      </c>
      <c r="AF608">
        <v>1039.5</v>
      </c>
      <c r="AG608">
        <v>173.85</v>
      </c>
      <c r="AH608">
        <v>16937</v>
      </c>
      <c r="AI608">
        <v>31744.3</v>
      </c>
      <c r="AJ608">
        <v>191482</v>
      </c>
      <c r="AK608">
        <v>175.28</v>
      </c>
      <c r="AL608">
        <v>221.67</v>
      </c>
      <c r="AM608">
        <v>175.28</v>
      </c>
      <c r="AN608">
        <v>181.28</v>
      </c>
      <c r="AO608">
        <v>643</v>
      </c>
      <c r="AP608">
        <v>179.74</v>
      </c>
      <c r="AQ608">
        <v>63454.3</v>
      </c>
      <c r="AR608">
        <v>2933.7</v>
      </c>
      <c r="AS608">
        <v>175.28</v>
      </c>
      <c r="AT608">
        <v>226.07</v>
      </c>
      <c r="AU608">
        <v>1015.84</v>
      </c>
      <c r="AV608">
        <v>20078.8</v>
      </c>
      <c r="AW608">
        <v>572.66999999999996</v>
      </c>
      <c r="AX608">
        <v>8623.2999999999993</v>
      </c>
      <c r="AY608">
        <v>401.78</v>
      </c>
      <c r="AZ608">
        <v>172.43</v>
      </c>
      <c r="BA608">
        <v>764.96</v>
      </c>
      <c r="BB608">
        <v>614.65</v>
      </c>
      <c r="BC608">
        <v>8553.2999999999993</v>
      </c>
      <c r="BD608">
        <v>344.4</v>
      </c>
      <c r="BE608">
        <v>204.7</v>
      </c>
      <c r="BF608">
        <v>176.74</v>
      </c>
      <c r="BG608">
        <v>173.85</v>
      </c>
      <c r="BH608">
        <v>1269.8</v>
      </c>
      <c r="BI608">
        <v>175.28</v>
      </c>
      <c r="BJ608">
        <v>1752.24</v>
      </c>
      <c r="BK608">
        <v>221.67</v>
      </c>
      <c r="BL608">
        <v>8752</v>
      </c>
      <c r="BM608">
        <v>6432.3</v>
      </c>
      <c r="BN608">
        <v>1357.44</v>
      </c>
      <c r="BO608">
        <v>696.85</v>
      </c>
      <c r="BP608">
        <v>1785.35</v>
      </c>
      <c r="BQ608">
        <v>212.09</v>
      </c>
      <c r="BR608">
        <v>97.12</v>
      </c>
      <c r="BS608">
        <v>4418716</v>
      </c>
      <c r="BT608">
        <v>45640.42</v>
      </c>
      <c r="BU608" s="115" t="str">
        <f>WSP[[#This Row],[Tier]]&amp;" - "&amp;DOLLAR(WSP[[#This Row],[United States]],2)&amp;" USD"</f>
        <v>606 - $212.09 USD</v>
      </c>
    </row>
    <row r="609" spans="1:73" x14ac:dyDescent="0.25">
      <c r="A609">
        <v>607</v>
      </c>
      <c r="B609">
        <v>212.44</v>
      </c>
      <c r="C609">
        <v>16146.2</v>
      </c>
      <c r="D609">
        <v>1236.55</v>
      </c>
      <c r="E609">
        <v>283.31</v>
      </c>
      <c r="F609">
        <v>177.04</v>
      </c>
      <c r="G609">
        <v>18840.5</v>
      </c>
      <c r="H609">
        <v>175.57</v>
      </c>
      <c r="I609">
        <v>381.3</v>
      </c>
      <c r="J609">
        <v>265.56</v>
      </c>
      <c r="K609">
        <v>212.44</v>
      </c>
      <c r="L609">
        <v>113155</v>
      </c>
      <c r="M609">
        <v>835.37</v>
      </c>
      <c r="N609">
        <v>282380</v>
      </c>
      <c r="O609">
        <v>106225</v>
      </c>
      <c r="P609">
        <v>1019.76</v>
      </c>
      <c r="Q609">
        <v>180.04</v>
      </c>
      <c r="R609">
        <v>3510.99</v>
      </c>
      <c r="S609">
        <v>931</v>
      </c>
      <c r="T609">
        <v>1363.43</v>
      </c>
      <c r="U609">
        <v>177.04</v>
      </c>
      <c r="V609">
        <v>171.33</v>
      </c>
      <c r="W609">
        <v>177.04</v>
      </c>
      <c r="X609">
        <v>178.52</v>
      </c>
      <c r="Y609">
        <v>172.72</v>
      </c>
      <c r="Z609">
        <v>2516.15</v>
      </c>
      <c r="AA609">
        <v>33451.18</v>
      </c>
      <c r="AB609">
        <v>27618</v>
      </c>
      <c r="AC609">
        <v>5299</v>
      </c>
      <c r="AD609">
        <v>2103500</v>
      </c>
      <c r="AE609">
        <v>172.72</v>
      </c>
      <c r="AF609">
        <v>1041.25</v>
      </c>
      <c r="AG609">
        <v>174.13</v>
      </c>
      <c r="AH609">
        <v>16952</v>
      </c>
      <c r="AI609">
        <v>31796.799999999999</v>
      </c>
      <c r="AJ609">
        <v>191800</v>
      </c>
      <c r="AK609">
        <v>175.57</v>
      </c>
      <c r="AL609">
        <v>221.99</v>
      </c>
      <c r="AM609">
        <v>175.57</v>
      </c>
      <c r="AN609">
        <v>181.58</v>
      </c>
      <c r="AO609">
        <v>644</v>
      </c>
      <c r="AP609">
        <v>180.04</v>
      </c>
      <c r="AQ609">
        <v>63559.3</v>
      </c>
      <c r="AR609">
        <v>2938.6</v>
      </c>
      <c r="AS609">
        <v>175.57</v>
      </c>
      <c r="AT609">
        <v>226.42</v>
      </c>
      <c r="AU609">
        <v>1017.24</v>
      </c>
      <c r="AV609">
        <v>20112.05</v>
      </c>
      <c r="AW609">
        <v>573.62</v>
      </c>
      <c r="AX609">
        <v>8637.2999999999993</v>
      </c>
      <c r="AY609">
        <v>402.35</v>
      </c>
      <c r="AZ609">
        <v>172.72</v>
      </c>
      <c r="BA609">
        <v>766.22</v>
      </c>
      <c r="BB609">
        <v>615.66</v>
      </c>
      <c r="BC609">
        <v>8567.2999999999993</v>
      </c>
      <c r="BD609">
        <v>344.75</v>
      </c>
      <c r="BE609">
        <v>205.03</v>
      </c>
      <c r="BF609">
        <v>177.04</v>
      </c>
      <c r="BG609">
        <v>174.13</v>
      </c>
      <c r="BH609">
        <v>1271.55</v>
      </c>
      <c r="BI609">
        <v>175.57</v>
      </c>
      <c r="BJ609">
        <v>1755.04</v>
      </c>
      <c r="BK609">
        <v>221.99</v>
      </c>
      <c r="BL609">
        <v>8767</v>
      </c>
      <c r="BM609">
        <v>6442.8</v>
      </c>
      <c r="BN609">
        <v>1359.68</v>
      </c>
      <c r="BO609">
        <v>698.08</v>
      </c>
      <c r="BP609">
        <v>1788.33</v>
      </c>
      <c r="BQ609">
        <v>212.44</v>
      </c>
      <c r="BR609">
        <v>97.27</v>
      </c>
      <c r="BS609">
        <v>4426008</v>
      </c>
      <c r="BT609">
        <v>45715.74</v>
      </c>
      <c r="BU609" s="115" t="str">
        <f>WSP[[#This Row],[Tier]]&amp;" - "&amp;DOLLAR(WSP[[#This Row],[United States]],2)&amp;" USD"</f>
        <v>607 - $212.44 USD</v>
      </c>
    </row>
    <row r="610" spans="1:73" x14ac:dyDescent="0.25">
      <c r="A610">
        <v>608</v>
      </c>
      <c r="B610">
        <v>212.79</v>
      </c>
      <c r="C610">
        <v>16172.8</v>
      </c>
      <c r="D610">
        <v>1238.3</v>
      </c>
      <c r="E610">
        <v>283.79000000000002</v>
      </c>
      <c r="F610">
        <v>177.33</v>
      </c>
      <c r="G610">
        <v>18872</v>
      </c>
      <c r="H610">
        <v>175.86</v>
      </c>
      <c r="I610">
        <v>381.93</v>
      </c>
      <c r="J610">
        <v>266</v>
      </c>
      <c r="K610">
        <v>212.79</v>
      </c>
      <c r="L610">
        <v>113330</v>
      </c>
      <c r="M610">
        <v>836.75</v>
      </c>
      <c r="N610">
        <v>282730</v>
      </c>
      <c r="O610">
        <v>106400</v>
      </c>
      <c r="P610">
        <v>1021.44</v>
      </c>
      <c r="Q610">
        <v>180.33</v>
      </c>
      <c r="R610">
        <v>3516.78</v>
      </c>
      <c r="S610">
        <v>932.4</v>
      </c>
      <c r="T610">
        <v>1365.7</v>
      </c>
      <c r="U610">
        <v>177.33</v>
      </c>
      <c r="V610">
        <v>171.61</v>
      </c>
      <c r="W610">
        <v>177.33</v>
      </c>
      <c r="X610">
        <v>178.82</v>
      </c>
      <c r="Y610">
        <v>173</v>
      </c>
      <c r="Z610">
        <v>2520.6999999999998</v>
      </c>
      <c r="AA610">
        <v>33506.300000000003</v>
      </c>
      <c r="AB610">
        <v>27663</v>
      </c>
      <c r="AC610">
        <v>5306</v>
      </c>
      <c r="AD610">
        <v>2107000</v>
      </c>
      <c r="AE610">
        <v>173</v>
      </c>
      <c r="AF610">
        <v>1043</v>
      </c>
      <c r="AG610">
        <v>174.42</v>
      </c>
      <c r="AH610">
        <v>16966</v>
      </c>
      <c r="AI610">
        <v>31849.3</v>
      </c>
      <c r="AJ610">
        <v>192118</v>
      </c>
      <c r="AK610">
        <v>175.86</v>
      </c>
      <c r="AL610">
        <v>222.31</v>
      </c>
      <c r="AM610">
        <v>175.86</v>
      </c>
      <c r="AN610">
        <v>181.87</v>
      </c>
      <c r="AO610">
        <v>645</v>
      </c>
      <c r="AP610">
        <v>180.33</v>
      </c>
      <c r="AQ610">
        <v>63664.3</v>
      </c>
      <c r="AR610">
        <v>2943.5</v>
      </c>
      <c r="AS610">
        <v>175.86</v>
      </c>
      <c r="AT610">
        <v>226.77</v>
      </c>
      <c r="AU610">
        <v>1018.64</v>
      </c>
      <c r="AV610">
        <v>20145.3</v>
      </c>
      <c r="AW610">
        <v>574.55999999999995</v>
      </c>
      <c r="AX610">
        <v>8651.2999999999993</v>
      </c>
      <c r="AY610">
        <v>402.92</v>
      </c>
      <c r="AZ610">
        <v>173</v>
      </c>
      <c r="BA610">
        <v>767.48</v>
      </c>
      <c r="BB610">
        <v>616.67999999999995</v>
      </c>
      <c r="BC610">
        <v>8581.2999999999993</v>
      </c>
      <c r="BD610">
        <v>345.1</v>
      </c>
      <c r="BE610">
        <v>205.36</v>
      </c>
      <c r="BF610">
        <v>177.33</v>
      </c>
      <c r="BG610">
        <v>174.42</v>
      </c>
      <c r="BH610">
        <v>1273.3</v>
      </c>
      <c r="BI610">
        <v>175.86</v>
      </c>
      <c r="BJ610">
        <v>1757.84</v>
      </c>
      <c r="BK610">
        <v>222.31</v>
      </c>
      <c r="BL610">
        <v>8783</v>
      </c>
      <c r="BM610">
        <v>6453.3</v>
      </c>
      <c r="BN610">
        <v>1361.92</v>
      </c>
      <c r="BO610">
        <v>699.3</v>
      </c>
      <c r="BP610">
        <v>1791.3</v>
      </c>
      <c r="BQ610">
        <v>212.79</v>
      </c>
      <c r="BR610">
        <v>97.41</v>
      </c>
      <c r="BS610">
        <v>4433300</v>
      </c>
      <c r="BT610">
        <v>45791.06</v>
      </c>
      <c r="BU610" s="115" t="str">
        <f>WSP[[#This Row],[Tier]]&amp;" - "&amp;DOLLAR(WSP[[#This Row],[United States]],2)&amp;" USD"</f>
        <v>608 - $212.79 USD</v>
      </c>
    </row>
    <row r="611" spans="1:73" x14ac:dyDescent="0.25">
      <c r="A611">
        <v>609</v>
      </c>
      <c r="B611">
        <v>213.14</v>
      </c>
      <c r="C611">
        <v>16199.4</v>
      </c>
      <c r="D611">
        <v>1240.05</v>
      </c>
      <c r="E611">
        <v>284.26</v>
      </c>
      <c r="F611">
        <v>177.62</v>
      </c>
      <c r="G611">
        <v>18903.5</v>
      </c>
      <c r="H611">
        <v>176.15</v>
      </c>
      <c r="I611">
        <v>382.56</v>
      </c>
      <c r="J611">
        <v>266.44</v>
      </c>
      <c r="K611">
        <v>213.14</v>
      </c>
      <c r="L611">
        <v>113505</v>
      </c>
      <c r="M611">
        <v>838.12</v>
      </c>
      <c r="N611">
        <v>283080</v>
      </c>
      <c r="O611">
        <v>106575</v>
      </c>
      <c r="P611">
        <v>1023.12</v>
      </c>
      <c r="Q611">
        <v>180.63</v>
      </c>
      <c r="R611">
        <v>3522.56</v>
      </c>
      <c r="S611">
        <v>933.8</v>
      </c>
      <c r="T611">
        <v>1367.98</v>
      </c>
      <c r="U611">
        <v>177.62</v>
      </c>
      <c r="V611">
        <v>171.89</v>
      </c>
      <c r="W611">
        <v>177.62</v>
      </c>
      <c r="X611">
        <v>179.11</v>
      </c>
      <c r="Y611">
        <v>173.29</v>
      </c>
      <c r="Z611">
        <v>2525.25</v>
      </c>
      <c r="AA611">
        <v>33561.42</v>
      </c>
      <c r="AB611">
        <v>27709</v>
      </c>
      <c r="AC611">
        <v>5313</v>
      </c>
      <c r="AD611">
        <v>2110500</v>
      </c>
      <c r="AE611">
        <v>173.29</v>
      </c>
      <c r="AF611">
        <v>1044.75</v>
      </c>
      <c r="AG611">
        <v>174.71</v>
      </c>
      <c r="AH611">
        <v>16980</v>
      </c>
      <c r="AI611">
        <v>31901.8</v>
      </c>
      <c r="AJ611">
        <v>192436</v>
      </c>
      <c r="AK611">
        <v>176.15</v>
      </c>
      <c r="AL611">
        <v>222.64</v>
      </c>
      <c r="AM611">
        <v>176.15</v>
      </c>
      <c r="AN611">
        <v>182.17</v>
      </c>
      <c r="AO611">
        <v>646</v>
      </c>
      <c r="AP611">
        <v>180.63</v>
      </c>
      <c r="AQ611">
        <v>63769.3</v>
      </c>
      <c r="AR611">
        <v>2948.4</v>
      </c>
      <c r="AS611">
        <v>176.15</v>
      </c>
      <c r="AT611">
        <v>227.12</v>
      </c>
      <c r="AU611">
        <v>1020.04</v>
      </c>
      <c r="AV611">
        <v>20178.55</v>
      </c>
      <c r="AW611">
        <v>575.51</v>
      </c>
      <c r="AX611">
        <v>8665.2999999999993</v>
      </c>
      <c r="AY611">
        <v>403.49</v>
      </c>
      <c r="AZ611">
        <v>173.29</v>
      </c>
      <c r="BA611">
        <v>768.74</v>
      </c>
      <c r="BB611">
        <v>617.69000000000005</v>
      </c>
      <c r="BC611">
        <v>8595.2999999999993</v>
      </c>
      <c r="BD611">
        <v>345.45</v>
      </c>
      <c r="BE611">
        <v>205.68</v>
      </c>
      <c r="BF611">
        <v>177.62</v>
      </c>
      <c r="BG611">
        <v>174.71</v>
      </c>
      <c r="BH611">
        <v>1275.05</v>
      </c>
      <c r="BI611">
        <v>176.15</v>
      </c>
      <c r="BJ611">
        <v>1760.64</v>
      </c>
      <c r="BK611">
        <v>222.64</v>
      </c>
      <c r="BL611">
        <v>8798</v>
      </c>
      <c r="BM611">
        <v>6463.8</v>
      </c>
      <c r="BN611">
        <v>1364.16</v>
      </c>
      <c r="BO611">
        <v>700.53</v>
      </c>
      <c r="BP611">
        <v>1794.28</v>
      </c>
      <c r="BQ611">
        <v>213.14</v>
      </c>
      <c r="BR611">
        <v>97.56</v>
      </c>
      <c r="BS611">
        <v>4440592</v>
      </c>
      <c r="BT611">
        <v>45866.38</v>
      </c>
      <c r="BU611" s="115" t="str">
        <f>WSP[[#This Row],[Tier]]&amp;" - "&amp;DOLLAR(WSP[[#This Row],[United States]],2)&amp;" USD"</f>
        <v>609 - $213.14 USD</v>
      </c>
    </row>
    <row r="612" spans="1:73" x14ac:dyDescent="0.25">
      <c r="A612">
        <v>610</v>
      </c>
      <c r="B612">
        <v>213.49</v>
      </c>
      <c r="C612">
        <v>16226</v>
      </c>
      <c r="D612">
        <v>1241.8</v>
      </c>
      <c r="E612">
        <v>284.74</v>
      </c>
      <c r="F612">
        <v>177.91</v>
      </c>
      <c r="G612">
        <v>18935</v>
      </c>
      <c r="H612">
        <v>176.44</v>
      </c>
      <c r="I612">
        <v>383.19</v>
      </c>
      <c r="J612">
        <v>266.88</v>
      </c>
      <c r="K612">
        <v>213.49</v>
      </c>
      <c r="L612">
        <v>113680</v>
      </c>
      <c r="M612">
        <v>839.5</v>
      </c>
      <c r="N612">
        <v>283430</v>
      </c>
      <c r="O612">
        <v>106750</v>
      </c>
      <c r="P612">
        <v>1024.8</v>
      </c>
      <c r="Q612">
        <v>180.93</v>
      </c>
      <c r="R612">
        <v>3528.35</v>
      </c>
      <c r="S612">
        <v>935.2</v>
      </c>
      <c r="T612">
        <v>1370.25</v>
      </c>
      <c r="U612">
        <v>177.91</v>
      </c>
      <c r="V612">
        <v>172.17</v>
      </c>
      <c r="W612">
        <v>177.91</v>
      </c>
      <c r="X612">
        <v>179.41</v>
      </c>
      <c r="Y612">
        <v>173.57</v>
      </c>
      <c r="Z612">
        <v>2529.8000000000002</v>
      </c>
      <c r="AA612">
        <v>33616.54</v>
      </c>
      <c r="AB612">
        <v>27754</v>
      </c>
      <c r="AC612">
        <v>5320</v>
      </c>
      <c r="AD612">
        <v>2114000</v>
      </c>
      <c r="AE612">
        <v>173.57</v>
      </c>
      <c r="AF612">
        <v>1046.5</v>
      </c>
      <c r="AG612">
        <v>174.99</v>
      </c>
      <c r="AH612">
        <v>16994</v>
      </c>
      <c r="AI612">
        <v>31954.3</v>
      </c>
      <c r="AJ612">
        <v>192755</v>
      </c>
      <c r="AK612">
        <v>176.44</v>
      </c>
      <c r="AL612">
        <v>222.96</v>
      </c>
      <c r="AM612">
        <v>176.44</v>
      </c>
      <c r="AN612">
        <v>182.47</v>
      </c>
      <c r="AO612">
        <v>648</v>
      </c>
      <c r="AP612">
        <v>180.93</v>
      </c>
      <c r="AQ612">
        <v>63874.3</v>
      </c>
      <c r="AR612">
        <v>2953.3</v>
      </c>
      <c r="AS612">
        <v>176.44</v>
      </c>
      <c r="AT612">
        <v>227.47</v>
      </c>
      <c r="AU612">
        <v>1021.44</v>
      </c>
      <c r="AV612">
        <v>20211.8</v>
      </c>
      <c r="AW612">
        <v>576.45000000000005</v>
      </c>
      <c r="AX612">
        <v>8679.2999999999993</v>
      </c>
      <c r="AY612">
        <v>404.06</v>
      </c>
      <c r="AZ612">
        <v>173.57</v>
      </c>
      <c r="BA612">
        <v>770</v>
      </c>
      <c r="BB612">
        <v>618.71</v>
      </c>
      <c r="BC612">
        <v>8609.2999999999993</v>
      </c>
      <c r="BD612">
        <v>345.8</v>
      </c>
      <c r="BE612">
        <v>206.01</v>
      </c>
      <c r="BF612">
        <v>177.91</v>
      </c>
      <c r="BG612">
        <v>174.99</v>
      </c>
      <c r="BH612">
        <v>1276.8</v>
      </c>
      <c r="BI612">
        <v>176.44</v>
      </c>
      <c r="BJ612">
        <v>1763.44</v>
      </c>
      <c r="BK612">
        <v>222.96</v>
      </c>
      <c r="BL612">
        <v>8813</v>
      </c>
      <c r="BM612">
        <v>6474.3</v>
      </c>
      <c r="BN612">
        <v>1366.4</v>
      </c>
      <c r="BO612">
        <v>701.75</v>
      </c>
      <c r="BP612">
        <v>1797.25</v>
      </c>
      <c r="BQ612">
        <v>213.49</v>
      </c>
      <c r="BR612">
        <v>97.7</v>
      </c>
      <c r="BS612">
        <v>4447884</v>
      </c>
      <c r="BT612">
        <v>45941.7</v>
      </c>
      <c r="BU612" s="115" t="str">
        <f>WSP[[#This Row],[Tier]]&amp;" - "&amp;DOLLAR(WSP[[#This Row],[United States]],2)&amp;" USD"</f>
        <v>610 - $213.49 USD</v>
      </c>
    </row>
    <row r="613" spans="1:73" x14ac:dyDescent="0.25">
      <c r="A613">
        <v>611</v>
      </c>
      <c r="B613">
        <v>213.84</v>
      </c>
      <c r="C613">
        <v>16252.6</v>
      </c>
      <c r="D613">
        <v>1243.55</v>
      </c>
      <c r="E613">
        <v>285.22000000000003</v>
      </c>
      <c r="F613">
        <v>178.2</v>
      </c>
      <c r="G613">
        <v>18966.5</v>
      </c>
      <c r="H613">
        <v>176.73</v>
      </c>
      <c r="I613">
        <v>383.82</v>
      </c>
      <c r="J613">
        <v>267.31</v>
      </c>
      <c r="K613">
        <v>213.84</v>
      </c>
      <c r="L613">
        <v>113855</v>
      </c>
      <c r="M613">
        <v>840.88</v>
      </c>
      <c r="N613">
        <v>283780</v>
      </c>
      <c r="O613">
        <v>106925</v>
      </c>
      <c r="P613">
        <v>1026.48</v>
      </c>
      <c r="Q613">
        <v>181.22</v>
      </c>
      <c r="R613">
        <v>3534.13</v>
      </c>
      <c r="S613">
        <v>936.6</v>
      </c>
      <c r="T613">
        <v>1372.53</v>
      </c>
      <c r="U613">
        <v>178.2</v>
      </c>
      <c r="V613">
        <v>172.45</v>
      </c>
      <c r="W613">
        <v>178.2</v>
      </c>
      <c r="X613">
        <v>179.7</v>
      </c>
      <c r="Y613">
        <v>173.86</v>
      </c>
      <c r="Z613">
        <v>2534.35</v>
      </c>
      <c r="AA613">
        <v>33671.65</v>
      </c>
      <c r="AB613">
        <v>27800</v>
      </c>
      <c r="AC613">
        <v>5327</v>
      </c>
      <c r="AD613">
        <v>2117500</v>
      </c>
      <c r="AE613">
        <v>173.86</v>
      </c>
      <c r="AF613">
        <v>1048.25</v>
      </c>
      <c r="AG613">
        <v>175.28</v>
      </c>
      <c r="AH613">
        <v>17009</v>
      </c>
      <c r="AI613">
        <v>32006.799999999999</v>
      </c>
      <c r="AJ613">
        <v>193073</v>
      </c>
      <c r="AK613">
        <v>176.73</v>
      </c>
      <c r="AL613">
        <v>223.29</v>
      </c>
      <c r="AM613">
        <v>176.73</v>
      </c>
      <c r="AN613">
        <v>182.77</v>
      </c>
      <c r="AO613">
        <v>649</v>
      </c>
      <c r="AP613">
        <v>181.22</v>
      </c>
      <c r="AQ613">
        <v>63979.3</v>
      </c>
      <c r="AR613">
        <v>2958.2</v>
      </c>
      <c r="AS613">
        <v>176.73</v>
      </c>
      <c r="AT613">
        <v>227.82</v>
      </c>
      <c r="AU613">
        <v>1022.84</v>
      </c>
      <c r="AV613">
        <v>20245.05</v>
      </c>
      <c r="AW613">
        <v>577.4</v>
      </c>
      <c r="AX613">
        <v>8693.2999999999993</v>
      </c>
      <c r="AY613">
        <v>404.63</v>
      </c>
      <c r="AZ613">
        <v>173.86</v>
      </c>
      <c r="BA613">
        <v>771.26</v>
      </c>
      <c r="BB613">
        <v>619.73</v>
      </c>
      <c r="BC613">
        <v>8623.2999999999993</v>
      </c>
      <c r="BD613">
        <v>346.15</v>
      </c>
      <c r="BE613">
        <v>206.34</v>
      </c>
      <c r="BF613">
        <v>178.2</v>
      </c>
      <c r="BG613">
        <v>175.28</v>
      </c>
      <c r="BH613">
        <v>1278.55</v>
      </c>
      <c r="BI613">
        <v>176.73</v>
      </c>
      <c r="BJ613">
        <v>1766.24</v>
      </c>
      <c r="BK613">
        <v>223.29</v>
      </c>
      <c r="BL613">
        <v>8829</v>
      </c>
      <c r="BM613">
        <v>6484.8</v>
      </c>
      <c r="BN613">
        <v>1368.64</v>
      </c>
      <c r="BO613">
        <v>702.98</v>
      </c>
      <c r="BP613">
        <v>1800.23</v>
      </c>
      <c r="BQ613">
        <v>213.84</v>
      </c>
      <c r="BR613">
        <v>97.85</v>
      </c>
      <c r="BS613">
        <v>4455176</v>
      </c>
      <c r="BT613">
        <v>46017.02</v>
      </c>
      <c r="BU613" s="115" t="str">
        <f>WSP[[#This Row],[Tier]]&amp;" - "&amp;DOLLAR(WSP[[#This Row],[United States]],2)&amp;" USD"</f>
        <v>611 - $213.84 USD</v>
      </c>
    </row>
    <row r="614" spans="1:73" x14ac:dyDescent="0.25">
      <c r="A614">
        <v>612</v>
      </c>
      <c r="B614">
        <v>214.19</v>
      </c>
      <c r="C614">
        <v>16279.2</v>
      </c>
      <c r="D614">
        <v>1245.3</v>
      </c>
      <c r="E614">
        <v>285.7</v>
      </c>
      <c r="F614">
        <v>178.49</v>
      </c>
      <c r="G614">
        <v>18998</v>
      </c>
      <c r="H614">
        <v>177.02</v>
      </c>
      <c r="I614">
        <v>384.45</v>
      </c>
      <c r="J614">
        <v>267.75</v>
      </c>
      <c r="K614">
        <v>214.19</v>
      </c>
      <c r="L614">
        <v>114030</v>
      </c>
      <c r="M614">
        <v>842.25</v>
      </c>
      <c r="N614">
        <v>284130</v>
      </c>
      <c r="O614">
        <v>107100</v>
      </c>
      <c r="P614">
        <v>1028.1600000000001</v>
      </c>
      <c r="Q614">
        <v>181.52</v>
      </c>
      <c r="R614">
        <v>3539.92</v>
      </c>
      <c r="S614">
        <v>938</v>
      </c>
      <c r="T614">
        <v>1374.8</v>
      </c>
      <c r="U614">
        <v>178.49</v>
      </c>
      <c r="V614">
        <v>172.74</v>
      </c>
      <c r="W614">
        <v>178.49</v>
      </c>
      <c r="X614">
        <v>179.99</v>
      </c>
      <c r="Y614">
        <v>174.14</v>
      </c>
      <c r="Z614">
        <v>2538.9</v>
      </c>
      <c r="AA614">
        <v>33726.769999999997</v>
      </c>
      <c r="AB614">
        <v>27845</v>
      </c>
      <c r="AC614">
        <v>5334</v>
      </c>
      <c r="AD614">
        <v>2121000</v>
      </c>
      <c r="AE614">
        <v>174.14</v>
      </c>
      <c r="AF614">
        <v>1050</v>
      </c>
      <c r="AG614">
        <v>175.57</v>
      </c>
      <c r="AH614">
        <v>17023</v>
      </c>
      <c r="AI614">
        <v>32059.3</v>
      </c>
      <c r="AJ614">
        <v>193391</v>
      </c>
      <c r="AK614">
        <v>177.02</v>
      </c>
      <c r="AL614">
        <v>223.61</v>
      </c>
      <c r="AM614">
        <v>177.02</v>
      </c>
      <c r="AN614">
        <v>183.07</v>
      </c>
      <c r="AO614">
        <v>650</v>
      </c>
      <c r="AP614">
        <v>181.52</v>
      </c>
      <c r="AQ614">
        <v>64084.3</v>
      </c>
      <c r="AR614">
        <v>2963.1</v>
      </c>
      <c r="AS614">
        <v>177.02</v>
      </c>
      <c r="AT614">
        <v>228.17</v>
      </c>
      <c r="AU614">
        <v>1024.24</v>
      </c>
      <c r="AV614">
        <v>20278.3</v>
      </c>
      <c r="AW614">
        <v>578.34</v>
      </c>
      <c r="AX614">
        <v>8707.2999999999993</v>
      </c>
      <c r="AY614">
        <v>405.2</v>
      </c>
      <c r="AZ614">
        <v>174.14</v>
      </c>
      <c r="BA614">
        <v>772.52</v>
      </c>
      <c r="BB614">
        <v>620.74</v>
      </c>
      <c r="BC614">
        <v>8637.2999999999993</v>
      </c>
      <c r="BD614">
        <v>346.5</v>
      </c>
      <c r="BE614">
        <v>206.66</v>
      </c>
      <c r="BF614">
        <v>178.49</v>
      </c>
      <c r="BG614">
        <v>175.57</v>
      </c>
      <c r="BH614">
        <v>1280.3</v>
      </c>
      <c r="BI614">
        <v>177.02</v>
      </c>
      <c r="BJ614">
        <v>1769.04</v>
      </c>
      <c r="BK614">
        <v>223.61</v>
      </c>
      <c r="BL614">
        <v>8844</v>
      </c>
      <c r="BM614">
        <v>6495.3</v>
      </c>
      <c r="BN614">
        <v>1370.88</v>
      </c>
      <c r="BO614">
        <v>704.2</v>
      </c>
      <c r="BP614">
        <v>1803.2</v>
      </c>
      <c r="BQ614">
        <v>214.19</v>
      </c>
      <c r="BR614">
        <v>97.99</v>
      </c>
      <c r="BS614">
        <v>4462468</v>
      </c>
      <c r="BT614">
        <v>46092.34</v>
      </c>
      <c r="BU614" s="115" t="str">
        <f>WSP[[#This Row],[Tier]]&amp;" - "&amp;DOLLAR(WSP[[#This Row],[United States]],2)&amp;" USD"</f>
        <v>612 - $214.19 USD</v>
      </c>
    </row>
    <row r="615" spans="1:73" x14ac:dyDescent="0.25">
      <c r="A615">
        <v>613</v>
      </c>
      <c r="B615">
        <v>214.54</v>
      </c>
      <c r="C615">
        <v>16305.8</v>
      </c>
      <c r="D615">
        <v>1247.05</v>
      </c>
      <c r="E615">
        <v>286.17</v>
      </c>
      <c r="F615">
        <v>178.79</v>
      </c>
      <c r="G615">
        <v>19029.5</v>
      </c>
      <c r="H615">
        <v>177.31</v>
      </c>
      <c r="I615">
        <v>385.08</v>
      </c>
      <c r="J615">
        <v>268.19</v>
      </c>
      <c r="K615">
        <v>214.54</v>
      </c>
      <c r="L615">
        <v>114205</v>
      </c>
      <c r="M615">
        <v>843.63</v>
      </c>
      <c r="N615">
        <v>284480</v>
      </c>
      <c r="O615">
        <v>107275</v>
      </c>
      <c r="P615">
        <v>1029.8399999999999</v>
      </c>
      <c r="Q615">
        <v>181.82</v>
      </c>
      <c r="R615">
        <v>3545.7</v>
      </c>
      <c r="S615">
        <v>939.4</v>
      </c>
      <c r="T615">
        <v>1377.08</v>
      </c>
      <c r="U615">
        <v>178.79</v>
      </c>
      <c r="V615">
        <v>173.02</v>
      </c>
      <c r="W615">
        <v>178.79</v>
      </c>
      <c r="X615">
        <v>180.29</v>
      </c>
      <c r="Y615">
        <v>174.43</v>
      </c>
      <c r="Z615">
        <v>2543.4499999999998</v>
      </c>
      <c r="AA615">
        <v>33781.89</v>
      </c>
      <c r="AB615">
        <v>27891</v>
      </c>
      <c r="AC615">
        <v>5341</v>
      </c>
      <c r="AD615">
        <v>2124500</v>
      </c>
      <c r="AE615">
        <v>174.43</v>
      </c>
      <c r="AF615">
        <v>1051.75</v>
      </c>
      <c r="AG615">
        <v>175.85</v>
      </c>
      <c r="AH615">
        <v>17037</v>
      </c>
      <c r="AI615">
        <v>32111.8</v>
      </c>
      <c r="AJ615">
        <v>193709</v>
      </c>
      <c r="AK615">
        <v>177.31</v>
      </c>
      <c r="AL615">
        <v>223.94</v>
      </c>
      <c r="AM615">
        <v>177.31</v>
      </c>
      <c r="AN615">
        <v>183.37</v>
      </c>
      <c r="AO615">
        <v>651</v>
      </c>
      <c r="AP615">
        <v>181.82</v>
      </c>
      <c r="AQ615">
        <v>64189.3</v>
      </c>
      <c r="AR615">
        <v>2968</v>
      </c>
      <c r="AS615">
        <v>177.31</v>
      </c>
      <c r="AT615">
        <v>228.52</v>
      </c>
      <c r="AU615">
        <v>1025.6400000000001</v>
      </c>
      <c r="AV615">
        <v>20311.55</v>
      </c>
      <c r="AW615">
        <v>579.29</v>
      </c>
      <c r="AX615">
        <v>8721.2999999999993</v>
      </c>
      <c r="AY615">
        <v>405.77</v>
      </c>
      <c r="AZ615">
        <v>174.43</v>
      </c>
      <c r="BA615">
        <v>773.78</v>
      </c>
      <c r="BB615">
        <v>621.76</v>
      </c>
      <c r="BC615">
        <v>8651.2999999999993</v>
      </c>
      <c r="BD615">
        <v>346.85</v>
      </c>
      <c r="BE615">
        <v>206.99</v>
      </c>
      <c r="BF615">
        <v>178.79</v>
      </c>
      <c r="BG615">
        <v>175.85</v>
      </c>
      <c r="BH615">
        <v>1282.05</v>
      </c>
      <c r="BI615">
        <v>177.31</v>
      </c>
      <c r="BJ615">
        <v>1771.84</v>
      </c>
      <c r="BK615">
        <v>223.94</v>
      </c>
      <c r="BL615">
        <v>8859</v>
      </c>
      <c r="BM615">
        <v>6505.8</v>
      </c>
      <c r="BN615">
        <v>1373.12</v>
      </c>
      <c r="BO615">
        <v>705.43</v>
      </c>
      <c r="BP615">
        <v>1806.18</v>
      </c>
      <c r="BQ615">
        <v>214.54</v>
      </c>
      <c r="BR615">
        <v>98.14</v>
      </c>
      <c r="BS615">
        <v>4469760</v>
      </c>
      <c r="BT615">
        <v>46167.66</v>
      </c>
      <c r="BU615" s="115" t="str">
        <f>WSP[[#This Row],[Tier]]&amp;" - "&amp;DOLLAR(WSP[[#This Row],[United States]],2)&amp;" USD"</f>
        <v>613 - $214.54 USD</v>
      </c>
    </row>
    <row r="616" spans="1:73" x14ac:dyDescent="0.25">
      <c r="A616">
        <v>614</v>
      </c>
      <c r="B616">
        <v>214.89</v>
      </c>
      <c r="C616">
        <v>16332.4</v>
      </c>
      <c r="D616">
        <v>1248.8</v>
      </c>
      <c r="E616">
        <v>286.64999999999998</v>
      </c>
      <c r="F616">
        <v>179.08</v>
      </c>
      <c r="G616">
        <v>19061</v>
      </c>
      <c r="H616">
        <v>177.6</v>
      </c>
      <c r="I616">
        <v>385.71</v>
      </c>
      <c r="J616">
        <v>268.63</v>
      </c>
      <c r="K616">
        <v>214.89</v>
      </c>
      <c r="L616">
        <v>114380</v>
      </c>
      <c r="M616">
        <v>845.01</v>
      </c>
      <c r="N616">
        <v>284830</v>
      </c>
      <c r="O616">
        <v>107450</v>
      </c>
      <c r="P616">
        <v>1031.52</v>
      </c>
      <c r="Q616">
        <v>182.11</v>
      </c>
      <c r="R616">
        <v>3551.49</v>
      </c>
      <c r="S616">
        <v>940.8</v>
      </c>
      <c r="T616">
        <v>1379.35</v>
      </c>
      <c r="U616">
        <v>179.08</v>
      </c>
      <c r="V616">
        <v>173.3</v>
      </c>
      <c r="W616">
        <v>179.08</v>
      </c>
      <c r="X616">
        <v>180.58</v>
      </c>
      <c r="Y616">
        <v>174.71</v>
      </c>
      <c r="Z616">
        <v>2548</v>
      </c>
      <c r="AA616">
        <v>33837.01</v>
      </c>
      <c r="AB616">
        <v>27936</v>
      </c>
      <c r="AC616">
        <v>5348</v>
      </c>
      <c r="AD616">
        <v>2128000</v>
      </c>
      <c r="AE616">
        <v>174.71</v>
      </c>
      <c r="AF616">
        <v>1053.5</v>
      </c>
      <c r="AG616">
        <v>176.14</v>
      </c>
      <c r="AH616">
        <v>17051</v>
      </c>
      <c r="AI616">
        <v>32164.3</v>
      </c>
      <c r="AJ616">
        <v>194027</v>
      </c>
      <c r="AK616">
        <v>177.6</v>
      </c>
      <c r="AL616">
        <v>224.26</v>
      </c>
      <c r="AM616">
        <v>177.6</v>
      </c>
      <c r="AN616">
        <v>183.67</v>
      </c>
      <c r="AO616">
        <v>652</v>
      </c>
      <c r="AP616">
        <v>182.11</v>
      </c>
      <c r="AQ616">
        <v>64294.3</v>
      </c>
      <c r="AR616">
        <v>2972.9</v>
      </c>
      <c r="AS616">
        <v>177.6</v>
      </c>
      <c r="AT616">
        <v>228.87</v>
      </c>
      <c r="AU616">
        <v>1027.04</v>
      </c>
      <c r="AV616">
        <v>20344.8</v>
      </c>
      <c r="AW616">
        <v>580.23</v>
      </c>
      <c r="AX616">
        <v>8735.2999999999993</v>
      </c>
      <c r="AY616">
        <v>406.34</v>
      </c>
      <c r="AZ616">
        <v>174.71</v>
      </c>
      <c r="BA616">
        <v>775.04</v>
      </c>
      <c r="BB616">
        <v>622.77</v>
      </c>
      <c r="BC616">
        <v>8665.2999999999993</v>
      </c>
      <c r="BD616">
        <v>347.2</v>
      </c>
      <c r="BE616">
        <v>207.32</v>
      </c>
      <c r="BF616">
        <v>179.08</v>
      </c>
      <c r="BG616">
        <v>176.14</v>
      </c>
      <c r="BH616">
        <v>1283.8</v>
      </c>
      <c r="BI616">
        <v>177.6</v>
      </c>
      <c r="BJ616">
        <v>1774.64</v>
      </c>
      <c r="BK616">
        <v>224.26</v>
      </c>
      <c r="BL616">
        <v>8875</v>
      </c>
      <c r="BM616">
        <v>6516.3</v>
      </c>
      <c r="BN616">
        <v>1375.36</v>
      </c>
      <c r="BO616">
        <v>706.65</v>
      </c>
      <c r="BP616">
        <v>1809.15</v>
      </c>
      <c r="BQ616">
        <v>214.89</v>
      </c>
      <c r="BR616">
        <v>98.29</v>
      </c>
      <c r="BS616">
        <v>4477052</v>
      </c>
      <c r="BT616">
        <v>46242.98</v>
      </c>
      <c r="BU616" s="115" t="str">
        <f>WSP[[#This Row],[Tier]]&amp;" - "&amp;DOLLAR(WSP[[#This Row],[United States]],2)&amp;" USD"</f>
        <v>614 - $214.89 USD</v>
      </c>
    </row>
    <row r="617" spans="1:73" x14ac:dyDescent="0.25">
      <c r="A617">
        <v>615</v>
      </c>
      <c r="B617">
        <v>215.24</v>
      </c>
      <c r="C617">
        <v>16359</v>
      </c>
      <c r="D617">
        <v>1250.55</v>
      </c>
      <c r="E617">
        <v>287.13</v>
      </c>
      <c r="F617">
        <v>179.37</v>
      </c>
      <c r="G617">
        <v>19092.5</v>
      </c>
      <c r="H617">
        <v>177.89</v>
      </c>
      <c r="I617">
        <v>386.34</v>
      </c>
      <c r="J617">
        <v>269.06</v>
      </c>
      <c r="K617">
        <v>215.24</v>
      </c>
      <c r="L617">
        <v>114555</v>
      </c>
      <c r="M617">
        <v>846.39</v>
      </c>
      <c r="N617">
        <v>285180</v>
      </c>
      <c r="O617">
        <v>107625</v>
      </c>
      <c r="P617">
        <v>1033.2</v>
      </c>
      <c r="Q617">
        <v>182.41</v>
      </c>
      <c r="R617">
        <v>3557.27</v>
      </c>
      <c r="S617">
        <v>942.2</v>
      </c>
      <c r="T617">
        <v>1381.63</v>
      </c>
      <c r="U617">
        <v>179.37</v>
      </c>
      <c r="V617">
        <v>173.58</v>
      </c>
      <c r="W617">
        <v>179.37</v>
      </c>
      <c r="X617">
        <v>180.88</v>
      </c>
      <c r="Y617">
        <v>174.99</v>
      </c>
      <c r="Z617">
        <v>2552.5500000000002</v>
      </c>
      <c r="AA617">
        <v>33892.129999999997</v>
      </c>
      <c r="AB617">
        <v>27982</v>
      </c>
      <c r="AC617">
        <v>5355</v>
      </c>
      <c r="AD617">
        <v>2131500</v>
      </c>
      <c r="AE617">
        <v>174.99</v>
      </c>
      <c r="AF617">
        <v>1055.25</v>
      </c>
      <c r="AG617">
        <v>176.43</v>
      </c>
      <c r="AH617">
        <v>17066</v>
      </c>
      <c r="AI617">
        <v>32216.799999999999</v>
      </c>
      <c r="AJ617">
        <v>194345</v>
      </c>
      <c r="AK617">
        <v>177.89</v>
      </c>
      <c r="AL617">
        <v>224.58</v>
      </c>
      <c r="AM617">
        <v>177.89</v>
      </c>
      <c r="AN617">
        <v>183.97</v>
      </c>
      <c r="AO617">
        <v>653</v>
      </c>
      <c r="AP617">
        <v>182.41</v>
      </c>
      <c r="AQ617">
        <v>64399.3</v>
      </c>
      <c r="AR617">
        <v>2977.8</v>
      </c>
      <c r="AS617">
        <v>177.89</v>
      </c>
      <c r="AT617">
        <v>229.22</v>
      </c>
      <c r="AU617">
        <v>1028.44</v>
      </c>
      <c r="AV617">
        <v>20378.05</v>
      </c>
      <c r="AW617">
        <v>581.17999999999995</v>
      </c>
      <c r="AX617">
        <v>8749.2999999999993</v>
      </c>
      <c r="AY617">
        <v>406.9</v>
      </c>
      <c r="AZ617">
        <v>174.99</v>
      </c>
      <c r="BA617">
        <v>776.3</v>
      </c>
      <c r="BB617">
        <v>623.79</v>
      </c>
      <c r="BC617">
        <v>8679.2999999999993</v>
      </c>
      <c r="BD617">
        <v>347.55</v>
      </c>
      <c r="BE617">
        <v>207.64</v>
      </c>
      <c r="BF617">
        <v>179.37</v>
      </c>
      <c r="BG617">
        <v>176.43</v>
      </c>
      <c r="BH617">
        <v>1285.55</v>
      </c>
      <c r="BI617">
        <v>177.89</v>
      </c>
      <c r="BJ617">
        <v>1777.44</v>
      </c>
      <c r="BK617">
        <v>224.58</v>
      </c>
      <c r="BL617">
        <v>8890</v>
      </c>
      <c r="BM617">
        <v>6526.8</v>
      </c>
      <c r="BN617">
        <v>1377.6</v>
      </c>
      <c r="BO617">
        <v>707.88</v>
      </c>
      <c r="BP617">
        <v>1812.13</v>
      </c>
      <c r="BQ617">
        <v>215.24</v>
      </c>
      <c r="BR617">
        <v>98.43</v>
      </c>
      <c r="BS617">
        <v>4484344</v>
      </c>
      <c r="BT617">
        <v>46318.3</v>
      </c>
      <c r="BU617" s="115" t="str">
        <f>WSP[[#This Row],[Tier]]&amp;" - "&amp;DOLLAR(WSP[[#This Row],[United States]],2)&amp;" USD"</f>
        <v>615 - $215.24 USD</v>
      </c>
    </row>
    <row r="618" spans="1:73" x14ac:dyDescent="0.25">
      <c r="A618">
        <v>616</v>
      </c>
      <c r="B618">
        <v>215.59</v>
      </c>
      <c r="C618">
        <v>16385.599999999999</v>
      </c>
      <c r="D618">
        <v>1252.3</v>
      </c>
      <c r="E618">
        <v>287.60000000000002</v>
      </c>
      <c r="F618">
        <v>179.66</v>
      </c>
      <c r="G618">
        <v>19124</v>
      </c>
      <c r="H618">
        <v>178.18</v>
      </c>
      <c r="I618">
        <v>386.97</v>
      </c>
      <c r="J618">
        <v>269.5</v>
      </c>
      <c r="K618">
        <v>215.59</v>
      </c>
      <c r="L618">
        <v>114730</v>
      </c>
      <c r="M618">
        <v>847.76</v>
      </c>
      <c r="N618">
        <v>285530</v>
      </c>
      <c r="O618">
        <v>107800</v>
      </c>
      <c r="P618">
        <v>1034.8800000000001</v>
      </c>
      <c r="Q618">
        <v>182.71</v>
      </c>
      <c r="R618">
        <v>3563.06</v>
      </c>
      <c r="S618">
        <v>943.6</v>
      </c>
      <c r="T618">
        <v>1383.9</v>
      </c>
      <c r="U618">
        <v>179.66</v>
      </c>
      <c r="V618">
        <v>173.87</v>
      </c>
      <c r="W618">
        <v>179.66</v>
      </c>
      <c r="X618">
        <v>181.17</v>
      </c>
      <c r="Y618">
        <v>175.28</v>
      </c>
      <c r="Z618">
        <v>2557.1</v>
      </c>
      <c r="AA618">
        <v>33947.24</v>
      </c>
      <c r="AB618">
        <v>28027</v>
      </c>
      <c r="AC618">
        <v>5362</v>
      </c>
      <c r="AD618">
        <v>2135000</v>
      </c>
      <c r="AE618">
        <v>175.28</v>
      </c>
      <c r="AF618">
        <v>1057</v>
      </c>
      <c r="AG618">
        <v>176.72</v>
      </c>
      <c r="AH618">
        <v>17080</v>
      </c>
      <c r="AI618">
        <v>32269.3</v>
      </c>
      <c r="AJ618">
        <v>194664</v>
      </c>
      <c r="AK618">
        <v>178.18</v>
      </c>
      <c r="AL618">
        <v>224.91</v>
      </c>
      <c r="AM618">
        <v>178.18</v>
      </c>
      <c r="AN618">
        <v>184.27</v>
      </c>
      <c r="AO618">
        <v>654</v>
      </c>
      <c r="AP618">
        <v>182.71</v>
      </c>
      <c r="AQ618">
        <v>64504.3</v>
      </c>
      <c r="AR618">
        <v>2982.7</v>
      </c>
      <c r="AS618">
        <v>178.18</v>
      </c>
      <c r="AT618">
        <v>229.57</v>
      </c>
      <c r="AU618">
        <v>1029.8399999999999</v>
      </c>
      <c r="AV618">
        <v>20411.3</v>
      </c>
      <c r="AW618">
        <v>582.12</v>
      </c>
      <c r="AX618">
        <v>8763.2999999999993</v>
      </c>
      <c r="AY618">
        <v>407.47</v>
      </c>
      <c r="AZ618">
        <v>175.28</v>
      </c>
      <c r="BA618">
        <v>777.56</v>
      </c>
      <c r="BB618">
        <v>624.80999999999995</v>
      </c>
      <c r="BC618">
        <v>8693.2999999999993</v>
      </c>
      <c r="BD618">
        <v>347.9</v>
      </c>
      <c r="BE618">
        <v>207.97</v>
      </c>
      <c r="BF618">
        <v>179.66</v>
      </c>
      <c r="BG618">
        <v>176.72</v>
      </c>
      <c r="BH618">
        <v>1287.3</v>
      </c>
      <c r="BI618">
        <v>178.18</v>
      </c>
      <c r="BJ618">
        <v>1780.24</v>
      </c>
      <c r="BK618">
        <v>224.91</v>
      </c>
      <c r="BL618">
        <v>8905</v>
      </c>
      <c r="BM618">
        <v>6537.3</v>
      </c>
      <c r="BN618">
        <v>1379.84</v>
      </c>
      <c r="BO618">
        <v>709.1</v>
      </c>
      <c r="BP618">
        <v>1815.1</v>
      </c>
      <c r="BQ618">
        <v>215.59</v>
      </c>
      <c r="BR618">
        <v>98.58</v>
      </c>
      <c r="BS618">
        <v>4491635</v>
      </c>
      <c r="BT618">
        <v>46393.62</v>
      </c>
      <c r="BU618" s="115" t="str">
        <f>WSP[[#This Row],[Tier]]&amp;" - "&amp;DOLLAR(WSP[[#This Row],[United States]],2)&amp;" USD"</f>
        <v>616 - $215.59 USD</v>
      </c>
    </row>
    <row r="619" spans="1:73" x14ac:dyDescent="0.25">
      <c r="A619">
        <v>617</v>
      </c>
      <c r="B619">
        <v>215.94</v>
      </c>
      <c r="C619">
        <v>16412.2</v>
      </c>
      <c r="D619">
        <v>1254.05</v>
      </c>
      <c r="E619">
        <v>288.08</v>
      </c>
      <c r="F619">
        <v>179.95</v>
      </c>
      <c r="G619">
        <v>19155.5</v>
      </c>
      <c r="H619">
        <v>178.47</v>
      </c>
      <c r="I619">
        <v>387.6</v>
      </c>
      <c r="J619">
        <v>269.94</v>
      </c>
      <c r="K619">
        <v>215.94</v>
      </c>
      <c r="L619">
        <v>114905</v>
      </c>
      <c r="M619">
        <v>849.14</v>
      </c>
      <c r="N619">
        <v>285880</v>
      </c>
      <c r="O619">
        <v>107975</v>
      </c>
      <c r="P619">
        <v>1036.56</v>
      </c>
      <c r="Q619">
        <v>183</v>
      </c>
      <c r="R619">
        <v>3568.84</v>
      </c>
      <c r="S619">
        <v>945</v>
      </c>
      <c r="T619">
        <v>1386.18</v>
      </c>
      <c r="U619">
        <v>179.95</v>
      </c>
      <c r="V619">
        <v>174.15</v>
      </c>
      <c r="W619">
        <v>179.95</v>
      </c>
      <c r="X619">
        <v>181.46</v>
      </c>
      <c r="Y619">
        <v>175.56</v>
      </c>
      <c r="Z619">
        <v>2561.65</v>
      </c>
      <c r="AA619">
        <v>34002.36</v>
      </c>
      <c r="AB619">
        <v>28073</v>
      </c>
      <c r="AC619">
        <v>5369</v>
      </c>
      <c r="AD619">
        <v>2138500</v>
      </c>
      <c r="AE619">
        <v>175.56</v>
      </c>
      <c r="AF619">
        <v>1058.75</v>
      </c>
      <c r="AG619">
        <v>177</v>
      </c>
      <c r="AH619">
        <v>17094</v>
      </c>
      <c r="AI619">
        <v>32321.8</v>
      </c>
      <c r="AJ619">
        <v>194982</v>
      </c>
      <c r="AK619">
        <v>178.47</v>
      </c>
      <c r="AL619">
        <v>225.23</v>
      </c>
      <c r="AM619">
        <v>178.47</v>
      </c>
      <c r="AN619">
        <v>184.57</v>
      </c>
      <c r="AO619">
        <v>655</v>
      </c>
      <c r="AP619">
        <v>183</v>
      </c>
      <c r="AQ619">
        <v>64609.3</v>
      </c>
      <c r="AR619">
        <v>2987.6</v>
      </c>
      <c r="AS619">
        <v>178.47</v>
      </c>
      <c r="AT619">
        <v>229.92</v>
      </c>
      <c r="AU619">
        <v>1031.24</v>
      </c>
      <c r="AV619">
        <v>20444.55</v>
      </c>
      <c r="AW619">
        <v>583.07000000000005</v>
      </c>
      <c r="AX619">
        <v>8777.2999999999993</v>
      </c>
      <c r="AY619">
        <v>408.04</v>
      </c>
      <c r="AZ619">
        <v>175.56</v>
      </c>
      <c r="BA619">
        <v>778.82</v>
      </c>
      <c r="BB619">
        <v>625.82000000000005</v>
      </c>
      <c r="BC619">
        <v>8707.2999999999993</v>
      </c>
      <c r="BD619">
        <v>348.25</v>
      </c>
      <c r="BE619">
        <v>208.3</v>
      </c>
      <c r="BF619">
        <v>179.95</v>
      </c>
      <c r="BG619">
        <v>177</v>
      </c>
      <c r="BH619">
        <v>1289.05</v>
      </c>
      <c r="BI619">
        <v>178.47</v>
      </c>
      <c r="BJ619">
        <v>1783.04</v>
      </c>
      <c r="BK619">
        <v>225.23</v>
      </c>
      <c r="BL619">
        <v>8921</v>
      </c>
      <c r="BM619">
        <v>6547.8</v>
      </c>
      <c r="BN619">
        <v>1382.08</v>
      </c>
      <c r="BO619">
        <v>710.33</v>
      </c>
      <c r="BP619">
        <v>1818.08</v>
      </c>
      <c r="BQ619">
        <v>215.94</v>
      </c>
      <c r="BR619">
        <v>98.72</v>
      </c>
      <c r="BS619">
        <v>4498927</v>
      </c>
      <c r="BT619">
        <v>46468.94</v>
      </c>
      <c r="BU619" s="115" t="str">
        <f>WSP[[#This Row],[Tier]]&amp;" - "&amp;DOLLAR(WSP[[#This Row],[United States]],2)&amp;" USD"</f>
        <v>617 - $215.94 USD</v>
      </c>
    </row>
    <row r="620" spans="1:73" x14ac:dyDescent="0.25">
      <c r="A620">
        <v>618</v>
      </c>
      <c r="B620">
        <v>216.29</v>
      </c>
      <c r="C620">
        <v>16438.8</v>
      </c>
      <c r="D620">
        <v>1255.8</v>
      </c>
      <c r="E620">
        <v>288.56</v>
      </c>
      <c r="F620">
        <v>180.24</v>
      </c>
      <c r="G620">
        <v>19187</v>
      </c>
      <c r="H620">
        <v>178.75</v>
      </c>
      <c r="I620">
        <v>388.22</v>
      </c>
      <c r="J620">
        <v>270.38</v>
      </c>
      <c r="K620">
        <v>216.29</v>
      </c>
      <c r="L620">
        <v>115080</v>
      </c>
      <c r="M620">
        <v>850.52</v>
      </c>
      <c r="N620">
        <v>286230</v>
      </c>
      <c r="O620">
        <v>108150</v>
      </c>
      <c r="P620">
        <v>1038.24</v>
      </c>
      <c r="Q620">
        <v>183.3</v>
      </c>
      <c r="R620">
        <v>3574.63</v>
      </c>
      <c r="S620">
        <v>946.4</v>
      </c>
      <c r="T620">
        <v>1388.45</v>
      </c>
      <c r="U620">
        <v>180.24</v>
      </c>
      <c r="V620">
        <v>174.43</v>
      </c>
      <c r="W620">
        <v>180.24</v>
      </c>
      <c r="X620">
        <v>181.76</v>
      </c>
      <c r="Y620">
        <v>175.85</v>
      </c>
      <c r="Z620">
        <v>2566.1999999999998</v>
      </c>
      <c r="AA620">
        <v>34057.480000000003</v>
      </c>
      <c r="AB620">
        <v>28118</v>
      </c>
      <c r="AC620">
        <v>5376</v>
      </c>
      <c r="AD620">
        <v>2142000</v>
      </c>
      <c r="AE620">
        <v>175.85</v>
      </c>
      <c r="AF620">
        <v>1060.5</v>
      </c>
      <c r="AG620">
        <v>177.29</v>
      </c>
      <c r="AH620">
        <v>17109</v>
      </c>
      <c r="AI620">
        <v>32374.3</v>
      </c>
      <c r="AJ620">
        <v>195300</v>
      </c>
      <c r="AK620">
        <v>178.75</v>
      </c>
      <c r="AL620">
        <v>225.56</v>
      </c>
      <c r="AM620">
        <v>178.75</v>
      </c>
      <c r="AN620">
        <v>184.87</v>
      </c>
      <c r="AO620">
        <v>656</v>
      </c>
      <c r="AP620">
        <v>183.3</v>
      </c>
      <c r="AQ620">
        <v>64714.3</v>
      </c>
      <c r="AR620">
        <v>2992.5</v>
      </c>
      <c r="AS620">
        <v>178.75</v>
      </c>
      <c r="AT620">
        <v>230.27</v>
      </c>
      <c r="AU620">
        <v>1032.6400000000001</v>
      </c>
      <c r="AV620">
        <v>20477.8</v>
      </c>
      <c r="AW620">
        <v>584.01</v>
      </c>
      <c r="AX620">
        <v>8791.2999999999993</v>
      </c>
      <c r="AY620">
        <v>408.61</v>
      </c>
      <c r="AZ620">
        <v>175.85</v>
      </c>
      <c r="BA620">
        <v>780.08</v>
      </c>
      <c r="BB620">
        <v>626.84</v>
      </c>
      <c r="BC620">
        <v>8721.2999999999993</v>
      </c>
      <c r="BD620">
        <v>348.6</v>
      </c>
      <c r="BE620">
        <v>208.63</v>
      </c>
      <c r="BF620">
        <v>180.24</v>
      </c>
      <c r="BG620">
        <v>177.29</v>
      </c>
      <c r="BH620">
        <v>1290.8</v>
      </c>
      <c r="BI620">
        <v>178.75</v>
      </c>
      <c r="BJ620">
        <v>1785.84</v>
      </c>
      <c r="BK620">
        <v>225.56</v>
      </c>
      <c r="BL620">
        <v>8936</v>
      </c>
      <c r="BM620">
        <v>6558.3</v>
      </c>
      <c r="BN620">
        <v>1384.32</v>
      </c>
      <c r="BO620">
        <v>711.55</v>
      </c>
      <c r="BP620">
        <v>1821.05</v>
      </c>
      <c r="BQ620">
        <v>216.29</v>
      </c>
      <c r="BR620">
        <v>98.87</v>
      </c>
      <c r="BS620">
        <v>4506219</v>
      </c>
      <c r="BT620">
        <v>46544.26</v>
      </c>
      <c r="BU620" s="115" t="str">
        <f>WSP[[#This Row],[Tier]]&amp;" - "&amp;DOLLAR(WSP[[#This Row],[United States]],2)&amp;" USD"</f>
        <v>618 - $216.29 USD</v>
      </c>
    </row>
    <row r="621" spans="1:73" x14ac:dyDescent="0.25">
      <c r="A621">
        <v>619</v>
      </c>
      <c r="B621">
        <v>216.64</v>
      </c>
      <c r="C621">
        <v>16465.400000000001</v>
      </c>
      <c r="D621">
        <v>1257.55</v>
      </c>
      <c r="E621">
        <v>289.04000000000002</v>
      </c>
      <c r="F621">
        <v>180.54</v>
      </c>
      <c r="G621">
        <v>19218.5</v>
      </c>
      <c r="H621">
        <v>179.04</v>
      </c>
      <c r="I621">
        <v>388.85</v>
      </c>
      <c r="J621">
        <v>270.81</v>
      </c>
      <c r="K621">
        <v>216.64</v>
      </c>
      <c r="L621">
        <v>115255</v>
      </c>
      <c r="M621">
        <v>851.9</v>
      </c>
      <c r="N621">
        <v>286580</v>
      </c>
      <c r="O621">
        <v>108325</v>
      </c>
      <c r="P621">
        <v>1039.92</v>
      </c>
      <c r="Q621">
        <v>183.6</v>
      </c>
      <c r="R621">
        <v>3580.41</v>
      </c>
      <c r="S621">
        <v>947.8</v>
      </c>
      <c r="T621">
        <v>1390.73</v>
      </c>
      <c r="U621">
        <v>180.54</v>
      </c>
      <c r="V621">
        <v>174.71</v>
      </c>
      <c r="W621">
        <v>180.54</v>
      </c>
      <c r="X621">
        <v>182.05</v>
      </c>
      <c r="Y621">
        <v>176.13</v>
      </c>
      <c r="Z621">
        <v>2570.75</v>
      </c>
      <c r="AA621">
        <v>34112.6</v>
      </c>
      <c r="AB621">
        <v>28164</v>
      </c>
      <c r="AC621">
        <v>5383</v>
      </c>
      <c r="AD621">
        <v>2145500</v>
      </c>
      <c r="AE621">
        <v>176.13</v>
      </c>
      <c r="AF621">
        <v>1062.25</v>
      </c>
      <c r="AG621">
        <v>177.58</v>
      </c>
      <c r="AH621">
        <v>17123</v>
      </c>
      <c r="AI621">
        <v>32426.799999999999</v>
      </c>
      <c r="AJ621">
        <v>195618</v>
      </c>
      <c r="AK621">
        <v>179.04</v>
      </c>
      <c r="AL621">
        <v>225.88</v>
      </c>
      <c r="AM621">
        <v>179.04</v>
      </c>
      <c r="AN621">
        <v>185.16</v>
      </c>
      <c r="AO621">
        <v>657</v>
      </c>
      <c r="AP621">
        <v>183.6</v>
      </c>
      <c r="AQ621">
        <v>64819.3</v>
      </c>
      <c r="AR621">
        <v>2997.4</v>
      </c>
      <c r="AS621">
        <v>179.04</v>
      </c>
      <c r="AT621">
        <v>230.62</v>
      </c>
      <c r="AU621">
        <v>1034.04</v>
      </c>
      <c r="AV621">
        <v>20511.05</v>
      </c>
      <c r="AW621">
        <v>584.96</v>
      </c>
      <c r="AX621">
        <v>8805.2999999999993</v>
      </c>
      <c r="AY621">
        <v>409.18</v>
      </c>
      <c r="AZ621">
        <v>176.13</v>
      </c>
      <c r="BA621">
        <v>781.34</v>
      </c>
      <c r="BB621">
        <v>627.85</v>
      </c>
      <c r="BC621">
        <v>8735.2999999999993</v>
      </c>
      <c r="BD621">
        <v>348.95</v>
      </c>
      <c r="BE621">
        <v>208.95</v>
      </c>
      <c r="BF621">
        <v>180.54</v>
      </c>
      <c r="BG621">
        <v>177.58</v>
      </c>
      <c r="BH621">
        <v>1292.55</v>
      </c>
      <c r="BI621">
        <v>179.04</v>
      </c>
      <c r="BJ621">
        <v>1788.64</v>
      </c>
      <c r="BK621">
        <v>225.88</v>
      </c>
      <c r="BL621">
        <v>8951</v>
      </c>
      <c r="BM621">
        <v>6568.8</v>
      </c>
      <c r="BN621">
        <v>1386.56</v>
      </c>
      <c r="BO621">
        <v>712.78</v>
      </c>
      <c r="BP621">
        <v>1824.03</v>
      </c>
      <c r="BQ621">
        <v>216.64</v>
      </c>
      <c r="BR621">
        <v>99.02</v>
      </c>
      <c r="BS621">
        <v>4513511</v>
      </c>
      <c r="BT621">
        <v>46619.58</v>
      </c>
      <c r="BU621" s="115" t="str">
        <f>WSP[[#This Row],[Tier]]&amp;" - "&amp;DOLLAR(WSP[[#This Row],[United States]],2)&amp;" USD"</f>
        <v>619 - $216.64 USD</v>
      </c>
    </row>
    <row r="622" spans="1:73" x14ac:dyDescent="0.25">
      <c r="A622">
        <v>620</v>
      </c>
      <c r="B622">
        <v>216.99</v>
      </c>
      <c r="C622">
        <v>16492</v>
      </c>
      <c r="D622">
        <v>1259.3</v>
      </c>
      <c r="E622">
        <v>289.51</v>
      </c>
      <c r="F622">
        <v>180.83</v>
      </c>
      <c r="G622">
        <v>19250</v>
      </c>
      <c r="H622">
        <v>179.33</v>
      </c>
      <c r="I622">
        <v>389.48</v>
      </c>
      <c r="J622">
        <v>271.25</v>
      </c>
      <c r="K622">
        <v>216.99</v>
      </c>
      <c r="L622">
        <v>115430</v>
      </c>
      <c r="M622">
        <v>853.27</v>
      </c>
      <c r="N622">
        <v>286930</v>
      </c>
      <c r="O622">
        <v>108500</v>
      </c>
      <c r="P622">
        <v>1041.5999999999999</v>
      </c>
      <c r="Q622">
        <v>183.89</v>
      </c>
      <c r="R622">
        <v>3586.2</v>
      </c>
      <c r="S622">
        <v>949.2</v>
      </c>
      <c r="T622">
        <v>1393</v>
      </c>
      <c r="U622">
        <v>180.83</v>
      </c>
      <c r="V622">
        <v>174.99</v>
      </c>
      <c r="W622">
        <v>180.83</v>
      </c>
      <c r="X622">
        <v>182.35</v>
      </c>
      <c r="Y622">
        <v>176.42</v>
      </c>
      <c r="Z622">
        <v>2575.3000000000002</v>
      </c>
      <c r="AA622">
        <v>34167.72</v>
      </c>
      <c r="AB622">
        <v>28209</v>
      </c>
      <c r="AC622">
        <v>5390</v>
      </c>
      <c r="AD622">
        <v>2149000</v>
      </c>
      <c r="AE622">
        <v>176.42</v>
      </c>
      <c r="AF622">
        <v>1064</v>
      </c>
      <c r="AG622">
        <v>177.86</v>
      </c>
      <c r="AH622">
        <v>17137</v>
      </c>
      <c r="AI622">
        <v>32479.3</v>
      </c>
      <c r="AJ622">
        <v>195936</v>
      </c>
      <c r="AK622">
        <v>179.33</v>
      </c>
      <c r="AL622">
        <v>226.2</v>
      </c>
      <c r="AM622">
        <v>179.33</v>
      </c>
      <c r="AN622">
        <v>185.46</v>
      </c>
      <c r="AO622">
        <v>658</v>
      </c>
      <c r="AP622">
        <v>183.89</v>
      </c>
      <c r="AQ622">
        <v>64924.3</v>
      </c>
      <c r="AR622">
        <v>3002.3</v>
      </c>
      <c r="AS622">
        <v>179.33</v>
      </c>
      <c r="AT622">
        <v>230.97</v>
      </c>
      <c r="AU622">
        <v>1035.44</v>
      </c>
      <c r="AV622">
        <v>20544.3</v>
      </c>
      <c r="AW622">
        <v>585.9</v>
      </c>
      <c r="AX622">
        <v>8819.2999999999993</v>
      </c>
      <c r="AY622">
        <v>409.75</v>
      </c>
      <c r="AZ622">
        <v>176.42</v>
      </c>
      <c r="BA622">
        <v>782.6</v>
      </c>
      <c r="BB622">
        <v>628.87</v>
      </c>
      <c r="BC622">
        <v>8749.2999999999993</v>
      </c>
      <c r="BD622">
        <v>349.3</v>
      </c>
      <c r="BE622">
        <v>209.28</v>
      </c>
      <c r="BF622">
        <v>180.83</v>
      </c>
      <c r="BG622">
        <v>177.86</v>
      </c>
      <c r="BH622">
        <v>1294.3</v>
      </c>
      <c r="BI622">
        <v>179.33</v>
      </c>
      <c r="BJ622">
        <v>1791.44</v>
      </c>
      <c r="BK622">
        <v>226.2</v>
      </c>
      <c r="BL622">
        <v>8967</v>
      </c>
      <c r="BM622">
        <v>6579.3</v>
      </c>
      <c r="BN622">
        <v>1388.8</v>
      </c>
      <c r="BO622">
        <v>714</v>
      </c>
      <c r="BP622">
        <v>1827</v>
      </c>
      <c r="BQ622">
        <v>216.99</v>
      </c>
      <c r="BR622">
        <v>99.16</v>
      </c>
      <c r="BS622">
        <v>4520803</v>
      </c>
      <c r="BT622">
        <v>46694.9</v>
      </c>
      <c r="BU622" s="115" t="str">
        <f>WSP[[#This Row],[Tier]]&amp;" - "&amp;DOLLAR(WSP[[#This Row],[United States]],2)&amp;" USD"</f>
        <v>620 - $216.99 USD</v>
      </c>
    </row>
    <row r="623" spans="1:73" x14ac:dyDescent="0.25">
      <c r="A623">
        <v>621</v>
      </c>
      <c r="B623">
        <v>217.34</v>
      </c>
      <c r="C623">
        <v>16518.599999999999</v>
      </c>
      <c r="D623">
        <v>1261.05</v>
      </c>
      <c r="E623">
        <v>289.99</v>
      </c>
      <c r="F623">
        <v>181.12</v>
      </c>
      <c r="G623">
        <v>19281.5</v>
      </c>
      <c r="H623">
        <v>179.62</v>
      </c>
      <c r="I623">
        <v>390.11</v>
      </c>
      <c r="J623">
        <v>271.69</v>
      </c>
      <c r="K623">
        <v>217.34</v>
      </c>
      <c r="L623">
        <v>115605</v>
      </c>
      <c r="M623">
        <v>854.65</v>
      </c>
      <c r="N623">
        <v>287280</v>
      </c>
      <c r="O623">
        <v>108675</v>
      </c>
      <c r="P623">
        <v>1043.28</v>
      </c>
      <c r="Q623">
        <v>184.19</v>
      </c>
      <c r="R623">
        <v>3591.98</v>
      </c>
      <c r="S623">
        <v>950.6</v>
      </c>
      <c r="T623">
        <v>1395.28</v>
      </c>
      <c r="U623">
        <v>181.12</v>
      </c>
      <c r="V623">
        <v>175.28</v>
      </c>
      <c r="W623">
        <v>181.12</v>
      </c>
      <c r="X623">
        <v>182.64</v>
      </c>
      <c r="Y623">
        <v>176.7</v>
      </c>
      <c r="Z623">
        <v>2579.85</v>
      </c>
      <c r="AA623">
        <v>34222.83</v>
      </c>
      <c r="AB623">
        <v>28255</v>
      </c>
      <c r="AC623">
        <v>5397</v>
      </c>
      <c r="AD623">
        <v>2152500</v>
      </c>
      <c r="AE623">
        <v>176.7</v>
      </c>
      <c r="AF623">
        <v>1065.75</v>
      </c>
      <c r="AG623">
        <v>178.15</v>
      </c>
      <c r="AH623">
        <v>17151</v>
      </c>
      <c r="AI623">
        <v>32531.8</v>
      </c>
      <c r="AJ623">
        <v>196255</v>
      </c>
      <c r="AK623">
        <v>179.62</v>
      </c>
      <c r="AL623">
        <v>226.53</v>
      </c>
      <c r="AM623">
        <v>179.62</v>
      </c>
      <c r="AN623">
        <v>185.76</v>
      </c>
      <c r="AO623">
        <v>659</v>
      </c>
      <c r="AP623">
        <v>184.19</v>
      </c>
      <c r="AQ623">
        <v>65029.3</v>
      </c>
      <c r="AR623">
        <v>3007.2</v>
      </c>
      <c r="AS623">
        <v>179.62</v>
      </c>
      <c r="AT623">
        <v>231.32</v>
      </c>
      <c r="AU623">
        <v>1036.8399999999999</v>
      </c>
      <c r="AV623">
        <v>20577.55</v>
      </c>
      <c r="AW623">
        <v>586.85</v>
      </c>
      <c r="AX623">
        <v>8833.2999999999993</v>
      </c>
      <c r="AY623">
        <v>410.32</v>
      </c>
      <c r="AZ623">
        <v>176.7</v>
      </c>
      <c r="BA623">
        <v>783.86</v>
      </c>
      <c r="BB623">
        <v>629.89</v>
      </c>
      <c r="BC623">
        <v>8763.2999999999993</v>
      </c>
      <c r="BD623">
        <v>349.65</v>
      </c>
      <c r="BE623">
        <v>209.61</v>
      </c>
      <c r="BF623">
        <v>181.12</v>
      </c>
      <c r="BG623">
        <v>178.15</v>
      </c>
      <c r="BH623">
        <v>1296.05</v>
      </c>
      <c r="BI623">
        <v>179.62</v>
      </c>
      <c r="BJ623">
        <v>1794.24</v>
      </c>
      <c r="BK623">
        <v>226.53</v>
      </c>
      <c r="BL623">
        <v>8982</v>
      </c>
      <c r="BM623">
        <v>6589.8</v>
      </c>
      <c r="BN623">
        <v>1391.04</v>
      </c>
      <c r="BO623">
        <v>715.23</v>
      </c>
      <c r="BP623">
        <v>1829.98</v>
      </c>
      <c r="BQ623">
        <v>217.34</v>
      </c>
      <c r="BR623">
        <v>99.31</v>
      </c>
      <c r="BS623">
        <v>4528095</v>
      </c>
      <c r="BT623">
        <v>46770.22</v>
      </c>
      <c r="BU623" s="115" t="str">
        <f>WSP[[#This Row],[Tier]]&amp;" - "&amp;DOLLAR(WSP[[#This Row],[United States]],2)&amp;" USD"</f>
        <v>621 - $217.34 USD</v>
      </c>
    </row>
    <row r="624" spans="1:73" x14ac:dyDescent="0.25">
      <c r="A624">
        <v>622</v>
      </c>
      <c r="B624">
        <v>217.69</v>
      </c>
      <c r="C624">
        <v>16545.2</v>
      </c>
      <c r="D624">
        <v>1262.8</v>
      </c>
      <c r="E624">
        <v>290.47000000000003</v>
      </c>
      <c r="F624">
        <v>181.41</v>
      </c>
      <c r="G624">
        <v>19313</v>
      </c>
      <c r="H624">
        <v>179.91</v>
      </c>
      <c r="I624">
        <v>390.74</v>
      </c>
      <c r="J624">
        <v>272.13</v>
      </c>
      <c r="K624">
        <v>217.69</v>
      </c>
      <c r="L624">
        <v>115780</v>
      </c>
      <c r="M624">
        <v>856.03</v>
      </c>
      <c r="N624">
        <v>287630</v>
      </c>
      <c r="O624">
        <v>108850</v>
      </c>
      <c r="P624">
        <v>1044.96</v>
      </c>
      <c r="Q624">
        <v>184.49</v>
      </c>
      <c r="R624">
        <v>3597.77</v>
      </c>
      <c r="S624">
        <v>952</v>
      </c>
      <c r="T624">
        <v>1397.55</v>
      </c>
      <c r="U624">
        <v>181.41</v>
      </c>
      <c r="V624">
        <v>175.56</v>
      </c>
      <c r="W624">
        <v>181.41</v>
      </c>
      <c r="X624">
        <v>182.94</v>
      </c>
      <c r="Y624">
        <v>176.99</v>
      </c>
      <c r="Z624">
        <v>2584.4</v>
      </c>
      <c r="AA624">
        <v>34277.949999999997</v>
      </c>
      <c r="AB624">
        <v>28300</v>
      </c>
      <c r="AC624">
        <v>5404</v>
      </c>
      <c r="AD624">
        <v>2156000</v>
      </c>
      <c r="AE624">
        <v>176.99</v>
      </c>
      <c r="AF624">
        <v>1067.5</v>
      </c>
      <c r="AG624">
        <v>178.44</v>
      </c>
      <c r="AH624">
        <v>17166</v>
      </c>
      <c r="AI624">
        <v>32584.3</v>
      </c>
      <c r="AJ624">
        <v>196573</v>
      </c>
      <c r="AK624">
        <v>179.91</v>
      </c>
      <c r="AL624">
        <v>226.85</v>
      </c>
      <c r="AM624">
        <v>179.91</v>
      </c>
      <c r="AN624">
        <v>186.06</v>
      </c>
      <c r="AO624">
        <v>660</v>
      </c>
      <c r="AP624">
        <v>184.49</v>
      </c>
      <c r="AQ624">
        <v>65134.3</v>
      </c>
      <c r="AR624">
        <v>3012.1</v>
      </c>
      <c r="AS624">
        <v>179.91</v>
      </c>
      <c r="AT624">
        <v>231.67</v>
      </c>
      <c r="AU624">
        <v>1038.24</v>
      </c>
      <c r="AV624">
        <v>20610.8</v>
      </c>
      <c r="AW624">
        <v>587.79</v>
      </c>
      <c r="AX624">
        <v>8847.2999999999993</v>
      </c>
      <c r="AY624">
        <v>410.89</v>
      </c>
      <c r="AZ624">
        <v>176.99</v>
      </c>
      <c r="BA624">
        <v>785.12</v>
      </c>
      <c r="BB624">
        <v>630.9</v>
      </c>
      <c r="BC624">
        <v>8777.2999999999993</v>
      </c>
      <c r="BD624">
        <v>350</v>
      </c>
      <c r="BE624">
        <v>209.93</v>
      </c>
      <c r="BF624">
        <v>181.41</v>
      </c>
      <c r="BG624">
        <v>178.44</v>
      </c>
      <c r="BH624">
        <v>1297.8</v>
      </c>
      <c r="BI624">
        <v>179.91</v>
      </c>
      <c r="BJ624">
        <v>1797.04</v>
      </c>
      <c r="BK624">
        <v>226.85</v>
      </c>
      <c r="BL624">
        <v>8997</v>
      </c>
      <c r="BM624">
        <v>6600.3</v>
      </c>
      <c r="BN624">
        <v>1393.28</v>
      </c>
      <c r="BO624">
        <v>716.45</v>
      </c>
      <c r="BP624">
        <v>1832.95</v>
      </c>
      <c r="BQ624">
        <v>217.69</v>
      </c>
      <c r="BR624">
        <v>99.45</v>
      </c>
      <c r="BS624">
        <v>4535387</v>
      </c>
      <c r="BT624">
        <v>46845.54</v>
      </c>
      <c r="BU624" s="115" t="str">
        <f>WSP[[#This Row],[Tier]]&amp;" - "&amp;DOLLAR(WSP[[#This Row],[United States]],2)&amp;" USD"</f>
        <v>622 - $217.69 USD</v>
      </c>
    </row>
    <row r="625" spans="1:73" x14ac:dyDescent="0.25">
      <c r="A625">
        <v>623</v>
      </c>
      <c r="B625">
        <v>218.04</v>
      </c>
      <c r="C625">
        <v>16571.8</v>
      </c>
      <c r="D625">
        <v>1264.55</v>
      </c>
      <c r="E625">
        <v>290.95</v>
      </c>
      <c r="F625">
        <v>181.7</v>
      </c>
      <c r="G625">
        <v>19344.5</v>
      </c>
      <c r="H625">
        <v>180.2</v>
      </c>
      <c r="I625">
        <v>391.37</v>
      </c>
      <c r="J625">
        <v>272.56</v>
      </c>
      <c r="K625">
        <v>218.04</v>
      </c>
      <c r="L625">
        <v>115955</v>
      </c>
      <c r="M625">
        <v>857.41</v>
      </c>
      <c r="N625">
        <v>287980</v>
      </c>
      <c r="O625">
        <v>109025</v>
      </c>
      <c r="P625">
        <v>1046.6400000000001</v>
      </c>
      <c r="Q625">
        <v>184.78</v>
      </c>
      <c r="R625">
        <v>3603.55</v>
      </c>
      <c r="S625">
        <v>953.4</v>
      </c>
      <c r="T625">
        <v>1399.83</v>
      </c>
      <c r="U625">
        <v>181.7</v>
      </c>
      <c r="V625">
        <v>175.84</v>
      </c>
      <c r="W625">
        <v>181.7</v>
      </c>
      <c r="X625">
        <v>183.23</v>
      </c>
      <c r="Y625">
        <v>177.27</v>
      </c>
      <c r="Z625">
        <v>2588.9499999999998</v>
      </c>
      <c r="AA625">
        <v>34333.07</v>
      </c>
      <c r="AB625">
        <v>28346</v>
      </c>
      <c r="AC625">
        <v>5411</v>
      </c>
      <c r="AD625">
        <v>2159500</v>
      </c>
      <c r="AE625">
        <v>177.27</v>
      </c>
      <c r="AF625">
        <v>1069.25</v>
      </c>
      <c r="AG625">
        <v>178.72</v>
      </c>
      <c r="AH625">
        <v>17180</v>
      </c>
      <c r="AI625">
        <v>32636.799999999999</v>
      </c>
      <c r="AJ625">
        <v>196891</v>
      </c>
      <c r="AK625">
        <v>180.2</v>
      </c>
      <c r="AL625">
        <v>227.18</v>
      </c>
      <c r="AM625">
        <v>180.2</v>
      </c>
      <c r="AN625">
        <v>186.36</v>
      </c>
      <c r="AO625">
        <v>661</v>
      </c>
      <c r="AP625">
        <v>184.78</v>
      </c>
      <c r="AQ625">
        <v>65239.3</v>
      </c>
      <c r="AR625">
        <v>3017</v>
      </c>
      <c r="AS625">
        <v>180.2</v>
      </c>
      <c r="AT625">
        <v>232.02</v>
      </c>
      <c r="AU625">
        <v>1039.6400000000001</v>
      </c>
      <c r="AV625">
        <v>20644.05</v>
      </c>
      <c r="AW625">
        <v>588.74</v>
      </c>
      <c r="AX625">
        <v>8861.2999999999993</v>
      </c>
      <c r="AY625">
        <v>411.46</v>
      </c>
      <c r="AZ625">
        <v>177.27</v>
      </c>
      <c r="BA625">
        <v>786.38</v>
      </c>
      <c r="BB625">
        <v>631.91999999999996</v>
      </c>
      <c r="BC625">
        <v>8791.2999999999993</v>
      </c>
      <c r="BD625">
        <v>350.35</v>
      </c>
      <c r="BE625">
        <v>210.26</v>
      </c>
      <c r="BF625">
        <v>181.7</v>
      </c>
      <c r="BG625">
        <v>178.72</v>
      </c>
      <c r="BH625">
        <v>1299.55</v>
      </c>
      <c r="BI625">
        <v>180.2</v>
      </c>
      <c r="BJ625">
        <v>1799.84</v>
      </c>
      <c r="BK625">
        <v>227.18</v>
      </c>
      <c r="BL625">
        <v>9013</v>
      </c>
      <c r="BM625">
        <v>6610.8</v>
      </c>
      <c r="BN625">
        <v>1395.52</v>
      </c>
      <c r="BO625">
        <v>717.68</v>
      </c>
      <c r="BP625">
        <v>1835.93</v>
      </c>
      <c r="BQ625">
        <v>218.04</v>
      </c>
      <c r="BR625">
        <v>99.6</v>
      </c>
      <c r="BS625">
        <v>4542679</v>
      </c>
      <c r="BT625">
        <v>46920.86</v>
      </c>
      <c r="BU625" s="115" t="str">
        <f>WSP[[#This Row],[Tier]]&amp;" - "&amp;DOLLAR(WSP[[#This Row],[United States]],2)&amp;" USD"</f>
        <v>623 - $218.04 USD</v>
      </c>
    </row>
    <row r="626" spans="1:73" x14ac:dyDescent="0.25">
      <c r="A626">
        <v>624</v>
      </c>
      <c r="B626">
        <v>218.39</v>
      </c>
      <c r="C626">
        <v>16598.400000000001</v>
      </c>
      <c r="D626">
        <v>1266.3</v>
      </c>
      <c r="E626">
        <v>291.42</v>
      </c>
      <c r="F626">
        <v>181.99</v>
      </c>
      <c r="G626">
        <v>19376</v>
      </c>
      <c r="H626">
        <v>180.49</v>
      </c>
      <c r="I626">
        <v>392</v>
      </c>
      <c r="J626">
        <v>273</v>
      </c>
      <c r="K626">
        <v>218.39</v>
      </c>
      <c r="L626">
        <v>116130</v>
      </c>
      <c r="M626">
        <v>858.78</v>
      </c>
      <c r="N626">
        <v>288330</v>
      </c>
      <c r="O626">
        <v>109200</v>
      </c>
      <c r="P626">
        <v>1048.32</v>
      </c>
      <c r="Q626">
        <v>185.08</v>
      </c>
      <c r="R626">
        <v>3609.34</v>
      </c>
      <c r="S626">
        <v>954.8</v>
      </c>
      <c r="T626">
        <v>1402.1</v>
      </c>
      <c r="U626">
        <v>181.99</v>
      </c>
      <c r="V626">
        <v>176.12</v>
      </c>
      <c r="W626">
        <v>181.99</v>
      </c>
      <c r="X626">
        <v>183.52</v>
      </c>
      <c r="Y626">
        <v>177.56</v>
      </c>
      <c r="Z626">
        <v>2593.5</v>
      </c>
      <c r="AA626">
        <v>34388.19</v>
      </c>
      <c r="AB626">
        <v>28391</v>
      </c>
      <c r="AC626">
        <v>5418</v>
      </c>
      <c r="AD626">
        <v>2163000</v>
      </c>
      <c r="AE626">
        <v>177.56</v>
      </c>
      <c r="AF626">
        <v>1071</v>
      </c>
      <c r="AG626">
        <v>179.01</v>
      </c>
      <c r="AH626">
        <v>17194</v>
      </c>
      <c r="AI626">
        <v>32689.3</v>
      </c>
      <c r="AJ626">
        <v>197209</v>
      </c>
      <c r="AK626">
        <v>180.49</v>
      </c>
      <c r="AL626">
        <v>227.5</v>
      </c>
      <c r="AM626">
        <v>180.49</v>
      </c>
      <c r="AN626">
        <v>186.66</v>
      </c>
      <c r="AO626">
        <v>662</v>
      </c>
      <c r="AP626">
        <v>185.08</v>
      </c>
      <c r="AQ626">
        <v>65344.3</v>
      </c>
      <c r="AR626">
        <v>3021.9</v>
      </c>
      <c r="AS626">
        <v>180.49</v>
      </c>
      <c r="AT626">
        <v>232.37</v>
      </c>
      <c r="AU626">
        <v>1041.04</v>
      </c>
      <c r="AV626">
        <v>20677.3</v>
      </c>
      <c r="AW626">
        <v>589.67999999999995</v>
      </c>
      <c r="AX626">
        <v>8875.2999999999993</v>
      </c>
      <c r="AY626">
        <v>412.03</v>
      </c>
      <c r="AZ626">
        <v>177.56</v>
      </c>
      <c r="BA626">
        <v>787.64</v>
      </c>
      <c r="BB626">
        <v>632.94000000000005</v>
      </c>
      <c r="BC626">
        <v>8805.2999999999993</v>
      </c>
      <c r="BD626">
        <v>350.7</v>
      </c>
      <c r="BE626">
        <v>210.59</v>
      </c>
      <c r="BF626">
        <v>181.99</v>
      </c>
      <c r="BG626">
        <v>179.01</v>
      </c>
      <c r="BH626">
        <v>1301.3</v>
      </c>
      <c r="BI626">
        <v>180.49</v>
      </c>
      <c r="BJ626">
        <v>1802.64</v>
      </c>
      <c r="BK626">
        <v>227.5</v>
      </c>
      <c r="BL626">
        <v>9028</v>
      </c>
      <c r="BM626">
        <v>6621.3</v>
      </c>
      <c r="BN626">
        <v>1397.76</v>
      </c>
      <c r="BO626">
        <v>718.9</v>
      </c>
      <c r="BP626">
        <v>1838.9</v>
      </c>
      <c r="BQ626">
        <v>218.39</v>
      </c>
      <c r="BR626">
        <v>99.74</v>
      </c>
      <c r="BS626">
        <v>4549971</v>
      </c>
      <c r="BT626">
        <v>46996.18</v>
      </c>
      <c r="BU626" s="115" t="str">
        <f>WSP[[#This Row],[Tier]]&amp;" - "&amp;DOLLAR(WSP[[#This Row],[United States]],2)&amp;" USD"</f>
        <v>624 - $218.39 USD</v>
      </c>
    </row>
    <row r="627" spans="1:73" x14ac:dyDescent="0.25">
      <c r="A627">
        <v>625</v>
      </c>
      <c r="B627">
        <v>218.74</v>
      </c>
      <c r="C627">
        <v>16625</v>
      </c>
      <c r="D627">
        <v>1268.05</v>
      </c>
      <c r="E627">
        <v>291.89999999999998</v>
      </c>
      <c r="F627">
        <v>182.29</v>
      </c>
      <c r="G627">
        <v>19407.5</v>
      </c>
      <c r="H627">
        <v>180.78</v>
      </c>
      <c r="I627">
        <v>392.63</v>
      </c>
      <c r="J627">
        <v>273.44</v>
      </c>
      <c r="K627">
        <v>218.74</v>
      </c>
      <c r="L627">
        <v>116305</v>
      </c>
      <c r="M627">
        <v>860.16</v>
      </c>
      <c r="N627">
        <v>288680</v>
      </c>
      <c r="O627">
        <v>109375</v>
      </c>
      <c r="P627">
        <v>1050</v>
      </c>
      <c r="Q627">
        <v>185.38</v>
      </c>
      <c r="R627">
        <v>3615.12</v>
      </c>
      <c r="S627">
        <v>956.2</v>
      </c>
      <c r="T627">
        <v>1404.38</v>
      </c>
      <c r="U627">
        <v>182.29</v>
      </c>
      <c r="V627">
        <v>176.41</v>
      </c>
      <c r="W627">
        <v>182.29</v>
      </c>
      <c r="X627">
        <v>183.82</v>
      </c>
      <c r="Y627">
        <v>177.84</v>
      </c>
      <c r="Z627">
        <v>2598.0500000000002</v>
      </c>
      <c r="AA627">
        <v>34443.31</v>
      </c>
      <c r="AB627">
        <v>28437</v>
      </c>
      <c r="AC627">
        <v>5425</v>
      </c>
      <c r="AD627">
        <v>2166500</v>
      </c>
      <c r="AE627">
        <v>177.84</v>
      </c>
      <c r="AF627">
        <v>1072.75</v>
      </c>
      <c r="AG627">
        <v>179.3</v>
      </c>
      <c r="AH627">
        <v>17208</v>
      </c>
      <c r="AI627">
        <v>32741.8</v>
      </c>
      <c r="AJ627">
        <v>197527</v>
      </c>
      <c r="AK627">
        <v>180.78</v>
      </c>
      <c r="AL627">
        <v>227.82</v>
      </c>
      <c r="AM627">
        <v>180.78</v>
      </c>
      <c r="AN627">
        <v>186.96</v>
      </c>
      <c r="AO627">
        <v>663</v>
      </c>
      <c r="AP627">
        <v>185.38</v>
      </c>
      <c r="AQ627">
        <v>65449.3</v>
      </c>
      <c r="AR627">
        <v>3026.8</v>
      </c>
      <c r="AS627">
        <v>180.78</v>
      </c>
      <c r="AT627">
        <v>232.72</v>
      </c>
      <c r="AU627">
        <v>1042.44</v>
      </c>
      <c r="AV627">
        <v>20710.55</v>
      </c>
      <c r="AW627">
        <v>590.63</v>
      </c>
      <c r="AX627">
        <v>8889.2999999999993</v>
      </c>
      <c r="AY627">
        <v>412.6</v>
      </c>
      <c r="AZ627">
        <v>177.84</v>
      </c>
      <c r="BA627">
        <v>788.9</v>
      </c>
      <c r="BB627">
        <v>633.95000000000005</v>
      </c>
      <c r="BC627">
        <v>8819.2999999999993</v>
      </c>
      <c r="BD627">
        <v>351.05</v>
      </c>
      <c r="BE627">
        <v>210.92</v>
      </c>
      <c r="BF627">
        <v>182.29</v>
      </c>
      <c r="BG627">
        <v>179.3</v>
      </c>
      <c r="BH627">
        <v>1303.05</v>
      </c>
      <c r="BI627">
        <v>180.78</v>
      </c>
      <c r="BJ627">
        <v>1805.44</v>
      </c>
      <c r="BK627">
        <v>227.82</v>
      </c>
      <c r="BL627">
        <v>9043</v>
      </c>
      <c r="BM627">
        <v>6631.8</v>
      </c>
      <c r="BN627">
        <v>1400</v>
      </c>
      <c r="BO627">
        <v>720.13</v>
      </c>
      <c r="BP627">
        <v>1841.88</v>
      </c>
      <c r="BQ627">
        <v>218.74</v>
      </c>
      <c r="BR627">
        <v>99.89</v>
      </c>
      <c r="BS627">
        <v>4557263</v>
      </c>
      <c r="BT627">
        <v>47071.5</v>
      </c>
      <c r="BU627" s="115" t="str">
        <f>WSP[[#This Row],[Tier]]&amp;" - "&amp;DOLLAR(WSP[[#This Row],[United States]],2)&amp;" USD"</f>
        <v>625 - $218.74 USD</v>
      </c>
    </row>
    <row r="628" spans="1:73" x14ac:dyDescent="0.25">
      <c r="A628">
        <v>626</v>
      </c>
      <c r="B628">
        <v>219.09</v>
      </c>
      <c r="C628">
        <v>16651.599999999999</v>
      </c>
      <c r="D628">
        <v>1269.8</v>
      </c>
      <c r="E628">
        <v>292.38</v>
      </c>
      <c r="F628">
        <v>182.58</v>
      </c>
      <c r="G628">
        <v>19439</v>
      </c>
      <c r="H628">
        <v>181.07</v>
      </c>
      <c r="I628">
        <v>393.26</v>
      </c>
      <c r="J628">
        <v>273.88</v>
      </c>
      <c r="K628">
        <v>219.09</v>
      </c>
      <c r="L628">
        <v>116480</v>
      </c>
      <c r="M628">
        <v>861.54</v>
      </c>
      <c r="N628">
        <v>289030</v>
      </c>
      <c r="O628">
        <v>109550</v>
      </c>
      <c r="P628">
        <v>1051.68</v>
      </c>
      <c r="Q628">
        <v>185.67</v>
      </c>
      <c r="R628">
        <v>3620.91</v>
      </c>
      <c r="S628">
        <v>957.6</v>
      </c>
      <c r="T628">
        <v>1406.65</v>
      </c>
      <c r="U628">
        <v>182.58</v>
      </c>
      <c r="V628">
        <v>176.69</v>
      </c>
      <c r="W628">
        <v>182.58</v>
      </c>
      <c r="X628">
        <v>184.11</v>
      </c>
      <c r="Y628">
        <v>178.12</v>
      </c>
      <c r="Z628">
        <v>2602.6</v>
      </c>
      <c r="AA628">
        <v>34498.43</v>
      </c>
      <c r="AB628">
        <v>28482</v>
      </c>
      <c r="AC628">
        <v>5432</v>
      </c>
      <c r="AD628">
        <v>2170000</v>
      </c>
      <c r="AE628">
        <v>178.12</v>
      </c>
      <c r="AF628">
        <v>1074.5</v>
      </c>
      <c r="AG628">
        <v>179.58</v>
      </c>
      <c r="AH628">
        <v>17223</v>
      </c>
      <c r="AI628">
        <v>32794.300000000003</v>
      </c>
      <c r="AJ628">
        <v>197845</v>
      </c>
      <c r="AK628">
        <v>181.07</v>
      </c>
      <c r="AL628">
        <v>228.15</v>
      </c>
      <c r="AM628">
        <v>181.07</v>
      </c>
      <c r="AN628">
        <v>187.26</v>
      </c>
      <c r="AO628">
        <v>664</v>
      </c>
      <c r="AP628">
        <v>185.67</v>
      </c>
      <c r="AQ628">
        <v>65554.3</v>
      </c>
      <c r="AR628">
        <v>3031.7</v>
      </c>
      <c r="AS628">
        <v>181.07</v>
      </c>
      <c r="AT628">
        <v>233.07</v>
      </c>
      <c r="AU628">
        <v>1043.8399999999999</v>
      </c>
      <c r="AV628">
        <v>20743.8</v>
      </c>
      <c r="AW628">
        <v>591.57000000000005</v>
      </c>
      <c r="AX628">
        <v>8903.2999999999993</v>
      </c>
      <c r="AY628">
        <v>413.17</v>
      </c>
      <c r="AZ628">
        <v>178.12</v>
      </c>
      <c r="BA628">
        <v>790.16</v>
      </c>
      <c r="BB628">
        <v>634.97</v>
      </c>
      <c r="BC628">
        <v>8833.2999999999993</v>
      </c>
      <c r="BD628">
        <v>351.4</v>
      </c>
      <c r="BE628">
        <v>211.24</v>
      </c>
      <c r="BF628">
        <v>182.58</v>
      </c>
      <c r="BG628">
        <v>179.58</v>
      </c>
      <c r="BH628">
        <v>1304.8</v>
      </c>
      <c r="BI628">
        <v>181.07</v>
      </c>
      <c r="BJ628">
        <v>1808.24</v>
      </c>
      <c r="BK628">
        <v>228.15</v>
      </c>
      <c r="BL628">
        <v>9059</v>
      </c>
      <c r="BM628">
        <v>6642.3</v>
      </c>
      <c r="BN628">
        <v>1402.24</v>
      </c>
      <c r="BO628">
        <v>721.35</v>
      </c>
      <c r="BP628">
        <v>1844.85</v>
      </c>
      <c r="BQ628">
        <v>219.09</v>
      </c>
      <c r="BR628">
        <v>100.04</v>
      </c>
      <c r="BS628">
        <v>4564554</v>
      </c>
      <c r="BT628">
        <v>47146.82</v>
      </c>
      <c r="BU628" s="115" t="str">
        <f>WSP[[#This Row],[Tier]]&amp;" - "&amp;DOLLAR(WSP[[#This Row],[United States]],2)&amp;" USD"</f>
        <v>626 - $219.09 USD</v>
      </c>
    </row>
    <row r="629" spans="1:73" x14ac:dyDescent="0.25">
      <c r="A629">
        <v>627</v>
      </c>
      <c r="B629">
        <v>219.44</v>
      </c>
      <c r="C629">
        <v>16678.2</v>
      </c>
      <c r="D629">
        <v>1271.55</v>
      </c>
      <c r="E629">
        <v>292.85000000000002</v>
      </c>
      <c r="F629">
        <v>182.87</v>
      </c>
      <c r="G629">
        <v>19470.5</v>
      </c>
      <c r="H629">
        <v>181.36</v>
      </c>
      <c r="I629">
        <v>393.89</v>
      </c>
      <c r="J629">
        <v>274.31</v>
      </c>
      <c r="K629">
        <v>219.44</v>
      </c>
      <c r="L629">
        <v>116655</v>
      </c>
      <c r="M629">
        <v>862.92</v>
      </c>
      <c r="N629">
        <v>289380</v>
      </c>
      <c r="O629">
        <v>109725</v>
      </c>
      <c r="P629">
        <v>1053.3599999999999</v>
      </c>
      <c r="Q629">
        <v>185.97</v>
      </c>
      <c r="R629">
        <v>3626.69</v>
      </c>
      <c r="S629">
        <v>959</v>
      </c>
      <c r="T629">
        <v>1408.93</v>
      </c>
      <c r="U629">
        <v>182.87</v>
      </c>
      <c r="V629">
        <v>176.97</v>
      </c>
      <c r="W629">
        <v>182.87</v>
      </c>
      <c r="X629">
        <v>184.41</v>
      </c>
      <c r="Y629">
        <v>178.41</v>
      </c>
      <c r="Z629">
        <v>2607.15</v>
      </c>
      <c r="AA629">
        <v>34553.54</v>
      </c>
      <c r="AB629">
        <v>28528</v>
      </c>
      <c r="AC629">
        <v>5439</v>
      </c>
      <c r="AD629">
        <v>2173500</v>
      </c>
      <c r="AE629">
        <v>178.41</v>
      </c>
      <c r="AF629">
        <v>1076.25</v>
      </c>
      <c r="AG629">
        <v>179.87</v>
      </c>
      <c r="AH629">
        <v>17237</v>
      </c>
      <c r="AI629">
        <v>32846.800000000003</v>
      </c>
      <c r="AJ629">
        <v>198164</v>
      </c>
      <c r="AK629">
        <v>181.36</v>
      </c>
      <c r="AL629">
        <v>228.47</v>
      </c>
      <c r="AM629">
        <v>181.36</v>
      </c>
      <c r="AN629">
        <v>187.56</v>
      </c>
      <c r="AO629">
        <v>665</v>
      </c>
      <c r="AP629">
        <v>185.97</v>
      </c>
      <c r="AQ629">
        <v>65659.3</v>
      </c>
      <c r="AR629">
        <v>3036.6</v>
      </c>
      <c r="AS629">
        <v>181.36</v>
      </c>
      <c r="AT629">
        <v>233.42</v>
      </c>
      <c r="AU629">
        <v>1045.24</v>
      </c>
      <c r="AV629">
        <v>20777.05</v>
      </c>
      <c r="AW629">
        <v>592.52</v>
      </c>
      <c r="AX629">
        <v>8917.2999999999993</v>
      </c>
      <c r="AY629">
        <v>413.73</v>
      </c>
      <c r="AZ629">
        <v>178.41</v>
      </c>
      <c r="BA629">
        <v>791.42</v>
      </c>
      <c r="BB629">
        <v>635.98</v>
      </c>
      <c r="BC629">
        <v>8847.2999999999993</v>
      </c>
      <c r="BD629">
        <v>351.75</v>
      </c>
      <c r="BE629">
        <v>211.57</v>
      </c>
      <c r="BF629">
        <v>182.87</v>
      </c>
      <c r="BG629">
        <v>179.87</v>
      </c>
      <c r="BH629">
        <v>1306.55</v>
      </c>
      <c r="BI629">
        <v>181.36</v>
      </c>
      <c r="BJ629">
        <v>1811.04</v>
      </c>
      <c r="BK629">
        <v>228.47</v>
      </c>
      <c r="BL629">
        <v>9074</v>
      </c>
      <c r="BM629">
        <v>6652.8</v>
      </c>
      <c r="BN629">
        <v>1404.48</v>
      </c>
      <c r="BO629">
        <v>722.58</v>
      </c>
      <c r="BP629">
        <v>1847.83</v>
      </c>
      <c r="BQ629">
        <v>219.44</v>
      </c>
      <c r="BR629">
        <v>100.18</v>
      </c>
      <c r="BS629">
        <v>4571846</v>
      </c>
      <c r="BT629">
        <v>47222.14</v>
      </c>
      <c r="BU629" s="115" t="str">
        <f>WSP[[#This Row],[Tier]]&amp;" - "&amp;DOLLAR(WSP[[#This Row],[United States]],2)&amp;" USD"</f>
        <v>627 - $219.44 USD</v>
      </c>
    </row>
    <row r="630" spans="1:73" x14ac:dyDescent="0.25">
      <c r="A630">
        <v>628</v>
      </c>
      <c r="B630">
        <v>219.79</v>
      </c>
      <c r="C630">
        <v>16704.8</v>
      </c>
      <c r="D630">
        <v>1273.3</v>
      </c>
      <c r="E630">
        <v>293.33</v>
      </c>
      <c r="F630">
        <v>183.16</v>
      </c>
      <c r="G630">
        <v>19502</v>
      </c>
      <c r="H630">
        <v>181.65</v>
      </c>
      <c r="I630">
        <v>394.52</v>
      </c>
      <c r="J630">
        <v>274.75</v>
      </c>
      <c r="K630">
        <v>219.79</v>
      </c>
      <c r="L630">
        <v>116830</v>
      </c>
      <c r="M630">
        <v>864.29</v>
      </c>
      <c r="N630">
        <v>289730</v>
      </c>
      <c r="O630">
        <v>109900</v>
      </c>
      <c r="P630">
        <v>1055.04</v>
      </c>
      <c r="Q630">
        <v>186.27</v>
      </c>
      <c r="R630">
        <v>3632.48</v>
      </c>
      <c r="S630">
        <v>960.4</v>
      </c>
      <c r="T630">
        <v>1411.2</v>
      </c>
      <c r="U630">
        <v>183.16</v>
      </c>
      <c r="V630">
        <v>177.25</v>
      </c>
      <c r="W630">
        <v>183.16</v>
      </c>
      <c r="X630">
        <v>184.7</v>
      </c>
      <c r="Y630">
        <v>178.69</v>
      </c>
      <c r="Z630">
        <v>2611.6999999999998</v>
      </c>
      <c r="AA630">
        <v>34608.660000000003</v>
      </c>
      <c r="AB630">
        <v>28573</v>
      </c>
      <c r="AC630">
        <v>5446</v>
      </c>
      <c r="AD630">
        <v>2177000</v>
      </c>
      <c r="AE630">
        <v>178.69</v>
      </c>
      <c r="AF630">
        <v>1078</v>
      </c>
      <c r="AG630">
        <v>180.16</v>
      </c>
      <c r="AH630">
        <v>17251</v>
      </c>
      <c r="AI630">
        <v>32899.300000000003</v>
      </c>
      <c r="AJ630">
        <v>198482</v>
      </c>
      <c r="AK630">
        <v>181.65</v>
      </c>
      <c r="AL630">
        <v>228.8</v>
      </c>
      <c r="AM630">
        <v>181.65</v>
      </c>
      <c r="AN630">
        <v>187.86</v>
      </c>
      <c r="AO630">
        <v>666</v>
      </c>
      <c r="AP630">
        <v>186.27</v>
      </c>
      <c r="AQ630">
        <v>65764.3</v>
      </c>
      <c r="AR630">
        <v>3041.5</v>
      </c>
      <c r="AS630">
        <v>181.65</v>
      </c>
      <c r="AT630">
        <v>233.77</v>
      </c>
      <c r="AU630">
        <v>1046.6400000000001</v>
      </c>
      <c r="AV630">
        <v>20810.3</v>
      </c>
      <c r="AW630">
        <v>593.46</v>
      </c>
      <c r="AX630">
        <v>8931.2999999999993</v>
      </c>
      <c r="AY630">
        <v>414.3</v>
      </c>
      <c r="AZ630">
        <v>178.69</v>
      </c>
      <c r="BA630">
        <v>792.68</v>
      </c>
      <c r="BB630">
        <v>637</v>
      </c>
      <c r="BC630">
        <v>8861.2999999999993</v>
      </c>
      <c r="BD630">
        <v>352.1</v>
      </c>
      <c r="BE630">
        <v>211.9</v>
      </c>
      <c r="BF630">
        <v>183.16</v>
      </c>
      <c r="BG630">
        <v>180.16</v>
      </c>
      <c r="BH630">
        <v>1308.3</v>
      </c>
      <c r="BI630">
        <v>181.65</v>
      </c>
      <c r="BJ630">
        <v>1813.84</v>
      </c>
      <c r="BK630">
        <v>228.8</v>
      </c>
      <c r="BL630">
        <v>9089</v>
      </c>
      <c r="BM630">
        <v>6663.3</v>
      </c>
      <c r="BN630">
        <v>1406.72</v>
      </c>
      <c r="BO630">
        <v>723.8</v>
      </c>
      <c r="BP630">
        <v>1850.8</v>
      </c>
      <c r="BQ630">
        <v>219.79</v>
      </c>
      <c r="BR630">
        <v>100.33</v>
      </c>
      <c r="BS630">
        <v>4579138</v>
      </c>
      <c r="BT630">
        <v>47297.46</v>
      </c>
      <c r="BU630" s="115" t="str">
        <f>WSP[[#This Row],[Tier]]&amp;" - "&amp;DOLLAR(WSP[[#This Row],[United States]],2)&amp;" USD"</f>
        <v>628 - $219.79 USD</v>
      </c>
    </row>
    <row r="631" spans="1:73" x14ac:dyDescent="0.25">
      <c r="A631">
        <v>629</v>
      </c>
      <c r="B631">
        <v>220.14</v>
      </c>
      <c r="C631">
        <v>16731.400000000001</v>
      </c>
      <c r="D631">
        <v>1275.05</v>
      </c>
      <c r="E631">
        <v>293.81</v>
      </c>
      <c r="F631">
        <v>183.45</v>
      </c>
      <c r="G631">
        <v>19533.5</v>
      </c>
      <c r="H631">
        <v>181.94</v>
      </c>
      <c r="I631">
        <v>395.15</v>
      </c>
      <c r="J631">
        <v>275.19</v>
      </c>
      <c r="K631">
        <v>220.14</v>
      </c>
      <c r="L631">
        <v>117005</v>
      </c>
      <c r="M631">
        <v>865.67</v>
      </c>
      <c r="N631">
        <v>290080</v>
      </c>
      <c r="O631">
        <v>110075</v>
      </c>
      <c r="P631">
        <v>1056.72</v>
      </c>
      <c r="Q631">
        <v>186.56</v>
      </c>
      <c r="R631">
        <v>3638.26</v>
      </c>
      <c r="S631">
        <v>961.8</v>
      </c>
      <c r="T631">
        <v>1413.48</v>
      </c>
      <c r="U631">
        <v>183.45</v>
      </c>
      <c r="V631">
        <v>177.53</v>
      </c>
      <c r="W631">
        <v>183.45</v>
      </c>
      <c r="X631">
        <v>184.99</v>
      </c>
      <c r="Y631">
        <v>178.98</v>
      </c>
      <c r="Z631">
        <v>2616.25</v>
      </c>
      <c r="AA631">
        <v>34663.78</v>
      </c>
      <c r="AB631">
        <v>28619</v>
      </c>
      <c r="AC631">
        <v>5453</v>
      </c>
      <c r="AD631">
        <v>2180500</v>
      </c>
      <c r="AE631">
        <v>178.98</v>
      </c>
      <c r="AF631">
        <v>1079.75</v>
      </c>
      <c r="AG631">
        <v>180.45</v>
      </c>
      <c r="AH631">
        <v>17265</v>
      </c>
      <c r="AI631">
        <v>32951.800000000003</v>
      </c>
      <c r="AJ631">
        <v>198800</v>
      </c>
      <c r="AK631">
        <v>181.94</v>
      </c>
      <c r="AL631">
        <v>229.12</v>
      </c>
      <c r="AM631">
        <v>181.94</v>
      </c>
      <c r="AN631">
        <v>188.16</v>
      </c>
      <c r="AO631">
        <v>667</v>
      </c>
      <c r="AP631">
        <v>186.56</v>
      </c>
      <c r="AQ631">
        <v>65869.3</v>
      </c>
      <c r="AR631">
        <v>3046.4</v>
      </c>
      <c r="AS631">
        <v>181.94</v>
      </c>
      <c r="AT631">
        <v>234.12</v>
      </c>
      <c r="AU631">
        <v>1048.04</v>
      </c>
      <c r="AV631">
        <v>20843.55</v>
      </c>
      <c r="AW631">
        <v>594.41</v>
      </c>
      <c r="AX631">
        <v>8945.2999999999993</v>
      </c>
      <c r="AY631">
        <v>414.87</v>
      </c>
      <c r="AZ631">
        <v>178.98</v>
      </c>
      <c r="BA631">
        <v>793.94</v>
      </c>
      <c r="BB631">
        <v>638.02</v>
      </c>
      <c r="BC631">
        <v>8875.2999999999993</v>
      </c>
      <c r="BD631">
        <v>352.45</v>
      </c>
      <c r="BE631">
        <v>212.22</v>
      </c>
      <c r="BF631">
        <v>183.45</v>
      </c>
      <c r="BG631">
        <v>180.45</v>
      </c>
      <c r="BH631">
        <v>1310.05</v>
      </c>
      <c r="BI631">
        <v>181.94</v>
      </c>
      <c r="BJ631">
        <v>1816.64</v>
      </c>
      <c r="BK631">
        <v>229.12</v>
      </c>
      <c r="BL631">
        <v>9105</v>
      </c>
      <c r="BM631">
        <v>6673.8</v>
      </c>
      <c r="BN631">
        <v>1408.96</v>
      </c>
      <c r="BO631">
        <v>725.03</v>
      </c>
      <c r="BP631">
        <v>1853.78</v>
      </c>
      <c r="BQ631">
        <v>220.14</v>
      </c>
      <c r="BR631">
        <v>100.47</v>
      </c>
      <c r="BS631">
        <v>4586430</v>
      </c>
      <c r="BT631">
        <v>47372.78</v>
      </c>
      <c r="BU631" s="115" t="str">
        <f>WSP[[#This Row],[Tier]]&amp;" - "&amp;DOLLAR(WSP[[#This Row],[United States]],2)&amp;" USD"</f>
        <v>629 - $220.14 USD</v>
      </c>
    </row>
    <row r="632" spans="1:73" x14ac:dyDescent="0.25">
      <c r="A632">
        <v>630</v>
      </c>
      <c r="B632">
        <v>220.49</v>
      </c>
      <c r="C632">
        <v>16758</v>
      </c>
      <c r="D632">
        <v>1276.8</v>
      </c>
      <c r="E632">
        <v>294.29000000000002</v>
      </c>
      <c r="F632">
        <v>183.74</v>
      </c>
      <c r="G632">
        <v>19565</v>
      </c>
      <c r="H632">
        <v>182.23</v>
      </c>
      <c r="I632">
        <v>395.78</v>
      </c>
      <c r="J632">
        <v>275.63</v>
      </c>
      <c r="K632">
        <v>220.49</v>
      </c>
      <c r="L632">
        <v>117180</v>
      </c>
      <c r="M632">
        <v>867.05</v>
      </c>
      <c r="N632">
        <v>290430</v>
      </c>
      <c r="O632">
        <v>110250</v>
      </c>
      <c r="P632">
        <v>1058.4000000000001</v>
      </c>
      <c r="Q632">
        <v>186.86</v>
      </c>
      <c r="R632">
        <v>3644.05</v>
      </c>
      <c r="S632">
        <v>963.2</v>
      </c>
      <c r="T632">
        <v>1415.75</v>
      </c>
      <c r="U632">
        <v>183.74</v>
      </c>
      <c r="V632">
        <v>177.82</v>
      </c>
      <c r="W632">
        <v>183.74</v>
      </c>
      <c r="X632">
        <v>185.29</v>
      </c>
      <c r="Y632">
        <v>179.26</v>
      </c>
      <c r="Z632">
        <v>2620.8000000000002</v>
      </c>
      <c r="AA632">
        <v>34718.9</v>
      </c>
      <c r="AB632">
        <v>28664</v>
      </c>
      <c r="AC632">
        <v>5460</v>
      </c>
      <c r="AD632">
        <v>2184000</v>
      </c>
      <c r="AE632">
        <v>179.26</v>
      </c>
      <c r="AF632">
        <v>1081.5</v>
      </c>
      <c r="AG632">
        <v>180.73</v>
      </c>
      <c r="AH632">
        <v>17280</v>
      </c>
      <c r="AI632">
        <v>33004.300000000003</v>
      </c>
      <c r="AJ632">
        <v>199118</v>
      </c>
      <c r="AK632">
        <v>182.23</v>
      </c>
      <c r="AL632">
        <v>229.44</v>
      </c>
      <c r="AM632">
        <v>182.23</v>
      </c>
      <c r="AN632">
        <v>188.46</v>
      </c>
      <c r="AO632">
        <v>669</v>
      </c>
      <c r="AP632">
        <v>186.86</v>
      </c>
      <c r="AQ632">
        <v>65974.3</v>
      </c>
      <c r="AR632">
        <v>3051.3</v>
      </c>
      <c r="AS632">
        <v>182.23</v>
      </c>
      <c r="AT632">
        <v>234.47</v>
      </c>
      <c r="AU632">
        <v>1049.44</v>
      </c>
      <c r="AV632">
        <v>20876.8</v>
      </c>
      <c r="AW632">
        <v>595.35</v>
      </c>
      <c r="AX632">
        <v>8959.2999999999993</v>
      </c>
      <c r="AY632">
        <v>415.44</v>
      </c>
      <c r="AZ632">
        <v>179.26</v>
      </c>
      <c r="BA632">
        <v>795.2</v>
      </c>
      <c r="BB632">
        <v>639.03</v>
      </c>
      <c r="BC632">
        <v>8889.2999999999993</v>
      </c>
      <c r="BD632">
        <v>352.8</v>
      </c>
      <c r="BE632">
        <v>212.55</v>
      </c>
      <c r="BF632">
        <v>183.74</v>
      </c>
      <c r="BG632">
        <v>180.73</v>
      </c>
      <c r="BH632">
        <v>1311.8</v>
      </c>
      <c r="BI632">
        <v>182.23</v>
      </c>
      <c r="BJ632">
        <v>1819.44</v>
      </c>
      <c r="BK632">
        <v>229.44</v>
      </c>
      <c r="BL632">
        <v>9120</v>
      </c>
      <c r="BM632">
        <v>6684.3</v>
      </c>
      <c r="BN632">
        <v>1411.2</v>
      </c>
      <c r="BO632">
        <v>726.25</v>
      </c>
      <c r="BP632">
        <v>1856.75</v>
      </c>
      <c r="BQ632">
        <v>220.49</v>
      </c>
      <c r="BR632">
        <v>100.62</v>
      </c>
      <c r="BS632">
        <v>4593722</v>
      </c>
      <c r="BT632">
        <v>47448.1</v>
      </c>
      <c r="BU632" s="115" t="str">
        <f>WSP[[#This Row],[Tier]]&amp;" - "&amp;DOLLAR(WSP[[#This Row],[United States]],2)&amp;" USD"</f>
        <v>630 - $220.49 USD</v>
      </c>
    </row>
    <row r="633" spans="1:73" x14ac:dyDescent="0.25">
      <c r="A633">
        <v>631</v>
      </c>
      <c r="B633">
        <v>220.84</v>
      </c>
      <c r="C633">
        <v>16784.599999999999</v>
      </c>
      <c r="D633">
        <v>1278.55</v>
      </c>
      <c r="E633">
        <v>294.76</v>
      </c>
      <c r="F633">
        <v>184.04</v>
      </c>
      <c r="G633">
        <v>19596.5</v>
      </c>
      <c r="H633">
        <v>182.51</v>
      </c>
      <c r="I633">
        <v>396.4</v>
      </c>
      <c r="J633">
        <v>276.06</v>
      </c>
      <c r="K633">
        <v>220.84</v>
      </c>
      <c r="L633">
        <v>117355</v>
      </c>
      <c r="M633">
        <v>868.42</v>
      </c>
      <c r="N633">
        <v>290780</v>
      </c>
      <c r="O633">
        <v>110425</v>
      </c>
      <c r="P633">
        <v>1060.08</v>
      </c>
      <c r="Q633">
        <v>187.16</v>
      </c>
      <c r="R633">
        <v>3649.83</v>
      </c>
      <c r="S633">
        <v>964.6</v>
      </c>
      <c r="T633">
        <v>1418.03</v>
      </c>
      <c r="U633">
        <v>184.04</v>
      </c>
      <c r="V633">
        <v>178.1</v>
      </c>
      <c r="W633">
        <v>184.04</v>
      </c>
      <c r="X633">
        <v>185.58</v>
      </c>
      <c r="Y633">
        <v>179.55</v>
      </c>
      <c r="Z633">
        <v>2625.35</v>
      </c>
      <c r="AA633">
        <v>34774.019999999997</v>
      </c>
      <c r="AB633">
        <v>28710</v>
      </c>
      <c r="AC633">
        <v>5467</v>
      </c>
      <c r="AD633">
        <v>2187500</v>
      </c>
      <c r="AE633">
        <v>179.55</v>
      </c>
      <c r="AF633">
        <v>1083.25</v>
      </c>
      <c r="AG633">
        <v>181.02</v>
      </c>
      <c r="AH633">
        <v>17294</v>
      </c>
      <c r="AI633">
        <v>33056.800000000003</v>
      </c>
      <c r="AJ633">
        <v>199436</v>
      </c>
      <c r="AK633">
        <v>182.51</v>
      </c>
      <c r="AL633">
        <v>229.77</v>
      </c>
      <c r="AM633">
        <v>182.51</v>
      </c>
      <c r="AN633">
        <v>188.75</v>
      </c>
      <c r="AO633">
        <v>670</v>
      </c>
      <c r="AP633">
        <v>187.16</v>
      </c>
      <c r="AQ633">
        <v>66079.3</v>
      </c>
      <c r="AR633">
        <v>3056.2</v>
      </c>
      <c r="AS633">
        <v>182.51</v>
      </c>
      <c r="AT633">
        <v>234.82</v>
      </c>
      <c r="AU633">
        <v>1050.8399999999999</v>
      </c>
      <c r="AV633">
        <v>20910.05</v>
      </c>
      <c r="AW633">
        <v>596.29999999999995</v>
      </c>
      <c r="AX633">
        <v>8973.2999999999993</v>
      </c>
      <c r="AY633">
        <v>416.01</v>
      </c>
      <c r="AZ633">
        <v>179.55</v>
      </c>
      <c r="BA633">
        <v>796.46</v>
      </c>
      <c r="BB633">
        <v>640.04999999999995</v>
      </c>
      <c r="BC633">
        <v>8903.2999999999993</v>
      </c>
      <c r="BD633">
        <v>353.15</v>
      </c>
      <c r="BE633">
        <v>212.88</v>
      </c>
      <c r="BF633">
        <v>184.04</v>
      </c>
      <c r="BG633">
        <v>181.02</v>
      </c>
      <c r="BH633">
        <v>1313.55</v>
      </c>
      <c r="BI633">
        <v>182.51</v>
      </c>
      <c r="BJ633">
        <v>1822.24</v>
      </c>
      <c r="BK633">
        <v>229.77</v>
      </c>
      <c r="BL633">
        <v>9135</v>
      </c>
      <c r="BM633">
        <v>6694.8</v>
      </c>
      <c r="BN633">
        <v>1413.44</v>
      </c>
      <c r="BO633">
        <v>727.48</v>
      </c>
      <c r="BP633">
        <v>1859.73</v>
      </c>
      <c r="BQ633">
        <v>220.84</v>
      </c>
      <c r="BR633">
        <v>100.77</v>
      </c>
      <c r="BS633">
        <v>4601014</v>
      </c>
      <c r="BT633">
        <v>47523.42</v>
      </c>
      <c r="BU633" s="115" t="str">
        <f>WSP[[#This Row],[Tier]]&amp;" - "&amp;DOLLAR(WSP[[#This Row],[United States]],2)&amp;" USD"</f>
        <v>631 - $220.84 USD</v>
      </c>
    </row>
    <row r="634" spans="1:73" x14ac:dyDescent="0.25">
      <c r="A634">
        <v>632</v>
      </c>
      <c r="B634">
        <v>221.19</v>
      </c>
      <c r="C634">
        <v>16811.2</v>
      </c>
      <c r="D634">
        <v>1280.3</v>
      </c>
      <c r="E634">
        <v>295.24</v>
      </c>
      <c r="F634">
        <v>184.33</v>
      </c>
      <c r="G634">
        <v>19628</v>
      </c>
      <c r="H634">
        <v>182.8</v>
      </c>
      <c r="I634">
        <v>397.03</v>
      </c>
      <c r="J634">
        <v>276.5</v>
      </c>
      <c r="K634">
        <v>221.19</v>
      </c>
      <c r="L634">
        <v>117530</v>
      </c>
      <c r="M634">
        <v>869.8</v>
      </c>
      <c r="N634">
        <v>291130</v>
      </c>
      <c r="O634">
        <v>110600</v>
      </c>
      <c r="P634">
        <v>1061.76</v>
      </c>
      <c r="Q634">
        <v>187.45</v>
      </c>
      <c r="R634">
        <v>3655.62</v>
      </c>
      <c r="S634">
        <v>966</v>
      </c>
      <c r="T634">
        <v>1420.3</v>
      </c>
      <c r="U634">
        <v>184.33</v>
      </c>
      <c r="V634">
        <v>178.38</v>
      </c>
      <c r="W634">
        <v>184.33</v>
      </c>
      <c r="X634">
        <v>185.88</v>
      </c>
      <c r="Y634">
        <v>179.83</v>
      </c>
      <c r="Z634">
        <v>2629.9</v>
      </c>
      <c r="AA634">
        <v>34829.129999999997</v>
      </c>
      <c r="AB634">
        <v>28755</v>
      </c>
      <c r="AC634">
        <v>5474</v>
      </c>
      <c r="AD634">
        <v>2191000</v>
      </c>
      <c r="AE634">
        <v>179.83</v>
      </c>
      <c r="AF634">
        <v>1085</v>
      </c>
      <c r="AG634">
        <v>181.31</v>
      </c>
      <c r="AH634">
        <v>17308</v>
      </c>
      <c r="AI634">
        <v>33109.300000000003</v>
      </c>
      <c r="AJ634">
        <v>199755</v>
      </c>
      <c r="AK634">
        <v>182.8</v>
      </c>
      <c r="AL634">
        <v>230.09</v>
      </c>
      <c r="AM634">
        <v>182.8</v>
      </c>
      <c r="AN634">
        <v>189.05</v>
      </c>
      <c r="AO634">
        <v>671</v>
      </c>
      <c r="AP634">
        <v>187.45</v>
      </c>
      <c r="AQ634">
        <v>66184.3</v>
      </c>
      <c r="AR634">
        <v>3061.1</v>
      </c>
      <c r="AS634">
        <v>182.8</v>
      </c>
      <c r="AT634">
        <v>235.17</v>
      </c>
      <c r="AU634">
        <v>1052.24</v>
      </c>
      <c r="AV634">
        <v>20943.3</v>
      </c>
      <c r="AW634">
        <v>597.24</v>
      </c>
      <c r="AX634">
        <v>8987.2999999999993</v>
      </c>
      <c r="AY634">
        <v>416.58</v>
      </c>
      <c r="AZ634">
        <v>179.83</v>
      </c>
      <c r="BA634">
        <v>797.72</v>
      </c>
      <c r="BB634">
        <v>641.05999999999995</v>
      </c>
      <c r="BC634">
        <v>8917.2999999999993</v>
      </c>
      <c r="BD634">
        <v>353.5</v>
      </c>
      <c r="BE634">
        <v>213.21</v>
      </c>
      <c r="BF634">
        <v>184.33</v>
      </c>
      <c r="BG634">
        <v>181.31</v>
      </c>
      <c r="BH634">
        <v>1315.3</v>
      </c>
      <c r="BI634">
        <v>182.8</v>
      </c>
      <c r="BJ634">
        <v>1825.04</v>
      </c>
      <c r="BK634">
        <v>230.09</v>
      </c>
      <c r="BL634">
        <v>9151</v>
      </c>
      <c r="BM634">
        <v>6705.3</v>
      </c>
      <c r="BN634">
        <v>1415.68</v>
      </c>
      <c r="BO634">
        <v>728.7</v>
      </c>
      <c r="BP634">
        <v>1862.7</v>
      </c>
      <c r="BQ634">
        <v>221.19</v>
      </c>
      <c r="BR634">
        <v>100.91</v>
      </c>
      <c r="BS634">
        <v>4608306</v>
      </c>
      <c r="BT634">
        <v>47598.74</v>
      </c>
      <c r="BU634" s="115" t="str">
        <f>WSP[[#This Row],[Tier]]&amp;" - "&amp;DOLLAR(WSP[[#This Row],[United States]],2)&amp;" USD"</f>
        <v>632 - $221.19 USD</v>
      </c>
    </row>
    <row r="635" spans="1:73" x14ac:dyDescent="0.25">
      <c r="A635">
        <v>633</v>
      </c>
      <c r="B635">
        <v>221.54</v>
      </c>
      <c r="C635">
        <v>16837.8</v>
      </c>
      <c r="D635">
        <v>1282.05</v>
      </c>
      <c r="E635">
        <v>295.72000000000003</v>
      </c>
      <c r="F635">
        <v>184.62</v>
      </c>
      <c r="G635">
        <v>19659.5</v>
      </c>
      <c r="H635">
        <v>183.09</v>
      </c>
      <c r="I635">
        <v>397.66</v>
      </c>
      <c r="J635">
        <v>276.94</v>
      </c>
      <c r="K635">
        <v>221.54</v>
      </c>
      <c r="L635">
        <v>117705</v>
      </c>
      <c r="M635">
        <v>871.18</v>
      </c>
      <c r="N635">
        <v>291480</v>
      </c>
      <c r="O635">
        <v>110775</v>
      </c>
      <c r="P635">
        <v>1063.44</v>
      </c>
      <c r="Q635">
        <v>187.75</v>
      </c>
      <c r="R635">
        <v>3661.4</v>
      </c>
      <c r="S635">
        <v>967.4</v>
      </c>
      <c r="T635">
        <v>1422.58</v>
      </c>
      <c r="U635">
        <v>184.62</v>
      </c>
      <c r="V635">
        <v>178.66</v>
      </c>
      <c r="W635">
        <v>184.62</v>
      </c>
      <c r="X635">
        <v>186.17</v>
      </c>
      <c r="Y635">
        <v>180.12</v>
      </c>
      <c r="Z635">
        <v>2634.45</v>
      </c>
      <c r="AA635">
        <v>34884.25</v>
      </c>
      <c r="AB635">
        <v>28801</v>
      </c>
      <c r="AC635">
        <v>5481</v>
      </c>
      <c r="AD635">
        <v>2194500</v>
      </c>
      <c r="AE635">
        <v>180.12</v>
      </c>
      <c r="AF635">
        <v>1086.75</v>
      </c>
      <c r="AG635">
        <v>181.59</v>
      </c>
      <c r="AH635">
        <v>17322</v>
      </c>
      <c r="AI635">
        <v>33161.800000000003</v>
      </c>
      <c r="AJ635">
        <v>200073</v>
      </c>
      <c r="AK635">
        <v>183.09</v>
      </c>
      <c r="AL635">
        <v>230.42</v>
      </c>
      <c r="AM635">
        <v>183.09</v>
      </c>
      <c r="AN635">
        <v>189.35</v>
      </c>
      <c r="AO635">
        <v>672</v>
      </c>
      <c r="AP635">
        <v>187.75</v>
      </c>
      <c r="AQ635">
        <v>66289.3</v>
      </c>
      <c r="AR635">
        <v>3066</v>
      </c>
      <c r="AS635">
        <v>183.09</v>
      </c>
      <c r="AT635">
        <v>235.52</v>
      </c>
      <c r="AU635">
        <v>1053.6400000000001</v>
      </c>
      <c r="AV635">
        <v>20976.55</v>
      </c>
      <c r="AW635">
        <v>598.19000000000005</v>
      </c>
      <c r="AX635">
        <v>9001.2999999999993</v>
      </c>
      <c r="AY635">
        <v>417.15</v>
      </c>
      <c r="AZ635">
        <v>180.12</v>
      </c>
      <c r="BA635">
        <v>798.98</v>
      </c>
      <c r="BB635">
        <v>642.08000000000004</v>
      </c>
      <c r="BC635">
        <v>8931.2999999999993</v>
      </c>
      <c r="BD635">
        <v>353.85</v>
      </c>
      <c r="BE635">
        <v>213.53</v>
      </c>
      <c r="BF635">
        <v>184.62</v>
      </c>
      <c r="BG635">
        <v>181.59</v>
      </c>
      <c r="BH635">
        <v>1317.05</v>
      </c>
      <c r="BI635">
        <v>183.09</v>
      </c>
      <c r="BJ635">
        <v>1827.84</v>
      </c>
      <c r="BK635">
        <v>230.42</v>
      </c>
      <c r="BL635">
        <v>9166</v>
      </c>
      <c r="BM635">
        <v>6715.8</v>
      </c>
      <c r="BN635">
        <v>1417.92</v>
      </c>
      <c r="BO635">
        <v>729.93</v>
      </c>
      <c r="BP635">
        <v>1865.68</v>
      </c>
      <c r="BQ635">
        <v>221.54</v>
      </c>
      <c r="BR635">
        <v>101.06</v>
      </c>
      <c r="BS635">
        <v>4615598</v>
      </c>
      <c r="BT635">
        <v>47674.06</v>
      </c>
      <c r="BU635" s="115" t="str">
        <f>WSP[[#This Row],[Tier]]&amp;" - "&amp;DOLLAR(WSP[[#This Row],[United States]],2)&amp;" USD"</f>
        <v>633 - $221.54 USD</v>
      </c>
    </row>
    <row r="636" spans="1:73" x14ac:dyDescent="0.25">
      <c r="A636">
        <v>634</v>
      </c>
      <c r="B636">
        <v>221.89</v>
      </c>
      <c r="C636">
        <v>16864.400000000001</v>
      </c>
      <c r="D636">
        <v>1283.8</v>
      </c>
      <c r="E636">
        <v>296.2</v>
      </c>
      <c r="F636">
        <v>184.91</v>
      </c>
      <c r="G636">
        <v>19691</v>
      </c>
      <c r="H636">
        <v>183.38</v>
      </c>
      <c r="I636">
        <v>398.29</v>
      </c>
      <c r="J636">
        <v>277.38</v>
      </c>
      <c r="K636">
        <v>221.89</v>
      </c>
      <c r="L636">
        <v>117880</v>
      </c>
      <c r="M636">
        <v>872.56</v>
      </c>
      <c r="N636">
        <v>291830</v>
      </c>
      <c r="O636">
        <v>110950</v>
      </c>
      <c r="P636">
        <v>1065.1199999999999</v>
      </c>
      <c r="Q636">
        <v>188.04</v>
      </c>
      <c r="R636">
        <v>3667.19</v>
      </c>
      <c r="S636">
        <v>968.8</v>
      </c>
      <c r="T636">
        <v>1424.85</v>
      </c>
      <c r="U636">
        <v>184.91</v>
      </c>
      <c r="V636">
        <v>178.95</v>
      </c>
      <c r="W636">
        <v>184.91</v>
      </c>
      <c r="X636">
        <v>186.46</v>
      </c>
      <c r="Y636">
        <v>180.4</v>
      </c>
      <c r="Z636">
        <v>2639</v>
      </c>
      <c r="AA636">
        <v>34939.370000000003</v>
      </c>
      <c r="AB636">
        <v>28846</v>
      </c>
      <c r="AC636">
        <v>5488</v>
      </c>
      <c r="AD636">
        <v>2198000</v>
      </c>
      <c r="AE636">
        <v>180.4</v>
      </c>
      <c r="AF636">
        <v>1088.5</v>
      </c>
      <c r="AG636">
        <v>181.88</v>
      </c>
      <c r="AH636">
        <v>17337</v>
      </c>
      <c r="AI636">
        <v>33214.300000000003</v>
      </c>
      <c r="AJ636">
        <v>200391</v>
      </c>
      <c r="AK636">
        <v>183.38</v>
      </c>
      <c r="AL636">
        <v>230.74</v>
      </c>
      <c r="AM636">
        <v>183.38</v>
      </c>
      <c r="AN636">
        <v>189.65</v>
      </c>
      <c r="AO636">
        <v>673</v>
      </c>
      <c r="AP636">
        <v>188.04</v>
      </c>
      <c r="AQ636">
        <v>66394.3</v>
      </c>
      <c r="AR636">
        <v>3070.9</v>
      </c>
      <c r="AS636">
        <v>183.38</v>
      </c>
      <c r="AT636">
        <v>235.87</v>
      </c>
      <c r="AU636">
        <v>1055.04</v>
      </c>
      <c r="AV636">
        <v>21009.8</v>
      </c>
      <c r="AW636">
        <v>599.13</v>
      </c>
      <c r="AX636">
        <v>9015.2999999999993</v>
      </c>
      <c r="AY636">
        <v>417.72</v>
      </c>
      <c r="AZ636">
        <v>180.4</v>
      </c>
      <c r="BA636">
        <v>800.24</v>
      </c>
      <c r="BB636">
        <v>643.1</v>
      </c>
      <c r="BC636">
        <v>8945.2999999999993</v>
      </c>
      <c r="BD636">
        <v>354.2</v>
      </c>
      <c r="BE636">
        <v>213.86</v>
      </c>
      <c r="BF636">
        <v>184.91</v>
      </c>
      <c r="BG636">
        <v>181.88</v>
      </c>
      <c r="BH636">
        <v>1318.8</v>
      </c>
      <c r="BI636">
        <v>183.38</v>
      </c>
      <c r="BJ636">
        <v>1830.64</v>
      </c>
      <c r="BK636">
        <v>230.74</v>
      </c>
      <c r="BL636">
        <v>9181</v>
      </c>
      <c r="BM636">
        <v>6726.3</v>
      </c>
      <c r="BN636">
        <v>1420.16</v>
      </c>
      <c r="BO636">
        <v>731.15</v>
      </c>
      <c r="BP636">
        <v>1868.65</v>
      </c>
      <c r="BQ636">
        <v>221.89</v>
      </c>
      <c r="BR636">
        <v>101.2</v>
      </c>
      <c r="BS636">
        <v>4622890</v>
      </c>
      <c r="BT636">
        <v>47749.38</v>
      </c>
      <c r="BU636" s="115" t="str">
        <f>WSP[[#This Row],[Tier]]&amp;" - "&amp;DOLLAR(WSP[[#This Row],[United States]],2)&amp;" USD"</f>
        <v>634 - $221.89 USD</v>
      </c>
    </row>
    <row r="637" spans="1:73" x14ac:dyDescent="0.25">
      <c r="A637">
        <v>635</v>
      </c>
      <c r="B637">
        <v>222.24</v>
      </c>
      <c r="C637">
        <v>16891</v>
      </c>
      <c r="D637">
        <v>1285.55</v>
      </c>
      <c r="E637">
        <v>296.67</v>
      </c>
      <c r="F637">
        <v>185.2</v>
      </c>
      <c r="G637">
        <v>19722.5</v>
      </c>
      <c r="H637">
        <v>183.67</v>
      </c>
      <c r="I637">
        <v>398.92</v>
      </c>
      <c r="J637">
        <v>277.81</v>
      </c>
      <c r="K637">
        <v>222.24</v>
      </c>
      <c r="L637">
        <v>118055</v>
      </c>
      <c r="M637">
        <v>873.93</v>
      </c>
      <c r="N637">
        <v>292180</v>
      </c>
      <c r="O637">
        <v>111125</v>
      </c>
      <c r="P637">
        <v>1066.8</v>
      </c>
      <c r="Q637">
        <v>188.34</v>
      </c>
      <c r="R637">
        <v>3672.98</v>
      </c>
      <c r="S637">
        <v>970.2</v>
      </c>
      <c r="T637">
        <v>1427.13</v>
      </c>
      <c r="U637">
        <v>185.2</v>
      </c>
      <c r="V637">
        <v>179.23</v>
      </c>
      <c r="W637">
        <v>185.2</v>
      </c>
      <c r="X637">
        <v>186.76</v>
      </c>
      <c r="Y637">
        <v>180.69</v>
      </c>
      <c r="Z637">
        <v>2643.55</v>
      </c>
      <c r="AA637">
        <v>34994.49</v>
      </c>
      <c r="AB637">
        <v>28892</v>
      </c>
      <c r="AC637">
        <v>5495</v>
      </c>
      <c r="AD637">
        <v>2201500</v>
      </c>
      <c r="AE637">
        <v>180.69</v>
      </c>
      <c r="AF637">
        <v>1090.25</v>
      </c>
      <c r="AG637">
        <v>182.17</v>
      </c>
      <c r="AH637">
        <v>17351</v>
      </c>
      <c r="AI637">
        <v>33266.800000000003</v>
      </c>
      <c r="AJ637">
        <v>200709</v>
      </c>
      <c r="AK637">
        <v>183.67</v>
      </c>
      <c r="AL637">
        <v>231.06</v>
      </c>
      <c r="AM637">
        <v>183.67</v>
      </c>
      <c r="AN637">
        <v>189.95</v>
      </c>
      <c r="AO637">
        <v>674</v>
      </c>
      <c r="AP637">
        <v>188.34</v>
      </c>
      <c r="AQ637">
        <v>66499.3</v>
      </c>
      <c r="AR637">
        <v>3075.8</v>
      </c>
      <c r="AS637">
        <v>183.67</v>
      </c>
      <c r="AT637">
        <v>236.22</v>
      </c>
      <c r="AU637">
        <v>1056.44</v>
      </c>
      <c r="AV637">
        <v>21043.05</v>
      </c>
      <c r="AW637">
        <v>600.08000000000004</v>
      </c>
      <c r="AX637">
        <v>9029.2999999999993</v>
      </c>
      <c r="AY637">
        <v>418.29</v>
      </c>
      <c r="AZ637">
        <v>180.69</v>
      </c>
      <c r="BA637">
        <v>801.5</v>
      </c>
      <c r="BB637">
        <v>644.11</v>
      </c>
      <c r="BC637">
        <v>8959.2999999999993</v>
      </c>
      <c r="BD637">
        <v>354.55</v>
      </c>
      <c r="BE637">
        <v>214.19</v>
      </c>
      <c r="BF637">
        <v>185.2</v>
      </c>
      <c r="BG637">
        <v>182.17</v>
      </c>
      <c r="BH637">
        <v>1320.55</v>
      </c>
      <c r="BI637">
        <v>183.67</v>
      </c>
      <c r="BJ637">
        <v>1833.44</v>
      </c>
      <c r="BK637">
        <v>231.06</v>
      </c>
      <c r="BL637">
        <v>9197</v>
      </c>
      <c r="BM637">
        <v>6736.8</v>
      </c>
      <c r="BN637">
        <v>1422.4</v>
      </c>
      <c r="BO637">
        <v>732.38</v>
      </c>
      <c r="BP637">
        <v>1871.63</v>
      </c>
      <c r="BQ637">
        <v>222.24</v>
      </c>
      <c r="BR637">
        <v>101.35</v>
      </c>
      <c r="BS637">
        <v>4630182</v>
      </c>
      <c r="BT637">
        <v>47824.7</v>
      </c>
      <c r="BU637" s="115" t="str">
        <f>WSP[[#This Row],[Tier]]&amp;" - "&amp;DOLLAR(WSP[[#This Row],[United States]],2)&amp;" USD"</f>
        <v>635 - $222.24 USD</v>
      </c>
    </row>
    <row r="638" spans="1:73" x14ac:dyDescent="0.25">
      <c r="A638">
        <v>636</v>
      </c>
      <c r="B638">
        <v>222.59</v>
      </c>
      <c r="C638">
        <v>16917.599999999999</v>
      </c>
      <c r="D638">
        <v>1287.3</v>
      </c>
      <c r="E638">
        <v>297.14999999999998</v>
      </c>
      <c r="F638">
        <v>185.49</v>
      </c>
      <c r="G638">
        <v>19754</v>
      </c>
      <c r="H638">
        <v>183.96</v>
      </c>
      <c r="I638">
        <v>399.55</v>
      </c>
      <c r="J638">
        <v>278.25</v>
      </c>
      <c r="K638">
        <v>222.59</v>
      </c>
      <c r="L638">
        <v>118230</v>
      </c>
      <c r="M638">
        <v>875.31</v>
      </c>
      <c r="N638">
        <v>292530</v>
      </c>
      <c r="O638">
        <v>111300</v>
      </c>
      <c r="P638">
        <v>1068.48</v>
      </c>
      <c r="Q638">
        <v>188.64</v>
      </c>
      <c r="R638">
        <v>3678.76</v>
      </c>
      <c r="S638">
        <v>971.6</v>
      </c>
      <c r="T638">
        <v>1429.4</v>
      </c>
      <c r="U638">
        <v>185.49</v>
      </c>
      <c r="V638">
        <v>179.51</v>
      </c>
      <c r="W638">
        <v>185.49</v>
      </c>
      <c r="X638">
        <v>187.05</v>
      </c>
      <c r="Y638">
        <v>180.97</v>
      </c>
      <c r="Z638">
        <v>2648.1</v>
      </c>
      <c r="AA638">
        <v>35049.61</v>
      </c>
      <c r="AB638">
        <v>28937</v>
      </c>
      <c r="AC638">
        <v>5502</v>
      </c>
      <c r="AD638">
        <v>2205000</v>
      </c>
      <c r="AE638">
        <v>180.97</v>
      </c>
      <c r="AF638">
        <v>1092</v>
      </c>
      <c r="AG638">
        <v>182.45</v>
      </c>
      <c r="AH638">
        <v>17365</v>
      </c>
      <c r="AI638">
        <v>33319.300000000003</v>
      </c>
      <c r="AJ638">
        <v>201027</v>
      </c>
      <c r="AK638">
        <v>183.96</v>
      </c>
      <c r="AL638">
        <v>231.39</v>
      </c>
      <c r="AM638">
        <v>183.96</v>
      </c>
      <c r="AN638">
        <v>190.25</v>
      </c>
      <c r="AO638">
        <v>675</v>
      </c>
      <c r="AP638">
        <v>188.64</v>
      </c>
      <c r="AQ638">
        <v>66604.3</v>
      </c>
      <c r="AR638">
        <v>3080.7</v>
      </c>
      <c r="AS638">
        <v>183.96</v>
      </c>
      <c r="AT638">
        <v>236.57</v>
      </c>
      <c r="AU638">
        <v>1057.8399999999999</v>
      </c>
      <c r="AV638">
        <v>21076.3</v>
      </c>
      <c r="AW638">
        <v>601.02</v>
      </c>
      <c r="AX638">
        <v>9043.2999999999993</v>
      </c>
      <c r="AY638">
        <v>418.86</v>
      </c>
      <c r="AZ638">
        <v>180.97</v>
      </c>
      <c r="BA638">
        <v>802.76</v>
      </c>
      <c r="BB638">
        <v>645.13</v>
      </c>
      <c r="BC638">
        <v>8973.2999999999993</v>
      </c>
      <c r="BD638">
        <v>354.9</v>
      </c>
      <c r="BE638">
        <v>214.51</v>
      </c>
      <c r="BF638">
        <v>185.49</v>
      </c>
      <c r="BG638">
        <v>182.45</v>
      </c>
      <c r="BH638">
        <v>1322.3</v>
      </c>
      <c r="BI638">
        <v>183.96</v>
      </c>
      <c r="BJ638">
        <v>1836.24</v>
      </c>
      <c r="BK638">
        <v>231.39</v>
      </c>
      <c r="BL638">
        <v>9212</v>
      </c>
      <c r="BM638">
        <v>6747.3</v>
      </c>
      <c r="BN638">
        <v>1424.64</v>
      </c>
      <c r="BO638">
        <v>733.6</v>
      </c>
      <c r="BP638">
        <v>1874.6</v>
      </c>
      <c r="BQ638">
        <v>222.59</v>
      </c>
      <c r="BR638">
        <v>101.49</v>
      </c>
      <c r="BS638">
        <v>4637473</v>
      </c>
      <c r="BT638">
        <v>47900.02</v>
      </c>
      <c r="BU638" s="115" t="str">
        <f>WSP[[#This Row],[Tier]]&amp;" - "&amp;DOLLAR(WSP[[#This Row],[United States]],2)&amp;" USD"</f>
        <v>636 - $222.59 USD</v>
      </c>
    </row>
    <row r="639" spans="1:73" x14ac:dyDescent="0.25">
      <c r="A639">
        <v>637</v>
      </c>
      <c r="B639">
        <v>222.94</v>
      </c>
      <c r="C639">
        <v>16944.2</v>
      </c>
      <c r="D639">
        <v>1289.05</v>
      </c>
      <c r="E639">
        <v>297.63</v>
      </c>
      <c r="F639">
        <v>185.79</v>
      </c>
      <c r="G639">
        <v>19785.5</v>
      </c>
      <c r="H639">
        <v>184.25</v>
      </c>
      <c r="I639">
        <v>400.18</v>
      </c>
      <c r="J639">
        <v>278.69</v>
      </c>
      <c r="K639">
        <v>222.94</v>
      </c>
      <c r="L639">
        <v>118405</v>
      </c>
      <c r="M639">
        <v>876.69</v>
      </c>
      <c r="N639">
        <v>292880</v>
      </c>
      <c r="O639">
        <v>111475</v>
      </c>
      <c r="P639">
        <v>1070.1600000000001</v>
      </c>
      <c r="Q639">
        <v>188.93</v>
      </c>
      <c r="R639">
        <v>3684.55</v>
      </c>
      <c r="S639">
        <v>973</v>
      </c>
      <c r="T639">
        <v>1431.68</v>
      </c>
      <c r="U639">
        <v>185.79</v>
      </c>
      <c r="V639">
        <v>179.79</v>
      </c>
      <c r="W639">
        <v>185.79</v>
      </c>
      <c r="X639">
        <v>187.35</v>
      </c>
      <c r="Y639">
        <v>181.25</v>
      </c>
      <c r="Z639">
        <v>2652.65</v>
      </c>
      <c r="AA639">
        <v>35104.720000000001</v>
      </c>
      <c r="AB639">
        <v>28983</v>
      </c>
      <c r="AC639">
        <v>5509</v>
      </c>
      <c r="AD639">
        <v>2208500</v>
      </c>
      <c r="AE639">
        <v>181.25</v>
      </c>
      <c r="AF639">
        <v>1093.75</v>
      </c>
      <c r="AG639">
        <v>182.74</v>
      </c>
      <c r="AH639">
        <v>17379</v>
      </c>
      <c r="AI639">
        <v>33371.800000000003</v>
      </c>
      <c r="AJ639">
        <v>201345</v>
      </c>
      <c r="AK639">
        <v>184.25</v>
      </c>
      <c r="AL639">
        <v>231.71</v>
      </c>
      <c r="AM639">
        <v>184.25</v>
      </c>
      <c r="AN639">
        <v>190.55</v>
      </c>
      <c r="AO639">
        <v>676</v>
      </c>
      <c r="AP639">
        <v>188.93</v>
      </c>
      <c r="AQ639">
        <v>66709.3</v>
      </c>
      <c r="AR639">
        <v>3085.6</v>
      </c>
      <c r="AS639">
        <v>184.25</v>
      </c>
      <c r="AT639">
        <v>236.92</v>
      </c>
      <c r="AU639">
        <v>1059.24</v>
      </c>
      <c r="AV639">
        <v>21109.55</v>
      </c>
      <c r="AW639">
        <v>601.97</v>
      </c>
      <c r="AX639">
        <v>9057.2999999999993</v>
      </c>
      <c r="AY639">
        <v>419.43</v>
      </c>
      <c r="AZ639">
        <v>181.25</v>
      </c>
      <c r="BA639">
        <v>804.02</v>
      </c>
      <c r="BB639">
        <v>646.15</v>
      </c>
      <c r="BC639">
        <v>8987.2999999999993</v>
      </c>
      <c r="BD639">
        <v>355.25</v>
      </c>
      <c r="BE639">
        <v>214.84</v>
      </c>
      <c r="BF639">
        <v>185.79</v>
      </c>
      <c r="BG639">
        <v>182.74</v>
      </c>
      <c r="BH639">
        <v>1324.05</v>
      </c>
      <c r="BI639">
        <v>184.25</v>
      </c>
      <c r="BJ639">
        <v>1839.04</v>
      </c>
      <c r="BK639">
        <v>231.71</v>
      </c>
      <c r="BL639">
        <v>9227</v>
      </c>
      <c r="BM639">
        <v>6757.8</v>
      </c>
      <c r="BN639">
        <v>1426.88</v>
      </c>
      <c r="BO639">
        <v>734.83</v>
      </c>
      <c r="BP639">
        <v>1877.58</v>
      </c>
      <c r="BQ639">
        <v>222.94</v>
      </c>
      <c r="BR639">
        <v>101.64</v>
      </c>
      <c r="BS639">
        <v>4644765</v>
      </c>
      <c r="BT639">
        <v>47975.34</v>
      </c>
      <c r="BU639" s="115" t="str">
        <f>WSP[[#This Row],[Tier]]&amp;" - "&amp;DOLLAR(WSP[[#This Row],[United States]],2)&amp;" USD"</f>
        <v>637 - $222.94 USD</v>
      </c>
    </row>
    <row r="640" spans="1:73" x14ac:dyDescent="0.25">
      <c r="A640">
        <v>638</v>
      </c>
      <c r="B640">
        <v>223.29</v>
      </c>
      <c r="C640">
        <v>16970.8</v>
      </c>
      <c r="D640">
        <v>1290.8</v>
      </c>
      <c r="E640">
        <v>298.10000000000002</v>
      </c>
      <c r="F640">
        <v>186.08</v>
      </c>
      <c r="G640">
        <v>19817</v>
      </c>
      <c r="H640">
        <v>184.54</v>
      </c>
      <c r="I640">
        <v>400.81</v>
      </c>
      <c r="J640">
        <v>279.13</v>
      </c>
      <c r="K640">
        <v>223.29</v>
      </c>
      <c r="L640">
        <v>118580</v>
      </c>
      <c r="M640">
        <v>878.07</v>
      </c>
      <c r="N640">
        <v>293230</v>
      </c>
      <c r="O640">
        <v>111650</v>
      </c>
      <c r="P640">
        <v>1071.8399999999999</v>
      </c>
      <c r="Q640">
        <v>189.23</v>
      </c>
      <c r="R640">
        <v>3690.33</v>
      </c>
      <c r="S640">
        <v>974.4</v>
      </c>
      <c r="T640">
        <v>1433.95</v>
      </c>
      <c r="U640">
        <v>186.08</v>
      </c>
      <c r="V640">
        <v>180.08</v>
      </c>
      <c r="W640">
        <v>186.08</v>
      </c>
      <c r="X640">
        <v>187.64</v>
      </c>
      <c r="Y640">
        <v>181.54</v>
      </c>
      <c r="Z640">
        <v>2657.2</v>
      </c>
      <c r="AA640">
        <v>35159.839999999997</v>
      </c>
      <c r="AB640">
        <v>29028</v>
      </c>
      <c r="AC640">
        <v>5516</v>
      </c>
      <c r="AD640">
        <v>2212000</v>
      </c>
      <c r="AE640">
        <v>181.54</v>
      </c>
      <c r="AF640">
        <v>1095.5</v>
      </c>
      <c r="AG640">
        <v>183.03</v>
      </c>
      <c r="AH640">
        <v>17394</v>
      </c>
      <c r="AI640">
        <v>33424.300000000003</v>
      </c>
      <c r="AJ640">
        <v>201664</v>
      </c>
      <c r="AK640">
        <v>184.54</v>
      </c>
      <c r="AL640">
        <v>232.04</v>
      </c>
      <c r="AM640">
        <v>184.54</v>
      </c>
      <c r="AN640">
        <v>190.85</v>
      </c>
      <c r="AO640">
        <v>677</v>
      </c>
      <c r="AP640">
        <v>189.23</v>
      </c>
      <c r="AQ640">
        <v>66814.3</v>
      </c>
      <c r="AR640">
        <v>3090.5</v>
      </c>
      <c r="AS640">
        <v>184.54</v>
      </c>
      <c r="AT640">
        <v>237.27</v>
      </c>
      <c r="AU640">
        <v>1060.6400000000001</v>
      </c>
      <c r="AV640">
        <v>21142.799999999999</v>
      </c>
      <c r="AW640">
        <v>602.91</v>
      </c>
      <c r="AX640">
        <v>9071.2999999999993</v>
      </c>
      <c r="AY640">
        <v>419.99</v>
      </c>
      <c r="AZ640">
        <v>181.54</v>
      </c>
      <c r="BA640">
        <v>805.28</v>
      </c>
      <c r="BB640">
        <v>647.16</v>
      </c>
      <c r="BC640">
        <v>9001.2999999999993</v>
      </c>
      <c r="BD640">
        <v>355.6</v>
      </c>
      <c r="BE640">
        <v>215.17</v>
      </c>
      <c r="BF640">
        <v>186.08</v>
      </c>
      <c r="BG640">
        <v>183.03</v>
      </c>
      <c r="BH640">
        <v>1325.8</v>
      </c>
      <c r="BI640">
        <v>184.54</v>
      </c>
      <c r="BJ640">
        <v>1841.84</v>
      </c>
      <c r="BK640">
        <v>232.04</v>
      </c>
      <c r="BL640">
        <v>9243</v>
      </c>
      <c r="BM640">
        <v>6768.3</v>
      </c>
      <c r="BN640">
        <v>1429.12</v>
      </c>
      <c r="BO640">
        <v>736.05</v>
      </c>
      <c r="BP640">
        <v>1880.55</v>
      </c>
      <c r="BQ640">
        <v>223.29</v>
      </c>
      <c r="BR640">
        <v>101.79</v>
      </c>
      <c r="BS640">
        <v>4652057</v>
      </c>
      <c r="BT640">
        <v>48050.66</v>
      </c>
      <c r="BU640" s="115" t="str">
        <f>WSP[[#This Row],[Tier]]&amp;" - "&amp;DOLLAR(WSP[[#This Row],[United States]],2)&amp;" USD"</f>
        <v>638 - $223.29 USD</v>
      </c>
    </row>
    <row r="641" spans="1:73" x14ac:dyDescent="0.25">
      <c r="A641">
        <v>639</v>
      </c>
      <c r="B641">
        <v>223.64</v>
      </c>
      <c r="C641">
        <v>16997.400000000001</v>
      </c>
      <c r="D641">
        <v>1292.55</v>
      </c>
      <c r="E641">
        <v>298.58</v>
      </c>
      <c r="F641">
        <v>186.37</v>
      </c>
      <c r="G641">
        <v>19848.5</v>
      </c>
      <c r="H641">
        <v>184.83</v>
      </c>
      <c r="I641">
        <v>401.44</v>
      </c>
      <c r="J641">
        <v>279.56</v>
      </c>
      <c r="K641">
        <v>223.64</v>
      </c>
      <c r="L641">
        <v>118755</v>
      </c>
      <c r="M641">
        <v>879.44</v>
      </c>
      <c r="N641">
        <v>293580</v>
      </c>
      <c r="O641">
        <v>111825</v>
      </c>
      <c r="P641">
        <v>1073.52</v>
      </c>
      <c r="Q641">
        <v>189.53</v>
      </c>
      <c r="R641">
        <v>3696.12</v>
      </c>
      <c r="S641">
        <v>975.8</v>
      </c>
      <c r="T641">
        <v>1436.23</v>
      </c>
      <c r="U641">
        <v>186.37</v>
      </c>
      <c r="V641">
        <v>180.36</v>
      </c>
      <c r="W641">
        <v>186.37</v>
      </c>
      <c r="X641">
        <v>187.94</v>
      </c>
      <c r="Y641">
        <v>181.82</v>
      </c>
      <c r="Z641">
        <v>2661.75</v>
      </c>
      <c r="AA641">
        <v>35214.959999999999</v>
      </c>
      <c r="AB641">
        <v>29074</v>
      </c>
      <c r="AC641">
        <v>5523</v>
      </c>
      <c r="AD641">
        <v>2215500</v>
      </c>
      <c r="AE641">
        <v>181.82</v>
      </c>
      <c r="AF641">
        <v>1097.25</v>
      </c>
      <c r="AG641">
        <v>183.31</v>
      </c>
      <c r="AH641">
        <v>17408</v>
      </c>
      <c r="AI641">
        <v>33476.800000000003</v>
      </c>
      <c r="AJ641">
        <v>201982</v>
      </c>
      <c r="AK641">
        <v>184.83</v>
      </c>
      <c r="AL641">
        <v>232.36</v>
      </c>
      <c r="AM641">
        <v>184.83</v>
      </c>
      <c r="AN641">
        <v>191.15</v>
      </c>
      <c r="AO641">
        <v>678</v>
      </c>
      <c r="AP641">
        <v>189.53</v>
      </c>
      <c r="AQ641">
        <v>66919.3</v>
      </c>
      <c r="AR641">
        <v>3095.4</v>
      </c>
      <c r="AS641">
        <v>184.83</v>
      </c>
      <c r="AT641">
        <v>237.62</v>
      </c>
      <c r="AU641">
        <v>1062.04</v>
      </c>
      <c r="AV641">
        <v>21176.05</v>
      </c>
      <c r="AW641">
        <v>603.86</v>
      </c>
      <c r="AX641">
        <v>9085.2999999999993</v>
      </c>
      <c r="AY641">
        <v>420.56</v>
      </c>
      <c r="AZ641">
        <v>181.82</v>
      </c>
      <c r="BA641">
        <v>806.54</v>
      </c>
      <c r="BB641">
        <v>648.17999999999995</v>
      </c>
      <c r="BC641">
        <v>9015.2999999999993</v>
      </c>
      <c r="BD641">
        <v>355.95</v>
      </c>
      <c r="BE641">
        <v>215.5</v>
      </c>
      <c r="BF641">
        <v>186.37</v>
      </c>
      <c r="BG641">
        <v>183.31</v>
      </c>
      <c r="BH641">
        <v>1327.55</v>
      </c>
      <c r="BI641">
        <v>184.83</v>
      </c>
      <c r="BJ641">
        <v>1844.64</v>
      </c>
      <c r="BK641">
        <v>232.36</v>
      </c>
      <c r="BL641">
        <v>9258</v>
      </c>
      <c r="BM641">
        <v>6778.8</v>
      </c>
      <c r="BN641">
        <v>1431.36</v>
      </c>
      <c r="BO641">
        <v>737.28</v>
      </c>
      <c r="BP641">
        <v>1883.53</v>
      </c>
      <c r="BQ641">
        <v>223.64</v>
      </c>
      <c r="BR641">
        <v>101.93</v>
      </c>
      <c r="BS641">
        <v>4659349</v>
      </c>
      <c r="BT641">
        <v>48125.98</v>
      </c>
      <c r="BU641" s="115" t="str">
        <f>WSP[[#This Row],[Tier]]&amp;" - "&amp;DOLLAR(WSP[[#This Row],[United States]],2)&amp;" USD"</f>
        <v>639 - $223.64 USD</v>
      </c>
    </row>
    <row r="642" spans="1:73" x14ac:dyDescent="0.25">
      <c r="A642">
        <v>640</v>
      </c>
      <c r="B642">
        <v>223.99</v>
      </c>
      <c r="C642">
        <v>17024</v>
      </c>
      <c r="D642">
        <v>1294.3</v>
      </c>
      <c r="E642">
        <v>299.06</v>
      </c>
      <c r="F642">
        <v>186.66</v>
      </c>
      <c r="G642">
        <v>19880</v>
      </c>
      <c r="H642">
        <v>185.12</v>
      </c>
      <c r="I642">
        <v>402.07</v>
      </c>
      <c r="J642">
        <v>280</v>
      </c>
      <c r="K642">
        <v>223.99</v>
      </c>
      <c r="L642">
        <v>118930</v>
      </c>
      <c r="M642">
        <v>880.82</v>
      </c>
      <c r="N642">
        <v>293930</v>
      </c>
      <c r="O642">
        <v>112000</v>
      </c>
      <c r="P642">
        <v>1075.2</v>
      </c>
      <c r="Q642">
        <v>189.82</v>
      </c>
      <c r="R642">
        <v>3701.9</v>
      </c>
      <c r="S642">
        <v>977.2</v>
      </c>
      <c r="T642">
        <v>1438.5</v>
      </c>
      <c r="U642">
        <v>186.66</v>
      </c>
      <c r="V642">
        <v>180.64</v>
      </c>
      <c r="W642">
        <v>186.66</v>
      </c>
      <c r="X642">
        <v>188.23</v>
      </c>
      <c r="Y642">
        <v>182.11</v>
      </c>
      <c r="Z642">
        <v>2666.3</v>
      </c>
      <c r="AA642">
        <v>35270.080000000002</v>
      </c>
      <c r="AB642">
        <v>29119</v>
      </c>
      <c r="AC642">
        <v>5530</v>
      </c>
      <c r="AD642">
        <v>2219000</v>
      </c>
      <c r="AE642">
        <v>182.11</v>
      </c>
      <c r="AF642">
        <v>1099</v>
      </c>
      <c r="AG642">
        <v>183.6</v>
      </c>
      <c r="AH642">
        <v>17422</v>
      </c>
      <c r="AI642">
        <v>33529.300000000003</v>
      </c>
      <c r="AJ642">
        <v>202300</v>
      </c>
      <c r="AK642">
        <v>185.12</v>
      </c>
      <c r="AL642">
        <v>232.69</v>
      </c>
      <c r="AM642">
        <v>185.12</v>
      </c>
      <c r="AN642">
        <v>191.45</v>
      </c>
      <c r="AO642">
        <v>679</v>
      </c>
      <c r="AP642">
        <v>189.82</v>
      </c>
      <c r="AQ642">
        <v>67024.3</v>
      </c>
      <c r="AR642">
        <v>3100.3</v>
      </c>
      <c r="AS642">
        <v>185.12</v>
      </c>
      <c r="AT642">
        <v>237.97</v>
      </c>
      <c r="AU642">
        <v>1063.44</v>
      </c>
      <c r="AV642">
        <v>21209.3</v>
      </c>
      <c r="AW642">
        <v>604.79999999999995</v>
      </c>
      <c r="AX642">
        <v>9099.2999999999993</v>
      </c>
      <c r="AY642">
        <v>421.13</v>
      </c>
      <c r="AZ642">
        <v>182.11</v>
      </c>
      <c r="BA642">
        <v>807.8</v>
      </c>
      <c r="BB642">
        <v>649.19000000000005</v>
      </c>
      <c r="BC642">
        <v>9029.2999999999993</v>
      </c>
      <c r="BD642">
        <v>356.3</v>
      </c>
      <c r="BE642">
        <v>215.82</v>
      </c>
      <c r="BF642">
        <v>186.66</v>
      </c>
      <c r="BG642">
        <v>183.6</v>
      </c>
      <c r="BH642">
        <v>1329.3</v>
      </c>
      <c r="BI642">
        <v>185.12</v>
      </c>
      <c r="BJ642">
        <v>1847.44</v>
      </c>
      <c r="BK642">
        <v>232.69</v>
      </c>
      <c r="BL642">
        <v>9273</v>
      </c>
      <c r="BM642">
        <v>6789.3</v>
      </c>
      <c r="BN642">
        <v>1433.6</v>
      </c>
      <c r="BO642">
        <v>738.5</v>
      </c>
      <c r="BP642">
        <v>1886.5</v>
      </c>
      <c r="BQ642">
        <v>223.99</v>
      </c>
      <c r="BR642">
        <v>102.08</v>
      </c>
      <c r="BS642">
        <v>4666641</v>
      </c>
      <c r="BT642">
        <v>48201.3</v>
      </c>
      <c r="BU642" s="115" t="str">
        <f>WSP[[#This Row],[Tier]]&amp;" - "&amp;DOLLAR(WSP[[#This Row],[United States]],2)&amp;" USD"</f>
        <v>640 - $223.99 USD</v>
      </c>
    </row>
    <row r="643" spans="1:73" x14ac:dyDescent="0.25">
      <c r="A643">
        <v>641</v>
      </c>
      <c r="B643">
        <v>224.34</v>
      </c>
      <c r="C643">
        <v>17050.599999999999</v>
      </c>
      <c r="D643">
        <v>1296.05</v>
      </c>
      <c r="E643">
        <v>299.54000000000002</v>
      </c>
      <c r="F643">
        <v>186.95</v>
      </c>
      <c r="G643">
        <v>19911.5</v>
      </c>
      <c r="H643">
        <v>185.41</v>
      </c>
      <c r="I643">
        <v>402.7</v>
      </c>
      <c r="J643">
        <v>280.44</v>
      </c>
      <c r="K643">
        <v>224.34</v>
      </c>
      <c r="L643">
        <v>119105</v>
      </c>
      <c r="M643">
        <v>882.2</v>
      </c>
      <c r="N643">
        <v>294280</v>
      </c>
      <c r="O643">
        <v>112175</v>
      </c>
      <c r="P643">
        <v>1076.8800000000001</v>
      </c>
      <c r="Q643">
        <v>190.12</v>
      </c>
      <c r="R643">
        <v>3707.69</v>
      </c>
      <c r="S643">
        <v>978.6</v>
      </c>
      <c r="T643">
        <v>1440.78</v>
      </c>
      <c r="U643">
        <v>186.95</v>
      </c>
      <c r="V643">
        <v>180.92</v>
      </c>
      <c r="W643">
        <v>186.95</v>
      </c>
      <c r="X643">
        <v>188.52</v>
      </c>
      <c r="Y643">
        <v>182.39</v>
      </c>
      <c r="Z643">
        <v>2670.85</v>
      </c>
      <c r="AA643">
        <v>35325.199999999997</v>
      </c>
      <c r="AB643">
        <v>29165</v>
      </c>
      <c r="AC643">
        <v>5537</v>
      </c>
      <c r="AD643">
        <v>2222500</v>
      </c>
      <c r="AE643">
        <v>182.39</v>
      </c>
      <c r="AF643">
        <v>1100.75</v>
      </c>
      <c r="AG643">
        <v>183.89</v>
      </c>
      <c r="AH643">
        <v>17436</v>
      </c>
      <c r="AI643">
        <v>33581.800000000003</v>
      </c>
      <c r="AJ643">
        <v>202618</v>
      </c>
      <c r="AK643">
        <v>185.41</v>
      </c>
      <c r="AL643">
        <v>233.01</v>
      </c>
      <c r="AM643">
        <v>185.41</v>
      </c>
      <c r="AN643">
        <v>191.75</v>
      </c>
      <c r="AO643">
        <v>680</v>
      </c>
      <c r="AP643">
        <v>190.12</v>
      </c>
      <c r="AQ643">
        <v>67129.3</v>
      </c>
      <c r="AR643">
        <v>3105.2</v>
      </c>
      <c r="AS643">
        <v>185.41</v>
      </c>
      <c r="AT643">
        <v>238.32</v>
      </c>
      <c r="AU643">
        <v>1064.8399999999999</v>
      </c>
      <c r="AV643">
        <v>21242.55</v>
      </c>
      <c r="AW643">
        <v>605.75</v>
      </c>
      <c r="AX643">
        <v>9113.2999999999993</v>
      </c>
      <c r="AY643">
        <v>421.7</v>
      </c>
      <c r="AZ643">
        <v>182.39</v>
      </c>
      <c r="BA643">
        <v>809.06</v>
      </c>
      <c r="BB643">
        <v>650.21</v>
      </c>
      <c r="BC643">
        <v>9043.2999999999993</v>
      </c>
      <c r="BD643">
        <v>356.65</v>
      </c>
      <c r="BE643">
        <v>216.15</v>
      </c>
      <c r="BF643">
        <v>186.95</v>
      </c>
      <c r="BG643">
        <v>183.89</v>
      </c>
      <c r="BH643">
        <v>1331.05</v>
      </c>
      <c r="BI643">
        <v>185.41</v>
      </c>
      <c r="BJ643">
        <v>1850.24</v>
      </c>
      <c r="BK643">
        <v>233.01</v>
      </c>
      <c r="BL643">
        <v>9289</v>
      </c>
      <c r="BM643">
        <v>6799.8</v>
      </c>
      <c r="BN643">
        <v>1435.84</v>
      </c>
      <c r="BO643">
        <v>739.73</v>
      </c>
      <c r="BP643">
        <v>1889.48</v>
      </c>
      <c r="BQ643">
        <v>224.34</v>
      </c>
      <c r="BR643">
        <v>102.22</v>
      </c>
      <c r="BS643">
        <v>4673933</v>
      </c>
      <c r="BT643">
        <v>48276.62</v>
      </c>
      <c r="BU643" s="115" t="str">
        <f>WSP[[#This Row],[Tier]]&amp;" - "&amp;DOLLAR(WSP[[#This Row],[United States]],2)&amp;" USD"</f>
        <v>641 - $224.34 USD</v>
      </c>
    </row>
    <row r="644" spans="1:73" x14ac:dyDescent="0.25">
      <c r="A644">
        <v>642</v>
      </c>
      <c r="B644">
        <v>224.69</v>
      </c>
      <c r="C644">
        <v>17077.2</v>
      </c>
      <c r="D644">
        <v>1297.8</v>
      </c>
      <c r="E644">
        <v>300.01</v>
      </c>
      <c r="F644">
        <v>187.24</v>
      </c>
      <c r="G644">
        <v>19943</v>
      </c>
      <c r="H644">
        <v>185.7</v>
      </c>
      <c r="I644">
        <v>403.33</v>
      </c>
      <c r="J644">
        <v>280.88</v>
      </c>
      <c r="K644">
        <v>224.69</v>
      </c>
      <c r="L644">
        <v>119280</v>
      </c>
      <c r="M644">
        <v>883.58</v>
      </c>
      <c r="N644">
        <v>294630</v>
      </c>
      <c r="O644">
        <v>112350</v>
      </c>
      <c r="P644">
        <v>1078.56</v>
      </c>
      <c r="Q644">
        <v>190.42</v>
      </c>
      <c r="R644">
        <v>3713.47</v>
      </c>
      <c r="S644">
        <v>980</v>
      </c>
      <c r="T644">
        <v>1443.05</v>
      </c>
      <c r="U644">
        <v>187.24</v>
      </c>
      <c r="V644">
        <v>181.2</v>
      </c>
      <c r="W644">
        <v>187.24</v>
      </c>
      <c r="X644">
        <v>188.82</v>
      </c>
      <c r="Y644">
        <v>182.68</v>
      </c>
      <c r="Z644">
        <v>2675.4</v>
      </c>
      <c r="AA644">
        <v>35380.31</v>
      </c>
      <c r="AB644">
        <v>29210</v>
      </c>
      <c r="AC644">
        <v>5544</v>
      </c>
      <c r="AD644">
        <v>2226000</v>
      </c>
      <c r="AE644">
        <v>182.68</v>
      </c>
      <c r="AF644">
        <v>1102.5</v>
      </c>
      <c r="AG644">
        <v>184.17</v>
      </c>
      <c r="AH644">
        <v>17451</v>
      </c>
      <c r="AI644">
        <v>33634.300000000003</v>
      </c>
      <c r="AJ644">
        <v>202936</v>
      </c>
      <c r="AK644">
        <v>185.7</v>
      </c>
      <c r="AL644">
        <v>233.33</v>
      </c>
      <c r="AM644">
        <v>185.7</v>
      </c>
      <c r="AN644">
        <v>192.05</v>
      </c>
      <c r="AO644">
        <v>681</v>
      </c>
      <c r="AP644">
        <v>190.42</v>
      </c>
      <c r="AQ644">
        <v>67234.3</v>
      </c>
      <c r="AR644">
        <v>3110.1</v>
      </c>
      <c r="AS644">
        <v>185.7</v>
      </c>
      <c r="AT644">
        <v>238.67</v>
      </c>
      <c r="AU644">
        <v>1066.24</v>
      </c>
      <c r="AV644">
        <v>21275.8</v>
      </c>
      <c r="AW644">
        <v>606.69000000000005</v>
      </c>
      <c r="AX644">
        <v>9127.2999999999993</v>
      </c>
      <c r="AY644">
        <v>422.27</v>
      </c>
      <c r="AZ644">
        <v>182.68</v>
      </c>
      <c r="BA644">
        <v>810.32</v>
      </c>
      <c r="BB644">
        <v>651.23</v>
      </c>
      <c r="BC644">
        <v>9057.2999999999993</v>
      </c>
      <c r="BD644">
        <v>357</v>
      </c>
      <c r="BE644">
        <v>216.48</v>
      </c>
      <c r="BF644">
        <v>187.24</v>
      </c>
      <c r="BG644">
        <v>184.17</v>
      </c>
      <c r="BH644">
        <v>1332.8</v>
      </c>
      <c r="BI644">
        <v>185.7</v>
      </c>
      <c r="BJ644">
        <v>1853.04</v>
      </c>
      <c r="BK644">
        <v>233.33</v>
      </c>
      <c r="BL644">
        <v>9304</v>
      </c>
      <c r="BM644">
        <v>6810.3</v>
      </c>
      <c r="BN644">
        <v>1438.08</v>
      </c>
      <c r="BO644">
        <v>740.95</v>
      </c>
      <c r="BP644">
        <v>1892.45</v>
      </c>
      <c r="BQ644">
        <v>224.69</v>
      </c>
      <c r="BR644">
        <v>102.37</v>
      </c>
      <c r="BS644">
        <v>4681225</v>
      </c>
      <c r="BT644">
        <v>48351.94</v>
      </c>
      <c r="BU644" s="115" t="str">
        <f>WSP[[#This Row],[Tier]]&amp;" - "&amp;DOLLAR(WSP[[#This Row],[United States]],2)&amp;" USD"</f>
        <v>642 - $224.69 USD</v>
      </c>
    </row>
    <row r="645" spans="1:73" x14ac:dyDescent="0.25">
      <c r="A645">
        <v>643</v>
      </c>
      <c r="B645">
        <v>225.04</v>
      </c>
      <c r="C645">
        <v>17103.8</v>
      </c>
      <c r="D645">
        <v>1299.55</v>
      </c>
      <c r="E645">
        <v>300.49</v>
      </c>
      <c r="F645">
        <v>187.54</v>
      </c>
      <c r="G645">
        <v>19974.5</v>
      </c>
      <c r="H645">
        <v>185.99</v>
      </c>
      <c r="I645">
        <v>403.96</v>
      </c>
      <c r="J645">
        <v>281.31</v>
      </c>
      <c r="K645">
        <v>225.04</v>
      </c>
      <c r="L645">
        <v>119455</v>
      </c>
      <c r="M645">
        <v>884.95</v>
      </c>
      <c r="N645">
        <v>294980</v>
      </c>
      <c r="O645">
        <v>112525</v>
      </c>
      <c r="P645">
        <v>1080.24</v>
      </c>
      <c r="Q645">
        <v>190.71</v>
      </c>
      <c r="R645">
        <v>3719.26</v>
      </c>
      <c r="S645">
        <v>981.4</v>
      </c>
      <c r="T645">
        <v>1445.33</v>
      </c>
      <c r="U645">
        <v>187.54</v>
      </c>
      <c r="V645">
        <v>181.49</v>
      </c>
      <c r="W645">
        <v>187.54</v>
      </c>
      <c r="X645">
        <v>189.11</v>
      </c>
      <c r="Y645">
        <v>182.96</v>
      </c>
      <c r="Z645">
        <v>2679.95</v>
      </c>
      <c r="AA645">
        <v>35435.43</v>
      </c>
      <c r="AB645">
        <v>29256</v>
      </c>
      <c r="AC645">
        <v>5551</v>
      </c>
      <c r="AD645">
        <v>2229500</v>
      </c>
      <c r="AE645">
        <v>182.96</v>
      </c>
      <c r="AF645">
        <v>1104.25</v>
      </c>
      <c r="AG645">
        <v>184.46</v>
      </c>
      <c r="AH645">
        <v>17465</v>
      </c>
      <c r="AI645">
        <v>33686.800000000003</v>
      </c>
      <c r="AJ645">
        <v>203255</v>
      </c>
      <c r="AK645">
        <v>185.99</v>
      </c>
      <c r="AL645">
        <v>233.66</v>
      </c>
      <c r="AM645">
        <v>185.99</v>
      </c>
      <c r="AN645">
        <v>192.34</v>
      </c>
      <c r="AO645">
        <v>682</v>
      </c>
      <c r="AP645">
        <v>190.71</v>
      </c>
      <c r="AQ645">
        <v>67339.3</v>
      </c>
      <c r="AR645">
        <v>3115</v>
      </c>
      <c r="AS645">
        <v>185.99</v>
      </c>
      <c r="AT645">
        <v>239.02</v>
      </c>
      <c r="AU645">
        <v>1067.6400000000001</v>
      </c>
      <c r="AV645">
        <v>21309.05</v>
      </c>
      <c r="AW645">
        <v>607.64</v>
      </c>
      <c r="AX645">
        <v>9141.2999999999993</v>
      </c>
      <c r="AY645">
        <v>422.84</v>
      </c>
      <c r="AZ645">
        <v>182.96</v>
      </c>
      <c r="BA645">
        <v>811.58</v>
      </c>
      <c r="BB645">
        <v>652.24</v>
      </c>
      <c r="BC645">
        <v>9071.2999999999993</v>
      </c>
      <c r="BD645">
        <v>357.35</v>
      </c>
      <c r="BE645">
        <v>216.8</v>
      </c>
      <c r="BF645">
        <v>187.54</v>
      </c>
      <c r="BG645">
        <v>184.46</v>
      </c>
      <c r="BH645">
        <v>1334.55</v>
      </c>
      <c r="BI645">
        <v>185.99</v>
      </c>
      <c r="BJ645">
        <v>1855.84</v>
      </c>
      <c r="BK645">
        <v>233.66</v>
      </c>
      <c r="BL645">
        <v>9319</v>
      </c>
      <c r="BM645">
        <v>6820.8</v>
      </c>
      <c r="BN645">
        <v>1440.32</v>
      </c>
      <c r="BO645">
        <v>742.18</v>
      </c>
      <c r="BP645">
        <v>1895.43</v>
      </c>
      <c r="BQ645">
        <v>225.04</v>
      </c>
      <c r="BR645">
        <v>102.52</v>
      </c>
      <c r="BS645">
        <v>4688517</v>
      </c>
      <c r="BT645">
        <v>48427.26</v>
      </c>
      <c r="BU645" s="115" t="str">
        <f>WSP[[#This Row],[Tier]]&amp;" - "&amp;DOLLAR(WSP[[#This Row],[United States]],2)&amp;" USD"</f>
        <v>643 - $225.04 USD</v>
      </c>
    </row>
    <row r="646" spans="1:73" x14ac:dyDescent="0.25">
      <c r="A646">
        <v>644</v>
      </c>
      <c r="B646">
        <v>225.39</v>
      </c>
      <c r="C646">
        <v>17130.400000000001</v>
      </c>
      <c r="D646">
        <v>1301.3</v>
      </c>
      <c r="E646">
        <v>300.97000000000003</v>
      </c>
      <c r="F646">
        <v>187.83</v>
      </c>
      <c r="G646">
        <v>20006</v>
      </c>
      <c r="H646">
        <v>186.28</v>
      </c>
      <c r="I646">
        <v>404.58</v>
      </c>
      <c r="J646">
        <v>281.75</v>
      </c>
      <c r="K646">
        <v>225.39</v>
      </c>
      <c r="L646">
        <v>119630</v>
      </c>
      <c r="M646">
        <v>886.33</v>
      </c>
      <c r="N646">
        <v>295330</v>
      </c>
      <c r="O646">
        <v>112700</v>
      </c>
      <c r="P646">
        <v>1081.92</v>
      </c>
      <c r="Q646">
        <v>191.01</v>
      </c>
      <c r="R646">
        <v>3725.04</v>
      </c>
      <c r="S646">
        <v>982.8</v>
      </c>
      <c r="T646">
        <v>1447.6</v>
      </c>
      <c r="U646">
        <v>187.83</v>
      </c>
      <c r="V646">
        <v>181.77</v>
      </c>
      <c r="W646">
        <v>187.83</v>
      </c>
      <c r="X646">
        <v>189.41</v>
      </c>
      <c r="Y646">
        <v>183.25</v>
      </c>
      <c r="Z646">
        <v>2684.5</v>
      </c>
      <c r="AA646">
        <v>35490.550000000003</v>
      </c>
      <c r="AB646">
        <v>29301</v>
      </c>
      <c r="AC646">
        <v>5558</v>
      </c>
      <c r="AD646">
        <v>2233000</v>
      </c>
      <c r="AE646">
        <v>183.25</v>
      </c>
      <c r="AF646">
        <v>1106</v>
      </c>
      <c r="AG646">
        <v>184.75</v>
      </c>
      <c r="AH646">
        <v>17479</v>
      </c>
      <c r="AI646">
        <v>33739.300000000003</v>
      </c>
      <c r="AJ646">
        <v>203573</v>
      </c>
      <c r="AK646">
        <v>186.28</v>
      </c>
      <c r="AL646">
        <v>233.98</v>
      </c>
      <c r="AM646">
        <v>186.28</v>
      </c>
      <c r="AN646">
        <v>192.64</v>
      </c>
      <c r="AO646">
        <v>683</v>
      </c>
      <c r="AP646">
        <v>191.01</v>
      </c>
      <c r="AQ646">
        <v>67444.3</v>
      </c>
      <c r="AR646">
        <v>3119.9</v>
      </c>
      <c r="AS646">
        <v>186.28</v>
      </c>
      <c r="AT646">
        <v>239.37</v>
      </c>
      <c r="AU646">
        <v>1069.04</v>
      </c>
      <c r="AV646">
        <v>21342.3</v>
      </c>
      <c r="AW646">
        <v>608.58000000000004</v>
      </c>
      <c r="AX646">
        <v>9155.2999999999993</v>
      </c>
      <c r="AY646">
        <v>423.41</v>
      </c>
      <c r="AZ646">
        <v>183.25</v>
      </c>
      <c r="BA646">
        <v>812.84</v>
      </c>
      <c r="BB646">
        <v>653.26</v>
      </c>
      <c r="BC646">
        <v>9085.2999999999993</v>
      </c>
      <c r="BD646">
        <v>357.7</v>
      </c>
      <c r="BE646">
        <v>217.13</v>
      </c>
      <c r="BF646">
        <v>187.83</v>
      </c>
      <c r="BG646">
        <v>184.75</v>
      </c>
      <c r="BH646">
        <v>1336.3</v>
      </c>
      <c r="BI646">
        <v>186.28</v>
      </c>
      <c r="BJ646">
        <v>1858.64</v>
      </c>
      <c r="BK646">
        <v>233.98</v>
      </c>
      <c r="BL646">
        <v>9335</v>
      </c>
      <c r="BM646">
        <v>6831.3</v>
      </c>
      <c r="BN646">
        <v>1442.56</v>
      </c>
      <c r="BO646">
        <v>743.4</v>
      </c>
      <c r="BP646">
        <v>1898.4</v>
      </c>
      <c r="BQ646">
        <v>225.39</v>
      </c>
      <c r="BR646">
        <v>102.66</v>
      </c>
      <c r="BS646">
        <v>4695809</v>
      </c>
      <c r="BT646">
        <v>48502.58</v>
      </c>
      <c r="BU646" s="115" t="str">
        <f>WSP[[#This Row],[Tier]]&amp;" - "&amp;DOLLAR(WSP[[#This Row],[United States]],2)&amp;" USD"</f>
        <v>644 - $225.39 USD</v>
      </c>
    </row>
    <row r="647" spans="1:73" x14ac:dyDescent="0.25">
      <c r="A647">
        <v>645</v>
      </c>
      <c r="B647">
        <v>225.74</v>
      </c>
      <c r="C647">
        <v>17157</v>
      </c>
      <c r="D647">
        <v>1303.05</v>
      </c>
      <c r="E647">
        <v>301.45</v>
      </c>
      <c r="F647">
        <v>188.12</v>
      </c>
      <c r="G647">
        <v>20037.5</v>
      </c>
      <c r="H647">
        <v>186.56</v>
      </c>
      <c r="I647">
        <v>405.21</v>
      </c>
      <c r="J647">
        <v>282.19</v>
      </c>
      <c r="K647">
        <v>225.74</v>
      </c>
      <c r="L647">
        <v>119805</v>
      </c>
      <c r="M647">
        <v>887.71</v>
      </c>
      <c r="N647">
        <v>295680</v>
      </c>
      <c r="O647">
        <v>112875</v>
      </c>
      <c r="P647">
        <v>1083.5999999999999</v>
      </c>
      <c r="Q647">
        <v>191.31</v>
      </c>
      <c r="R647">
        <v>3730.83</v>
      </c>
      <c r="S647">
        <v>984.2</v>
      </c>
      <c r="T647">
        <v>1449.88</v>
      </c>
      <c r="U647">
        <v>188.12</v>
      </c>
      <c r="V647">
        <v>182.05</v>
      </c>
      <c r="W647">
        <v>188.12</v>
      </c>
      <c r="X647">
        <v>189.7</v>
      </c>
      <c r="Y647">
        <v>183.53</v>
      </c>
      <c r="Z647">
        <v>2689.05</v>
      </c>
      <c r="AA647">
        <v>35545.67</v>
      </c>
      <c r="AB647">
        <v>29347</v>
      </c>
      <c r="AC647">
        <v>5565</v>
      </c>
      <c r="AD647">
        <v>2236500</v>
      </c>
      <c r="AE647">
        <v>183.53</v>
      </c>
      <c r="AF647">
        <v>1107.75</v>
      </c>
      <c r="AG647">
        <v>185.04</v>
      </c>
      <c r="AH647">
        <v>17494</v>
      </c>
      <c r="AI647">
        <v>33791.800000000003</v>
      </c>
      <c r="AJ647">
        <v>203891</v>
      </c>
      <c r="AK647">
        <v>186.56</v>
      </c>
      <c r="AL647">
        <v>234.31</v>
      </c>
      <c r="AM647">
        <v>186.56</v>
      </c>
      <c r="AN647">
        <v>192.94</v>
      </c>
      <c r="AO647">
        <v>684</v>
      </c>
      <c r="AP647">
        <v>191.31</v>
      </c>
      <c r="AQ647">
        <v>67549.3</v>
      </c>
      <c r="AR647">
        <v>3124.8</v>
      </c>
      <c r="AS647">
        <v>186.56</v>
      </c>
      <c r="AT647">
        <v>239.72</v>
      </c>
      <c r="AU647">
        <v>1070.44</v>
      </c>
      <c r="AV647">
        <v>21375.55</v>
      </c>
      <c r="AW647">
        <v>609.53</v>
      </c>
      <c r="AX647">
        <v>9169.2999999999993</v>
      </c>
      <c r="AY647">
        <v>423.98</v>
      </c>
      <c r="AZ647">
        <v>183.53</v>
      </c>
      <c r="BA647">
        <v>814.1</v>
      </c>
      <c r="BB647">
        <v>654.27</v>
      </c>
      <c r="BC647">
        <v>9099.2999999999993</v>
      </c>
      <c r="BD647">
        <v>358.05</v>
      </c>
      <c r="BE647">
        <v>217.46</v>
      </c>
      <c r="BF647">
        <v>188.12</v>
      </c>
      <c r="BG647">
        <v>185.04</v>
      </c>
      <c r="BH647">
        <v>1338.05</v>
      </c>
      <c r="BI647">
        <v>186.56</v>
      </c>
      <c r="BJ647">
        <v>1861.44</v>
      </c>
      <c r="BK647">
        <v>234.31</v>
      </c>
      <c r="BL647">
        <v>9350</v>
      </c>
      <c r="BM647">
        <v>6841.8</v>
      </c>
      <c r="BN647">
        <v>1444.8</v>
      </c>
      <c r="BO647">
        <v>744.63</v>
      </c>
      <c r="BP647">
        <v>1901.38</v>
      </c>
      <c r="BQ647">
        <v>225.74</v>
      </c>
      <c r="BR647">
        <v>102.81</v>
      </c>
      <c r="BS647">
        <v>4703101</v>
      </c>
      <c r="BT647">
        <v>48577.9</v>
      </c>
      <c r="BU647" s="115" t="str">
        <f>WSP[[#This Row],[Tier]]&amp;" - "&amp;DOLLAR(WSP[[#This Row],[United States]],2)&amp;" USD"</f>
        <v>645 - $225.74 USD</v>
      </c>
    </row>
    <row r="648" spans="1:73" x14ac:dyDescent="0.25">
      <c r="A648">
        <v>646</v>
      </c>
      <c r="B648">
        <v>226.09</v>
      </c>
      <c r="C648">
        <v>17183.599999999999</v>
      </c>
      <c r="D648">
        <v>1304.8</v>
      </c>
      <c r="E648">
        <v>301.92</v>
      </c>
      <c r="F648">
        <v>188.41</v>
      </c>
      <c r="G648">
        <v>20069</v>
      </c>
      <c r="H648">
        <v>186.85</v>
      </c>
      <c r="I648">
        <v>405.84</v>
      </c>
      <c r="J648">
        <v>282.63</v>
      </c>
      <c r="K648">
        <v>226.09</v>
      </c>
      <c r="L648">
        <v>119980</v>
      </c>
      <c r="M648">
        <v>889.08</v>
      </c>
      <c r="N648">
        <v>296030</v>
      </c>
      <c r="O648">
        <v>113050</v>
      </c>
      <c r="P648">
        <v>1085.28</v>
      </c>
      <c r="Q648">
        <v>191.6</v>
      </c>
      <c r="R648">
        <v>3736.61</v>
      </c>
      <c r="S648">
        <v>985.6</v>
      </c>
      <c r="T648">
        <v>1452.15</v>
      </c>
      <c r="U648">
        <v>188.41</v>
      </c>
      <c r="V648">
        <v>182.33</v>
      </c>
      <c r="W648">
        <v>188.41</v>
      </c>
      <c r="X648">
        <v>189.99</v>
      </c>
      <c r="Y648">
        <v>183.82</v>
      </c>
      <c r="Z648">
        <v>2693.6</v>
      </c>
      <c r="AA648">
        <v>35600.79</v>
      </c>
      <c r="AB648">
        <v>29392</v>
      </c>
      <c r="AC648">
        <v>5572</v>
      </c>
      <c r="AD648">
        <v>2240000</v>
      </c>
      <c r="AE648">
        <v>183.82</v>
      </c>
      <c r="AF648">
        <v>1109.5</v>
      </c>
      <c r="AG648">
        <v>185.32</v>
      </c>
      <c r="AH648">
        <v>17508</v>
      </c>
      <c r="AI648">
        <v>33844.300000000003</v>
      </c>
      <c r="AJ648">
        <v>204209</v>
      </c>
      <c r="AK648">
        <v>186.85</v>
      </c>
      <c r="AL648">
        <v>234.63</v>
      </c>
      <c r="AM648">
        <v>186.85</v>
      </c>
      <c r="AN648">
        <v>193.24</v>
      </c>
      <c r="AO648">
        <v>685</v>
      </c>
      <c r="AP648">
        <v>191.6</v>
      </c>
      <c r="AQ648">
        <v>67654.3</v>
      </c>
      <c r="AR648">
        <v>3129.7</v>
      </c>
      <c r="AS648">
        <v>186.85</v>
      </c>
      <c r="AT648">
        <v>240.07</v>
      </c>
      <c r="AU648">
        <v>1071.8399999999999</v>
      </c>
      <c r="AV648">
        <v>21408.799999999999</v>
      </c>
      <c r="AW648">
        <v>610.47</v>
      </c>
      <c r="AX648">
        <v>9183.2999999999993</v>
      </c>
      <c r="AY648">
        <v>424.55</v>
      </c>
      <c r="AZ648">
        <v>183.82</v>
      </c>
      <c r="BA648">
        <v>815.36</v>
      </c>
      <c r="BB648">
        <v>655.29</v>
      </c>
      <c r="BC648">
        <v>9113.2999999999993</v>
      </c>
      <c r="BD648">
        <v>358.4</v>
      </c>
      <c r="BE648">
        <v>217.79</v>
      </c>
      <c r="BF648">
        <v>188.41</v>
      </c>
      <c r="BG648">
        <v>185.32</v>
      </c>
      <c r="BH648">
        <v>1339.8</v>
      </c>
      <c r="BI648">
        <v>186.85</v>
      </c>
      <c r="BJ648">
        <v>1864.24</v>
      </c>
      <c r="BK648">
        <v>234.63</v>
      </c>
      <c r="BL648">
        <v>9365</v>
      </c>
      <c r="BM648">
        <v>6852.3</v>
      </c>
      <c r="BN648">
        <v>1447.04</v>
      </c>
      <c r="BO648">
        <v>745.85</v>
      </c>
      <c r="BP648">
        <v>1904.35</v>
      </c>
      <c r="BQ648">
        <v>226.09</v>
      </c>
      <c r="BR648">
        <v>102.95</v>
      </c>
      <c r="BS648">
        <v>4710392</v>
      </c>
      <c r="BT648">
        <v>48653.22</v>
      </c>
      <c r="BU648" s="115" t="str">
        <f>WSP[[#This Row],[Tier]]&amp;" - "&amp;DOLLAR(WSP[[#This Row],[United States]],2)&amp;" USD"</f>
        <v>646 - $226.09 USD</v>
      </c>
    </row>
    <row r="649" spans="1:73" x14ac:dyDescent="0.25">
      <c r="A649">
        <v>647</v>
      </c>
      <c r="B649">
        <v>226.44</v>
      </c>
      <c r="C649">
        <v>17210.2</v>
      </c>
      <c r="D649">
        <v>1306.55</v>
      </c>
      <c r="E649">
        <v>302.39999999999998</v>
      </c>
      <c r="F649">
        <v>188.7</v>
      </c>
      <c r="G649">
        <v>20100.5</v>
      </c>
      <c r="H649">
        <v>187.14</v>
      </c>
      <c r="I649">
        <v>406.47</v>
      </c>
      <c r="J649">
        <v>283.06</v>
      </c>
      <c r="K649">
        <v>226.44</v>
      </c>
      <c r="L649">
        <v>120155</v>
      </c>
      <c r="M649">
        <v>890.46</v>
      </c>
      <c r="N649">
        <v>296380</v>
      </c>
      <c r="O649">
        <v>113225</v>
      </c>
      <c r="P649">
        <v>1086.96</v>
      </c>
      <c r="Q649">
        <v>191.9</v>
      </c>
      <c r="R649">
        <v>3742.4</v>
      </c>
      <c r="S649">
        <v>987</v>
      </c>
      <c r="T649">
        <v>1454.43</v>
      </c>
      <c r="U649">
        <v>188.7</v>
      </c>
      <c r="V649">
        <v>182.62</v>
      </c>
      <c r="W649">
        <v>188.7</v>
      </c>
      <c r="X649">
        <v>190.29</v>
      </c>
      <c r="Y649">
        <v>184.1</v>
      </c>
      <c r="Z649">
        <v>2698.15</v>
      </c>
      <c r="AA649">
        <v>35655.910000000003</v>
      </c>
      <c r="AB649">
        <v>29438</v>
      </c>
      <c r="AC649">
        <v>5579</v>
      </c>
      <c r="AD649">
        <v>2243500</v>
      </c>
      <c r="AE649">
        <v>184.1</v>
      </c>
      <c r="AF649">
        <v>1111.25</v>
      </c>
      <c r="AG649">
        <v>185.61</v>
      </c>
      <c r="AH649">
        <v>17522</v>
      </c>
      <c r="AI649">
        <v>33896.800000000003</v>
      </c>
      <c r="AJ649">
        <v>204527</v>
      </c>
      <c r="AK649">
        <v>187.14</v>
      </c>
      <c r="AL649">
        <v>234.95</v>
      </c>
      <c r="AM649">
        <v>187.14</v>
      </c>
      <c r="AN649">
        <v>193.54</v>
      </c>
      <c r="AO649">
        <v>686</v>
      </c>
      <c r="AP649">
        <v>191.9</v>
      </c>
      <c r="AQ649">
        <v>67759.3</v>
      </c>
      <c r="AR649">
        <v>3134.6</v>
      </c>
      <c r="AS649">
        <v>187.14</v>
      </c>
      <c r="AT649">
        <v>240.42</v>
      </c>
      <c r="AU649">
        <v>1073.24</v>
      </c>
      <c r="AV649">
        <v>21442.05</v>
      </c>
      <c r="AW649">
        <v>611.41999999999996</v>
      </c>
      <c r="AX649">
        <v>9197.2999999999993</v>
      </c>
      <c r="AY649">
        <v>425.12</v>
      </c>
      <c r="AZ649">
        <v>184.1</v>
      </c>
      <c r="BA649">
        <v>816.62</v>
      </c>
      <c r="BB649">
        <v>656.31</v>
      </c>
      <c r="BC649">
        <v>9127.2999999999993</v>
      </c>
      <c r="BD649">
        <v>358.75</v>
      </c>
      <c r="BE649">
        <v>218.11</v>
      </c>
      <c r="BF649">
        <v>188.7</v>
      </c>
      <c r="BG649">
        <v>185.61</v>
      </c>
      <c r="BH649">
        <v>1341.55</v>
      </c>
      <c r="BI649">
        <v>187.14</v>
      </c>
      <c r="BJ649">
        <v>1867.04</v>
      </c>
      <c r="BK649">
        <v>234.95</v>
      </c>
      <c r="BL649">
        <v>9381</v>
      </c>
      <c r="BM649">
        <v>6862.8</v>
      </c>
      <c r="BN649">
        <v>1449.28</v>
      </c>
      <c r="BO649">
        <v>747.08</v>
      </c>
      <c r="BP649">
        <v>1907.33</v>
      </c>
      <c r="BQ649">
        <v>226.44</v>
      </c>
      <c r="BR649">
        <v>103.1</v>
      </c>
      <c r="BS649">
        <v>4717684</v>
      </c>
      <c r="BT649">
        <v>48728.54</v>
      </c>
      <c r="BU649" s="115" t="str">
        <f>WSP[[#This Row],[Tier]]&amp;" - "&amp;DOLLAR(WSP[[#This Row],[United States]],2)&amp;" USD"</f>
        <v>647 - $226.44 USD</v>
      </c>
    </row>
    <row r="650" spans="1:73" x14ac:dyDescent="0.25">
      <c r="A650">
        <v>648</v>
      </c>
      <c r="B650">
        <v>226.79</v>
      </c>
      <c r="C650">
        <v>17236.8</v>
      </c>
      <c r="D650">
        <v>1308.3</v>
      </c>
      <c r="E650">
        <v>302.88</v>
      </c>
      <c r="F650">
        <v>188.99</v>
      </c>
      <c r="G650">
        <v>20132</v>
      </c>
      <c r="H650">
        <v>187.43</v>
      </c>
      <c r="I650">
        <v>407.1</v>
      </c>
      <c r="J650">
        <v>283.5</v>
      </c>
      <c r="K650">
        <v>226.79</v>
      </c>
      <c r="L650">
        <v>120330</v>
      </c>
      <c r="M650">
        <v>891.84</v>
      </c>
      <c r="N650">
        <v>296730</v>
      </c>
      <c r="O650">
        <v>113400</v>
      </c>
      <c r="P650">
        <v>1088.6400000000001</v>
      </c>
      <c r="Q650">
        <v>192.2</v>
      </c>
      <c r="R650">
        <v>3748.18</v>
      </c>
      <c r="S650">
        <v>988.4</v>
      </c>
      <c r="T650">
        <v>1456.7</v>
      </c>
      <c r="U650">
        <v>188.99</v>
      </c>
      <c r="V650">
        <v>182.9</v>
      </c>
      <c r="W650">
        <v>188.99</v>
      </c>
      <c r="X650">
        <v>190.58</v>
      </c>
      <c r="Y650">
        <v>184.38</v>
      </c>
      <c r="Z650">
        <v>2702.7</v>
      </c>
      <c r="AA650">
        <v>35711.019999999997</v>
      </c>
      <c r="AB650">
        <v>29483</v>
      </c>
      <c r="AC650">
        <v>5586</v>
      </c>
      <c r="AD650">
        <v>2247000</v>
      </c>
      <c r="AE650">
        <v>184.38</v>
      </c>
      <c r="AF650">
        <v>1113</v>
      </c>
      <c r="AG650">
        <v>185.9</v>
      </c>
      <c r="AH650">
        <v>17536</v>
      </c>
      <c r="AI650">
        <v>33949.300000000003</v>
      </c>
      <c r="AJ650">
        <v>204845</v>
      </c>
      <c r="AK650">
        <v>187.43</v>
      </c>
      <c r="AL650">
        <v>235.28</v>
      </c>
      <c r="AM650">
        <v>187.43</v>
      </c>
      <c r="AN650">
        <v>193.84</v>
      </c>
      <c r="AO650">
        <v>687</v>
      </c>
      <c r="AP650">
        <v>192.2</v>
      </c>
      <c r="AQ650">
        <v>67864.3</v>
      </c>
      <c r="AR650">
        <v>3139.5</v>
      </c>
      <c r="AS650">
        <v>187.43</v>
      </c>
      <c r="AT650">
        <v>240.77</v>
      </c>
      <c r="AU650">
        <v>1074.6400000000001</v>
      </c>
      <c r="AV650">
        <v>21475.3</v>
      </c>
      <c r="AW650">
        <v>612.36</v>
      </c>
      <c r="AX650">
        <v>9211.2999999999993</v>
      </c>
      <c r="AY650">
        <v>425.69</v>
      </c>
      <c r="AZ650">
        <v>184.38</v>
      </c>
      <c r="BA650">
        <v>817.88</v>
      </c>
      <c r="BB650">
        <v>657.32</v>
      </c>
      <c r="BC650">
        <v>9141.2999999999993</v>
      </c>
      <c r="BD650">
        <v>359.1</v>
      </c>
      <c r="BE650">
        <v>218.44</v>
      </c>
      <c r="BF650">
        <v>188.99</v>
      </c>
      <c r="BG650">
        <v>185.9</v>
      </c>
      <c r="BH650">
        <v>1343.3</v>
      </c>
      <c r="BI650">
        <v>187.43</v>
      </c>
      <c r="BJ650">
        <v>1869.84</v>
      </c>
      <c r="BK650">
        <v>235.28</v>
      </c>
      <c r="BL650">
        <v>9396</v>
      </c>
      <c r="BM650">
        <v>6873.3</v>
      </c>
      <c r="BN650">
        <v>1451.52</v>
      </c>
      <c r="BO650">
        <v>748.3</v>
      </c>
      <c r="BP650">
        <v>1910.3</v>
      </c>
      <c r="BQ650">
        <v>226.79</v>
      </c>
      <c r="BR650">
        <v>103.24</v>
      </c>
      <c r="BS650">
        <v>4724976</v>
      </c>
      <c r="BT650">
        <v>48803.86</v>
      </c>
      <c r="BU650" s="115" t="str">
        <f>WSP[[#This Row],[Tier]]&amp;" - "&amp;DOLLAR(WSP[[#This Row],[United States]],2)&amp;" USD"</f>
        <v>648 - $226.79 USD</v>
      </c>
    </row>
    <row r="651" spans="1:73" x14ac:dyDescent="0.25">
      <c r="A651">
        <v>649</v>
      </c>
      <c r="B651">
        <v>227.14</v>
      </c>
      <c r="C651">
        <v>17263.400000000001</v>
      </c>
      <c r="D651">
        <v>1310.05</v>
      </c>
      <c r="E651">
        <v>303.35000000000002</v>
      </c>
      <c r="F651">
        <v>189.29</v>
      </c>
      <c r="G651">
        <v>20163.5</v>
      </c>
      <c r="H651">
        <v>187.72</v>
      </c>
      <c r="I651">
        <v>407.73</v>
      </c>
      <c r="J651">
        <v>283.94</v>
      </c>
      <c r="K651">
        <v>227.14</v>
      </c>
      <c r="L651">
        <v>120505</v>
      </c>
      <c r="M651">
        <v>893.22</v>
      </c>
      <c r="N651">
        <v>297080</v>
      </c>
      <c r="O651">
        <v>113575</v>
      </c>
      <c r="P651">
        <v>1090.32</v>
      </c>
      <c r="Q651">
        <v>192.49</v>
      </c>
      <c r="R651">
        <v>3753.97</v>
      </c>
      <c r="S651">
        <v>989.8</v>
      </c>
      <c r="T651">
        <v>1458.98</v>
      </c>
      <c r="U651">
        <v>189.29</v>
      </c>
      <c r="V651">
        <v>183.18</v>
      </c>
      <c r="W651">
        <v>189.29</v>
      </c>
      <c r="X651">
        <v>190.88</v>
      </c>
      <c r="Y651">
        <v>184.67</v>
      </c>
      <c r="Z651">
        <v>2707.25</v>
      </c>
      <c r="AA651">
        <v>35766.14</v>
      </c>
      <c r="AB651">
        <v>29529</v>
      </c>
      <c r="AC651">
        <v>5593</v>
      </c>
      <c r="AD651">
        <v>2250500</v>
      </c>
      <c r="AE651">
        <v>184.67</v>
      </c>
      <c r="AF651">
        <v>1114.75</v>
      </c>
      <c r="AG651">
        <v>186.18</v>
      </c>
      <c r="AH651">
        <v>17551</v>
      </c>
      <c r="AI651">
        <v>34001.800000000003</v>
      </c>
      <c r="AJ651">
        <v>205164</v>
      </c>
      <c r="AK651">
        <v>187.72</v>
      </c>
      <c r="AL651">
        <v>235.6</v>
      </c>
      <c r="AM651">
        <v>187.72</v>
      </c>
      <c r="AN651">
        <v>194.14</v>
      </c>
      <c r="AO651">
        <v>688</v>
      </c>
      <c r="AP651">
        <v>192.49</v>
      </c>
      <c r="AQ651">
        <v>67969.3</v>
      </c>
      <c r="AR651">
        <v>3144.4</v>
      </c>
      <c r="AS651">
        <v>187.72</v>
      </c>
      <c r="AT651">
        <v>241.12</v>
      </c>
      <c r="AU651">
        <v>1076.04</v>
      </c>
      <c r="AV651">
        <v>21508.55</v>
      </c>
      <c r="AW651">
        <v>613.30999999999995</v>
      </c>
      <c r="AX651">
        <v>9225.2999999999993</v>
      </c>
      <c r="AY651">
        <v>426.25</v>
      </c>
      <c r="AZ651">
        <v>184.67</v>
      </c>
      <c r="BA651">
        <v>819.14</v>
      </c>
      <c r="BB651">
        <v>658.34</v>
      </c>
      <c r="BC651">
        <v>9155.2999999999993</v>
      </c>
      <c r="BD651">
        <v>359.45</v>
      </c>
      <c r="BE651">
        <v>218.77</v>
      </c>
      <c r="BF651">
        <v>189.29</v>
      </c>
      <c r="BG651">
        <v>186.18</v>
      </c>
      <c r="BH651">
        <v>1345.05</v>
      </c>
      <c r="BI651">
        <v>187.72</v>
      </c>
      <c r="BJ651">
        <v>1872.64</v>
      </c>
      <c r="BK651">
        <v>235.6</v>
      </c>
      <c r="BL651">
        <v>9411</v>
      </c>
      <c r="BM651">
        <v>6883.8</v>
      </c>
      <c r="BN651">
        <v>1453.76</v>
      </c>
      <c r="BO651">
        <v>749.53</v>
      </c>
      <c r="BP651">
        <v>1913.28</v>
      </c>
      <c r="BQ651">
        <v>227.14</v>
      </c>
      <c r="BR651">
        <v>103.39</v>
      </c>
      <c r="BS651">
        <v>4732268</v>
      </c>
      <c r="BT651">
        <v>48879.18</v>
      </c>
      <c r="BU651" s="115" t="str">
        <f>WSP[[#This Row],[Tier]]&amp;" - "&amp;DOLLAR(WSP[[#This Row],[United States]],2)&amp;" USD"</f>
        <v>649 - $227.14 USD</v>
      </c>
    </row>
    <row r="652" spans="1:73" x14ac:dyDescent="0.25">
      <c r="A652">
        <v>650</v>
      </c>
      <c r="B652">
        <v>227.49</v>
      </c>
      <c r="C652">
        <v>17290</v>
      </c>
      <c r="D652">
        <v>1311.8</v>
      </c>
      <c r="E652">
        <v>303.83</v>
      </c>
      <c r="F652">
        <v>189.58</v>
      </c>
      <c r="G652">
        <v>20195</v>
      </c>
      <c r="H652">
        <v>188.01</v>
      </c>
      <c r="I652">
        <v>408.36</v>
      </c>
      <c r="J652">
        <v>284.38</v>
      </c>
      <c r="K652">
        <v>227.49</v>
      </c>
      <c r="L652">
        <v>120680</v>
      </c>
      <c r="M652">
        <v>894.59</v>
      </c>
      <c r="N652">
        <v>297430</v>
      </c>
      <c r="O652">
        <v>113750</v>
      </c>
      <c r="P652">
        <v>1092</v>
      </c>
      <c r="Q652">
        <v>192.79</v>
      </c>
      <c r="R652">
        <v>3759.75</v>
      </c>
      <c r="S652">
        <v>991.2</v>
      </c>
      <c r="T652">
        <v>1461.25</v>
      </c>
      <c r="U652">
        <v>189.58</v>
      </c>
      <c r="V652">
        <v>183.46</v>
      </c>
      <c r="W652">
        <v>189.58</v>
      </c>
      <c r="X652">
        <v>191.17</v>
      </c>
      <c r="Y652">
        <v>184.95</v>
      </c>
      <c r="Z652">
        <v>2711.8</v>
      </c>
      <c r="AA652">
        <v>35821.26</v>
      </c>
      <c r="AB652">
        <v>29574</v>
      </c>
      <c r="AC652">
        <v>5600</v>
      </c>
      <c r="AD652">
        <v>2254000</v>
      </c>
      <c r="AE652">
        <v>184.95</v>
      </c>
      <c r="AF652">
        <v>1116.5</v>
      </c>
      <c r="AG652">
        <v>186.47</v>
      </c>
      <c r="AH652">
        <v>17565</v>
      </c>
      <c r="AI652">
        <v>34054.300000000003</v>
      </c>
      <c r="AJ652">
        <v>205482</v>
      </c>
      <c r="AK652">
        <v>188.01</v>
      </c>
      <c r="AL652">
        <v>235.93</v>
      </c>
      <c r="AM652">
        <v>188.01</v>
      </c>
      <c r="AN652">
        <v>194.44</v>
      </c>
      <c r="AO652">
        <v>690</v>
      </c>
      <c r="AP652">
        <v>192.79</v>
      </c>
      <c r="AQ652">
        <v>68074.3</v>
      </c>
      <c r="AR652">
        <v>3149.3</v>
      </c>
      <c r="AS652">
        <v>188.01</v>
      </c>
      <c r="AT652">
        <v>241.47</v>
      </c>
      <c r="AU652">
        <v>1077.44</v>
      </c>
      <c r="AV652">
        <v>21541.8</v>
      </c>
      <c r="AW652">
        <v>614.25</v>
      </c>
      <c r="AX652">
        <v>9239.2999999999993</v>
      </c>
      <c r="AY652">
        <v>426.82</v>
      </c>
      <c r="AZ652">
        <v>184.95</v>
      </c>
      <c r="BA652">
        <v>820.4</v>
      </c>
      <c r="BB652">
        <v>659.35</v>
      </c>
      <c r="BC652">
        <v>9169.2999999999993</v>
      </c>
      <c r="BD652">
        <v>359.8</v>
      </c>
      <c r="BE652">
        <v>219.09</v>
      </c>
      <c r="BF652">
        <v>189.58</v>
      </c>
      <c r="BG652">
        <v>186.47</v>
      </c>
      <c r="BH652">
        <v>1346.8</v>
      </c>
      <c r="BI652">
        <v>188.01</v>
      </c>
      <c r="BJ652">
        <v>1875.44</v>
      </c>
      <c r="BK652">
        <v>235.93</v>
      </c>
      <c r="BL652">
        <v>9427</v>
      </c>
      <c r="BM652">
        <v>6894.3</v>
      </c>
      <c r="BN652">
        <v>1456</v>
      </c>
      <c r="BO652">
        <v>750.75</v>
      </c>
      <c r="BP652">
        <v>1916.25</v>
      </c>
      <c r="BQ652">
        <v>227.49</v>
      </c>
      <c r="BR652">
        <v>103.54</v>
      </c>
      <c r="BS652">
        <v>4739560</v>
      </c>
      <c r="BT652">
        <v>48954.5</v>
      </c>
      <c r="BU652" s="115" t="str">
        <f>WSP[[#This Row],[Tier]]&amp;" - "&amp;DOLLAR(WSP[[#This Row],[United States]],2)&amp;" USD"</f>
        <v>650 - $227.49 USD</v>
      </c>
    </row>
    <row r="653" spans="1:73" x14ac:dyDescent="0.25">
      <c r="A653">
        <v>651</v>
      </c>
      <c r="B653">
        <v>227.84</v>
      </c>
      <c r="C653">
        <v>17316.599999999999</v>
      </c>
      <c r="D653">
        <v>1313.55</v>
      </c>
      <c r="E653">
        <v>304.31</v>
      </c>
      <c r="F653">
        <v>189.87</v>
      </c>
      <c r="G653">
        <v>20226.5</v>
      </c>
      <c r="H653">
        <v>188.3</v>
      </c>
      <c r="I653">
        <v>408.99</v>
      </c>
      <c r="J653">
        <v>284.81</v>
      </c>
      <c r="K653">
        <v>227.84</v>
      </c>
      <c r="L653">
        <v>120855</v>
      </c>
      <c r="M653">
        <v>895.97</v>
      </c>
      <c r="N653">
        <v>297780</v>
      </c>
      <c r="O653">
        <v>113925</v>
      </c>
      <c r="P653">
        <v>1093.68</v>
      </c>
      <c r="Q653">
        <v>193.09</v>
      </c>
      <c r="R653">
        <v>3765.54</v>
      </c>
      <c r="S653">
        <v>992.6</v>
      </c>
      <c r="T653">
        <v>1463.53</v>
      </c>
      <c r="U653">
        <v>189.87</v>
      </c>
      <c r="V653">
        <v>183.74</v>
      </c>
      <c r="W653">
        <v>189.87</v>
      </c>
      <c r="X653">
        <v>191.46</v>
      </c>
      <c r="Y653">
        <v>185.24</v>
      </c>
      <c r="Z653">
        <v>2716.35</v>
      </c>
      <c r="AA653">
        <v>35876.379999999997</v>
      </c>
      <c r="AB653">
        <v>29620</v>
      </c>
      <c r="AC653">
        <v>5607</v>
      </c>
      <c r="AD653">
        <v>2257500</v>
      </c>
      <c r="AE653">
        <v>185.24</v>
      </c>
      <c r="AF653">
        <v>1118.25</v>
      </c>
      <c r="AG653">
        <v>186.76</v>
      </c>
      <c r="AH653">
        <v>17579</v>
      </c>
      <c r="AI653">
        <v>34106.800000000003</v>
      </c>
      <c r="AJ653">
        <v>205800</v>
      </c>
      <c r="AK653">
        <v>188.3</v>
      </c>
      <c r="AL653">
        <v>236.25</v>
      </c>
      <c r="AM653">
        <v>188.3</v>
      </c>
      <c r="AN653">
        <v>194.74</v>
      </c>
      <c r="AO653">
        <v>691</v>
      </c>
      <c r="AP653">
        <v>193.09</v>
      </c>
      <c r="AQ653">
        <v>68179.3</v>
      </c>
      <c r="AR653">
        <v>3154.2</v>
      </c>
      <c r="AS653">
        <v>188.3</v>
      </c>
      <c r="AT653">
        <v>241.82</v>
      </c>
      <c r="AU653">
        <v>1078.8399999999999</v>
      </c>
      <c r="AV653">
        <v>21575.05</v>
      </c>
      <c r="AW653">
        <v>615.20000000000005</v>
      </c>
      <c r="AX653">
        <v>9253.2999999999993</v>
      </c>
      <c r="AY653">
        <v>427.39</v>
      </c>
      <c r="AZ653">
        <v>185.24</v>
      </c>
      <c r="BA653">
        <v>821.66</v>
      </c>
      <c r="BB653">
        <v>660.37</v>
      </c>
      <c r="BC653">
        <v>9183.2999999999993</v>
      </c>
      <c r="BD653">
        <v>360.15</v>
      </c>
      <c r="BE653">
        <v>219.42</v>
      </c>
      <c r="BF653">
        <v>189.87</v>
      </c>
      <c r="BG653">
        <v>186.76</v>
      </c>
      <c r="BH653">
        <v>1348.55</v>
      </c>
      <c r="BI653">
        <v>188.3</v>
      </c>
      <c r="BJ653">
        <v>1878.24</v>
      </c>
      <c r="BK653">
        <v>236.25</v>
      </c>
      <c r="BL653">
        <v>9442</v>
      </c>
      <c r="BM653">
        <v>6904.8</v>
      </c>
      <c r="BN653">
        <v>1458.24</v>
      </c>
      <c r="BO653">
        <v>751.98</v>
      </c>
      <c r="BP653">
        <v>1919.23</v>
      </c>
      <c r="BQ653">
        <v>227.84</v>
      </c>
      <c r="BR653">
        <v>103.68</v>
      </c>
      <c r="BS653">
        <v>4746852</v>
      </c>
      <c r="BT653">
        <v>49029.82</v>
      </c>
      <c r="BU653" s="115" t="str">
        <f>WSP[[#This Row],[Tier]]&amp;" - "&amp;DOLLAR(WSP[[#This Row],[United States]],2)&amp;" USD"</f>
        <v>651 - $227.84 USD</v>
      </c>
    </row>
    <row r="654" spans="1:73" x14ac:dyDescent="0.25">
      <c r="A654">
        <v>652</v>
      </c>
      <c r="B654">
        <v>228.19</v>
      </c>
      <c r="C654">
        <v>17343.2</v>
      </c>
      <c r="D654">
        <v>1315.3</v>
      </c>
      <c r="E654">
        <v>304.79000000000002</v>
      </c>
      <c r="F654">
        <v>190.16</v>
      </c>
      <c r="G654">
        <v>20258</v>
      </c>
      <c r="H654">
        <v>188.59</v>
      </c>
      <c r="I654">
        <v>409.62</v>
      </c>
      <c r="J654">
        <v>285.25</v>
      </c>
      <c r="K654">
        <v>228.19</v>
      </c>
      <c r="L654">
        <v>121030</v>
      </c>
      <c r="M654">
        <v>897.35</v>
      </c>
      <c r="N654">
        <v>298130</v>
      </c>
      <c r="O654">
        <v>114100</v>
      </c>
      <c r="P654">
        <v>1095.3599999999999</v>
      </c>
      <c r="Q654">
        <v>193.38</v>
      </c>
      <c r="R654">
        <v>3771.32</v>
      </c>
      <c r="S654">
        <v>994</v>
      </c>
      <c r="T654">
        <v>1465.8</v>
      </c>
      <c r="U654">
        <v>190.16</v>
      </c>
      <c r="V654">
        <v>184.03</v>
      </c>
      <c r="W654">
        <v>190.16</v>
      </c>
      <c r="X654">
        <v>191.76</v>
      </c>
      <c r="Y654">
        <v>185.52</v>
      </c>
      <c r="Z654">
        <v>2720.9</v>
      </c>
      <c r="AA654">
        <v>35931.5</v>
      </c>
      <c r="AB654">
        <v>29665</v>
      </c>
      <c r="AC654">
        <v>5614</v>
      </c>
      <c r="AD654">
        <v>2261000</v>
      </c>
      <c r="AE654">
        <v>185.52</v>
      </c>
      <c r="AF654">
        <v>1120</v>
      </c>
      <c r="AG654">
        <v>187.04</v>
      </c>
      <c r="AH654">
        <v>17593</v>
      </c>
      <c r="AI654">
        <v>34159.300000000003</v>
      </c>
      <c r="AJ654">
        <v>206118</v>
      </c>
      <c r="AK654">
        <v>188.59</v>
      </c>
      <c r="AL654">
        <v>236.57</v>
      </c>
      <c r="AM654">
        <v>188.59</v>
      </c>
      <c r="AN654">
        <v>195.04</v>
      </c>
      <c r="AO654">
        <v>692</v>
      </c>
      <c r="AP654">
        <v>193.38</v>
      </c>
      <c r="AQ654">
        <v>68284.3</v>
      </c>
      <c r="AR654">
        <v>3159.1</v>
      </c>
      <c r="AS654">
        <v>188.59</v>
      </c>
      <c r="AT654">
        <v>242.17</v>
      </c>
      <c r="AU654">
        <v>1080.24</v>
      </c>
      <c r="AV654">
        <v>21608.3</v>
      </c>
      <c r="AW654">
        <v>616.14</v>
      </c>
      <c r="AX654">
        <v>9267.2999999999993</v>
      </c>
      <c r="AY654">
        <v>427.96</v>
      </c>
      <c r="AZ654">
        <v>185.52</v>
      </c>
      <c r="BA654">
        <v>822.92</v>
      </c>
      <c r="BB654">
        <v>661.39</v>
      </c>
      <c r="BC654">
        <v>9197.2999999999993</v>
      </c>
      <c r="BD654">
        <v>360.5</v>
      </c>
      <c r="BE654">
        <v>219.75</v>
      </c>
      <c r="BF654">
        <v>190.16</v>
      </c>
      <c r="BG654">
        <v>187.04</v>
      </c>
      <c r="BH654">
        <v>1350.3</v>
      </c>
      <c r="BI654">
        <v>188.59</v>
      </c>
      <c r="BJ654">
        <v>1881.04</v>
      </c>
      <c r="BK654">
        <v>236.57</v>
      </c>
      <c r="BL654">
        <v>9457</v>
      </c>
      <c r="BM654">
        <v>6915.3</v>
      </c>
      <c r="BN654">
        <v>1460.48</v>
      </c>
      <c r="BO654">
        <v>753.2</v>
      </c>
      <c r="BP654">
        <v>1922.2</v>
      </c>
      <c r="BQ654">
        <v>228.19</v>
      </c>
      <c r="BR654">
        <v>103.83</v>
      </c>
      <c r="BS654">
        <v>4754144</v>
      </c>
      <c r="BT654">
        <v>49105.14</v>
      </c>
      <c r="BU654" s="115" t="str">
        <f>WSP[[#This Row],[Tier]]&amp;" - "&amp;DOLLAR(WSP[[#This Row],[United States]],2)&amp;" USD"</f>
        <v>652 - $228.19 USD</v>
      </c>
    </row>
    <row r="655" spans="1:73" x14ac:dyDescent="0.25">
      <c r="A655">
        <v>653</v>
      </c>
      <c r="B655">
        <v>228.54</v>
      </c>
      <c r="C655">
        <v>17369.8</v>
      </c>
      <c r="D655">
        <v>1317.05</v>
      </c>
      <c r="E655">
        <v>305.26</v>
      </c>
      <c r="F655">
        <v>190.45</v>
      </c>
      <c r="G655">
        <v>20289.5</v>
      </c>
      <c r="H655">
        <v>188.88</v>
      </c>
      <c r="I655">
        <v>410.25</v>
      </c>
      <c r="J655">
        <v>285.69</v>
      </c>
      <c r="K655">
        <v>228.54</v>
      </c>
      <c r="L655">
        <v>121205</v>
      </c>
      <c r="M655">
        <v>898.73</v>
      </c>
      <c r="N655">
        <v>298480</v>
      </c>
      <c r="O655">
        <v>114275</v>
      </c>
      <c r="P655">
        <v>1097.04</v>
      </c>
      <c r="Q655">
        <v>193.68</v>
      </c>
      <c r="R655">
        <v>3777.11</v>
      </c>
      <c r="S655">
        <v>995.4</v>
      </c>
      <c r="T655">
        <v>1468.08</v>
      </c>
      <c r="U655">
        <v>190.45</v>
      </c>
      <c r="V655">
        <v>184.31</v>
      </c>
      <c r="W655">
        <v>190.45</v>
      </c>
      <c r="X655">
        <v>192.05</v>
      </c>
      <c r="Y655">
        <v>185.81</v>
      </c>
      <c r="Z655">
        <v>2725.45</v>
      </c>
      <c r="AA655">
        <v>35986.61</v>
      </c>
      <c r="AB655">
        <v>29711</v>
      </c>
      <c r="AC655">
        <v>5621</v>
      </c>
      <c r="AD655">
        <v>2264500</v>
      </c>
      <c r="AE655">
        <v>185.81</v>
      </c>
      <c r="AF655">
        <v>1121.75</v>
      </c>
      <c r="AG655">
        <v>187.33</v>
      </c>
      <c r="AH655">
        <v>17608</v>
      </c>
      <c r="AI655">
        <v>34211.800000000003</v>
      </c>
      <c r="AJ655">
        <v>206436</v>
      </c>
      <c r="AK655">
        <v>188.88</v>
      </c>
      <c r="AL655">
        <v>236.9</v>
      </c>
      <c r="AM655">
        <v>188.88</v>
      </c>
      <c r="AN655">
        <v>195.34</v>
      </c>
      <c r="AO655">
        <v>693</v>
      </c>
      <c r="AP655">
        <v>193.68</v>
      </c>
      <c r="AQ655">
        <v>68389.3</v>
      </c>
      <c r="AR655">
        <v>3164</v>
      </c>
      <c r="AS655">
        <v>188.88</v>
      </c>
      <c r="AT655">
        <v>242.52</v>
      </c>
      <c r="AU655">
        <v>1081.6400000000001</v>
      </c>
      <c r="AV655">
        <v>21641.55</v>
      </c>
      <c r="AW655">
        <v>617.09</v>
      </c>
      <c r="AX655">
        <v>9281.2999999999993</v>
      </c>
      <c r="AY655">
        <v>428.53</v>
      </c>
      <c r="AZ655">
        <v>185.81</v>
      </c>
      <c r="BA655">
        <v>824.18</v>
      </c>
      <c r="BB655">
        <v>662.4</v>
      </c>
      <c r="BC655">
        <v>9211.2999999999993</v>
      </c>
      <c r="BD655">
        <v>360.85</v>
      </c>
      <c r="BE655">
        <v>220.07</v>
      </c>
      <c r="BF655">
        <v>190.45</v>
      </c>
      <c r="BG655">
        <v>187.33</v>
      </c>
      <c r="BH655">
        <v>1352.05</v>
      </c>
      <c r="BI655">
        <v>188.88</v>
      </c>
      <c r="BJ655">
        <v>1883.84</v>
      </c>
      <c r="BK655">
        <v>236.9</v>
      </c>
      <c r="BL655">
        <v>9473</v>
      </c>
      <c r="BM655">
        <v>6925.8</v>
      </c>
      <c r="BN655">
        <v>1462.72</v>
      </c>
      <c r="BO655">
        <v>754.43</v>
      </c>
      <c r="BP655">
        <v>1925.18</v>
      </c>
      <c r="BQ655">
        <v>228.54</v>
      </c>
      <c r="BR655">
        <v>103.97</v>
      </c>
      <c r="BS655">
        <v>4761436</v>
      </c>
      <c r="BT655">
        <v>49180.46</v>
      </c>
      <c r="BU655" s="115" t="str">
        <f>WSP[[#This Row],[Tier]]&amp;" - "&amp;DOLLAR(WSP[[#This Row],[United States]],2)&amp;" USD"</f>
        <v>653 - $228.54 USD</v>
      </c>
    </row>
    <row r="656" spans="1:73" x14ac:dyDescent="0.25">
      <c r="A656">
        <v>654</v>
      </c>
      <c r="B656">
        <v>228.89</v>
      </c>
      <c r="C656">
        <v>17396.400000000001</v>
      </c>
      <c r="D656">
        <v>1318.8</v>
      </c>
      <c r="E656">
        <v>305.74</v>
      </c>
      <c r="F656">
        <v>190.74</v>
      </c>
      <c r="G656">
        <v>20321</v>
      </c>
      <c r="H656">
        <v>189.17</v>
      </c>
      <c r="I656">
        <v>410.88</v>
      </c>
      <c r="J656">
        <v>286.13</v>
      </c>
      <c r="K656">
        <v>228.89</v>
      </c>
      <c r="L656">
        <v>121380</v>
      </c>
      <c r="M656">
        <v>900.1</v>
      </c>
      <c r="N656">
        <v>298830</v>
      </c>
      <c r="O656">
        <v>114450</v>
      </c>
      <c r="P656">
        <v>1098.72</v>
      </c>
      <c r="Q656">
        <v>193.98</v>
      </c>
      <c r="R656">
        <v>3782.89</v>
      </c>
      <c r="S656">
        <v>996.8</v>
      </c>
      <c r="T656">
        <v>1470.35</v>
      </c>
      <c r="U656">
        <v>190.74</v>
      </c>
      <c r="V656">
        <v>184.59</v>
      </c>
      <c r="W656">
        <v>190.74</v>
      </c>
      <c r="X656">
        <v>192.35</v>
      </c>
      <c r="Y656">
        <v>186.09</v>
      </c>
      <c r="Z656">
        <v>2730</v>
      </c>
      <c r="AA656">
        <v>36041.730000000003</v>
      </c>
      <c r="AB656">
        <v>29756</v>
      </c>
      <c r="AC656">
        <v>5628</v>
      </c>
      <c r="AD656">
        <v>2268000</v>
      </c>
      <c r="AE656">
        <v>186.09</v>
      </c>
      <c r="AF656">
        <v>1123.5</v>
      </c>
      <c r="AG656">
        <v>187.62</v>
      </c>
      <c r="AH656">
        <v>17622</v>
      </c>
      <c r="AI656">
        <v>34264.300000000003</v>
      </c>
      <c r="AJ656">
        <v>206755</v>
      </c>
      <c r="AK656">
        <v>189.17</v>
      </c>
      <c r="AL656">
        <v>237.22</v>
      </c>
      <c r="AM656">
        <v>189.17</v>
      </c>
      <c r="AN656">
        <v>195.64</v>
      </c>
      <c r="AO656">
        <v>694</v>
      </c>
      <c r="AP656">
        <v>193.98</v>
      </c>
      <c r="AQ656">
        <v>68494.3</v>
      </c>
      <c r="AR656">
        <v>3168.9</v>
      </c>
      <c r="AS656">
        <v>189.17</v>
      </c>
      <c r="AT656">
        <v>242.87</v>
      </c>
      <c r="AU656">
        <v>1083.04</v>
      </c>
      <c r="AV656">
        <v>21674.799999999999</v>
      </c>
      <c r="AW656">
        <v>618.03</v>
      </c>
      <c r="AX656">
        <v>9295.2999999999993</v>
      </c>
      <c r="AY656">
        <v>429.1</v>
      </c>
      <c r="AZ656">
        <v>186.09</v>
      </c>
      <c r="BA656">
        <v>825.44</v>
      </c>
      <c r="BB656">
        <v>663.42</v>
      </c>
      <c r="BC656">
        <v>9225.2999999999993</v>
      </c>
      <c r="BD656">
        <v>361.2</v>
      </c>
      <c r="BE656">
        <v>220.4</v>
      </c>
      <c r="BF656">
        <v>190.74</v>
      </c>
      <c r="BG656">
        <v>187.62</v>
      </c>
      <c r="BH656">
        <v>1353.8</v>
      </c>
      <c r="BI656">
        <v>189.17</v>
      </c>
      <c r="BJ656">
        <v>1886.64</v>
      </c>
      <c r="BK656">
        <v>237.22</v>
      </c>
      <c r="BL656">
        <v>9488</v>
      </c>
      <c r="BM656">
        <v>6936.3</v>
      </c>
      <c r="BN656">
        <v>1464.96</v>
      </c>
      <c r="BO656">
        <v>755.65</v>
      </c>
      <c r="BP656">
        <v>1928.15</v>
      </c>
      <c r="BQ656">
        <v>228.89</v>
      </c>
      <c r="BR656">
        <v>104.12</v>
      </c>
      <c r="BS656">
        <v>4768728</v>
      </c>
      <c r="BT656">
        <v>49255.78</v>
      </c>
      <c r="BU656" s="115" t="str">
        <f>WSP[[#This Row],[Tier]]&amp;" - "&amp;DOLLAR(WSP[[#This Row],[United States]],2)&amp;" USD"</f>
        <v>654 - $228.89 USD</v>
      </c>
    </row>
    <row r="657" spans="1:73" x14ac:dyDescent="0.25">
      <c r="A657">
        <v>655</v>
      </c>
      <c r="B657">
        <v>229.24</v>
      </c>
      <c r="C657">
        <v>17423</v>
      </c>
      <c r="D657">
        <v>1320.55</v>
      </c>
      <c r="E657">
        <v>306.22000000000003</v>
      </c>
      <c r="F657">
        <v>191.04</v>
      </c>
      <c r="G657">
        <v>20352.5</v>
      </c>
      <c r="H657">
        <v>189.46</v>
      </c>
      <c r="I657">
        <v>411.51</v>
      </c>
      <c r="J657">
        <v>286.56</v>
      </c>
      <c r="K657">
        <v>229.24</v>
      </c>
      <c r="L657">
        <v>121555</v>
      </c>
      <c r="M657">
        <v>901.48</v>
      </c>
      <c r="N657">
        <v>299180</v>
      </c>
      <c r="O657">
        <v>114625</v>
      </c>
      <c r="P657">
        <v>1100.4000000000001</v>
      </c>
      <c r="Q657">
        <v>194.27</v>
      </c>
      <c r="R657">
        <v>3788.68</v>
      </c>
      <c r="S657">
        <v>998.2</v>
      </c>
      <c r="T657">
        <v>1472.63</v>
      </c>
      <c r="U657">
        <v>191.04</v>
      </c>
      <c r="V657">
        <v>184.87</v>
      </c>
      <c r="W657">
        <v>191.04</v>
      </c>
      <c r="X657">
        <v>192.64</v>
      </c>
      <c r="Y657">
        <v>186.38</v>
      </c>
      <c r="Z657">
        <v>2734.55</v>
      </c>
      <c r="AA657">
        <v>36096.85</v>
      </c>
      <c r="AB657">
        <v>29802</v>
      </c>
      <c r="AC657">
        <v>5635</v>
      </c>
      <c r="AD657">
        <v>2271500</v>
      </c>
      <c r="AE657">
        <v>186.38</v>
      </c>
      <c r="AF657">
        <v>1125.25</v>
      </c>
      <c r="AG657">
        <v>187.9</v>
      </c>
      <c r="AH657">
        <v>17636</v>
      </c>
      <c r="AI657">
        <v>34316.800000000003</v>
      </c>
      <c r="AJ657">
        <v>207073</v>
      </c>
      <c r="AK657">
        <v>189.46</v>
      </c>
      <c r="AL657">
        <v>237.55</v>
      </c>
      <c r="AM657">
        <v>189.46</v>
      </c>
      <c r="AN657">
        <v>195.93</v>
      </c>
      <c r="AO657">
        <v>695</v>
      </c>
      <c r="AP657">
        <v>194.27</v>
      </c>
      <c r="AQ657">
        <v>68599.3</v>
      </c>
      <c r="AR657">
        <v>3173.8</v>
      </c>
      <c r="AS657">
        <v>189.46</v>
      </c>
      <c r="AT657">
        <v>243.22</v>
      </c>
      <c r="AU657">
        <v>1084.44</v>
      </c>
      <c r="AV657">
        <v>21708.05</v>
      </c>
      <c r="AW657">
        <v>618.98</v>
      </c>
      <c r="AX657">
        <v>9309.2999999999993</v>
      </c>
      <c r="AY657">
        <v>429.67</v>
      </c>
      <c r="AZ657">
        <v>186.38</v>
      </c>
      <c r="BA657">
        <v>826.7</v>
      </c>
      <c r="BB657">
        <v>664.44</v>
      </c>
      <c r="BC657">
        <v>9239.2999999999993</v>
      </c>
      <c r="BD657">
        <v>361.55</v>
      </c>
      <c r="BE657">
        <v>220.73</v>
      </c>
      <c r="BF657">
        <v>191.04</v>
      </c>
      <c r="BG657">
        <v>187.9</v>
      </c>
      <c r="BH657">
        <v>1355.55</v>
      </c>
      <c r="BI657">
        <v>189.46</v>
      </c>
      <c r="BJ657">
        <v>1889.44</v>
      </c>
      <c r="BK657">
        <v>237.55</v>
      </c>
      <c r="BL657">
        <v>9503</v>
      </c>
      <c r="BM657">
        <v>6946.8</v>
      </c>
      <c r="BN657">
        <v>1467.2</v>
      </c>
      <c r="BO657">
        <v>756.88</v>
      </c>
      <c r="BP657">
        <v>1931.13</v>
      </c>
      <c r="BQ657">
        <v>229.24</v>
      </c>
      <c r="BR657">
        <v>104.27</v>
      </c>
      <c r="BS657">
        <v>4776020</v>
      </c>
      <c r="BT657">
        <v>49331.1</v>
      </c>
      <c r="BU657" s="115" t="str">
        <f>WSP[[#This Row],[Tier]]&amp;" - "&amp;DOLLAR(WSP[[#This Row],[United States]],2)&amp;" USD"</f>
        <v>655 - $229.24 USD</v>
      </c>
    </row>
    <row r="658" spans="1:73" x14ac:dyDescent="0.25">
      <c r="A658">
        <v>656</v>
      </c>
      <c r="B658">
        <v>229.59</v>
      </c>
      <c r="C658">
        <v>17449.599999999999</v>
      </c>
      <c r="D658">
        <v>1322.3</v>
      </c>
      <c r="E658">
        <v>306.7</v>
      </c>
      <c r="F658">
        <v>191.33</v>
      </c>
      <c r="G658">
        <v>20384</v>
      </c>
      <c r="H658">
        <v>189.75</v>
      </c>
      <c r="I658">
        <v>412.13</v>
      </c>
      <c r="J658">
        <v>287</v>
      </c>
      <c r="K658">
        <v>229.59</v>
      </c>
      <c r="L658">
        <v>121730</v>
      </c>
      <c r="M658">
        <v>902.86</v>
      </c>
      <c r="N658">
        <v>299530</v>
      </c>
      <c r="O658">
        <v>114800</v>
      </c>
      <c r="P658">
        <v>1102.08</v>
      </c>
      <c r="Q658">
        <v>194.57</v>
      </c>
      <c r="R658">
        <v>3794.46</v>
      </c>
      <c r="S658">
        <v>999.6</v>
      </c>
      <c r="T658">
        <v>1474.9</v>
      </c>
      <c r="U658">
        <v>191.33</v>
      </c>
      <c r="V658">
        <v>185.16</v>
      </c>
      <c r="W658">
        <v>191.33</v>
      </c>
      <c r="X658">
        <v>192.94</v>
      </c>
      <c r="Y658">
        <v>186.66</v>
      </c>
      <c r="Z658">
        <v>2739.1</v>
      </c>
      <c r="AA658">
        <v>36151.97</v>
      </c>
      <c r="AB658">
        <v>29847</v>
      </c>
      <c r="AC658">
        <v>5642</v>
      </c>
      <c r="AD658">
        <v>2275000</v>
      </c>
      <c r="AE658">
        <v>186.66</v>
      </c>
      <c r="AF658">
        <v>1127</v>
      </c>
      <c r="AG658">
        <v>188.19</v>
      </c>
      <c r="AH658">
        <v>17650</v>
      </c>
      <c r="AI658">
        <v>34369.300000000003</v>
      </c>
      <c r="AJ658">
        <v>207391</v>
      </c>
      <c r="AK658">
        <v>189.75</v>
      </c>
      <c r="AL658">
        <v>237.87</v>
      </c>
      <c r="AM658">
        <v>189.75</v>
      </c>
      <c r="AN658">
        <v>196.23</v>
      </c>
      <c r="AO658">
        <v>696</v>
      </c>
      <c r="AP658">
        <v>194.57</v>
      </c>
      <c r="AQ658">
        <v>68704.3</v>
      </c>
      <c r="AR658">
        <v>3178.7</v>
      </c>
      <c r="AS658">
        <v>189.75</v>
      </c>
      <c r="AT658">
        <v>243.57</v>
      </c>
      <c r="AU658">
        <v>1085.8399999999999</v>
      </c>
      <c r="AV658">
        <v>21741.3</v>
      </c>
      <c r="AW658">
        <v>619.91999999999996</v>
      </c>
      <c r="AX658">
        <v>9323.2999999999993</v>
      </c>
      <c r="AY658">
        <v>430.24</v>
      </c>
      <c r="AZ658">
        <v>186.66</v>
      </c>
      <c r="BA658">
        <v>827.96</v>
      </c>
      <c r="BB658">
        <v>665.45</v>
      </c>
      <c r="BC658">
        <v>9253.2999999999993</v>
      </c>
      <c r="BD658">
        <v>361.9</v>
      </c>
      <c r="BE658">
        <v>221.06</v>
      </c>
      <c r="BF658">
        <v>191.33</v>
      </c>
      <c r="BG658">
        <v>188.19</v>
      </c>
      <c r="BH658">
        <v>1357.3</v>
      </c>
      <c r="BI658">
        <v>189.75</v>
      </c>
      <c r="BJ658">
        <v>1892.24</v>
      </c>
      <c r="BK658">
        <v>237.87</v>
      </c>
      <c r="BL658">
        <v>9519</v>
      </c>
      <c r="BM658">
        <v>6957.3</v>
      </c>
      <c r="BN658">
        <v>1469.44</v>
      </c>
      <c r="BO658">
        <v>758.1</v>
      </c>
      <c r="BP658">
        <v>1934.1</v>
      </c>
      <c r="BQ658">
        <v>229.59</v>
      </c>
      <c r="BR658">
        <v>104.41</v>
      </c>
      <c r="BS658">
        <v>4783311</v>
      </c>
      <c r="BT658">
        <v>49406.42</v>
      </c>
      <c r="BU658" s="115" t="str">
        <f>WSP[[#This Row],[Tier]]&amp;" - "&amp;DOLLAR(WSP[[#This Row],[United States]],2)&amp;" USD"</f>
        <v>656 - $229.59 USD</v>
      </c>
    </row>
    <row r="659" spans="1:73" x14ac:dyDescent="0.25">
      <c r="A659">
        <v>657</v>
      </c>
      <c r="B659">
        <v>229.94</v>
      </c>
      <c r="C659">
        <v>17476.2</v>
      </c>
      <c r="D659">
        <v>1324.05</v>
      </c>
      <c r="E659">
        <v>307.17</v>
      </c>
      <c r="F659">
        <v>191.62</v>
      </c>
      <c r="G659">
        <v>20415.5</v>
      </c>
      <c r="H659">
        <v>190.04</v>
      </c>
      <c r="I659">
        <v>412.76</v>
      </c>
      <c r="J659">
        <v>287.44</v>
      </c>
      <c r="K659">
        <v>229.94</v>
      </c>
      <c r="L659">
        <v>121905</v>
      </c>
      <c r="M659">
        <v>904.24</v>
      </c>
      <c r="N659">
        <v>299880</v>
      </c>
      <c r="O659">
        <v>114975</v>
      </c>
      <c r="P659">
        <v>1103.76</v>
      </c>
      <c r="Q659">
        <v>194.87</v>
      </c>
      <c r="R659">
        <v>3800.25</v>
      </c>
      <c r="S659">
        <v>1001</v>
      </c>
      <c r="T659">
        <v>1477.18</v>
      </c>
      <c r="U659">
        <v>191.62</v>
      </c>
      <c r="V659">
        <v>185.44</v>
      </c>
      <c r="W659">
        <v>191.62</v>
      </c>
      <c r="X659">
        <v>193.23</v>
      </c>
      <c r="Y659">
        <v>186.95</v>
      </c>
      <c r="Z659">
        <v>2743.65</v>
      </c>
      <c r="AA659">
        <v>36207.089999999997</v>
      </c>
      <c r="AB659">
        <v>29893</v>
      </c>
      <c r="AC659">
        <v>5649</v>
      </c>
      <c r="AD659">
        <v>2278500</v>
      </c>
      <c r="AE659">
        <v>186.95</v>
      </c>
      <c r="AF659">
        <v>1128.75</v>
      </c>
      <c r="AG659">
        <v>188.48</v>
      </c>
      <c r="AH659">
        <v>17665</v>
      </c>
      <c r="AI659">
        <v>34421.800000000003</v>
      </c>
      <c r="AJ659">
        <v>207709</v>
      </c>
      <c r="AK659">
        <v>190.04</v>
      </c>
      <c r="AL659">
        <v>238.19</v>
      </c>
      <c r="AM659">
        <v>190.04</v>
      </c>
      <c r="AN659">
        <v>196.53</v>
      </c>
      <c r="AO659">
        <v>697</v>
      </c>
      <c r="AP659">
        <v>194.87</v>
      </c>
      <c r="AQ659">
        <v>68809.3</v>
      </c>
      <c r="AR659">
        <v>3183.6</v>
      </c>
      <c r="AS659">
        <v>190.04</v>
      </c>
      <c r="AT659">
        <v>243.92</v>
      </c>
      <c r="AU659">
        <v>1087.24</v>
      </c>
      <c r="AV659">
        <v>21774.55</v>
      </c>
      <c r="AW659">
        <v>620.87</v>
      </c>
      <c r="AX659">
        <v>9337.2999999999993</v>
      </c>
      <c r="AY659">
        <v>430.81</v>
      </c>
      <c r="AZ659">
        <v>186.95</v>
      </c>
      <c r="BA659">
        <v>829.22</v>
      </c>
      <c r="BB659">
        <v>666.47</v>
      </c>
      <c r="BC659">
        <v>9267.2999999999993</v>
      </c>
      <c r="BD659">
        <v>362.25</v>
      </c>
      <c r="BE659">
        <v>221.38</v>
      </c>
      <c r="BF659">
        <v>191.62</v>
      </c>
      <c r="BG659">
        <v>188.48</v>
      </c>
      <c r="BH659">
        <v>1359.05</v>
      </c>
      <c r="BI659">
        <v>190.04</v>
      </c>
      <c r="BJ659">
        <v>1895.04</v>
      </c>
      <c r="BK659">
        <v>238.19</v>
      </c>
      <c r="BL659">
        <v>9534</v>
      </c>
      <c r="BM659">
        <v>6967.8</v>
      </c>
      <c r="BN659">
        <v>1471.68</v>
      </c>
      <c r="BO659">
        <v>759.33</v>
      </c>
      <c r="BP659">
        <v>1937.08</v>
      </c>
      <c r="BQ659">
        <v>229.94</v>
      </c>
      <c r="BR659">
        <v>104.56</v>
      </c>
      <c r="BS659">
        <v>4790603</v>
      </c>
      <c r="BT659">
        <v>49481.74</v>
      </c>
      <c r="BU659" s="115" t="str">
        <f>WSP[[#This Row],[Tier]]&amp;" - "&amp;DOLLAR(WSP[[#This Row],[United States]],2)&amp;" USD"</f>
        <v>657 - $229.94 USD</v>
      </c>
    </row>
    <row r="660" spans="1:73" x14ac:dyDescent="0.25">
      <c r="A660">
        <v>658</v>
      </c>
      <c r="B660">
        <v>230.29</v>
      </c>
      <c r="C660">
        <v>17502.8</v>
      </c>
      <c r="D660">
        <v>1325.8</v>
      </c>
      <c r="E660">
        <v>307.64999999999998</v>
      </c>
      <c r="F660">
        <v>191.91</v>
      </c>
      <c r="G660">
        <v>20447</v>
      </c>
      <c r="H660">
        <v>190.32</v>
      </c>
      <c r="I660">
        <v>413.39</v>
      </c>
      <c r="J660">
        <v>287.88</v>
      </c>
      <c r="K660">
        <v>230.29</v>
      </c>
      <c r="L660">
        <v>122080</v>
      </c>
      <c r="M660">
        <v>905.61</v>
      </c>
      <c r="N660">
        <v>300230</v>
      </c>
      <c r="O660">
        <v>115150</v>
      </c>
      <c r="P660">
        <v>1105.44</v>
      </c>
      <c r="Q660">
        <v>195.16</v>
      </c>
      <c r="R660">
        <v>3806.03</v>
      </c>
      <c r="S660">
        <v>1002.4</v>
      </c>
      <c r="T660">
        <v>1479.45</v>
      </c>
      <c r="U660">
        <v>191.91</v>
      </c>
      <c r="V660">
        <v>185.72</v>
      </c>
      <c r="W660">
        <v>191.91</v>
      </c>
      <c r="X660">
        <v>193.52</v>
      </c>
      <c r="Y660">
        <v>187.23</v>
      </c>
      <c r="Z660">
        <v>2748.2</v>
      </c>
      <c r="AA660">
        <v>36262.199999999997</v>
      </c>
      <c r="AB660">
        <v>29938</v>
      </c>
      <c r="AC660">
        <v>5656</v>
      </c>
      <c r="AD660">
        <v>2282000</v>
      </c>
      <c r="AE660">
        <v>187.23</v>
      </c>
      <c r="AF660">
        <v>1130.5</v>
      </c>
      <c r="AG660">
        <v>188.76</v>
      </c>
      <c r="AH660">
        <v>17679</v>
      </c>
      <c r="AI660">
        <v>34474.300000000003</v>
      </c>
      <c r="AJ660">
        <v>208027</v>
      </c>
      <c r="AK660">
        <v>190.32</v>
      </c>
      <c r="AL660">
        <v>238.52</v>
      </c>
      <c r="AM660">
        <v>190.32</v>
      </c>
      <c r="AN660">
        <v>196.83</v>
      </c>
      <c r="AO660">
        <v>698</v>
      </c>
      <c r="AP660">
        <v>195.16</v>
      </c>
      <c r="AQ660">
        <v>68914.3</v>
      </c>
      <c r="AR660">
        <v>3188.5</v>
      </c>
      <c r="AS660">
        <v>190.32</v>
      </c>
      <c r="AT660">
        <v>244.27</v>
      </c>
      <c r="AU660">
        <v>1088.6400000000001</v>
      </c>
      <c r="AV660">
        <v>21807.8</v>
      </c>
      <c r="AW660">
        <v>621.80999999999995</v>
      </c>
      <c r="AX660">
        <v>9351.2999999999993</v>
      </c>
      <c r="AY660">
        <v>431.38</v>
      </c>
      <c r="AZ660">
        <v>187.23</v>
      </c>
      <c r="BA660">
        <v>830.48</v>
      </c>
      <c r="BB660">
        <v>667.48</v>
      </c>
      <c r="BC660">
        <v>9281.2999999999993</v>
      </c>
      <c r="BD660">
        <v>362.6</v>
      </c>
      <c r="BE660">
        <v>221.71</v>
      </c>
      <c r="BF660">
        <v>191.91</v>
      </c>
      <c r="BG660">
        <v>188.76</v>
      </c>
      <c r="BH660">
        <v>1360.8</v>
      </c>
      <c r="BI660">
        <v>190.32</v>
      </c>
      <c r="BJ660">
        <v>1897.84</v>
      </c>
      <c r="BK660">
        <v>238.52</v>
      </c>
      <c r="BL660">
        <v>9549</v>
      </c>
      <c r="BM660">
        <v>6978.3</v>
      </c>
      <c r="BN660">
        <v>1473.92</v>
      </c>
      <c r="BO660">
        <v>760.55</v>
      </c>
      <c r="BP660">
        <v>1940.05</v>
      </c>
      <c r="BQ660">
        <v>230.29</v>
      </c>
      <c r="BR660">
        <v>104.7</v>
      </c>
      <c r="BS660">
        <v>4797895</v>
      </c>
      <c r="BT660">
        <v>49557.06</v>
      </c>
      <c r="BU660" s="115" t="str">
        <f>WSP[[#This Row],[Tier]]&amp;" - "&amp;DOLLAR(WSP[[#This Row],[United States]],2)&amp;" USD"</f>
        <v>658 - $230.29 USD</v>
      </c>
    </row>
    <row r="661" spans="1:73" x14ac:dyDescent="0.25">
      <c r="A661">
        <v>659</v>
      </c>
      <c r="B661">
        <v>230.64</v>
      </c>
      <c r="C661">
        <v>17529.400000000001</v>
      </c>
      <c r="D661">
        <v>1327.55</v>
      </c>
      <c r="E661">
        <v>308.13</v>
      </c>
      <c r="F661">
        <v>192.2</v>
      </c>
      <c r="G661">
        <v>20478.5</v>
      </c>
      <c r="H661">
        <v>190.61</v>
      </c>
      <c r="I661">
        <v>414.02</v>
      </c>
      <c r="J661">
        <v>288.31</v>
      </c>
      <c r="K661">
        <v>230.64</v>
      </c>
      <c r="L661">
        <v>122255</v>
      </c>
      <c r="M661">
        <v>906.99</v>
      </c>
      <c r="N661">
        <v>300580</v>
      </c>
      <c r="O661">
        <v>115325</v>
      </c>
      <c r="P661">
        <v>1107.1199999999999</v>
      </c>
      <c r="Q661">
        <v>195.46</v>
      </c>
      <c r="R661">
        <v>3811.82</v>
      </c>
      <c r="S661">
        <v>1003.8</v>
      </c>
      <c r="T661">
        <v>1481.73</v>
      </c>
      <c r="U661">
        <v>192.2</v>
      </c>
      <c r="V661">
        <v>186</v>
      </c>
      <c r="W661">
        <v>192.2</v>
      </c>
      <c r="X661">
        <v>193.82</v>
      </c>
      <c r="Y661">
        <v>187.51</v>
      </c>
      <c r="Z661">
        <v>2752.75</v>
      </c>
      <c r="AA661">
        <v>36317.32</v>
      </c>
      <c r="AB661">
        <v>29984</v>
      </c>
      <c r="AC661">
        <v>5663</v>
      </c>
      <c r="AD661">
        <v>2285500</v>
      </c>
      <c r="AE661">
        <v>187.51</v>
      </c>
      <c r="AF661">
        <v>1132.25</v>
      </c>
      <c r="AG661">
        <v>189.05</v>
      </c>
      <c r="AH661">
        <v>17693</v>
      </c>
      <c r="AI661">
        <v>34526.800000000003</v>
      </c>
      <c r="AJ661">
        <v>208345</v>
      </c>
      <c r="AK661">
        <v>190.61</v>
      </c>
      <c r="AL661">
        <v>238.84</v>
      </c>
      <c r="AM661">
        <v>190.61</v>
      </c>
      <c r="AN661">
        <v>197.13</v>
      </c>
      <c r="AO661">
        <v>699</v>
      </c>
      <c r="AP661">
        <v>195.46</v>
      </c>
      <c r="AQ661">
        <v>69019.3</v>
      </c>
      <c r="AR661">
        <v>3193.4</v>
      </c>
      <c r="AS661">
        <v>190.61</v>
      </c>
      <c r="AT661">
        <v>244.62</v>
      </c>
      <c r="AU661">
        <v>1090.04</v>
      </c>
      <c r="AV661">
        <v>21841.05</v>
      </c>
      <c r="AW661">
        <v>622.76</v>
      </c>
      <c r="AX661">
        <v>9365.2999999999993</v>
      </c>
      <c r="AY661">
        <v>431.95</v>
      </c>
      <c r="AZ661">
        <v>187.51</v>
      </c>
      <c r="BA661">
        <v>831.74</v>
      </c>
      <c r="BB661">
        <v>668.5</v>
      </c>
      <c r="BC661">
        <v>9295.2999999999993</v>
      </c>
      <c r="BD661">
        <v>362.95</v>
      </c>
      <c r="BE661">
        <v>222.04</v>
      </c>
      <c r="BF661">
        <v>192.2</v>
      </c>
      <c r="BG661">
        <v>189.05</v>
      </c>
      <c r="BH661">
        <v>1362.55</v>
      </c>
      <c r="BI661">
        <v>190.61</v>
      </c>
      <c r="BJ661">
        <v>1900.64</v>
      </c>
      <c r="BK661">
        <v>238.84</v>
      </c>
      <c r="BL661">
        <v>9565</v>
      </c>
      <c r="BM661">
        <v>6988.8</v>
      </c>
      <c r="BN661">
        <v>1476.16</v>
      </c>
      <c r="BO661">
        <v>761.78</v>
      </c>
      <c r="BP661">
        <v>1943.03</v>
      </c>
      <c r="BQ661">
        <v>230.64</v>
      </c>
      <c r="BR661">
        <v>104.85</v>
      </c>
      <c r="BS661">
        <v>4805187</v>
      </c>
      <c r="BT661">
        <v>49632.38</v>
      </c>
      <c r="BU661" s="115" t="str">
        <f>WSP[[#This Row],[Tier]]&amp;" - "&amp;DOLLAR(WSP[[#This Row],[United States]],2)&amp;" USD"</f>
        <v>659 - $230.64 USD</v>
      </c>
    </row>
    <row r="662" spans="1:73" x14ac:dyDescent="0.25">
      <c r="A662">
        <v>660</v>
      </c>
      <c r="B662">
        <v>230.99</v>
      </c>
      <c r="C662">
        <v>17556</v>
      </c>
      <c r="D662">
        <v>1329.3</v>
      </c>
      <c r="E662">
        <v>308.60000000000002</v>
      </c>
      <c r="F662">
        <v>192.49</v>
      </c>
      <c r="G662">
        <v>20510</v>
      </c>
      <c r="H662">
        <v>190.9</v>
      </c>
      <c r="I662">
        <v>414.65</v>
      </c>
      <c r="J662">
        <v>288.75</v>
      </c>
      <c r="K662">
        <v>230.99</v>
      </c>
      <c r="L662">
        <v>122430</v>
      </c>
      <c r="M662">
        <v>908.37</v>
      </c>
      <c r="N662">
        <v>300930</v>
      </c>
      <c r="O662">
        <v>115500</v>
      </c>
      <c r="P662">
        <v>1108.8</v>
      </c>
      <c r="Q662">
        <v>195.76</v>
      </c>
      <c r="R662">
        <v>3817.6</v>
      </c>
      <c r="S662">
        <v>1005.2</v>
      </c>
      <c r="T662">
        <v>1484</v>
      </c>
      <c r="U662">
        <v>192.49</v>
      </c>
      <c r="V662">
        <v>186.28</v>
      </c>
      <c r="W662">
        <v>192.49</v>
      </c>
      <c r="X662">
        <v>194.11</v>
      </c>
      <c r="Y662">
        <v>187.8</v>
      </c>
      <c r="Z662">
        <v>2757.3</v>
      </c>
      <c r="AA662">
        <v>36372.44</v>
      </c>
      <c r="AB662">
        <v>30029</v>
      </c>
      <c r="AC662">
        <v>5670</v>
      </c>
      <c r="AD662">
        <v>2289000</v>
      </c>
      <c r="AE662">
        <v>187.8</v>
      </c>
      <c r="AF662">
        <v>1134</v>
      </c>
      <c r="AG662">
        <v>189.34</v>
      </c>
      <c r="AH662">
        <v>17707</v>
      </c>
      <c r="AI662">
        <v>34579.300000000003</v>
      </c>
      <c r="AJ662">
        <v>208664</v>
      </c>
      <c r="AK662">
        <v>190.9</v>
      </c>
      <c r="AL662">
        <v>239.17</v>
      </c>
      <c r="AM662">
        <v>190.9</v>
      </c>
      <c r="AN662">
        <v>197.43</v>
      </c>
      <c r="AO662">
        <v>700</v>
      </c>
      <c r="AP662">
        <v>195.76</v>
      </c>
      <c r="AQ662">
        <v>69124.3</v>
      </c>
      <c r="AR662">
        <v>3198.3</v>
      </c>
      <c r="AS662">
        <v>190.9</v>
      </c>
      <c r="AT662">
        <v>244.97</v>
      </c>
      <c r="AU662">
        <v>1091.44</v>
      </c>
      <c r="AV662">
        <v>21874.3</v>
      </c>
      <c r="AW662">
        <v>623.70000000000005</v>
      </c>
      <c r="AX662">
        <v>9379.2999999999993</v>
      </c>
      <c r="AY662">
        <v>432.51</v>
      </c>
      <c r="AZ662">
        <v>187.8</v>
      </c>
      <c r="BA662">
        <v>833</v>
      </c>
      <c r="BB662">
        <v>669.52</v>
      </c>
      <c r="BC662">
        <v>9309.2999999999993</v>
      </c>
      <c r="BD662">
        <v>363.3</v>
      </c>
      <c r="BE662">
        <v>222.36</v>
      </c>
      <c r="BF662">
        <v>192.49</v>
      </c>
      <c r="BG662">
        <v>189.34</v>
      </c>
      <c r="BH662">
        <v>1364.3</v>
      </c>
      <c r="BI662">
        <v>190.9</v>
      </c>
      <c r="BJ662">
        <v>1903.44</v>
      </c>
      <c r="BK662">
        <v>239.17</v>
      </c>
      <c r="BL662">
        <v>9580</v>
      </c>
      <c r="BM662">
        <v>6999.3</v>
      </c>
      <c r="BN662">
        <v>1478.4</v>
      </c>
      <c r="BO662">
        <v>763</v>
      </c>
      <c r="BP662">
        <v>1946</v>
      </c>
      <c r="BQ662">
        <v>230.99</v>
      </c>
      <c r="BR662">
        <v>104.99</v>
      </c>
      <c r="BS662">
        <v>4812479</v>
      </c>
      <c r="BT662">
        <v>49707.7</v>
      </c>
      <c r="BU662" s="115" t="str">
        <f>WSP[[#This Row],[Tier]]&amp;" - "&amp;DOLLAR(WSP[[#This Row],[United States]],2)&amp;" USD"</f>
        <v>660 - $230.99 USD</v>
      </c>
    </row>
    <row r="663" spans="1:73" x14ac:dyDescent="0.25">
      <c r="A663">
        <v>661</v>
      </c>
      <c r="B663">
        <v>231.34</v>
      </c>
      <c r="C663">
        <v>17582.599999999999</v>
      </c>
      <c r="D663">
        <v>1331.05</v>
      </c>
      <c r="E663">
        <v>309.08</v>
      </c>
      <c r="F663">
        <v>192.79</v>
      </c>
      <c r="G663">
        <v>20541.5</v>
      </c>
      <c r="H663">
        <v>191.19</v>
      </c>
      <c r="I663">
        <v>415.28</v>
      </c>
      <c r="J663">
        <v>289.19</v>
      </c>
      <c r="K663">
        <v>231.34</v>
      </c>
      <c r="L663">
        <v>122605</v>
      </c>
      <c r="M663">
        <v>909.75</v>
      </c>
      <c r="N663">
        <v>301280</v>
      </c>
      <c r="O663">
        <v>115675</v>
      </c>
      <c r="P663">
        <v>1110.48</v>
      </c>
      <c r="Q663">
        <v>196.05</v>
      </c>
      <c r="R663">
        <v>3823.39</v>
      </c>
      <c r="S663">
        <v>1006.6</v>
      </c>
      <c r="T663">
        <v>1486.28</v>
      </c>
      <c r="U663">
        <v>192.79</v>
      </c>
      <c r="V663">
        <v>186.57</v>
      </c>
      <c r="W663">
        <v>192.79</v>
      </c>
      <c r="X663">
        <v>194.41</v>
      </c>
      <c r="Y663">
        <v>188.08</v>
      </c>
      <c r="Z663">
        <v>2761.85</v>
      </c>
      <c r="AA663">
        <v>36427.56</v>
      </c>
      <c r="AB663">
        <v>30075</v>
      </c>
      <c r="AC663">
        <v>5677</v>
      </c>
      <c r="AD663">
        <v>2292500</v>
      </c>
      <c r="AE663">
        <v>188.08</v>
      </c>
      <c r="AF663">
        <v>1135.75</v>
      </c>
      <c r="AG663">
        <v>189.63</v>
      </c>
      <c r="AH663">
        <v>17722</v>
      </c>
      <c r="AI663">
        <v>34631.800000000003</v>
      </c>
      <c r="AJ663">
        <v>208982</v>
      </c>
      <c r="AK663">
        <v>191.19</v>
      </c>
      <c r="AL663">
        <v>239.49</v>
      </c>
      <c r="AM663">
        <v>191.19</v>
      </c>
      <c r="AN663">
        <v>197.73</v>
      </c>
      <c r="AO663">
        <v>701</v>
      </c>
      <c r="AP663">
        <v>196.05</v>
      </c>
      <c r="AQ663">
        <v>69229.3</v>
      </c>
      <c r="AR663">
        <v>3203.2</v>
      </c>
      <c r="AS663">
        <v>191.19</v>
      </c>
      <c r="AT663">
        <v>245.32</v>
      </c>
      <c r="AU663">
        <v>1092.8399999999999</v>
      </c>
      <c r="AV663">
        <v>21907.55</v>
      </c>
      <c r="AW663">
        <v>624.65</v>
      </c>
      <c r="AX663">
        <v>9393.2999999999993</v>
      </c>
      <c r="AY663">
        <v>433.08</v>
      </c>
      <c r="AZ663">
        <v>188.08</v>
      </c>
      <c r="BA663">
        <v>834.26</v>
      </c>
      <c r="BB663">
        <v>670.53</v>
      </c>
      <c r="BC663">
        <v>9323.2999999999993</v>
      </c>
      <c r="BD663">
        <v>363.65</v>
      </c>
      <c r="BE663">
        <v>222.69</v>
      </c>
      <c r="BF663">
        <v>192.79</v>
      </c>
      <c r="BG663">
        <v>189.63</v>
      </c>
      <c r="BH663">
        <v>1366.05</v>
      </c>
      <c r="BI663">
        <v>191.19</v>
      </c>
      <c r="BJ663">
        <v>1906.24</v>
      </c>
      <c r="BK663">
        <v>239.49</v>
      </c>
      <c r="BL663">
        <v>9595</v>
      </c>
      <c r="BM663">
        <v>7009.8</v>
      </c>
      <c r="BN663">
        <v>1480.64</v>
      </c>
      <c r="BO663">
        <v>764.23</v>
      </c>
      <c r="BP663">
        <v>1948.98</v>
      </c>
      <c r="BQ663">
        <v>231.34</v>
      </c>
      <c r="BR663">
        <v>105.14</v>
      </c>
      <c r="BS663">
        <v>4819771</v>
      </c>
      <c r="BT663">
        <v>49783.02</v>
      </c>
      <c r="BU663" s="115" t="str">
        <f>WSP[[#This Row],[Tier]]&amp;" - "&amp;DOLLAR(WSP[[#This Row],[United States]],2)&amp;" USD"</f>
        <v>661 - $231.34 USD</v>
      </c>
    </row>
    <row r="664" spans="1:73" x14ac:dyDescent="0.25">
      <c r="A664">
        <v>662</v>
      </c>
      <c r="B664">
        <v>231.69</v>
      </c>
      <c r="C664">
        <v>17609.2</v>
      </c>
      <c r="D664">
        <v>1332.8</v>
      </c>
      <c r="E664">
        <v>309.56</v>
      </c>
      <c r="F664">
        <v>193.08</v>
      </c>
      <c r="G664">
        <v>20573</v>
      </c>
      <c r="H664">
        <v>191.48</v>
      </c>
      <c r="I664">
        <v>415.91</v>
      </c>
      <c r="J664">
        <v>289.63</v>
      </c>
      <c r="K664">
        <v>231.69</v>
      </c>
      <c r="L664">
        <v>122780</v>
      </c>
      <c r="M664">
        <v>911.12</v>
      </c>
      <c r="N664">
        <v>301630</v>
      </c>
      <c r="O664">
        <v>115850</v>
      </c>
      <c r="P664">
        <v>1112.1600000000001</v>
      </c>
      <c r="Q664">
        <v>196.35</v>
      </c>
      <c r="R664">
        <v>3829.17</v>
      </c>
      <c r="S664">
        <v>1008</v>
      </c>
      <c r="T664">
        <v>1488.55</v>
      </c>
      <c r="U664">
        <v>193.08</v>
      </c>
      <c r="V664">
        <v>186.85</v>
      </c>
      <c r="W664">
        <v>193.08</v>
      </c>
      <c r="X664">
        <v>194.7</v>
      </c>
      <c r="Y664">
        <v>188.37</v>
      </c>
      <c r="Z664">
        <v>2766.4</v>
      </c>
      <c r="AA664">
        <v>36482.68</v>
      </c>
      <c r="AB664">
        <v>30120</v>
      </c>
      <c r="AC664">
        <v>5684</v>
      </c>
      <c r="AD664">
        <v>2296000</v>
      </c>
      <c r="AE664">
        <v>188.37</v>
      </c>
      <c r="AF664">
        <v>1137.5</v>
      </c>
      <c r="AG664">
        <v>189.91</v>
      </c>
      <c r="AH664">
        <v>17736</v>
      </c>
      <c r="AI664">
        <v>34684.300000000003</v>
      </c>
      <c r="AJ664">
        <v>209300</v>
      </c>
      <c r="AK664">
        <v>191.48</v>
      </c>
      <c r="AL664">
        <v>239.81</v>
      </c>
      <c r="AM664">
        <v>191.48</v>
      </c>
      <c r="AN664">
        <v>198.03</v>
      </c>
      <c r="AO664">
        <v>702</v>
      </c>
      <c r="AP664">
        <v>196.35</v>
      </c>
      <c r="AQ664">
        <v>69334.3</v>
      </c>
      <c r="AR664">
        <v>3208.1</v>
      </c>
      <c r="AS664">
        <v>191.48</v>
      </c>
      <c r="AT664">
        <v>245.67</v>
      </c>
      <c r="AU664">
        <v>1094.24</v>
      </c>
      <c r="AV664">
        <v>21940.799999999999</v>
      </c>
      <c r="AW664">
        <v>625.59</v>
      </c>
      <c r="AX664">
        <v>9407.2999999999993</v>
      </c>
      <c r="AY664">
        <v>433.65</v>
      </c>
      <c r="AZ664">
        <v>188.37</v>
      </c>
      <c r="BA664">
        <v>835.52</v>
      </c>
      <c r="BB664">
        <v>671.55</v>
      </c>
      <c r="BC664">
        <v>9337.2999999999993</v>
      </c>
      <c r="BD664">
        <v>364</v>
      </c>
      <c r="BE664">
        <v>223.02</v>
      </c>
      <c r="BF664">
        <v>193.08</v>
      </c>
      <c r="BG664">
        <v>189.91</v>
      </c>
      <c r="BH664">
        <v>1367.8</v>
      </c>
      <c r="BI664">
        <v>191.48</v>
      </c>
      <c r="BJ664">
        <v>1909.04</v>
      </c>
      <c r="BK664">
        <v>239.81</v>
      </c>
      <c r="BL664">
        <v>9611</v>
      </c>
      <c r="BM664">
        <v>7020.3</v>
      </c>
      <c r="BN664">
        <v>1482.88</v>
      </c>
      <c r="BO664">
        <v>765.45</v>
      </c>
      <c r="BP664">
        <v>1951.95</v>
      </c>
      <c r="BQ664">
        <v>231.69</v>
      </c>
      <c r="BR664">
        <v>105.29</v>
      </c>
      <c r="BS664">
        <v>4827063</v>
      </c>
      <c r="BT664">
        <v>49858.34</v>
      </c>
      <c r="BU664" s="115" t="str">
        <f>WSP[[#This Row],[Tier]]&amp;" - "&amp;DOLLAR(WSP[[#This Row],[United States]],2)&amp;" USD"</f>
        <v>662 - $231.69 USD</v>
      </c>
    </row>
    <row r="665" spans="1:73" x14ac:dyDescent="0.25">
      <c r="A665">
        <v>663</v>
      </c>
      <c r="B665">
        <v>232.04</v>
      </c>
      <c r="C665">
        <v>17635.8</v>
      </c>
      <c r="D665">
        <v>1334.55</v>
      </c>
      <c r="E665">
        <v>310.04000000000002</v>
      </c>
      <c r="F665">
        <v>193.37</v>
      </c>
      <c r="G665">
        <v>20604.5</v>
      </c>
      <c r="H665">
        <v>191.77</v>
      </c>
      <c r="I665">
        <v>416.54</v>
      </c>
      <c r="J665">
        <v>290.06</v>
      </c>
      <c r="K665">
        <v>232.04</v>
      </c>
      <c r="L665">
        <v>122955</v>
      </c>
      <c r="M665">
        <v>912.5</v>
      </c>
      <c r="N665">
        <v>301980</v>
      </c>
      <c r="O665">
        <v>116025</v>
      </c>
      <c r="P665">
        <v>1113.8399999999999</v>
      </c>
      <c r="Q665">
        <v>196.65</v>
      </c>
      <c r="R665">
        <v>3834.96</v>
      </c>
      <c r="S665">
        <v>1009.4</v>
      </c>
      <c r="T665">
        <v>1490.83</v>
      </c>
      <c r="U665">
        <v>193.37</v>
      </c>
      <c r="V665">
        <v>187.13</v>
      </c>
      <c r="W665">
        <v>193.37</v>
      </c>
      <c r="X665">
        <v>194.99</v>
      </c>
      <c r="Y665">
        <v>188.65</v>
      </c>
      <c r="Z665">
        <v>2770.95</v>
      </c>
      <c r="AA665">
        <v>36537.800000000003</v>
      </c>
      <c r="AB665">
        <v>30166</v>
      </c>
      <c r="AC665">
        <v>5691</v>
      </c>
      <c r="AD665">
        <v>2299500</v>
      </c>
      <c r="AE665">
        <v>188.65</v>
      </c>
      <c r="AF665">
        <v>1139.25</v>
      </c>
      <c r="AG665">
        <v>190.2</v>
      </c>
      <c r="AH665">
        <v>17750</v>
      </c>
      <c r="AI665">
        <v>34736.800000000003</v>
      </c>
      <c r="AJ665">
        <v>209618</v>
      </c>
      <c r="AK665">
        <v>191.77</v>
      </c>
      <c r="AL665">
        <v>240.14</v>
      </c>
      <c r="AM665">
        <v>191.77</v>
      </c>
      <c r="AN665">
        <v>198.33</v>
      </c>
      <c r="AO665">
        <v>703</v>
      </c>
      <c r="AP665">
        <v>196.65</v>
      </c>
      <c r="AQ665">
        <v>69439.3</v>
      </c>
      <c r="AR665">
        <v>3213</v>
      </c>
      <c r="AS665">
        <v>191.77</v>
      </c>
      <c r="AT665">
        <v>246.02</v>
      </c>
      <c r="AU665">
        <v>1095.6400000000001</v>
      </c>
      <c r="AV665">
        <v>21974.05</v>
      </c>
      <c r="AW665">
        <v>626.54</v>
      </c>
      <c r="AX665">
        <v>9421.2999999999993</v>
      </c>
      <c r="AY665">
        <v>434.22</v>
      </c>
      <c r="AZ665">
        <v>188.65</v>
      </c>
      <c r="BA665">
        <v>836.78</v>
      </c>
      <c r="BB665">
        <v>672.56</v>
      </c>
      <c r="BC665">
        <v>9351.2999999999993</v>
      </c>
      <c r="BD665">
        <v>364.35</v>
      </c>
      <c r="BE665">
        <v>223.35</v>
      </c>
      <c r="BF665">
        <v>193.37</v>
      </c>
      <c r="BG665">
        <v>190.2</v>
      </c>
      <c r="BH665">
        <v>1369.55</v>
      </c>
      <c r="BI665">
        <v>191.77</v>
      </c>
      <c r="BJ665">
        <v>1911.84</v>
      </c>
      <c r="BK665">
        <v>240.14</v>
      </c>
      <c r="BL665">
        <v>9626</v>
      </c>
      <c r="BM665">
        <v>7030.8</v>
      </c>
      <c r="BN665">
        <v>1485.12</v>
      </c>
      <c r="BO665">
        <v>766.68</v>
      </c>
      <c r="BP665">
        <v>1954.93</v>
      </c>
      <c r="BQ665">
        <v>232.04</v>
      </c>
      <c r="BR665">
        <v>105.43</v>
      </c>
      <c r="BS665">
        <v>4834355</v>
      </c>
      <c r="BT665">
        <v>49933.66</v>
      </c>
      <c r="BU665" s="115" t="str">
        <f>WSP[[#This Row],[Tier]]&amp;" - "&amp;DOLLAR(WSP[[#This Row],[United States]],2)&amp;" USD"</f>
        <v>663 - $232.04 USD</v>
      </c>
    </row>
    <row r="666" spans="1:73" x14ac:dyDescent="0.25">
      <c r="A666">
        <v>664</v>
      </c>
      <c r="B666">
        <v>232.39</v>
      </c>
      <c r="C666">
        <v>17662.400000000001</v>
      </c>
      <c r="D666">
        <v>1336.3</v>
      </c>
      <c r="E666">
        <v>310.51</v>
      </c>
      <c r="F666">
        <v>193.66</v>
      </c>
      <c r="G666">
        <v>20636</v>
      </c>
      <c r="H666">
        <v>192.06</v>
      </c>
      <c r="I666">
        <v>417.17</v>
      </c>
      <c r="J666">
        <v>290.5</v>
      </c>
      <c r="K666">
        <v>232.39</v>
      </c>
      <c r="L666">
        <v>123130</v>
      </c>
      <c r="M666">
        <v>913.88</v>
      </c>
      <c r="N666">
        <v>302330</v>
      </c>
      <c r="O666">
        <v>116200</v>
      </c>
      <c r="P666">
        <v>1115.52</v>
      </c>
      <c r="Q666">
        <v>196.94</v>
      </c>
      <c r="R666">
        <v>3840.74</v>
      </c>
      <c r="S666">
        <v>1010.8</v>
      </c>
      <c r="T666">
        <v>1493.1</v>
      </c>
      <c r="U666">
        <v>193.66</v>
      </c>
      <c r="V666">
        <v>187.41</v>
      </c>
      <c r="W666">
        <v>193.66</v>
      </c>
      <c r="X666">
        <v>195.29</v>
      </c>
      <c r="Y666">
        <v>188.94</v>
      </c>
      <c r="Z666">
        <v>2775.5</v>
      </c>
      <c r="AA666">
        <v>36592.910000000003</v>
      </c>
      <c r="AB666">
        <v>30211</v>
      </c>
      <c r="AC666">
        <v>5698</v>
      </c>
      <c r="AD666">
        <v>2303000</v>
      </c>
      <c r="AE666">
        <v>188.94</v>
      </c>
      <c r="AF666">
        <v>1141</v>
      </c>
      <c r="AG666">
        <v>190.49</v>
      </c>
      <c r="AH666">
        <v>17764</v>
      </c>
      <c r="AI666">
        <v>34789.300000000003</v>
      </c>
      <c r="AJ666">
        <v>209936</v>
      </c>
      <c r="AK666">
        <v>192.06</v>
      </c>
      <c r="AL666">
        <v>240.46</v>
      </c>
      <c r="AM666">
        <v>192.06</v>
      </c>
      <c r="AN666">
        <v>198.63</v>
      </c>
      <c r="AO666">
        <v>704</v>
      </c>
      <c r="AP666">
        <v>196.94</v>
      </c>
      <c r="AQ666">
        <v>69544.3</v>
      </c>
      <c r="AR666">
        <v>3217.9</v>
      </c>
      <c r="AS666">
        <v>192.06</v>
      </c>
      <c r="AT666">
        <v>246.37</v>
      </c>
      <c r="AU666">
        <v>1097.04</v>
      </c>
      <c r="AV666">
        <v>22007.3</v>
      </c>
      <c r="AW666">
        <v>627.48</v>
      </c>
      <c r="AX666">
        <v>9435.2999999999993</v>
      </c>
      <c r="AY666">
        <v>434.79</v>
      </c>
      <c r="AZ666">
        <v>188.94</v>
      </c>
      <c r="BA666">
        <v>838.04</v>
      </c>
      <c r="BB666">
        <v>673.58</v>
      </c>
      <c r="BC666">
        <v>9365.2999999999993</v>
      </c>
      <c r="BD666">
        <v>364.7</v>
      </c>
      <c r="BE666">
        <v>223.67</v>
      </c>
      <c r="BF666">
        <v>193.66</v>
      </c>
      <c r="BG666">
        <v>190.49</v>
      </c>
      <c r="BH666">
        <v>1371.3</v>
      </c>
      <c r="BI666">
        <v>192.06</v>
      </c>
      <c r="BJ666">
        <v>1914.64</v>
      </c>
      <c r="BK666">
        <v>240.46</v>
      </c>
      <c r="BL666">
        <v>9641</v>
      </c>
      <c r="BM666">
        <v>7041.3</v>
      </c>
      <c r="BN666">
        <v>1487.36</v>
      </c>
      <c r="BO666">
        <v>767.9</v>
      </c>
      <c r="BP666">
        <v>1957.9</v>
      </c>
      <c r="BQ666">
        <v>232.39</v>
      </c>
      <c r="BR666">
        <v>105.58</v>
      </c>
      <c r="BS666">
        <v>4841647</v>
      </c>
      <c r="BT666">
        <v>50008.98</v>
      </c>
      <c r="BU666" s="115" t="str">
        <f>WSP[[#This Row],[Tier]]&amp;" - "&amp;DOLLAR(WSP[[#This Row],[United States]],2)&amp;" USD"</f>
        <v>664 - $232.39 USD</v>
      </c>
    </row>
    <row r="667" spans="1:73" x14ac:dyDescent="0.25">
      <c r="A667">
        <v>665</v>
      </c>
      <c r="B667">
        <v>232.74</v>
      </c>
      <c r="C667">
        <v>17689</v>
      </c>
      <c r="D667">
        <v>1338.05</v>
      </c>
      <c r="E667">
        <v>310.99</v>
      </c>
      <c r="F667">
        <v>193.95</v>
      </c>
      <c r="G667">
        <v>20667.5</v>
      </c>
      <c r="H667">
        <v>192.35</v>
      </c>
      <c r="I667">
        <v>417.8</v>
      </c>
      <c r="J667">
        <v>290.94</v>
      </c>
      <c r="K667">
        <v>232.74</v>
      </c>
      <c r="L667">
        <v>123305</v>
      </c>
      <c r="M667">
        <v>915.25</v>
      </c>
      <c r="N667">
        <v>302680</v>
      </c>
      <c r="O667">
        <v>116375</v>
      </c>
      <c r="P667">
        <v>1117.2</v>
      </c>
      <c r="Q667">
        <v>197.24</v>
      </c>
      <c r="R667">
        <v>3846.53</v>
      </c>
      <c r="S667">
        <v>1012.2</v>
      </c>
      <c r="T667">
        <v>1495.38</v>
      </c>
      <c r="U667">
        <v>193.95</v>
      </c>
      <c r="V667">
        <v>187.7</v>
      </c>
      <c r="W667">
        <v>193.95</v>
      </c>
      <c r="X667">
        <v>195.58</v>
      </c>
      <c r="Y667">
        <v>189.22</v>
      </c>
      <c r="Z667">
        <v>2780.05</v>
      </c>
      <c r="AA667">
        <v>36648.03</v>
      </c>
      <c r="AB667">
        <v>30257</v>
      </c>
      <c r="AC667">
        <v>5705</v>
      </c>
      <c r="AD667">
        <v>2306500</v>
      </c>
      <c r="AE667">
        <v>189.22</v>
      </c>
      <c r="AF667">
        <v>1142.75</v>
      </c>
      <c r="AG667">
        <v>190.77</v>
      </c>
      <c r="AH667">
        <v>17779</v>
      </c>
      <c r="AI667">
        <v>34841.800000000003</v>
      </c>
      <c r="AJ667">
        <v>210255</v>
      </c>
      <c r="AK667">
        <v>192.35</v>
      </c>
      <c r="AL667">
        <v>240.79</v>
      </c>
      <c r="AM667">
        <v>192.35</v>
      </c>
      <c r="AN667">
        <v>198.93</v>
      </c>
      <c r="AO667">
        <v>705</v>
      </c>
      <c r="AP667">
        <v>197.24</v>
      </c>
      <c r="AQ667">
        <v>69649.3</v>
      </c>
      <c r="AR667">
        <v>3222.8</v>
      </c>
      <c r="AS667">
        <v>192.35</v>
      </c>
      <c r="AT667">
        <v>246.72</v>
      </c>
      <c r="AU667">
        <v>1098.44</v>
      </c>
      <c r="AV667">
        <v>22040.55</v>
      </c>
      <c r="AW667">
        <v>628.42999999999995</v>
      </c>
      <c r="AX667">
        <v>9449.2999999999993</v>
      </c>
      <c r="AY667">
        <v>435.36</v>
      </c>
      <c r="AZ667">
        <v>189.22</v>
      </c>
      <c r="BA667">
        <v>839.3</v>
      </c>
      <c r="BB667">
        <v>674.6</v>
      </c>
      <c r="BC667">
        <v>9379.2999999999993</v>
      </c>
      <c r="BD667">
        <v>365.05</v>
      </c>
      <c r="BE667">
        <v>224</v>
      </c>
      <c r="BF667">
        <v>193.95</v>
      </c>
      <c r="BG667">
        <v>190.77</v>
      </c>
      <c r="BH667">
        <v>1373.05</v>
      </c>
      <c r="BI667">
        <v>192.35</v>
      </c>
      <c r="BJ667">
        <v>1917.44</v>
      </c>
      <c r="BK667">
        <v>240.79</v>
      </c>
      <c r="BL667">
        <v>9657</v>
      </c>
      <c r="BM667">
        <v>7051.8</v>
      </c>
      <c r="BN667">
        <v>1489.6</v>
      </c>
      <c r="BO667">
        <v>769.13</v>
      </c>
      <c r="BP667">
        <v>1960.88</v>
      </c>
      <c r="BQ667">
        <v>232.74</v>
      </c>
      <c r="BR667">
        <v>105.72</v>
      </c>
      <c r="BS667">
        <v>4848939</v>
      </c>
      <c r="BT667">
        <v>50084.3</v>
      </c>
      <c r="BU667" s="115" t="str">
        <f>WSP[[#This Row],[Tier]]&amp;" - "&amp;DOLLAR(WSP[[#This Row],[United States]],2)&amp;" USD"</f>
        <v>665 - $232.74 USD</v>
      </c>
    </row>
    <row r="668" spans="1:73" x14ac:dyDescent="0.25">
      <c r="A668">
        <v>666</v>
      </c>
      <c r="B668">
        <v>233.09</v>
      </c>
      <c r="C668">
        <v>17715.599999999999</v>
      </c>
      <c r="D668">
        <v>1339.8</v>
      </c>
      <c r="E668">
        <v>311.47000000000003</v>
      </c>
      <c r="F668">
        <v>194.24</v>
      </c>
      <c r="G668">
        <v>20699</v>
      </c>
      <c r="H668">
        <v>192.64</v>
      </c>
      <c r="I668">
        <v>418.43</v>
      </c>
      <c r="J668">
        <v>291.38</v>
      </c>
      <c r="K668">
        <v>233.09</v>
      </c>
      <c r="L668">
        <v>123480</v>
      </c>
      <c r="M668">
        <v>916.63</v>
      </c>
      <c r="N668">
        <v>303030</v>
      </c>
      <c r="O668">
        <v>116550</v>
      </c>
      <c r="P668">
        <v>1118.8800000000001</v>
      </c>
      <c r="Q668">
        <v>197.54</v>
      </c>
      <c r="R668">
        <v>3852.31</v>
      </c>
      <c r="S668">
        <v>1013.6</v>
      </c>
      <c r="T668">
        <v>1497.65</v>
      </c>
      <c r="U668">
        <v>194.24</v>
      </c>
      <c r="V668">
        <v>187.98</v>
      </c>
      <c r="W668">
        <v>194.24</v>
      </c>
      <c r="X668">
        <v>195.88</v>
      </c>
      <c r="Y668">
        <v>189.51</v>
      </c>
      <c r="Z668">
        <v>2784.6</v>
      </c>
      <c r="AA668">
        <v>36703.15</v>
      </c>
      <c r="AB668">
        <v>30302</v>
      </c>
      <c r="AC668">
        <v>5712</v>
      </c>
      <c r="AD668">
        <v>2310000</v>
      </c>
      <c r="AE668">
        <v>189.51</v>
      </c>
      <c r="AF668">
        <v>1144.5</v>
      </c>
      <c r="AG668">
        <v>191.06</v>
      </c>
      <c r="AH668">
        <v>17793</v>
      </c>
      <c r="AI668">
        <v>34894.300000000003</v>
      </c>
      <c r="AJ668">
        <v>210573</v>
      </c>
      <c r="AK668">
        <v>192.64</v>
      </c>
      <c r="AL668">
        <v>241.11</v>
      </c>
      <c r="AM668">
        <v>192.64</v>
      </c>
      <c r="AN668">
        <v>199.22</v>
      </c>
      <c r="AO668">
        <v>706</v>
      </c>
      <c r="AP668">
        <v>197.54</v>
      </c>
      <c r="AQ668">
        <v>69754.3</v>
      </c>
      <c r="AR668">
        <v>3227.7</v>
      </c>
      <c r="AS668">
        <v>192.64</v>
      </c>
      <c r="AT668">
        <v>247.07</v>
      </c>
      <c r="AU668">
        <v>1099.8399999999999</v>
      </c>
      <c r="AV668">
        <v>22073.8</v>
      </c>
      <c r="AW668">
        <v>629.37</v>
      </c>
      <c r="AX668">
        <v>9463.2999999999993</v>
      </c>
      <c r="AY668">
        <v>435.93</v>
      </c>
      <c r="AZ668">
        <v>189.51</v>
      </c>
      <c r="BA668">
        <v>840.56</v>
      </c>
      <c r="BB668">
        <v>675.61</v>
      </c>
      <c r="BC668">
        <v>9393.2999999999993</v>
      </c>
      <c r="BD668">
        <v>365.4</v>
      </c>
      <c r="BE668">
        <v>224.33</v>
      </c>
      <c r="BF668">
        <v>194.24</v>
      </c>
      <c r="BG668">
        <v>191.06</v>
      </c>
      <c r="BH668">
        <v>1374.8</v>
      </c>
      <c r="BI668">
        <v>192.64</v>
      </c>
      <c r="BJ668">
        <v>1920.24</v>
      </c>
      <c r="BK668">
        <v>241.11</v>
      </c>
      <c r="BL668">
        <v>9672</v>
      </c>
      <c r="BM668">
        <v>7062.3</v>
      </c>
      <c r="BN668">
        <v>1491.84</v>
      </c>
      <c r="BO668">
        <v>770.35</v>
      </c>
      <c r="BP668">
        <v>1963.85</v>
      </c>
      <c r="BQ668">
        <v>233.09</v>
      </c>
      <c r="BR668">
        <v>105.87</v>
      </c>
      <c r="BS668">
        <v>4856230</v>
      </c>
      <c r="BT668">
        <v>50159.62</v>
      </c>
      <c r="BU668" s="115" t="str">
        <f>WSP[[#This Row],[Tier]]&amp;" - "&amp;DOLLAR(WSP[[#This Row],[United States]],2)&amp;" USD"</f>
        <v>666 - $233.09 USD</v>
      </c>
    </row>
    <row r="669" spans="1:73" x14ac:dyDescent="0.25">
      <c r="A669">
        <v>667</v>
      </c>
      <c r="B669">
        <v>233.44</v>
      </c>
      <c r="C669">
        <v>17742.2</v>
      </c>
      <c r="D669">
        <v>1341.55</v>
      </c>
      <c r="E669">
        <v>311.95</v>
      </c>
      <c r="F669">
        <v>194.54</v>
      </c>
      <c r="G669">
        <v>20730.5</v>
      </c>
      <c r="H669">
        <v>192.93</v>
      </c>
      <c r="I669">
        <v>419.06</v>
      </c>
      <c r="J669">
        <v>291.81</v>
      </c>
      <c r="K669">
        <v>233.44</v>
      </c>
      <c r="L669">
        <v>123655</v>
      </c>
      <c r="M669">
        <v>918.01</v>
      </c>
      <c r="N669">
        <v>303380</v>
      </c>
      <c r="O669">
        <v>116725</v>
      </c>
      <c r="P669">
        <v>1120.56</v>
      </c>
      <c r="Q669">
        <v>197.83</v>
      </c>
      <c r="R669">
        <v>3858.1</v>
      </c>
      <c r="S669">
        <v>1015</v>
      </c>
      <c r="T669">
        <v>1499.93</v>
      </c>
      <c r="U669">
        <v>194.54</v>
      </c>
      <c r="V669">
        <v>188.26</v>
      </c>
      <c r="W669">
        <v>194.54</v>
      </c>
      <c r="X669">
        <v>196.17</v>
      </c>
      <c r="Y669">
        <v>189.79</v>
      </c>
      <c r="Z669">
        <v>2789.15</v>
      </c>
      <c r="AA669">
        <v>36758.269999999997</v>
      </c>
      <c r="AB669">
        <v>30348</v>
      </c>
      <c r="AC669">
        <v>5719</v>
      </c>
      <c r="AD669">
        <v>2313500</v>
      </c>
      <c r="AE669">
        <v>189.79</v>
      </c>
      <c r="AF669">
        <v>1146.25</v>
      </c>
      <c r="AG669">
        <v>191.35</v>
      </c>
      <c r="AH669">
        <v>17807</v>
      </c>
      <c r="AI669">
        <v>34946.800000000003</v>
      </c>
      <c r="AJ669">
        <v>210891</v>
      </c>
      <c r="AK669">
        <v>192.93</v>
      </c>
      <c r="AL669">
        <v>241.44</v>
      </c>
      <c r="AM669">
        <v>192.93</v>
      </c>
      <c r="AN669">
        <v>199.52</v>
      </c>
      <c r="AO669">
        <v>707</v>
      </c>
      <c r="AP669">
        <v>197.83</v>
      </c>
      <c r="AQ669">
        <v>69859.3</v>
      </c>
      <c r="AR669">
        <v>3232.6</v>
      </c>
      <c r="AS669">
        <v>192.93</v>
      </c>
      <c r="AT669">
        <v>247.42</v>
      </c>
      <c r="AU669">
        <v>1101.24</v>
      </c>
      <c r="AV669">
        <v>22107.05</v>
      </c>
      <c r="AW669">
        <v>630.32000000000005</v>
      </c>
      <c r="AX669">
        <v>9477.2999999999993</v>
      </c>
      <c r="AY669">
        <v>436.5</v>
      </c>
      <c r="AZ669">
        <v>189.79</v>
      </c>
      <c r="BA669">
        <v>841.82</v>
      </c>
      <c r="BB669">
        <v>676.63</v>
      </c>
      <c r="BC669">
        <v>9407.2999999999993</v>
      </c>
      <c r="BD669">
        <v>365.75</v>
      </c>
      <c r="BE669">
        <v>224.65</v>
      </c>
      <c r="BF669">
        <v>194.54</v>
      </c>
      <c r="BG669">
        <v>191.35</v>
      </c>
      <c r="BH669">
        <v>1376.55</v>
      </c>
      <c r="BI669">
        <v>192.93</v>
      </c>
      <c r="BJ669">
        <v>1923.04</v>
      </c>
      <c r="BK669">
        <v>241.44</v>
      </c>
      <c r="BL669">
        <v>9687</v>
      </c>
      <c r="BM669">
        <v>7072.8</v>
      </c>
      <c r="BN669">
        <v>1494.08</v>
      </c>
      <c r="BO669">
        <v>771.58</v>
      </c>
      <c r="BP669">
        <v>1966.83</v>
      </c>
      <c r="BQ669">
        <v>233.44</v>
      </c>
      <c r="BR669">
        <v>106.02</v>
      </c>
      <c r="BS669">
        <v>4863522</v>
      </c>
      <c r="BT669">
        <v>50234.94</v>
      </c>
      <c r="BU669" s="115" t="str">
        <f>WSP[[#This Row],[Tier]]&amp;" - "&amp;DOLLAR(WSP[[#This Row],[United States]],2)&amp;" USD"</f>
        <v>667 - $233.44 USD</v>
      </c>
    </row>
    <row r="670" spans="1:73" x14ac:dyDescent="0.25">
      <c r="A670">
        <v>668</v>
      </c>
      <c r="B670">
        <v>233.79</v>
      </c>
      <c r="C670">
        <v>17768.8</v>
      </c>
      <c r="D670">
        <v>1343.3</v>
      </c>
      <c r="E670">
        <v>312.42</v>
      </c>
      <c r="F670">
        <v>194.83</v>
      </c>
      <c r="G670">
        <v>20762</v>
      </c>
      <c r="H670">
        <v>193.22</v>
      </c>
      <c r="I670">
        <v>419.69</v>
      </c>
      <c r="J670">
        <v>292.25</v>
      </c>
      <c r="K670">
        <v>233.79</v>
      </c>
      <c r="L670">
        <v>123830</v>
      </c>
      <c r="M670">
        <v>919.39</v>
      </c>
      <c r="N670">
        <v>303730</v>
      </c>
      <c r="O670">
        <v>116900</v>
      </c>
      <c r="P670">
        <v>1122.24</v>
      </c>
      <c r="Q670">
        <v>198.13</v>
      </c>
      <c r="R670">
        <v>3863.88</v>
      </c>
      <c r="S670">
        <v>1016.4</v>
      </c>
      <c r="T670">
        <v>1502.2</v>
      </c>
      <c r="U670">
        <v>194.83</v>
      </c>
      <c r="V670">
        <v>188.54</v>
      </c>
      <c r="W670">
        <v>194.83</v>
      </c>
      <c r="X670">
        <v>196.46</v>
      </c>
      <c r="Y670">
        <v>190.08</v>
      </c>
      <c r="Z670">
        <v>2793.7</v>
      </c>
      <c r="AA670">
        <v>36813.39</v>
      </c>
      <c r="AB670">
        <v>30393</v>
      </c>
      <c r="AC670">
        <v>5726</v>
      </c>
      <c r="AD670">
        <v>2317000</v>
      </c>
      <c r="AE670">
        <v>190.08</v>
      </c>
      <c r="AF670">
        <v>1148</v>
      </c>
      <c r="AG670">
        <v>191.63</v>
      </c>
      <c r="AH670">
        <v>17821</v>
      </c>
      <c r="AI670">
        <v>34999.300000000003</v>
      </c>
      <c r="AJ670">
        <v>211209</v>
      </c>
      <c r="AK670">
        <v>193.22</v>
      </c>
      <c r="AL670">
        <v>241.76</v>
      </c>
      <c r="AM670">
        <v>193.22</v>
      </c>
      <c r="AN670">
        <v>199.82</v>
      </c>
      <c r="AO670">
        <v>708</v>
      </c>
      <c r="AP670">
        <v>198.13</v>
      </c>
      <c r="AQ670">
        <v>69964.3</v>
      </c>
      <c r="AR670">
        <v>3237.5</v>
      </c>
      <c r="AS670">
        <v>193.22</v>
      </c>
      <c r="AT670">
        <v>247.77</v>
      </c>
      <c r="AU670">
        <v>1102.6400000000001</v>
      </c>
      <c r="AV670">
        <v>22140.3</v>
      </c>
      <c r="AW670">
        <v>631.26</v>
      </c>
      <c r="AX670">
        <v>9491.2999999999993</v>
      </c>
      <c r="AY670">
        <v>437.07</v>
      </c>
      <c r="AZ670">
        <v>190.08</v>
      </c>
      <c r="BA670">
        <v>843.08</v>
      </c>
      <c r="BB670">
        <v>677.65</v>
      </c>
      <c r="BC670">
        <v>9421.2999999999993</v>
      </c>
      <c r="BD670">
        <v>366.1</v>
      </c>
      <c r="BE670">
        <v>224.98</v>
      </c>
      <c r="BF670">
        <v>194.83</v>
      </c>
      <c r="BG670">
        <v>191.63</v>
      </c>
      <c r="BH670">
        <v>1378.3</v>
      </c>
      <c r="BI670">
        <v>193.22</v>
      </c>
      <c r="BJ670">
        <v>1925.84</v>
      </c>
      <c r="BK670">
        <v>241.76</v>
      </c>
      <c r="BL670">
        <v>9703</v>
      </c>
      <c r="BM670">
        <v>7083.3</v>
      </c>
      <c r="BN670">
        <v>1496.32</v>
      </c>
      <c r="BO670">
        <v>772.8</v>
      </c>
      <c r="BP670">
        <v>1969.8</v>
      </c>
      <c r="BQ670">
        <v>233.79</v>
      </c>
      <c r="BR670">
        <v>106.16</v>
      </c>
      <c r="BS670">
        <v>4870814</v>
      </c>
      <c r="BT670">
        <v>50310.26</v>
      </c>
      <c r="BU670" s="115" t="str">
        <f>WSP[[#This Row],[Tier]]&amp;" - "&amp;DOLLAR(WSP[[#This Row],[United States]],2)&amp;" USD"</f>
        <v>668 - $233.79 USD</v>
      </c>
    </row>
    <row r="671" spans="1:73" x14ac:dyDescent="0.25">
      <c r="A671">
        <v>669</v>
      </c>
      <c r="B671">
        <v>234.14</v>
      </c>
      <c r="C671">
        <v>17795.400000000001</v>
      </c>
      <c r="D671">
        <v>1345.05</v>
      </c>
      <c r="E671">
        <v>312.89999999999998</v>
      </c>
      <c r="F671">
        <v>195.12</v>
      </c>
      <c r="G671">
        <v>20793.5</v>
      </c>
      <c r="H671">
        <v>193.51</v>
      </c>
      <c r="I671">
        <v>420.31</v>
      </c>
      <c r="J671">
        <v>292.69</v>
      </c>
      <c r="K671">
        <v>234.14</v>
      </c>
      <c r="L671">
        <v>124005</v>
      </c>
      <c r="M671">
        <v>920.76</v>
      </c>
      <c r="N671">
        <v>304080</v>
      </c>
      <c r="O671">
        <v>117075</v>
      </c>
      <c r="P671">
        <v>1123.92</v>
      </c>
      <c r="Q671">
        <v>198.43</v>
      </c>
      <c r="R671">
        <v>3869.67</v>
      </c>
      <c r="S671">
        <v>1017.8</v>
      </c>
      <c r="T671">
        <v>1504.48</v>
      </c>
      <c r="U671">
        <v>195.12</v>
      </c>
      <c r="V671">
        <v>188.83</v>
      </c>
      <c r="W671">
        <v>195.12</v>
      </c>
      <c r="X671">
        <v>196.76</v>
      </c>
      <c r="Y671">
        <v>190.36</v>
      </c>
      <c r="Z671">
        <v>2798.25</v>
      </c>
      <c r="AA671">
        <v>36868.5</v>
      </c>
      <c r="AB671">
        <v>30439</v>
      </c>
      <c r="AC671">
        <v>5733</v>
      </c>
      <c r="AD671">
        <v>2320500</v>
      </c>
      <c r="AE671">
        <v>190.36</v>
      </c>
      <c r="AF671">
        <v>1149.75</v>
      </c>
      <c r="AG671">
        <v>191.92</v>
      </c>
      <c r="AH671">
        <v>17836</v>
      </c>
      <c r="AI671">
        <v>35051.800000000003</v>
      </c>
      <c r="AJ671">
        <v>211527</v>
      </c>
      <c r="AK671">
        <v>193.51</v>
      </c>
      <c r="AL671">
        <v>242.08</v>
      </c>
      <c r="AM671">
        <v>193.51</v>
      </c>
      <c r="AN671">
        <v>200.12</v>
      </c>
      <c r="AO671">
        <v>709</v>
      </c>
      <c r="AP671">
        <v>198.43</v>
      </c>
      <c r="AQ671">
        <v>70069.3</v>
      </c>
      <c r="AR671">
        <v>3242.4</v>
      </c>
      <c r="AS671">
        <v>193.51</v>
      </c>
      <c r="AT671">
        <v>248.12</v>
      </c>
      <c r="AU671">
        <v>1104.04</v>
      </c>
      <c r="AV671">
        <v>22173.55</v>
      </c>
      <c r="AW671">
        <v>632.21</v>
      </c>
      <c r="AX671">
        <v>9505.2999999999993</v>
      </c>
      <c r="AY671">
        <v>437.64</v>
      </c>
      <c r="AZ671">
        <v>190.36</v>
      </c>
      <c r="BA671">
        <v>844.34</v>
      </c>
      <c r="BB671">
        <v>678.66</v>
      </c>
      <c r="BC671">
        <v>9435.2999999999993</v>
      </c>
      <c r="BD671">
        <v>366.45</v>
      </c>
      <c r="BE671">
        <v>225.31</v>
      </c>
      <c r="BF671">
        <v>195.12</v>
      </c>
      <c r="BG671">
        <v>191.92</v>
      </c>
      <c r="BH671">
        <v>1380.05</v>
      </c>
      <c r="BI671">
        <v>193.51</v>
      </c>
      <c r="BJ671">
        <v>1928.64</v>
      </c>
      <c r="BK671">
        <v>242.08</v>
      </c>
      <c r="BL671">
        <v>9718</v>
      </c>
      <c r="BM671">
        <v>7093.8</v>
      </c>
      <c r="BN671">
        <v>1498.56</v>
      </c>
      <c r="BO671">
        <v>774.03</v>
      </c>
      <c r="BP671">
        <v>1972.78</v>
      </c>
      <c r="BQ671">
        <v>234.14</v>
      </c>
      <c r="BR671">
        <v>106.31</v>
      </c>
      <c r="BS671">
        <v>4878106</v>
      </c>
      <c r="BT671">
        <v>50385.58</v>
      </c>
      <c r="BU671" s="115" t="str">
        <f>WSP[[#This Row],[Tier]]&amp;" - "&amp;DOLLAR(WSP[[#This Row],[United States]],2)&amp;" USD"</f>
        <v>669 - $234.14 USD</v>
      </c>
    </row>
    <row r="672" spans="1:73" x14ac:dyDescent="0.25">
      <c r="A672">
        <v>670</v>
      </c>
      <c r="B672">
        <v>234.49</v>
      </c>
      <c r="C672">
        <v>17822</v>
      </c>
      <c r="D672">
        <v>1346.8</v>
      </c>
      <c r="E672">
        <v>313.38</v>
      </c>
      <c r="F672">
        <v>195.41</v>
      </c>
      <c r="G672">
        <v>20825</v>
      </c>
      <c r="H672">
        <v>193.8</v>
      </c>
      <c r="I672">
        <v>420.94</v>
      </c>
      <c r="J672">
        <v>293.13</v>
      </c>
      <c r="K672">
        <v>234.49</v>
      </c>
      <c r="L672">
        <v>124180</v>
      </c>
      <c r="M672">
        <v>922.14</v>
      </c>
      <c r="N672">
        <v>304430</v>
      </c>
      <c r="O672">
        <v>117250</v>
      </c>
      <c r="P672">
        <v>1125.5999999999999</v>
      </c>
      <c r="Q672">
        <v>198.72</v>
      </c>
      <c r="R672">
        <v>3875.45</v>
      </c>
      <c r="S672">
        <v>1019.2</v>
      </c>
      <c r="T672">
        <v>1506.75</v>
      </c>
      <c r="U672">
        <v>195.41</v>
      </c>
      <c r="V672">
        <v>189.11</v>
      </c>
      <c r="W672">
        <v>195.41</v>
      </c>
      <c r="X672">
        <v>197.05</v>
      </c>
      <c r="Y672">
        <v>190.64</v>
      </c>
      <c r="Z672">
        <v>2802.8</v>
      </c>
      <c r="AA672">
        <v>36923.620000000003</v>
      </c>
      <c r="AB672">
        <v>30484</v>
      </c>
      <c r="AC672">
        <v>5740</v>
      </c>
      <c r="AD672">
        <v>2324000</v>
      </c>
      <c r="AE672">
        <v>190.64</v>
      </c>
      <c r="AF672">
        <v>1151.5</v>
      </c>
      <c r="AG672">
        <v>192.21</v>
      </c>
      <c r="AH672">
        <v>17850</v>
      </c>
      <c r="AI672">
        <v>35104.300000000003</v>
      </c>
      <c r="AJ672">
        <v>211845</v>
      </c>
      <c r="AK672">
        <v>193.8</v>
      </c>
      <c r="AL672">
        <v>242.41</v>
      </c>
      <c r="AM672">
        <v>193.8</v>
      </c>
      <c r="AN672">
        <v>200.42</v>
      </c>
      <c r="AO672">
        <v>711</v>
      </c>
      <c r="AP672">
        <v>198.72</v>
      </c>
      <c r="AQ672">
        <v>70174.3</v>
      </c>
      <c r="AR672">
        <v>3247.3</v>
      </c>
      <c r="AS672">
        <v>193.8</v>
      </c>
      <c r="AT672">
        <v>248.47</v>
      </c>
      <c r="AU672">
        <v>1105.44</v>
      </c>
      <c r="AV672">
        <v>22206.799999999999</v>
      </c>
      <c r="AW672">
        <v>633.15</v>
      </c>
      <c r="AX672">
        <v>9519.2999999999993</v>
      </c>
      <c r="AY672">
        <v>438.21</v>
      </c>
      <c r="AZ672">
        <v>190.64</v>
      </c>
      <c r="BA672">
        <v>845.6</v>
      </c>
      <c r="BB672">
        <v>679.68</v>
      </c>
      <c r="BC672">
        <v>9449.2999999999993</v>
      </c>
      <c r="BD672">
        <v>366.8</v>
      </c>
      <c r="BE672">
        <v>225.64</v>
      </c>
      <c r="BF672">
        <v>195.41</v>
      </c>
      <c r="BG672">
        <v>192.21</v>
      </c>
      <c r="BH672">
        <v>1381.8</v>
      </c>
      <c r="BI672">
        <v>193.8</v>
      </c>
      <c r="BJ672">
        <v>1931.44</v>
      </c>
      <c r="BK672">
        <v>242.41</v>
      </c>
      <c r="BL672">
        <v>9733</v>
      </c>
      <c r="BM672">
        <v>7104.3</v>
      </c>
      <c r="BN672">
        <v>1500.8</v>
      </c>
      <c r="BO672">
        <v>775.25</v>
      </c>
      <c r="BP672">
        <v>1975.75</v>
      </c>
      <c r="BQ672">
        <v>234.49</v>
      </c>
      <c r="BR672">
        <v>106.45</v>
      </c>
      <c r="BS672">
        <v>4885398</v>
      </c>
      <c r="BT672">
        <v>50460.9</v>
      </c>
      <c r="BU672" s="115" t="str">
        <f>WSP[[#This Row],[Tier]]&amp;" - "&amp;DOLLAR(WSP[[#This Row],[United States]],2)&amp;" USD"</f>
        <v>670 - $234.49 USD</v>
      </c>
    </row>
    <row r="673" spans="1:73" x14ac:dyDescent="0.25">
      <c r="A673">
        <v>671</v>
      </c>
      <c r="B673">
        <v>234.84</v>
      </c>
      <c r="C673">
        <v>17848.599999999999</v>
      </c>
      <c r="D673">
        <v>1348.55</v>
      </c>
      <c r="E673">
        <v>313.85000000000002</v>
      </c>
      <c r="F673">
        <v>195.7</v>
      </c>
      <c r="G673">
        <v>20856.5</v>
      </c>
      <c r="H673">
        <v>194.09</v>
      </c>
      <c r="I673">
        <v>421.57</v>
      </c>
      <c r="J673">
        <v>293.56</v>
      </c>
      <c r="K673">
        <v>234.84</v>
      </c>
      <c r="L673">
        <v>124355</v>
      </c>
      <c r="M673">
        <v>923.52</v>
      </c>
      <c r="N673">
        <v>304780</v>
      </c>
      <c r="O673">
        <v>117425</v>
      </c>
      <c r="P673">
        <v>1127.28</v>
      </c>
      <c r="Q673">
        <v>199.02</v>
      </c>
      <c r="R673">
        <v>3881.24</v>
      </c>
      <c r="S673">
        <v>1020.6</v>
      </c>
      <c r="T673">
        <v>1509.03</v>
      </c>
      <c r="U673">
        <v>195.7</v>
      </c>
      <c r="V673">
        <v>189.39</v>
      </c>
      <c r="W673">
        <v>195.7</v>
      </c>
      <c r="X673">
        <v>197.35</v>
      </c>
      <c r="Y673">
        <v>190.93</v>
      </c>
      <c r="Z673">
        <v>2807.35</v>
      </c>
      <c r="AA673">
        <v>36978.74</v>
      </c>
      <c r="AB673">
        <v>30530</v>
      </c>
      <c r="AC673">
        <v>5747</v>
      </c>
      <c r="AD673">
        <v>2327500</v>
      </c>
      <c r="AE673">
        <v>190.93</v>
      </c>
      <c r="AF673">
        <v>1153.25</v>
      </c>
      <c r="AG673">
        <v>192.49</v>
      </c>
      <c r="AH673">
        <v>17864</v>
      </c>
      <c r="AI673">
        <v>35156.800000000003</v>
      </c>
      <c r="AJ673">
        <v>212164</v>
      </c>
      <c r="AK673">
        <v>194.09</v>
      </c>
      <c r="AL673">
        <v>242.73</v>
      </c>
      <c r="AM673">
        <v>194.09</v>
      </c>
      <c r="AN673">
        <v>200.72</v>
      </c>
      <c r="AO673">
        <v>712</v>
      </c>
      <c r="AP673">
        <v>199.02</v>
      </c>
      <c r="AQ673">
        <v>70279.3</v>
      </c>
      <c r="AR673">
        <v>3252.2</v>
      </c>
      <c r="AS673">
        <v>194.09</v>
      </c>
      <c r="AT673">
        <v>248.82</v>
      </c>
      <c r="AU673">
        <v>1106.8399999999999</v>
      </c>
      <c r="AV673">
        <v>22240.05</v>
      </c>
      <c r="AW673">
        <v>634.1</v>
      </c>
      <c r="AX673">
        <v>9533.2999999999993</v>
      </c>
      <c r="AY673">
        <v>438.77</v>
      </c>
      <c r="AZ673">
        <v>190.93</v>
      </c>
      <c r="BA673">
        <v>846.86</v>
      </c>
      <c r="BB673">
        <v>680.69</v>
      </c>
      <c r="BC673">
        <v>9463.2999999999993</v>
      </c>
      <c r="BD673">
        <v>367.15</v>
      </c>
      <c r="BE673">
        <v>225.96</v>
      </c>
      <c r="BF673">
        <v>195.7</v>
      </c>
      <c r="BG673">
        <v>192.49</v>
      </c>
      <c r="BH673">
        <v>1383.55</v>
      </c>
      <c r="BI673">
        <v>194.09</v>
      </c>
      <c r="BJ673">
        <v>1934.24</v>
      </c>
      <c r="BK673">
        <v>242.73</v>
      </c>
      <c r="BL673">
        <v>9749</v>
      </c>
      <c r="BM673">
        <v>7114.8</v>
      </c>
      <c r="BN673">
        <v>1503.04</v>
      </c>
      <c r="BO673">
        <v>776.48</v>
      </c>
      <c r="BP673">
        <v>1978.73</v>
      </c>
      <c r="BQ673">
        <v>234.84</v>
      </c>
      <c r="BR673">
        <v>106.6</v>
      </c>
      <c r="BS673">
        <v>4892690</v>
      </c>
      <c r="BT673">
        <v>50536.22</v>
      </c>
      <c r="BU673" s="115" t="str">
        <f>WSP[[#This Row],[Tier]]&amp;" - "&amp;DOLLAR(WSP[[#This Row],[United States]],2)&amp;" USD"</f>
        <v>671 - $234.84 USD</v>
      </c>
    </row>
    <row r="674" spans="1:73" x14ac:dyDescent="0.25">
      <c r="A674">
        <v>672</v>
      </c>
      <c r="B674">
        <v>235.19</v>
      </c>
      <c r="C674">
        <v>17875.2</v>
      </c>
      <c r="D674">
        <v>1350.3</v>
      </c>
      <c r="E674">
        <v>314.33</v>
      </c>
      <c r="F674">
        <v>195.99</v>
      </c>
      <c r="G674">
        <v>20888</v>
      </c>
      <c r="H674">
        <v>194.37</v>
      </c>
      <c r="I674">
        <v>422.2</v>
      </c>
      <c r="J674">
        <v>294</v>
      </c>
      <c r="K674">
        <v>235.19</v>
      </c>
      <c r="L674">
        <v>124530</v>
      </c>
      <c r="M674">
        <v>924.9</v>
      </c>
      <c r="N674">
        <v>305130</v>
      </c>
      <c r="O674">
        <v>117600</v>
      </c>
      <c r="P674">
        <v>1128.96</v>
      </c>
      <c r="Q674">
        <v>199.32</v>
      </c>
      <c r="R674">
        <v>3887.02</v>
      </c>
      <c r="S674">
        <v>1022</v>
      </c>
      <c r="T674">
        <v>1511.3</v>
      </c>
      <c r="U674">
        <v>195.99</v>
      </c>
      <c r="V674">
        <v>189.67</v>
      </c>
      <c r="W674">
        <v>195.99</v>
      </c>
      <c r="X674">
        <v>197.64</v>
      </c>
      <c r="Y674">
        <v>191.21</v>
      </c>
      <c r="Z674">
        <v>2811.9</v>
      </c>
      <c r="AA674">
        <v>37033.86</v>
      </c>
      <c r="AB674">
        <v>30575</v>
      </c>
      <c r="AC674">
        <v>5754</v>
      </c>
      <c r="AD674">
        <v>2331000</v>
      </c>
      <c r="AE674">
        <v>191.21</v>
      </c>
      <c r="AF674">
        <v>1155</v>
      </c>
      <c r="AG674">
        <v>192.78</v>
      </c>
      <c r="AH674">
        <v>17879</v>
      </c>
      <c r="AI674">
        <v>35209.300000000003</v>
      </c>
      <c r="AJ674">
        <v>212482</v>
      </c>
      <c r="AK674">
        <v>194.37</v>
      </c>
      <c r="AL674">
        <v>243.06</v>
      </c>
      <c r="AM674">
        <v>194.37</v>
      </c>
      <c r="AN674">
        <v>201.02</v>
      </c>
      <c r="AO674">
        <v>713</v>
      </c>
      <c r="AP674">
        <v>199.32</v>
      </c>
      <c r="AQ674">
        <v>70384.3</v>
      </c>
      <c r="AR674">
        <v>3257.1</v>
      </c>
      <c r="AS674">
        <v>194.37</v>
      </c>
      <c r="AT674">
        <v>249.17</v>
      </c>
      <c r="AU674">
        <v>1108.24</v>
      </c>
      <c r="AV674">
        <v>22273.3</v>
      </c>
      <c r="AW674">
        <v>635.04</v>
      </c>
      <c r="AX674">
        <v>9547.2999999999993</v>
      </c>
      <c r="AY674">
        <v>439.34</v>
      </c>
      <c r="AZ674">
        <v>191.21</v>
      </c>
      <c r="BA674">
        <v>848.12</v>
      </c>
      <c r="BB674">
        <v>681.71</v>
      </c>
      <c r="BC674">
        <v>9477.2999999999993</v>
      </c>
      <c r="BD674">
        <v>367.5</v>
      </c>
      <c r="BE674">
        <v>226.29</v>
      </c>
      <c r="BF674">
        <v>195.99</v>
      </c>
      <c r="BG674">
        <v>192.78</v>
      </c>
      <c r="BH674">
        <v>1385.3</v>
      </c>
      <c r="BI674">
        <v>194.37</v>
      </c>
      <c r="BJ674">
        <v>1937.04</v>
      </c>
      <c r="BK674">
        <v>243.06</v>
      </c>
      <c r="BL674">
        <v>9764</v>
      </c>
      <c r="BM674">
        <v>7125.3</v>
      </c>
      <c r="BN674">
        <v>1505.28</v>
      </c>
      <c r="BO674">
        <v>777.7</v>
      </c>
      <c r="BP674">
        <v>1981.7</v>
      </c>
      <c r="BQ674">
        <v>235.19</v>
      </c>
      <c r="BR674">
        <v>106.74</v>
      </c>
      <c r="BS674">
        <v>4899982</v>
      </c>
      <c r="BT674">
        <v>50611.54</v>
      </c>
      <c r="BU674" s="115" t="str">
        <f>WSP[[#This Row],[Tier]]&amp;" - "&amp;DOLLAR(WSP[[#This Row],[United States]],2)&amp;" USD"</f>
        <v>672 - $235.19 USD</v>
      </c>
    </row>
    <row r="675" spans="1:73" x14ac:dyDescent="0.25">
      <c r="A675">
        <v>673</v>
      </c>
      <c r="B675">
        <v>235.54</v>
      </c>
      <c r="C675">
        <v>17901.8</v>
      </c>
      <c r="D675">
        <v>1352.05</v>
      </c>
      <c r="E675">
        <v>314.81</v>
      </c>
      <c r="F675">
        <v>196.29</v>
      </c>
      <c r="G675">
        <v>20919.5</v>
      </c>
      <c r="H675">
        <v>194.66</v>
      </c>
      <c r="I675">
        <v>422.83</v>
      </c>
      <c r="J675">
        <v>294.44</v>
      </c>
      <c r="K675">
        <v>235.54</v>
      </c>
      <c r="L675">
        <v>124705</v>
      </c>
      <c r="M675">
        <v>926.27</v>
      </c>
      <c r="N675">
        <v>305480</v>
      </c>
      <c r="O675">
        <v>117775</v>
      </c>
      <c r="P675">
        <v>1130.6400000000001</v>
      </c>
      <c r="Q675">
        <v>199.61</v>
      </c>
      <c r="R675">
        <v>3892.81</v>
      </c>
      <c r="S675">
        <v>1023.4</v>
      </c>
      <c r="T675">
        <v>1513.58</v>
      </c>
      <c r="U675">
        <v>196.29</v>
      </c>
      <c r="V675">
        <v>189.95</v>
      </c>
      <c r="W675">
        <v>196.29</v>
      </c>
      <c r="X675">
        <v>197.94</v>
      </c>
      <c r="Y675">
        <v>191.5</v>
      </c>
      <c r="Z675">
        <v>2816.45</v>
      </c>
      <c r="AA675">
        <v>37088.980000000003</v>
      </c>
      <c r="AB675">
        <v>30621</v>
      </c>
      <c r="AC675">
        <v>5761</v>
      </c>
      <c r="AD675">
        <v>2334500</v>
      </c>
      <c r="AE675">
        <v>191.5</v>
      </c>
      <c r="AF675">
        <v>1156.75</v>
      </c>
      <c r="AG675">
        <v>193.07</v>
      </c>
      <c r="AH675">
        <v>17893</v>
      </c>
      <c r="AI675">
        <v>35261.800000000003</v>
      </c>
      <c r="AJ675">
        <v>212800</v>
      </c>
      <c r="AK675">
        <v>194.66</v>
      </c>
      <c r="AL675">
        <v>243.38</v>
      </c>
      <c r="AM675">
        <v>194.66</v>
      </c>
      <c r="AN675">
        <v>201.32</v>
      </c>
      <c r="AO675">
        <v>714</v>
      </c>
      <c r="AP675">
        <v>199.61</v>
      </c>
      <c r="AQ675">
        <v>70489.3</v>
      </c>
      <c r="AR675">
        <v>3262</v>
      </c>
      <c r="AS675">
        <v>194.66</v>
      </c>
      <c r="AT675">
        <v>249.52</v>
      </c>
      <c r="AU675">
        <v>1109.6400000000001</v>
      </c>
      <c r="AV675">
        <v>22306.55</v>
      </c>
      <c r="AW675">
        <v>635.99</v>
      </c>
      <c r="AX675">
        <v>9561.2999999999993</v>
      </c>
      <c r="AY675">
        <v>439.91</v>
      </c>
      <c r="AZ675">
        <v>191.5</v>
      </c>
      <c r="BA675">
        <v>849.38</v>
      </c>
      <c r="BB675">
        <v>682.73</v>
      </c>
      <c r="BC675">
        <v>9491.2999999999993</v>
      </c>
      <c r="BD675">
        <v>367.85</v>
      </c>
      <c r="BE675">
        <v>226.62</v>
      </c>
      <c r="BF675">
        <v>196.29</v>
      </c>
      <c r="BG675">
        <v>193.07</v>
      </c>
      <c r="BH675">
        <v>1387.05</v>
      </c>
      <c r="BI675">
        <v>194.66</v>
      </c>
      <c r="BJ675">
        <v>1939.84</v>
      </c>
      <c r="BK675">
        <v>243.38</v>
      </c>
      <c r="BL675">
        <v>9779</v>
      </c>
      <c r="BM675">
        <v>7135.8</v>
      </c>
      <c r="BN675">
        <v>1507.52</v>
      </c>
      <c r="BO675">
        <v>778.93</v>
      </c>
      <c r="BP675">
        <v>1984.68</v>
      </c>
      <c r="BQ675">
        <v>235.54</v>
      </c>
      <c r="BR675">
        <v>106.89</v>
      </c>
      <c r="BS675">
        <v>4907274</v>
      </c>
      <c r="BT675">
        <v>50686.86</v>
      </c>
      <c r="BU675" s="115" t="str">
        <f>WSP[[#This Row],[Tier]]&amp;" - "&amp;DOLLAR(WSP[[#This Row],[United States]],2)&amp;" USD"</f>
        <v>673 - $235.54 USD</v>
      </c>
    </row>
    <row r="676" spans="1:73" x14ac:dyDescent="0.25">
      <c r="A676">
        <v>674</v>
      </c>
      <c r="B676">
        <v>235.89</v>
      </c>
      <c r="C676">
        <v>17928.400000000001</v>
      </c>
      <c r="D676">
        <v>1353.8</v>
      </c>
      <c r="E676">
        <v>315.29000000000002</v>
      </c>
      <c r="F676">
        <v>196.58</v>
      </c>
      <c r="G676">
        <v>20951</v>
      </c>
      <c r="H676">
        <v>194.95</v>
      </c>
      <c r="I676">
        <v>423.46</v>
      </c>
      <c r="J676">
        <v>294.88</v>
      </c>
      <c r="K676">
        <v>235.89</v>
      </c>
      <c r="L676">
        <v>124880</v>
      </c>
      <c r="M676">
        <v>927.65</v>
      </c>
      <c r="N676">
        <v>305830</v>
      </c>
      <c r="O676">
        <v>117950</v>
      </c>
      <c r="P676">
        <v>1132.32</v>
      </c>
      <c r="Q676">
        <v>199.91</v>
      </c>
      <c r="R676">
        <v>3898.6</v>
      </c>
      <c r="S676">
        <v>1024.8</v>
      </c>
      <c r="T676">
        <v>1515.85</v>
      </c>
      <c r="U676">
        <v>196.58</v>
      </c>
      <c r="V676">
        <v>190.24</v>
      </c>
      <c r="W676">
        <v>196.58</v>
      </c>
      <c r="X676">
        <v>198.23</v>
      </c>
      <c r="Y676">
        <v>191.78</v>
      </c>
      <c r="Z676">
        <v>2821</v>
      </c>
      <c r="AA676">
        <v>37144.089999999997</v>
      </c>
      <c r="AB676">
        <v>30666</v>
      </c>
      <c r="AC676">
        <v>5768</v>
      </c>
      <c r="AD676">
        <v>2338000</v>
      </c>
      <c r="AE676">
        <v>191.78</v>
      </c>
      <c r="AF676">
        <v>1158.5</v>
      </c>
      <c r="AG676">
        <v>193.35</v>
      </c>
      <c r="AH676">
        <v>17907</v>
      </c>
      <c r="AI676">
        <v>35314.300000000003</v>
      </c>
      <c r="AJ676">
        <v>213118</v>
      </c>
      <c r="AK676">
        <v>194.95</v>
      </c>
      <c r="AL676">
        <v>243.7</v>
      </c>
      <c r="AM676">
        <v>194.95</v>
      </c>
      <c r="AN676">
        <v>201.62</v>
      </c>
      <c r="AO676">
        <v>715</v>
      </c>
      <c r="AP676">
        <v>199.91</v>
      </c>
      <c r="AQ676">
        <v>70594.3</v>
      </c>
      <c r="AR676">
        <v>3266.9</v>
      </c>
      <c r="AS676">
        <v>194.95</v>
      </c>
      <c r="AT676">
        <v>249.87</v>
      </c>
      <c r="AU676">
        <v>1111.04</v>
      </c>
      <c r="AV676">
        <v>22339.8</v>
      </c>
      <c r="AW676">
        <v>636.92999999999995</v>
      </c>
      <c r="AX676">
        <v>9575.2999999999993</v>
      </c>
      <c r="AY676">
        <v>440.48</v>
      </c>
      <c r="AZ676">
        <v>191.78</v>
      </c>
      <c r="BA676">
        <v>850.64</v>
      </c>
      <c r="BB676">
        <v>683.74</v>
      </c>
      <c r="BC676">
        <v>9505.2999999999993</v>
      </c>
      <c r="BD676">
        <v>368.2</v>
      </c>
      <c r="BE676">
        <v>226.94</v>
      </c>
      <c r="BF676">
        <v>196.58</v>
      </c>
      <c r="BG676">
        <v>193.35</v>
      </c>
      <c r="BH676">
        <v>1388.8</v>
      </c>
      <c r="BI676">
        <v>194.95</v>
      </c>
      <c r="BJ676">
        <v>1942.64</v>
      </c>
      <c r="BK676">
        <v>243.7</v>
      </c>
      <c r="BL676">
        <v>9795</v>
      </c>
      <c r="BM676">
        <v>7146.3</v>
      </c>
      <c r="BN676">
        <v>1509.76</v>
      </c>
      <c r="BO676">
        <v>780.15</v>
      </c>
      <c r="BP676">
        <v>1987.65</v>
      </c>
      <c r="BQ676">
        <v>235.89</v>
      </c>
      <c r="BR676">
        <v>107.04</v>
      </c>
      <c r="BS676">
        <v>4914566</v>
      </c>
      <c r="BT676">
        <v>50762.18</v>
      </c>
      <c r="BU676" s="115" t="str">
        <f>WSP[[#This Row],[Tier]]&amp;" - "&amp;DOLLAR(WSP[[#This Row],[United States]],2)&amp;" USD"</f>
        <v>674 - $235.89 USD</v>
      </c>
    </row>
    <row r="677" spans="1:73" x14ac:dyDescent="0.25">
      <c r="A677">
        <v>675</v>
      </c>
      <c r="B677">
        <v>236.24</v>
      </c>
      <c r="C677">
        <v>17955</v>
      </c>
      <c r="D677">
        <v>1355.55</v>
      </c>
      <c r="E677">
        <v>315.76</v>
      </c>
      <c r="F677">
        <v>196.87</v>
      </c>
      <c r="G677">
        <v>20982.5</v>
      </c>
      <c r="H677">
        <v>195.24</v>
      </c>
      <c r="I677">
        <v>424.09</v>
      </c>
      <c r="J677">
        <v>295.31</v>
      </c>
      <c r="K677">
        <v>236.24</v>
      </c>
      <c r="L677">
        <v>125055</v>
      </c>
      <c r="M677">
        <v>929.03</v>
      </c>
      <c r="N677">
        <v>306180</v>
      </c>
      <c r="O677">
        <v>118125</v>
      </c>
      <c r="P677">
        <v>1134</v>
      </c>
      <c r="Q677">
        <v>200.21</v>
      </c>
      <c r="R677">
        <v>3904.38</v>
      </c>
      <c r="S677">
        <v>1026.2</v>
      </c>
      <c r="T677">
        <v>1518.13</v>
      </c>
      <c r="U677">
        <v>196.87</v>
      </c>
      <c r="V677">
        <v>190.52</v>
      </c>
      <c r="W677">
        <v>196.87</v>
      </c>
      <c r="X677">
        <v>198.52</v>
      </c>
      <c r="Y677">
        <v>192.07</v>
      </c>
      <c r="Z677">
        <v>2825.55</v>
      </c>
      <c r="AA677">
        <v>37199.21</v>
      </c>
      <c r="AB677">
        <v>30712</v>
      </c>
      <c r="AC677">
        <v>5775</v>
      </c>
      <c r="AD677">
        <v>2341500</v>
      </c>
      <c r="AE677">
        <v>192.07</v>
      </c>
      <c r="AF677">
        <v>1160.25</v>
      </c>
      <c r="AG677">
        <v>193.64</v>
      </c>
      <c r="AH677">
        <v>17921</v>
      </c>
      <c r="AI677">
        <v>35366.800000000003</v>
      </c>
      <c r="AJ677">
        <v>213436</v>
      </c>
      <c r="AK677">
        <v>195.24</v>
      </c>
      <c r="AL677">
        <v>244.03</v>
      </c>
      <c r="AM677">
        <v>195.24</v>
      </c>
      <c r="AN677">
        <v>201.92</v>
      </c>
      <c r="AO677">
        <v>716</v>
      </c>
      <c r="AP677">
        <v>200.21</v>
      </c>
      <c r="AQ677">
        <v>70699.3</v>
      </c>
      <c r="AR677">
        <v>3271.8</v>
      </c>
      <c r="AS677">
        <v>195.24</v>
      </c>
      <c r="AT677">
        <v>250.22</v>
      </c>
      <c r="AU677">
        <v>1112.44</v>
      </c>
      <c r="AV677">
        <v>22373.05</v>
      </c>
      <c r="AW677">
        <v>637.88</v>
      </c>
      <c r="AX677">
        <v>9589.2999999999993</v>
      </c>
      <c r="AY677">
        <v>441.05</v>
      </c>
      <c r="AZ677">
        <v>192.07</v>
      </c>
      <c r="BA677">
        <v>851.9</v>
      </c>
      <c r="BB677">
        <v>684.76</v>
      </c>
      <c r="BC677">
        <v>9519.2999999999993</v>
      </c>
      <c r="BD677">
        <v>368.55</v>
      </c>
      <c r="BE677">
        <v>227.27</v>
      </c>
      <c r="BF677">
        <v>196.87</v>
      </c>
      <c r="BG677">
        <v>193.64</v>
      </c>
      <c r="BH677">
        <v>1390.55</v>
      </c>
      <c r="BI677">
        <v>195.24</v>
      </c>
      <c r="BJ677">
        <v>1945.44</v>
      </c>
      <c r="BK677">
        <v>244.03</v>
      </c>
      <c r="BL677">
        <v>9810</v>
      </c>
      <c r="BM677">
        <v>7156.8</v>
      </c>
      <c r="BN677">
        <v>1512</v>
      </c>
      <c r="BO677">
        <v>781.38</v>
      </c>
      <c r="BP677">
        <v>1990.63</v>
      </c>
      <c r="BQ677">
        <v>236.24</v>
      </c>
      <c r="BR677">
        <v>107.18</v>
      </c>
      <c r="BS677">
        <v>4921858</v>
      </c>
      <c r="BT677">
        <v>50837.5</v>
      </c>
      <c r="BU677" s="115" t="str">
        <f>WSP[[#This Row],[Tier]]&amp;" - "&amp;DOLLAR(WSP[[#This Row],[United States]],2)&amp;" USD"</f>
        <v>675 - $236.24 USD</v>
      </c>
    </row>
    <row r="678" spans="1:73" x14ac:dyDescent="0.25">
      <c r="A678">
        <v>676</v>
      </c>
      <c r="B678">
        <v>236.59</v>
      </c>
      <c r="C678">
        <v>17981.599999999999</v>
      </c>
      <c r="D678">
        <v>1357.3</v>
      </c>
      <c r="E678">
        <v>316.24</v>
      </c>
      <c r="F678">
        <v>197.16</v>
      </c>
      <c r="G678">
        <v>21014</v>
      </c>
      <c r="H678">
        <v>195.53</v>
      </c>
      <c r="I678">
        <v>424.72</v>
      </c>
      <c r="J678">
        <v>295.75</v>
      </c>
      <c r="K678">
        <v>236.59</v>
      </c>
      <c r="L678">
        <v>125230</v>
      </c>
      <c r="M678">
        <v>930.41</v>
      </c>
      <c r="N678">
        <v>306530</v>
      </c>
      <c r="O678">
        <v>118300</v>
      </c>
      <c r="P678">
        <v>1135.68</v>
      </c>
      <c r="Q678">
        <v>200.5</v>
      </c>
      <c r="R678">
        <v>3910.17</v>
      </c>
      <c r="S678">
        <v>1027.5999999999999</v>
      </c>
      <c r="T678">
        <v>1520.4</v>
      </c>
      <c r="U678">
        <v>197.16</v>
      </c>
      <c r="V678">
        <v>190.8</v>
      </c>
      <c r="W678">
        <v>197.16</v>
      </c>
      <c r="X678">
        <v>198.82</v>
      </c>
      <c r="Y678">
        <v>192.35</v>
      </c>
      <c r="Z678">
        <v>2830.1</v>
      </c>
      <c r="AA678">
        <v>37254.33</v>
      </c>
      <c r="AB678">
        <v>30757</v>
      </c>
      <c r="AC678">
        <v>5782</v>
      </c>
      <c r="AD678">
        <v>2345000</v>
      </c>
      <c r="AE678">
        <v>192.35</v>
      </c>
      <c r="AF678">
        <v>1162</v>
      </c>
      <c r="AG678">
        <v>193.93</v>
      </c>
      <c r="AH678">
        <v>17936</v>
      </c>
      <c r="AI678">
        <v>35419.300000000003</v>
      </c>
      <c r="AJ678">
        <v>213755</v>
      </c>
      <c r="AK678">
        <v>195.53</v>
      </c>
      <c r="AL678">
        <v>244.35</v>
      </c>
      <c r="AM678">
        <v>195.53</v>
      </c>
      <c r="AN678">
        <v>202.22</v>
      </c>
      <c r="AO678">
        <v>717</v>
      </c>
      <c r="AP678">
        <v>200.5</v>
      </c>
      <c r="AQ678">
        <v>70804.3</v>
      </c>
      <c r="AR678">
        <v>3276.7</v>
      </c>
      <c r="AS678">
        <v>195.53</v>
      </c>
      <c r="AT678">
        <v>250.57</v>
      </c>
      <c r="AU678">
        <v>1113.8399999999999</v>
      </c>
      <c r="AV678">
        <v>22406.3</v>
      </c>
      <c r="AW678">
        <v>638.82000000000005</v>
      </c>
      <c r="AX678">
        <v>9603.2999999999993</v>
      </c>
      <c r="AY678">
        <v>441.62</v>
      </c>
      <c r="AZ678">
        <v>192.35</v>
      </c>
      <c r="BA678">
        <v>853.16</v>
      </c>
      <c r="BB678">
        <v>685.77</v>
      </c>
      <c r="BC678">
        <v>9533.2999999999993</v>
      </c>
      <c r="BD678">
        <v>368.9</v>
      </c>
      <c r="BE678">
        <v>227.6</v>
      </c>
      <c r="BF678">
        <v>197.16</v>
      </c>
      <c r="BG678">
        <v>193.93</v>
      </c>
      <c r="BH678">
        <v>1392.3</v>
      </c>
      <c r="BI678">
        <v>195.53</v>
      </c>
      <c r="BJ678">
        <v>1948.24</v>
      </c>
      <c r="BK678">
        <v>244.35</v>
      </c>
      <c r="BL678">
        <v>9825</v>
      </c>
      <c r="BM678">
        <v>7167.3</v>
      </c>
      <c r="BN678">
        <v>1514.24</v>
      </c>
      <c r="BO678">
        <v>782.6</v>
      </c>
      <c r="BP678">
        <v>1993.6</v>
      </c>
      <c r="BQ678">
        <v>236.59</v>
      </c>
      <c r="BR678">
        <v>107.33</v>
      </c>
      <c r="BS678">
        <v>4929149</v>
      </c>
      <c r="BT678">
        <v>50912.82</v>
      </c>
      <c r="BU678" s="115" t="str">
        <f>WSP[[#This Row],[Tier]]&amp;" - "&amp;DOLLAR(WSP[[#This Row],[United States]],2)&amp;" USD"</f>
        <v>676 - $236.59 USD</v>
      </c>
    </row>
    <row r="679" spans="1:73" x14ac:dyDescent="0.25">
      <c r="A679">
        <v>677</v>
      </c>
      <c r="B679">
        <v>236.94</v>
      </c>
      <c r="C679">
        <v>18008.2</v>
      </c>
      <c r="D679">
        <v>1359.05</v>
      </c>
      <c r="E679">
        <v>316.72000000000003</v>
      </c>
      <c r="F679">
        <v>197.45</v>
      </c>
      <c r="G679">
        <v>21045.5</v>
      </c>
      <c r="H679">
        <v>195.82</v>
      </c>
      <c r="I679">
        <v>425.35</v>
      </c>
      <c r="J679">
        <v>296.19</v>
      </c>
      <c r="K679">
        <v>236.94</v>
      </c>
      <c r="L679">
        <v>125405</v>
      </c>
      <c r="M679">
        <v>931.78</v>
      </c>
      <c r="N679">
        <v>306880</v>
      </c>
      <c r="O679">
        <v>118475</v>
      </c>
      <c r="P679">
        <v>1137.3599999999999</v>
      </c>
      <c r="Q679">
        <v>200.8</v>
      </c>
      <c r="R679">
        <v>3915.95</v>
      </c>
      <c r="S679">
        <v>1029</v>
      </c>
      <c r="T679">
        <v>1522.68</v>
      </c>
      <c r="U679">
        <v>197.45</v>
      </c>
      <c r="V679">
        <v>191.08</v>
      </c>
      <c r="W679">
        <v>197.45</v>
      </c>
      <c r="X679">
        <v>199.11</v>
      </c>
      <c r="Y679">
        <v>192.64</v>
      </c>
      <c r="Z679">
        <v>2834.65</v>
      </c>
      <c r="AA679">
        <v>37309.449999999997</v>
      </c>
      <c r="AB679">
        <v>30803</v>
      </c>
      <c r="AC679">
        <v>5789</v>
      </c>
      <c r="AD679">
        <v>2348500</v>
      </c>
      <c r="AE679">
        <v>192.64</v>
      </c>
      <c r="AF679">
        <v>1163.75</v>
      </c>
      <c r="AG679">
        <v>194.22</v>
      </c>
      <c r="AH679">
        <v>17950</v>
      </c>
      <c r="AI679">
        <v>35471.800000000003</v>
      </c>
      <c r="AJ679">
        <v>214073</v>
      </c>
      <c r="AK679">
        <v>195.82</v>
      </c>
      <c r="AL679">
        <v>244.68</v>
      </c>
      <c r="AM679">
        <v>195.82</v>
      </c>
      <c r="AN679">
        <v>202.52</v>
      </c>
      <c r="AO679">
        <v>718</v>
      </c>
      <c r="AP679">
        <v>200.8</v>
      </c>
      <c r="AQ679">
        <v>70909.3</v>
      </c>
      <c r="AR679">
        <v>3281.6</v>
      </c>
      <c r="AS679">
        <v>195.82</v>
      </c>
      <c r="AT679">
        <v>250.92</v>
      </c>
      <c r="AU679">
        <v>1115.24</v>
      </c>
      <c r="AV679">
        <v>22439.55</v>
      </c>
      <c r="AW679">
        <v>639.77</v>
      </c>
      <c r="AX679">
        <v>9617.2999999999993</v>
      </c>
      <c r="AY679">
        <v>442.19</v>
      </c>
      <c r="AZ679">
        <v>192.64</v>
      </c>
      <c r="BA679">
        <v>854.42</v>
      </c>
      <c r="BB679">
        <v>686.79</v>
      </c>
      <c r="BC679">
        <v>9547.2999999999993</v>
      </c>
      <c r="BD679">
        <v>369.25</v>
      </c>
      <c r="BE679">
        <v>227.93</v>
      </c>
      <c r="BF679">
        <v>197.45</v>
      </c>
      <c r="BG679">
        <v>194.22</v>
      </c>
      <c r="BH679">
        <v>1394.05</v>
      </c>
      <c r="BI679">
        <v>195.82</v>
      </c>
      <c r="BJ679">
        <v>1951.04</v>
      </c>
      <c r="BK679">
        <v>244.68</v>
      </c>
      <c r="BL679">
        <v>9841</v>
      </c>
      <c r="BM679">
        <v>7177.8</v>
      </c>
      <c r="BN679">
        <v>1516.48</v>
      </c>
      <c r="BO679">
        <v>783.83</v>
      </c>
      <c r="BP679">
        <v>1996.58</v>
      </c>
      <c r="BQ679">
        <v>236.94</v>
      </c>
      <c r="BR679">
        <v>107.47</v>
      </c>
      <c r="BS679">
        <v>4936441</v>
      </c>
      <c r="BT679">
        <v>50988.14</v>
      </c>
      <c r="BU679" s="115" t="str">
        <f>WSP[[#This Row],[Tier]]&amp;" - "&amp;DOLLAR(WSP[[#This Row],[United States]],2)&amp;" USD"</f>
        <v>677 - $236.94 USD</v>
      </c>
    </row>
    <row r="680" spans="1:73" x14ac:dyDescent="0.25">
      <c r="A680">
        <v>678</v>
      </c>
      <c r="B680">
        <v>237.29</v>
      </c>
      <c r="C680">
        <v>18034.8</v>
      </c>
      <c r="D680">
        <v>1360.8</v>
      </c>
      <c r="E680">
        <v>317.2</v>
      </c>
      <c r="F680">
        <v>197.74</v>
      </c>
      <c r="G680">
        <v>21077</v>
      </c>
      <c r="H680">
        <v>196.11</v>
      </c>
      <c r="I680">
        <v>425.98</v>
      </c>
      <c r="J680">
        <v>296.63</v>
      </c>
      <c r="K680">
        <v>237.29</v>
      </c>
      <c r="L680">
        <v>125580</v>
      </c>
      <c r="M680">
        <v>933.16</v>
      </c>
      <c r="N680">
        <v>307230</v>
      </c>
      <c r="O680">
        <v>118650</v>
      </c>
      <c r="P680">
        <v>1139.04</v>
      </c>
      <c r="Q680">
        <v>201.1</v>
      </c>
      <c r="R680">
        <v>3921.74</v>
      </c>
      <c r="S680">
        <v>1030.4000000000001</v>
      </c>
      <c r="T680">
        <v>1524.95</v>
      </c>
      <c r="U680">
        <v>197.74</v>
      </c>
      <c r="V680">
        <v>191.37</v>
      </c>
      <c r="W680">
        <v>197.74</v>
      </c>
      <c r="X680">
        <v>199.41</v>
      </c>
      <c r="Y680">
        <v>192.92</v>
      </c>
      <c r="Z680">
        <v>2839.2</v>
      </c>
      <c r="AA680">
        <v>37364.57</v>
      </c>
      <c r="AB680">
        <v>30848</v>
      </c>
      <c r="AC680">
        <v>5796</v>
      </c>
      <c r="AD680">
        <v>2352000</v>
      </c>
      <c r="AE680">
        <v>192.92</v>
      </c>
      <c r="AF680">
        <v>1165.5</v>
      </c>
      <c r="AG680">
        <v>194.5</v>
      </c>
      <c r="AH680">
        <v>17964</v>
      </c>
      <c r="AI680">
        <v>35524.300000000003</v>
      </c>
      <c r="AJ680">
        <v>214391</v>
      </c>
      <c r="AK680">
        <v>196.11</v>
      </c>
      <c r="AL680">
        <v>245</v>
      </c>
      <c r="AM680">
        <v>196.11</v>
      </c>
      <c r="AN680">
        <v>202.81</v>
      </c>
      <c r="AO680">
        <v>719</v>
      </c>
      <c r="AP680">
        <v>201.1</v>
      </c>
      <c r="AQ680">
        <v>71014.3</v>
      </c>
      <c r="AR680">
        <v>3286.5</v>
      </c>
      <c r="AS680">
        <v>196.11</v>
      </c>
      <c r="AT680">
        <v>251.27</v>
      </c>
      <c r="AU680">
        <v>1116.6400000000001</v>
      </c>
      <c r="AV680">
        <v>22472.799999999999</v>
      </c>
      <c r="AW680">
        <v>640.71</v>
      </c>
      <c r="AX680">
        <v>9631.2999999999993</v>
      </c>
      <c r="AY680">
        <v>442.76</v>
      </c>
      <c r="AZ680">
        <v>192.92</v>
      </c>
      <c r="BA680">
        <v>855.68</v>
      </c>
      <c r="BB680">
        <v>687.81</v>
      </c>
      <c r="BC680">
        <v>9561.2999999999993</v>
      </c>
      <c r="BD680">
        <v>369.6</v>
      </c>
      <c r="BE680">
        <v>228.25</v>
      </c>
      <c r="BF680">
        <v>197.74</v>
      </c>
      <c r="BG680">
        <v>194.5</v>
      </c>
      <c r="BH680">
        <v>1395.8</v>
      </c>
      <c r="BI680">
        <v>196.11</v>
      </c>
      <c r="BJ680">
        <v>1953.84</v>
      </c>
      <c r="BK680">
        <v>245</v>
      </c>
      <c r="BL680">
        <v>9856</v>
      </c>
      <c r="BM680">
        <v>7188.3</v>
      </c>
      <c r="BN680">
        <v>1518.72</v>
      </c>
      <c r="BO680">
        <v>785.05</v>
      </c>
      <c r="BP680">
        <v>1999.55</v>
      </c>
      <c r="BQ680">
        <v>237.29</v>
      </c>
      <c r="BR680">
        <v>107.62</v>
      </c>
      <c r="BS680">
        <v>4943733</v>
      </c>
      <c r="BT680">
        <v>51063.46</v>
      </c>
      <c r="BU680" s="115" t="str">
        <f>WSP[[#This Row],[Tier]]&amp;" - "&amp;DOLLAR(WSP[[#This Row],[United States]],2)&amp;" USD"</f>
        <v>678 - $237.29 USD</v>
      </c>
    </row>
    <row r="681" spans="1:73" x14ac:dyDescent="0.25">
      <c r="A681">
        <v>679</v>
      </c>
      <c r="B681">
        <v>237.64</v>
      </c>
      <c r="C681">
        <v>18061.400000000001</v>
      </c>
      <c r="D681">
        <v>1362.55</v>
      </c>
      <c r="E681">
        <v>317.67</v>
      </c>
      <c r="F681">
        <v>198.04</v>
      </c>
      <c r="G681">
        <v>21108.5</v>
      </c>
      <c r="H681">
        <v>196.4</v>
      </c>
      <c r="I681">
        <v>426.61</v>
      </c>
      <c r="J681">
        <v>297.06</v>
      </c>
      <c r="K681">
        <v>237.64</v>
      </c>
      <c r="L681">
        <v>125755</v>
      </c>
      <c r="M681">
        <v>934.54</v>
      </c>
      <c r="N681">
        <v>307580</v>
      </c>
      <c r="O681">
        <v>118825</v>
      </c>
      <c r="P681">
        <v>1140.72</v>
      </c>
      <c r="Q681">
        <v>201.39</v>
      </c>
      <c r="R681">
        <v>3927.52</v>
      </c>
      <c r="S681">
        <v>1031.8</v>
      </c>
      <c r="T681">
        <v>1527.23</v>
      </c>
      <c r="U681">
        <v>198.04</v>
      </c>
      <c r="V681">
        <v>191.65</v>
      </c>
      <c r="W681">
        <v>198.04</v>
      </c>
      <c r="X681">
        <v>199.7</v>
      </c>
      <c r="Y681">
        <v>193.21</v>
      </c>
      <c r="Z681">
        <v>2843.75</v>
      </c>
      <c r="AA681">
        <v>37419.69</v>
      </c>
      <c r="AB681">
        <v>30894</v>
      </c>
      <c r="AC681">
        <v>5803</v>
      </c>
      <c r="AD681">
        <v>2355500</v>
      </c>
      <c r="AE681">
        <v>193.21</v>
      </c>
      <c r="AF681">
        <v>1167.25</v>
      </c>
      <c r="AG681">
        <v>194.79</v>
      </c>
      <c r="AH681">
        <v>17978</v>
      </c>
      <c r="AI681">
        <v>35576.800000000003</v>
      </c>
      <c r="AJ681">
        <v>214709</v>
      </c>
      <c r="AK681">
        <v>196.4</v>
      </c>
      <c r="AL681">
        <v>245.32</v>
      </c>
      <c r="AM681">
        <v>196.4</v>
      </c>
      <c r="AN681">
        <v>203.11</v>
      </c>
      <c r="AO681">
        <v>720</v>
      </c>
      <c r="AP681">
        <v>201.39</v>
      </c>
      <c r="AQ681">
        <v>71119.3</v>
      </c>
      <c r="AR681">
        <v>3291.4</v>
      </c>
      <c r="AS681">
        <v>196.4</v>
      </c>
      <c r="AT681">
        <v>251.62</v>
      </c>
      <c r="AU681">
        <v>1118.04</v>
      </c>
      <c r="AV681">
        <v>22506.05</v>
      </c>
      <c r="AW681">
        <v>641.66</v>
      </c>
      <c r="AX681">
        <v>9645.2999999999993</v>
      </c>
      <c r="AY681">
        <v>443.33</v>
      </c>
      <c r="AZ681">
        <v>193.21</v>
      </c>
      <c r="BA681">
        <v>856.94</v>
      </c>
      <c r="BB681">
        <v>688.82</v>
      </c>
      <c r="BC681">
        <v>9575.2999999999993</v>
      </c>
      <c r="BD681">
        <v>369.95</v>
      </c>
      <c r="BE681">
        <v>228.58</v>
      </c>
      <c r="BF681">
        <v>198.04</v>
      </c>
      <c r="BG681">
        <v>194.79</v>
      </c>
      <c r="BH681">
        <v>1397.55</v>
      </c>
      <c r="BI681">
        <v>196.4</v>
      </c>
      <c r="BJ681">
        <v>1956.64</v>
      </c>
      <c r="BK681">
        <v>245.32</v>
      </c>
      <c r="BL681">
        <v>9871</v>
      </c>
      <c r="BM681">
        <v>7198.8</v>
      </c>
      <c r="BN681">
        <v>1520.96</v>
      </c>
      <c r="BO681">
        <v>786.28</v>
      </c>
      <c r="BP681">
        <v>2002.53</v>
      </c>
      <c r="BQ681">
        <v>237.64</v>
      </c>
      <c r="BR681">
        <v>107.77</v>
      </c>
      <c r="BS681">
        <v>4951025</v>
      </c>
      <c r="BT681">
        <v>51138.78</v>
      </c>
      <c r="BU681" s="115" t="str">
        <f>WSP[[#This Row],[Tier]]&amp;" - "&amp;DOLLAR(WSP[[#This Row],[United States]],2)&amp;" USD"</f>
        <v>679 - $237.64 USD</v>
      </c>
    </row>
    <row r="682" spans="1:73" x14ac:dyDescent="0.25">
      <c r="A682">
        <v>680</v>
      </c>
      <c r="B682">
        <v>237.99</v>
      </c>
      <c r="C682">
        <v>18088</v>
      </c>
      <c r="D682">
        <v>1364.3</v>
      </c>
      <c r="E682">
        <v>318.14999999999998</v>
      </c>
      <c r="F682">
        <v>198.33</v>
      </c>
      <c r="G682">
        <v>21140</v>
      </c>
      <c r="H682">
        <v>196.69</v>
      </c>
      <c r="I682">
        <v>427.24</v>
      </c>
      <c r="J682">
        <v>297.5</v>
      </c>
      <c r="K682">
        <v>237.99</v>
      </c>
      <c r="L682">
        <v>125930</v>
      </c>
      <c r="M682">
        <v>935.92</v>
      </c>
      <c r="N682">
        <v>307930</v>
      </c>
      <c r="O682">
        <v>119000</v>
      </c>
      <c r="P682">
        <v>1142.4000000000001</v>
      </c>
      <c r="Q682">
        <v>201.69</v>
      </c>
      <c r="R682">
        <v>3933.31</v>
      </c>
      <c r="S682">
        <v>1033.2</v>
      </c>
      <c r="T682">
        <v>1529.5</v>
      </c>
      <c r="U682">
        <v>198.33</v>
      </c>
      <c r="V682">
        <v>191.93</v>
      </c>
      <c r="W682">
        <v>198.33</v>
      </c>
      <c r="X682">
        <v>199.99</v>
      </c>
      <c r="Y682">
        <v>193.49</v>
      </c>
      <c r="Z682">
        <v>2848.3</v>
      </c>
      <c r="AA682">
        <v>37474.800000000003</v>
      </c>
      <c r="AB682">
        <v>30939</v>
      </c>
      <c r="AC682">
        <v>5810</v>
      </c>
      <c r="AD682">
        <v>2359000</v>
      </c>
      <c r="AE682">
        <v>193.49</v>
      </c>
      <c r="AF682">
        <v>1169</v>
      </c>
      <c r="AG682">
        <v>195.08</v>
      </c>
      <c r="AH682">
        <v>17993</v>
      </c>
      <c r="AI682">
        <v>35629.300000000003</v>
      </c>
      <c r="AJ682">
        <v>215027</v>
      </c>
      <c r="AK682">
        <v>196.69</v>
      </c>
      <c r="AL682">
        <v>245.65</v>
      </c>
      <c r="AM682">
        <v>196.69</v>
      </c>
      <c r="AN682">
        <v>203.41</v>
      </c>
      <c r="AO682">
        <v>721</v>
      </c>
      <c r="AP682">
        <v>201.69</v>
      </c>
      <c r="AQ682">
        <v>71224.3</v>
      </c>
      <c r="AR682">
        <v>3296.3</v>
      </c>
      <c r="AS682">
        <v>196.69</v>
      </c>
      <c r="AT682">
        <v>251.97</v>
      </c>
      <c r="AU682">
        <v>1119.44</v>
      </c>
      <c r="AV682">
        <v>22539.3</v>
      </c>
      <c r="AW682">
        <v>642.6</v>
      </c>
      <c r="AX682">
        <v>9659.2999999999993</v>
      </c>
      <c r="AY682">
        <v>443.9</v>
      </c>
      <c r="AZ682">
        <v>193.49</v>
      </c>
      <c r="BA682">
        <v>858.2</v>
      </c>
      <c r="BB682">
        <v>689.84</v>
      </c>
      <c r="BC682">
        <v>9589.2999999999993</v>
      </c>
      <c r="BD682">
        <v>370.3</v>
      </c>
      <c r="BE682">
        <v>228.91</v>
      </c>
      <c r="BF682">
        <v>198.33</v>
      </c>
      <c r="BG682">
        <v>195.08</v>
      </c>
      <c r="BH682">
        <v>1399.3</v>
      </c>
      <c r="BI682">
        <v>196.69</v>
      </c>
      <c r="BJ682">
        <v>1959.44</v>
      </c>
      <c r="BK682">
        <v>245.65</v>
      </c>
      <c r="BL682">
        <v>9887</v>
      </c>
      <c r="BM682">
        <v>7209.3</v>
      </c>
      <c r="BN682">
        <v>1523.2</v>
      </c>
      <c r="BO682">
        <v>787.5</v>
      </c>
      <c r="BP682">
        <v>2005.5</v>
      </c>
      <c r="BQ682">
        <v>237.99</v>
      </c>
      <c r="BR682">
        <v>107.91</v>
      </c>
      <c r="BS682">
        <v>4958317</v>
      </c>
      <c r="BT682">
        <v>51214.1</v>
      </c>
      <c r="BU682" s="115" t="str">
        <f>WSP[[#This Row],[Tier]]&amp;" - "&amp;DOLLAR(WSP[[#This Row],[United States]],2)&amp;" USD"</f>
        <v>680 - $237.99 USD</v>
      </c>
    </row>
    <row r="683" spans="1:73" x14ac:dyDescent="0.25">
      <c r="A683">
        <v>681</v>
      </c>
      <c r="B683">
        <v>238.34</v>
      </c>
      <c r="C683">
        <v>18114.599999999999</v>
      </c>
      <c r="D683">
        <v>1366.05</v>
      </c>
      <c r="E683">
        <v>318.63</v>
      </c>
      <c r="F683">
        <v>198.62</v>
      </c>
      <c r="G683">
        <v>21171.5</v>
      </c>
      <c r="H683">
        <v>196.98</v>
      </c>
      <c r="I683">
        <v>427.87</v>
      </c>
      <c r="J683">
        <v>297.94</v>
      </c>
      <c r="K683">
        <v>238.34</v>
      </c>
      <c r="L683">
        <v>126105</v>
      </c>
      <c r="M683">
        <v>937.29</v>
      </c>
      <c r="N683">
        <v>308280</v>
      </c>
      <c r="O683">
        <v>119175</v>
      </c>
      <c r="P683">
        <v>1144.08</v>
      </c>
      <c r="Q683">
        <v>201.99</v>
      </c>
      <c r="R683">
        <v>3939.09</v>
      </c>
      <c r="S683">
        <v>1034.5999999999999</v>
      </c>
      <c r="T683">
        <v>1531.78</v>
      </c>
      <c r="U683">
        <v>198.62</v>
      </c>
      <c r="V683">
        <v>192.21</v>
      </c>
      <c r="W683">
        <v>198.62</v>
      </c>
      <c r="X683">
        <v>200.29</v>
      </c>
      <c r="Y683">
        <v>193.77</v>
      </c>
      <c r="Z683">
        <v>2852.85</v>
      </c>
      <c r="AA683">
        <v>37529.919999999998</v>
      </c>
      <c r="AB683">
        <v>30985</v>
      </c>
      <c r="AC683">
        <v>5817</v>
      </c>
      <c r="AD683">
        <v>2362500</v>
      </c>
      <c r="AE683">
        <v>193.77</v>
      </c>
      <c r="AF683">
        <v>1170.75</v>
      </c>
      <c r="AG683">
        <v>195.36</v>
      </c>
      <c r="AH683">
        <v>18007</v>
      </c>
      <c r="AI683">
        <v>35681.800000000003</v>
      </c>
      <c r="AJ683">
        <v>215345</v>
      </c>
      <c r="AK683">
        <v>196.98</v>
      </c>
      <c r="AL683">
        <v>245.97</v>
      </c>
      <c r="AM683">
        <v>196.98</v>
      </c>
      <c r="AN683">
        <v>203.71</v>
      </c>
      <c r="AO683">
        <v>722</v>
      </c>
      <c r="AP683">
        <v>201.99</v>
      </c>
      <c r="AQ683">
        <v>71329.3</v>
      </c>
      <c r="AR683">
        <v>3301.2</v>
      </c>
      <c r="AS683">
        <v>196.98</v>
      </c>
      <c r="AT683">
        <v>252.32</v>
      </c>
      <c r="AU683">
        <v>1120.8399999999999</v>
      </c>
      <c r="AV683">
        <v>22572.55</v>
      </c>
      <c r="AW683">
        <v>643.54999999999995</v>
      </c>
      <c r="AX683">
        <v>9673.2999999999993</v>
      </c>
      <c r="AY683">
        <v>444.47</v>
      </c>
      <c r="AZ683">
        <v>193.77</v>
      </c>
      <c r="BA683">
        <v>859.46</v>
      </c>
      <c r="BB683">
        <v>690.85</v>
      </c>
      <c r="BC683">
        <v>9603.2999999999993</v>
      </c>
      <c r="BD683">
        <v>370.65</v>
      </c>
      <c r="BE683">
        <v>229.23</v>
      </c>
      <c r="BF683">
        <v>198.62</v>
      </c>
      <c r="BG683">
        <v>195.36</v>
      </c>
      <c r="BH683">
        <v>1401.05</v>
      </c>
      <c r="BI683">
        <v>196.98</v>
      </c>
      <c r="BJ683">
        <v>1962.24</v>
      </c>
      <c r="BK683">
        <v>245.97</v>
      </c>
      <c r="BL683">
        <v>9902</v>
      </c>
      <c r="BM683">
        <v>7219.8</v>
      </c>
      <c r="BN683">
        <v>1525.44</v>
      </c>
      <c r="BO683">
        <v>788.73</v>
      </c>
      <c r="BP683">
        <v>2008.48</v>
      </c>
      <c r="BQ683">
        <v>238.34</v>
      </c>
      <c r="BR683">
        <v>108.06</v>
      </c>
      <c r="BS683">
        <v>4965609</v>
      </c>
      <c r="BT683">
        <v>51289.42</v>
      </c>
      <c r="BU683" s="115" t="str">
        <f>WSP[[#This Row],[Tier]]&amp;" - "&amp;DOLLAR(WSP[[#This Row],[United States]],2)&amp;" USD"</f>
        <v>681 - $238.34 USD</v>
      </c>
    </row>
    <row r="684" spans="1:73" x14ac:dyDescent="0.25">
      <c r="A684">
        <v>682</v>
      </c>
      <c r="B684">
        <v>238.69</v>
      </c>
      <c r="C684">
        <v>18141.2</v>
      </c>
      <c r="D684">
        <v>1367.8</v>
      </c>
      <c r="E684">
        <v>319.10000000000002</v>
      </c>
      <c r="F684">
        <v>198.91</v>
      </c>
      <c r="G684">
        <v>21203</v>
      </c>
      <c r="H684">
        <v>197.27</v>
      </c>
      <c r="I684">
        <v>428.49</v>
      </c>
      <c r="J684">
        <v>298.38</v>
      </c>
      <c r="K684">
        <v>238.69</v>
      </c>
      <c r="L684">
        <v>126280</v>
      </c>
      <c r="M684">
        <v>938.67</v>
      </c>
      <c r="N684">
        <v>308630</v>
      </c>
      <c r="O684">
        <v>119350</v>
      </c>
      <c r="P684">
        <v>1145.76</v>
      </c>
      <c r="Q684">
        <v>202.28</v>
      </c>
      <c r="R684">
        <v>3944.88</v>
      </c>
      <c r="S684">
        <v>1036</v>
      </c>
      <c r="T684">
        <v>1534.05</v>
      </c>
      <c r="U684">
        <v>198.91</v>
      </c>
      <c r="V684">
        <v>192.49</v>
      </c>
      <c r="W684">
        <v>198.91</v>
      </c>
      <c r="X684">
        <v>200.58</v>
      </c>
      <c r="Y684">
        <v>194.06</v>
      </c>
      <c r="Z684">
        <v>2857.4</v>
      </c>
      <c r="AA684">
        <v>37585.040000000001</v>
      </c>
      <c r="AB684">
        <v>31030</v>
      </c>
      <c r="AC684">
        <v>5824</v>
      </c>
      <c r="AD684">
        <v>2366000</v>
      </c>
      <c r="AE684">
        <v>194.06</v>
      </c>
      <c r="AF684">
        <v>1172.5</v>
      </c>
      <c r="AG684">
        <v>195.65</v>
      </c>
      <c r="AH684">
        <v>18021</v>
      </c>
      <c r="AI684">
        <v>35734.300000000003</v>
      </c>
      <c r="AJ684">
        <v>215664</v>
      </c>
      <c r="AK684">
        <v>197.27</v>
      </c>
      <c r="AL684">
        <v>246.3</v>
      </c>
      <c r="AM684">
        <v>197.27</v>
      </c>
      <c r="AN684">
        <v>204.01</v>
      </c>
      <c r="AO684">
        <v>723</v>
      </c>
      <c r="AP684">
        <v>202.28</v>
      </c>
      <c r="AQ684">
        <v>71434.3</v>
      </c>
      <c r="AR684">
        <v>3306.1</v>
      </c>
      <c r="AS684">
        <v>197.27</v>
      </c>
      <c r="AT684">
        <v>252.67</v>
      </c>
      <c r="AU684">
        <v>1122.24</v>
      </c>
      <c r="AV684">
        <v>22605.8</v>
      </c>
      <c r="AW684">
        <v>644.49</v>
      </c>
      <c r="AX684">
        <v>9687.2999999999993</v>
      </c>
      <c r="AY684">
        <v>445.03</v>
      </c>
      <c r="AZ684">
        <v>194.06</v>
      </c>
      <c r="BA684">
        <v>860.72</v>
      </c>
      <c r="BB684">
        <v>691.87</v>
      </c>
      <c r="BC684">
        <v>9617.2999999999993</v>
      </c>
      <c r="BD684">
        <v>371</v>
      </c>
      <c r="BE684">
        <v>229.56</v>
      </c>
      <c r="BF684">
        <v>198.91</v>
      </c>
      <c r="BG684">
        <v>195.65</v>
      </c>
      <c r="BH684">
        <v>1402.8</v>
      </c>
      <c r="BI684">
        <v>197.27</v>
      </c>
      <c r="BJ684">
        <v>1965.04</v>
      </c>
      <c r="BK684">
        <v>246.3</v>
      </c>
      <c r="BL684">
        <v>9917</v>
      </c>
      <c r="BM684">
        <v>7230.3</v>
      </c>
      <c r="BN684">
        <v>1527.68</v>
      </c>
      <c r="BO684">
        <v>789.95</v>
      </c>
      <c r="BP684">
        <v>2011.45</v>
      </c>
      <c r="BQ684">
        <v>238.69</v>
      </c>
      <c r="BR684">
        <v>108.2</v>
      </c>
      <c r="BS684">
        <v>4972901</v>
      </c>
      <c r="BT684">
        <v>51364.74</v>
      </c>
      <c r="BU684" s="115" t="str">
        <f>WSP[[#This Row],[Tier]]&amp;" - "&amp;DOLLAR(WSP[[#This Row],[United States]],2)&amp;" USD"</f>
        <v>682 - $238.69 USD</v>
      </c>
    </row>
    <row r="685" spans="1:73" x14ac:dyDescent="0.25">
      <c r="A685">
        <v>683</v>
      </c>
      <c r="B685">
        <v>239.04</v>
      </c>
      <c r="C685">
        <v>18167.8</v>
      </c>
      <c r="D685">
        <v>1369.55</v>
      </c>
      <c r="E685">
        <v>319.58</v>
      </c>
      <c r="F685">
        <v>199.2</v>
      </c>
      <c r="G685">
        <v>21234.5</v>
      </c>
      <c r="H685">
        <v>197.56</v>
      </c>
      <c r="I685">
        <v>429.12</v>
      </c>
      <c r="J685">
        <v>298.81</v>
      </c>
      <c r="K685">
        <v>239.04</v>
      </c>
      <c r="L685">
        <v>126455</v>
      </c>
      <c r="M685">
        <v>940.05</v>
      </c>
      <c r="N685">
        <v>308980</v>
      </c>
      <c r="O685">
        <v>119525</v>
      </c>
      <c r="P685">
        <v>1147.44</v>
      </c>
      <c r="Q685">
        <v>202.58</v>
      </c>
      <c r="R685">
        <v>3950.66</v>
      </c>
      <c r="S685">
        <v>1037.4000000000001</v>
      </c>
      <c r="T685">
        <v>1536.33</v>
      </c>
      <c r="U685">
        <v>199.2</v>
      </c>
      <c r="V685">
        <v>192.78</v>
      </c>
      <c r="W685">
        <v>199.2</v>
      </c>
      <c r="X685">
        <v>200.88</v>
      </c>
      <c r="Y685">
        <v>194.34</v>
      </c>
      <c r="Z685">
        <v>2861.95</v>
      </c>
      <c r="AA685">
        <v>37640.160000000003</v>
      </c>
      <c r="AB685">
        <v>31076</v>
      </c>
      <c r="AC685">
        <v>5827.5</v>
      </c>
      <c r="AD685">
        <v>2369500</v>
      </c>
      <c r="AE685">
        <v>194.34</v>
      </c>
      <c r="AF685">
        <v>1174.25</v>
      </c>
      <c r="AG685">
        <v>195.94</v>
      </c>
      <c r="AH685">
        <v>18035</v>
      </c>
      <c r="AI685">
        <v>35786.800000000003</v>
      </c>
      <c r="AJ685">
        <v>215982</v>
      </c>
      <c r="AK685">
        <v>197.56</v>
      </c>
      <c r="AL685">
        <v>246.62</v>
      </c>
      <c r="AM685">
        <v>197.56</v>
      </c>
      <c r="AN685">
        <v>204.31</v>
      </c>
      <c r="AO685">
        <v>724</v>
      </c>
      <c r="AP685">
        <v>202.58</v>
      </c>
      <c r="AQ685">
        <v>71539.3</v>
      </c>
      <c r="AR685">
        <v>3311</v>
      </c>
      <c r="AS685">
        <v>197.56</v>
      </c>
      <c r="AT685">
        <v>253.02</v>
      </c>
      <c r="AU685">
        <v>1123.6400000000001</v>
      </c>
      <c r="AV685">
        <v>22639.05</v>
      </c>
      <c r="AW685">
        <v>645.44000000000005</v>
      </c>
      <c r="AX685">
        <v>9701.2999999999993</v>
      </c>
      <c r="AY685">
        <v>445.6</v>
      </c>
      <c r="AZ685">
        <v>194.34</v>
      </c>
      <c r="BA685">
        <v>861.98</v>
      </c>
      <c r="BB685">
        <v>692.89</v>
      </c>
      <c r="BC685">
        <v>9631.2999999999993</v>
      </c>
      <c r="BD685">
        <v>371.35</v>
      </c>
      <c r="BE685">
        <v>229.89</v>
      </c>
      <c r="BF685">
        <v>199.2</v>
      </c>
      <c r="BG685">
        <v>195.94</v>
      </c>
      <c r="BH685">
        <v>1404.55</v>
      </c>
      <c r="BI685">
        <v>197.56</v>
      </c>
      <c r="BJ685">
        <v>1967.84</v>
      </c>
      <c r="BK685">
        <v>246.62</v>
      </c>
      <c r="BL685">
        <v>9933</v>
      </c>
      <c r="BM685">
        <v>7240.8</v>
      </c>
      <c r="BN685">
        <v>1529.92</v>
      </c>
      <c r="BO685">
        <v>791.18</v>
      </c>
      <c r="BP685">
        <v>2014.43</v>
      </c>
      <c r="BQ685">
        <v>239.04</v>
      </c>
      <c r="BR685">
        <v>108.35</v>
      </c>
      <c r="BS685">
        <v>4980193</v>
      </c>
      <c r="BT685">
        <v>51440.06</v>
      </c>
      <c r="BU685" s="115" t="str">
        <f>WSP[[#This Row],[Tier]]&amp;" - "&amp;DOLLAR(WSP[[#This Row],[United States]],2)&amp;" USD"</f>
        <v>683 - $239.04 USD</v>
      </c>
    </row>
    <row r="686" spans="1:73" x14ac:dyDescent="0.25">
      <c r="A686">
        <v>684</v>
      </c>
      <c r="B686">
        <v>239.39</v>
      </c>
      <c r="C686">
        <v>18194.400000000001</v>
      </c>
      <c r="D686">
        <v>1371.3</v>
      </c>
      <c r="E686">
        <v>320.06</v>
      </c>
      <c r="F686">
        <v>199.49</v>
      </c>
      <c r="G686">
        <v>21266</v>
      </c>
      <c r="H686">
        <v>197.85</v>
      </c>
      <c r="I686">
        <v>429.75</v>
      </c>
      <c r="J686">
        <v>299.25</v>
      </c>
      <c r="K686">
        <v>239.39</v>
      </c>
      <c r="L686">
        <v>126630</v>
      </c>
      <c r="M686">
        <v>941.42</v>
      </c>
      <c r="N686">
        <v>309330</v>
      </c>
      <c r="O686">
        <v>119700</v>
      </c>
      <c r="P686">
        <v>1149.1199999999999</v>
      </c>
      <c r="Q686">
        <v>202.88</v>
      </c>
      <c r="R686">
        <v>3956.45</v>
      </c>
      <c r="S686">
        <v>1038.8</v>
      </c>
      <c r="T686">
        <v>1538.6</v>
      </c>
      <c r="U686">
        <v>199.49</v>
      </c>
      <c r="V686">
        <v>193.06</v>
      </c>
      <c r="W686">
        <v>199.49</v>
      </c>
      <c r="X686">
        <v>201.17</v>
      </c>
      <c r="Y686">
        <v>194.63</v>
      </c>
      <c r="Z686">
        <v>2866.5</v>
      </c>
      <c r="AA686">
        <v>37695.279999999999</v>
      </c>
      <c r="AB686">
        <v>31121</v>
      </c>
      <c r="AC686">
        <v>5838</v>
      </c>
      <c r="AD686">
        <v>2373000</v>
      </c>
      <c r="AE686">
        <v>194.63</v>
      </c>
      <c r="AF686">
        <v>1176</v>
      </c>
      <c r="AG686">
        <v>196.22</v>
      </c>
      <c r="AH686">
        <v>18050</v>
      </c>
      <c r="AI686">
        <v>35839.300000000003</v>
      </c>
      <c r="AJ686">
        <v>216300</v>
      </c>
      <c r="AK686">
        <v>197.85</v>
      </c>
      <c r="AL686">
        <v>246.94</v>
      </c>
      <c r="AM686">
        <v>197.85</v>
      </c>
      <c r="AN686">
        <v>204.61</v>
      </c>
      <c r="AO686">
        <v>725</v>
      </c>
      <c r="AP686">
        <v>202.88</v>
      </c>
      <c r="AQ686">
        <v>71644.3</v>
      </c>
      <c r="AR686">
        <v>3315.9</v>
      </c>
      <c r="AS686">
        <v>197.85</v>
      </c>
      <c r="AT686">
        <v>253.37</v>
      </c>
      <c r="AU686">
        <v>1125.04</v>
      </c>
      <c r="AV686">
        <v>22672.3</v>
      </c>
      <c r="AW686">
        <v>646.38</v>
      </c>
      <c r="AX686">
        <v>9715.2999999999993</v>
      </c>
      <c r="AY686">
        <v>446.17</v>
      </c>
      <c r="AZ686">
        <v>194.63</v>
      </c>
      <c r="BA686">
        <v>863.24</v>
      </c>
      <c r="BB686">
        <v>693.9</v>
      </c>
      <c r="BC686">
        <v>9645.2999999999993</v>
      </c>
      <c r="BD686">
        <v>371.7</v>
      </c>
      <c r="BE686">
        <v>230.21</v>
      </c>
      <c r="BF686">
        <v>199.49</v>
      </c>
      <c r="BG686">
        <v>196.22</v>
      </c>
      <c r="BH686">
        <v>1406.3</v>
      </c>
      <c r="BI686">
        <v>197.85</v>
      </c>
      <c r="BJ686">
        <v>1970.64</v>
      </c>
      <c r="BK686">
        <v>246.94</v>
      </c>
      <c r="BL686">
        <v>9948</v>
      </c>
      <c r="BM686">
        <v>7251.3</v>
      </c>
      <c r="BN686">
        <v>1532.16</v>
      </c>
      <c r="BO686">
        <v>792.4</v>
      </c>
      <c r="BP686">
        <v>2017.4</v>
      </c>
      <c r="BQ686">
        <v>239.39</v>
      </c>
      <c r="BR686">
        <v>108.49</v>
      </c>
      <c r="BS686">
        <v>4987485</v>
      </c>
      <c r="BT686">
        <v>51515.38</v>
      </c>
      <c r="BU686" s="115" t="str">
        <f>WSP[[#This Row],[Tier]]&amp;" - "&amp;DOLLAR(WSP[[#This Row],[United States]],2)&amp;" USD"</f>
        <v>684 - $239.39 USD</v>
      </c>
    </row>
    <row r="687" spans="1:73" x14ac:dyDescent="0.25">
      <c r="A687">
        <v>685</v>
      </c>
      <c r="B687">
        <v>239.74</v>
      </c>
      <c r="C687">
        <v>18221</v>
      </c>
      <c r="D687">
        <v>1373.05</v>
      </c>
      <c r="E687">
        <v>320.54000000000002</v>
      </c>
      <c r="F687">
        <v>199.79</v>
      </c>
      <c r="G687">
        <v>21297.5</v>
      </c>
      <c r="H687">
        <v>198.13</v>
      </c>
      <c r="I687">
        <v>430.38</v>
      </c>
      <c r="J687">
        <v>299.69</v>
      </c>
      <c r="K687">
        <v>239.74</v>
      </c>
      <c r="L687">
        <v>126805</v>
      </c>
      <c r="M687">
        <v>942.8</v>
      </c>
      <c r="N687">
        <v>309680</v>
      </c>
      <c r="O687">
        <v>119875</v>
      </c>
      <c r="P687">
        <v>1150.8</v>
      </c>
      <c r="Q687">
        <v>203.17</v>
      </c>
      <c r="R687">
        <v>3962.23</v>
      </c>
      <c r="S687">
        <v>1040.2</v>
      </c>
      <c r="T687">
        <v>1540.88</v>
      </c>
      <c r="U687">
        <v>199.79</v>
      </c>
      <c r="V687">
        <v>193.34</v>
      </c>
      <c r="W687">
        <v>199.79</v>
      </c>
      <c r="X687">
        <v>201.46</v>
      </c>
      <c r="Y687">
        <v>194.91</v>
      </c>
      <c r="Z687">
        <v>2871.05</v>
      </c>
      <c r="AA687">
        <v>37750.39</v>
      </c>
      <c r="AB687">
        <v>31167</v>
      </c>
      <c r="AC687">
        <v>5845</v>
      </c>
      <c r="AD687">
        <v>2376500</v>
      </c>
      <c r="AE687">
        <v>194.91</v>
      </c>
      <c r="AF687">
        <v>1177.75</v>
      </c>
      <c r="AG687">
        <v>196.51</v>
      </c>
      <c r="AH687">
        <v>18064</v>
      </c>
      <c r="AI687">
        <v>35891.800000000003</v>
      </c>
      <c r="AJ687">
        <v>216618</v>
      </c>
      <c r="AK687">
        <v>198.13</v>
      </c>
      <c r="AL687">
        <v>247.27</v>
      </c>
      <c r="AM687">
        <v>198.13</v>
      </c>
      <c r="AN687">
        <v>204.91</v>
      </c>
      <c r="AO687">
        <v>726</v>
      </c>
      <c r="AP687">
        <v>203.17</v>
      </c>
      <c r="AQ687">
        <v>71749.3</v>
      </c>
      <c r="AR687">
        <v>3320.8</v>
      </c>
      <c r="AS687">
        <v>198.13</v>
      </c>
      <c r="AT687">
        <v>253.72</v>
      </c>
      <c r="AU687">
        <v>1126.44</v>
      </c>
      <c r="AV687">
        <v>22705.55</v>
      </c>
      <c r="AW687">
        <v>647.33000000000004</v>
      </c>
      <c r="AX687">
        <v>9729.2999999999993</v>
      </c>
      <c r="AY687">
        <v>446.74</v>
      </c>
      <c r="AZ687">
        <v>194.91</v>
      </c>
      <c r="BA687">
        <v>864.5</v>
      </c>
      <c r="BB687">
        <v>694.92</v>
      </c>
      <c r="BC687">
        <v>9659.2999999999993</v>
      </c>
      <c r="BD687">
        <v>372.05</v>
      </c>
      <c r="BE687">
        <v>230.54</v>
      </c>
      <c r="BF687">
        <v>199.79</v>
      </c>
      <c r="BG687">
        <v>196.51</v>
      </c>
      <c r="BH687">
        <v>1408.05</v>
      </c>
      <c r="BI687">
        <v>198.13</v>
      </c>
      <c r="BJ687">
        <v>1973.44</v>
      </c>
      <c r="BK687">
        <v>247.27</v>
      </c>
      <c r="BL687">
        <v>9963</v>
      </c>
      <c r="BM687">
        <v>7261.8</v>
      </c>
      <c r="BN687">
        <v>1534.4</v>
      </c>
      <c r="BO687">
        <v>793.63</v>
      </c>
      <c r="BP687">
        <v>2020.38</v>
      </c>
      <c r="BQ687">
        <v>239.74</v>
      </c>
      <c r="BR687">
        <v>108.64</v>
      </c>
      <c r="BS687">
        <v>4994777</v>
      </c>
      <c r="BT687">
        <v>51590.7</v>
      </c>
      <c r="BU687" s="115" t="str">
        <f>WSP[[#This Row],[Tier]]&amp;" - "&amp;DOLLAR(WSP[[#This Row],[United States]],2)&amp;" USD"</f>
        <v>685 - $239.74 USD</v>
      </c>
    </row>
    <row r="688" spans="1:73" x14ac:dyDescent="0.25">
      <c r="A688">
        <v>686</v>
      </c>
      <c r="B688">
        <v>240.09</v>
      </c>
      <c r="C688">
        <v>18247.599999999999</v>
      </c>
      <c r="D688">
        <v>1374.8</v>
      </c>
      <c r="E688">
        <v>321.01</v>
      </c>
      <c r="F688">
        <v>200.08</v>
      </c>
      <c r="G688">
        <v>21329</v>
      </c>
      <c r="H688">
        <v>198.42</v>
      </c>
      <c r="I688">
        <v>431.01</v>
      </c>
      <c r="J688">
        <v>300.13</v>
      </c>
      <c r="K688">
        <v>240.09</v>
      </c>
      <c r="L688">
        <v>126980</v>
      </c>
      <c r="M688">
        <v>944.18</v>
      </c>
      <c r="N688">
        <v>310030</v>
      </c>
      <c r="O688">
        <v>120050</v>
      </c>
      <c r="P688">
        <v>1152.48</v>
      </c>
      <c r="Q688">
        <v>203.47</v>
      </c>
      <c r="R688">
        <v>3968.02</v>
      </c>
      <c r="S688">
        <v>1041.5999999999999</v>
      </c>
      <c r="T688">
        <v>1543.15</v>
      </c>
      <c r="U688">
        <v>200.08</v>
      </c>
      <c r="V688">
        <v>193.62</v>
      </c>
      <c r="W688">
        <v>200.08</v>
      </c>
      <c r="X688">
        <v>201.76</v>
      </c>
      <c r="Y688">
        <v>195.2</v>
      </c>
      <c r="Z688">
        <v>2875.6</v>
      </c>
      <c r="AA688">
        <v>37805.51</v>
      </c>
      <c r="AB688">
        <v>31212</v>
      </c>
      <c r="AC688">
        <v>5852</v>
      </c>
      <c r="AD688">
        <v>2380000</v>
      </c>
      <c r="AE688">
        <v>195.2</v>
      </c>
      <c r="AF688">
        <v>1179.5</v>
      </c>
      <c r="AG688">
        <v>196.8</v>
      </c>
      <c r="AH688">
        <v>18078</v>
      </c>
      <c r="AI688">
        <v>35944.300000000003</v>
      </c>
      <c r="AJ688">
        <v>216936</v>
      </c>
      <c r="AK688">
        <v>198.42</v>
      </c>
      <c r="AL688">
        <v>247.59</v>
      </c>
      <c r="AM688">
        <v>198.42</v>
      </c>
      <c r="AN688">
        <v>205.21</v>
      </c>
      <c r="AO688">
        <v>727</v>
      </c>
      <c r="AP688">
        <v>203.47</v>
      </c>
      <c r="AQ688">
        <v>71854.3</v>
      </c>
      <c r="AR688">
        <v>3325.7</v>
      </c>
      <c r="AS688">
        <v>198.42</v>
      </c>
      <c r="AT688">
        <v>254.07</v>
      </c>
      <c r="AU688">
        <v>1127.8399999999999</v>
      </c>
      <c r="AV688">
        <v>22738.799999999999</v>
      </c>
      <c r="AW688">
        <v>648.27</v>
      </c>
      <c r="AX688">
        <v>9743.2999999999993</v>
      </c>
      <c r="AY688">
        <v>447.31</v>
      </c>
      <c r="AZ688">
        <v>195.2</v>
      </c>
      <c r="BA688">
        <v>865.76</v>
      </c>
      <c r="BB688">
        <v>695.94</v>
      </c>
      <c r="BC688">
        <v>9673.2999999999993</v>
      </c>
      <c r="BD688">
        <v>372.4</v>
      </c>
      <c r="BE688">
        <v>230.87</v>
      </c>
      <c r="BF688">
        <v>200.08</v>
      </c>
      <c r="BG688">
        <v>196.8</v>
      </c>
      <c r="BH688">
        <v>1409.8</v>
      </c>
      <c r="BI688">
        <v>198.42</v>
      </c>
      <c r="BJ688">
        <v>1976.24</v>
      </c>
      <c r="BK688">
        <v>247.59</v>
      </c>
      <c r="BL688">
        <v>9979</v>
      </c>
      <c r="BM688">
        <v>7272.3</v>
      </c>
      <c r="BN688">
        <v>1536.64</v>
      </c>
      <c r="BO688">
        <v>794.85</v>
      </c>
      <c r="BP688">
        <v>2023.35</v>
      </c>
      <c r="BQ688">
        <v>240.09</v>
      </c>
      <c r="BR688">
        <v>108.79</v>
      </c>
      <c r="BS688">
        <v>5002068</v>
      </c>
      <c r="BT688">
        <v>51666.02</v>
      </c>
      <c r="BU688" s="115" t="str">
        <f>WSP[[#This Row],[Tier]]&amp;" - "&amp;DOLLAR(WSP[[#This Row],[United States]],2)&amp;" USD"</f>
        <v>686 - $240.09 USD</v>
      </c>
    </row>
    <row r="689" spans="1:73" x14ac:dyDescent="0.25">
      <c r="A689">
        <v>687</v>
      </c>
      <c r="B689">
        <v>240.44</v>
      </c>
      <c r="C689">
        <v>18274.2</v>
      </c>
      <c r="D689">
        <v>1376.55</v>
      </c>
      <c r="E689">
        <v>321.49</v>
      </c>
      <c r="F689">
        <v>200.37</v>
      </c>
      <c r="G689">
        <v>21360.5</v>
      </c>
      <c r="H689">
        <v>198.71</v>
      </c>
      <c r="I689">
        <v>431.64</v>
      </c>
      <c r="J689">
        <v>300.56</v>
      </c>
      <c r="K689">
        <v>240.44</v>
      </c>
      <c r="L689">
        <v>127155</v>
      </c>
      <c r="M689">
        <v>945.56</v>
      </c>
      <c r="N689">
        <v>310380</v>
      </c>
      <c r="O689">
        <v>120225</v>
      </c>
      <c r="P689">
        <v>1154.1600000000001</v>
      </c>
      <c r="Q689">
        <v>203.77</v>
      </c>
      <c r="R689">
        <v>3973.8</v>
      </c>
      <c r="S689">
        <v>1043</v>
      </c>
      <c r="T689">
        <v>1545.43</v>
      </c>
      <c r="U689">
        <v>200.37</v>
      </c>
      <c r="V689">
        <v>193.91</v>
      </c>
      <c r="W689">
        <v>200.37</v>
      </c>
      <c r="X689">
        <v>202.05</v>
      </c>
      <c r="Y689">
        <v>195.48</v>
      </c>
      <c r="Z689">
        <v>2880.15</v>
      </c>
      <c r="AA689">
        <v>37860.629999999997</v>
      </c>
      <c r="AB689">
        <v>31258</v>
      </c>
      <c r="AC689">
        <v>5859</v>
      </c>
      <c r="AD689">
        <v>2383500</v>
      </c>
      <c r="AE689">
        <v>195.48</v>
      </c>
      <c r="AF689">
        <v>1181.25</v>
      </c>
      <c r="AG689">
        <v>197.08</v>
      </c>
      <c r="AH689">
        <v>18092</v>
      </c>
      <c r="AI689">
        <v>35996.800000000003</v>
      </c>
      <c r="AJ689">
        <v>217255</v>
      </c>
      <c r="AK689">
        <v>198.71</v>
      </c>
      <c r="AL689">
        <v>247.92</v>
      </c>
      <c r="AM689">
        <v>198.71</v>
      </c>
      <c r="AN689">
        <v>205.51</v>
      </c>
      <c r="AO689">
        <v>728</v>
      </c>
      <c r="AP689">
        <v>203.77</v>
      </c>
      <c r="AQ689">
        <v>71959.3</v>
      </c>
      <c r="AR689">
        <v>3330.6</v>
      </c>
      <c r="AS689">
        <v>198.71</v>
      </c>
      <c r="AT689">
        <v>254.42</v>
      </c>
      <c r="AU689">
        <v>1129.24</v>
      </c>
      <c r="AV689">
        <v>22772.05</v>
      </c>
      <c r="AW689">
        <v>649.22</v>
      </c>
      <c r="AX689">
        <v>9757.2999999999993</v>
      </c>
      <c r="AY689">
        <v>447.88</v>
      </c>
      <c r="AZ689">
        <v>195.48</v>
      </c>
      <c r="BA689">
        <v>867.02</v>
      </c>
      <c r="BB689">
        <v>696.95</v>
      </c>
      <c r="BC689">
        <v>9687.2999999999993</v>
      </c>
      <c r="BD689">
        <v>372.75</v>
      </c>
      <c r="BE689">
        <v>231.2</v>
      </c>
      <c r="BF689">
        <v>200.37</v>
      </c>
      <c r="BG689">
        <v>197.08</v>
      </c>
      <c r="BH689">
        <v>1411.55</v>
      </c>
      <c r="BI689">
        <v>198.71</v>
      </c>
      <c r="BJ689">
        <v>1979.04</v>
      </c>
      <c r="BK689">
        <v>247.92</v>
      </c>
      <c r="BL689">
        <v>9994</v>
      </c>
      <c r="BM689">
        <v>7282.8</v>
      </c>
      <c r="BN689">
        <v>1538.88</v>
      </c>
      <c r="BO689">
        <v>796.08</v>
      </c>
      <c r="BP689">
        <v>2026.33</v>
      </c>
      <c r="BQ689">
        <v>240.44</v>
      </c>
      <c r="BR689">
        <v>108.93</v>
      </c>
      <c r="BS689">
        <v>5009360</v>
      </c>
      <c r="BT689">
        <v>51741.34</v>
      </c>
      <c r="BU689" s="115" t="str">
        <f>WSP[[#This Row],[Tier]]&amp;" - "&amp;DOLLAR(WSP[[#This Row],[United States]],2)&amp;" USD"</f>
        <v>687 - $240.44 USD</v>
      </c>
    </row>
    <row r="690" spans="1:73" x14ac:dyDescent="0.25">
      <c r="A690">
        <v>688</v>
      </c>
      <c r="B690">
        <v>240.79</v>
      </c>
      <c r="C690">
        <v>18300.8</v>
      </c>
      <c r="D690">
        <v>1378.3</v>
      </c>
      <c r="E690">
        <v>321.97000000000003</v>
      </c>
      <c r="F690">
        <v>200.66</v>
      </c>
      <c r="G690">
        <v>21392</v>
      </c>
      <c r="H690">
        <v>199</v>
      </c>
      <c r="I690">
        <v>432.27</v>
      </c>
      <c r="J690">
        <v>301</v>
      </c>
      <c r="K690">
        <v>240.79</v>
      </c>
      <c r="L690">
        <v>127330</v>
      </c>
      <c r="M690">
        <v>946.93</v>
      </c>
      <c r="N690">
        <v>310730</v>
      </c>
      <c r="O690">
        <v>120400</v>
      </c>
      <c r="P690">
        <v>1155.8399999999999</v>
      </c>
      <c r="Q690">
        <v>204.06</v>
      </c>
      <c r="R690">
        <v>3979.59</v>
      </c>
      <c r="S690">
        <v>1044.4000000000001</v>
      </c>
      <c r="T690">
        <v>1547.7</v>
      </c>
      <c r="U690">
        <v>200.66</v>
      </c>
      <c r="V690">
        <v>194.19</v>
      </c>
      <c r="W690">
        <v>200.66</v>
      </c>
      <c r="X690">
        <v>202.35</v>
      </c>
      <c r="Y690">
        <v>195.77</v>
      </c>
      <c r="Z690">
        <v>2884.7</v>
      </c>
      <c r="AA690">
        <v>37915.75</v>
      </c>
      <c r="AB690">
        <v>31303</v>
      </c>
      <c r="AC690">
        <v>5866</v>
      </c>
      <c r="AD690">
        <v>2387000</v>
      </c>
      <c r="AE690">
        <v>195.77</v>
      </c>
      <c r="AF690">
        <v>1183</v>
      </c>
      <c r="AG690">
        <v>197.37</v>
      </c>
      <c r="AH690">
        <v>18107</v>
      </c>
      <c r="AI690">
        <v>36049.300000000003</v>
      </c>
      <c r="AJ690">
        <v>217573</v>
      </c>
      <c r="AK690">
        <v>199</v>
      </c>
      <c r="AL690">
        <v>248.24</v>
      </c>
      <c r="AM690">
        <v>199</v>
      </c>
      <c r="AN690">
        <v>205.81</v>
      </c>
      <c r="AO690">
        <v>729</v>
      </c>
      <c r="AP690">
        <v>204.06</v>
      </c>
      <c r="AQ690">
        <v>72064.3</v>
      </c>
      <c r="AR690">
        <v>3335.5</v>
      </c>
      <c r="AS690">
        <v>199</v>
      </c>
      <c r="AT690">
        <v>254.77</v>
      </c>
      <c r="AU690">
        <v>1130.6400000000001</v>
      </c>
      <c r="AV690">
        <v>22805.3</v>
      </c>
      <c r="AW690">
        <v>650.16</v>
      </c>
      <c r="AX690">
        <v>9771.2999999999993</v>
      </c>
      <c r="AY690">
        <v>448.45</v>
      </c>
      <c r="AZ690">
        <v>195.77</v>
      </c>
      <c r="BA690">
        <v>868.28</v>
      </c>
      <c r="BB690">
        <v>697.97</v>
      </c>
      <c r="BC690">
        <v>9701.2999999999993</v>
      </c>
      <c r="BD690">
        <v>373.1</v>
      </c>
      <c r="BE690">
        <v>231.52</v>
      </c>
      <c r="BF690">
        <v>200.66</v>
      </c>
      <c r="BG690">
        <v>197.37</v>
      </c>
      <c r="BH690">
        <v>1413.3</v>
      </c>
      <c r="BI690">
        <v>199</v>
      </c>
      <c r="BJ690">
        <v>1981.84</v>
      </c>
      <c r="BK690">
        <v>248.24</v>
      </c>
      <c r="BL690">
        <v>10009</v>
      </c>
      <c r="BM690">
        <v>7293.3</v>
      </c>
      <c r="BN690">
        <v>1541.12</v>
      </c>
      <c r="BO690">
        <v>797.3</v>
      </c>
      <c r="BP690">
        <v>2029.3</v>
      </c>
      <c r="BQ690">
        <v>240.79</v>
      </c>
      <c r="BR690">
        <v>109.08</v>
      </c>
      <c r="BS690">
        <v>5016652</v>
      </c>
      <c r="BT690">
        <v>51816.66</v>
      </c>
      <c r="BU690" s="115" t="str">
        <f>WSP[[#This Row],[Tier]]&amp;" - "&amp;DOLLAR(WSP[[#This Row],[United States]],2)&amp;" USD"</f>
        <v>688 - $240.79 USD</v>
      </c>
    </row>
    <row r="691" spans="1:73" x14ac:dyDescent="0.25">
      <c r="A691">
        <v>689</v>
      </c>
      <c r="B691">
        <v>241.14</v>
      </c>
      <c r="C691">
        <v>18327.400000000001</v>
      </c>
      <c r="D691">
        <v>1380.05</v>
      </c>
      <c r="E691">
        <v>322.45</v>
      </c>
      <c r="F691">
        <v>200.95</v>
      </c>
      <c r="G691">
        <v>21423.5</v>
      </c>
      <c r="H691">
        <v>199.29</v>
      </c>
      <c r="I691">
        <v>432.9</v>
      </c>
      <c r="J691">
        <v>301.44</v>
      </c>
      <c r="K691">
        <v>241.14</v>
      </c>
      <c r="L691">
        <v>127505</v>
      </c>
      <c r="M691">
        <v>948.31</v>
      </c>
      <c r="N691">
        <v>311080</v>
      </c>
      <c r="O691">
        <v>120575</v>
      </c>
      <c r="P691">
        <v>1157.52</v>
      </c>
      <c r="Q691">
        <v>204.36</v>
      </c>
      <c r="R691">
        <v>3985.37</v>
      </c>
      <c r="S691">
        <v>1045.8</v>
      </c>
      <c r="T691">
        <v>1549.98</v>
      </c>
      <c r="U691">
        <v>200.95</v>
      </c>
      <c r="V691">
        <v>194.47</v>
      </c>
      <c r="W691">
        <v>200.95</v>
      </c>
      <c r="X691">
        <v>202.64</v>
      </c>
      <c r="Y691">
        <v>196.05</v>
      </c>
      <c r="Z691">
        <v>2889.25</v>
      </c>
      <c r="AA691">
        <v>37970.870000000003</v>
      </c>
      <c r="AB691">
        <v>31349</v>
      </c>
      <c r="AC691">
        <v>5873</v>
      </c>
      <c r="AD691">
        <v>2390500</v>
      </c>
      <c r="AE691">
        <v>196.05</v>
      </c>
      <c r="AF691">
        <v>1184.75</v>
      </c>
      <c r="AG691">
        <v>197.66</v>
      </c>
      <c r="AH691">
        <v>18121</v>
      </c>
      <c r="AI691">
        <v>36101.800000000003</v>
      </c>
      <c r="AJ691">
        <v>217891</v>
      </c>
      <c r="AK691">
        <v>199.29</v>
      </c>
      <c r="AL691">
        <v>248.56</v>
      </c>
      <c r="AM691">
        <v>199.29</v>
      </c>
      <c r="AN691">
        <v>206.11</v>
      </c>
      <c r="AO691">
        <v>730</v>
      </c>
      <c r="AP691">
        <v>204.36</v>
      </c>
      <c r="AQ691">
        <v>72169.3</v>
      </c>
      <c r="AR691">
        <v>3340.4</v>
      </c>
      <c r="AS691">
        <v>199.29</v>
      </c>
      <c r="AT691">
        <v>255.12</v>
      </c>
      <c r="AU691">
        <v>1132.04</v>
      </c>
      <c r="AV691">
        <v>22838.55</v>
      </c>
      <c r="AW691">
        <v>651.11</v>
      </c>
      <c r="AX691">
        <v>9785.2999999999993</v>
      </c>
      <c r="AY691">
        <v>449.02</v>
      </c>
      <c r="AZ691">
        <v>196.05</v>
      </c>
      <c r="BA691">
        <v>869.54</v>
      </c>
      <c r="BB691">
        <v>698.98</v>
      </c>
      <c r="BC691">
        <v>9715.2999999999993</v>
      </c>
      <c r="BD691">
        <v>373.45</v>
      </c>
      <c r="BE691">
        <v>231.85</v>
      </c>
      <c r="BF691">
        <v>200.95</v>
      </c>
      <c r="BG691">
        <v>197.66</v>
      </c>
      <c r="BH691">
        <v>1415.05</v>
      </c>
      <c r="BI691">
        <v>199.29</v>
      </c>
      <c r="BJ691">
        <v>1984.64</v>
      </c>
      <c r="BK691">
        <v>248.56</v>
      </c>
      <c r="BL691">
        <v>10025</v>
      </c>
      <c r="BM691">
        <v>7303.8</v>
      </c>
      <c r="BN691">
        <v>1543.36</v>
      </c>
      <c r="BO691">
        <v>798.53</v>
      </c>
      <c r="BP691">
        <v>2032.28</v>
      </c>
      <c r="BQ691">
        <v>241.14</v>
      </c>
      <c r="BR691">
        <v>109.22</v>
      </c>
      <c r="BS691">
        <v>5023944</v>
      </c>
      <c r="BT691">
        <v>51891.98</v>
      </c>
      <c r="BU691" s="115" t="str">
        <f>WSP[[#This Row],[Tier]]&amp;" - "&amp;DOLLAR(WSP[[#This Row],[United States]],2)&amp;" USD"</f>
        <v>689 - $241.14 USD</v>
      </c>
    </row>
    <row r="692" spans="1:73" x14ac:dyDescent="0.25">
      <c r="A692">
        <v>690</v>
      </c>
      <c r="B692">
        <v>241.49</v>
      </c>
      <c r="C692">
        <v>18354</v>
      </c>
      <c r="D692">
        <v>1381.8</v>
      </c>
      <c r="E692">
        <v>322.92</v>
      </c>
      <c r="F692">
        <v>201.24</v>
      </c>
      <c r="G692">
        <v>21455</v>
      </c>
      <c r="H692">
        <v>199.58</v>
      </c>
      <c r="I692">
        <v>433.53</v>
      </c>
      <c r="J692">
        <v>301.88</v>
      </c>
      <c r="K692">
        <v>241.49</v>
      </c>
      <c r="L692">
        <v>127680</v>
      </c>
      <c r="M692">
        <v>949.69</v>
      </c>
      <c r="N692">
        <v>311430</v>
      </c>
      <c r="O692">
        <v>120750</v>
      </c>
      <c r="P692">
        <v>1159.2</v>
      </c>
      <c r="Q692">
        <v>204.66</v>
      </c>
      <c r="R692">
        <v>3991.16</v>
      </c>
      <c r="S692">
        <v>1047.2</v>
      </c>
      <c r="T692">
        <v>1552.25</v>
      </c>
      <c r="U692">
        <v>201.24</v>
      </c>
      <c r="V692">
        <v>194.75</v>
      </c>
      <c r="W692">
        <v>201.24</v>
      </c>
      <c r="X692">
        <v>202.94</v>
      </c>
      <c r="Y692">
        <v>196.34</v>
      </c>
      <c r="Z692">
        <v>2893.8</v>
      </c>
      <c r="AA692">
        <v>38025.980000000003</v>
      </c>
      <c r="AB692">
        <v>31394</v>
      </c>
      <c r="AC692">
        <v>5880</v>
      </c>
      <c r="AD692">
        <v>2394000</v>
      </c>
      <c r="AE692">
        <v>196.34</v>
      </c>
      <c r="AF692">
        <v>1186.5</v>
      </c>
      <c r="AG692">
        <v>197.95</v>
      </c>
      <c r="AH692">
        <v>18135</v>
      </c>
      <c r="AI692">
        <v>36154.300000000003</v>
      </c>
      <c r="AJ692">
        <v>218209</v>
      </c>
      <c r="AK692">
        <v>199.58</v>
      </c>
      <c r="AL692">
        <v>248.89</v>
      </c>
      <c r="AM692">
        <v>199.58</v>
      </c>
      <c r="AN692">
        <v>206.4</v>
      </c>
      <c r="AO692">
        <v>732</v>
      </c>
      <c r="AP692">
        <v>204.66</v>
      </c>
      <c r="AQ692">
        <v>72274.3</v>
      </c>
      <c r="AR692">
        <v>3345.3</v>
      </c>
      <c r="AS692">
        <v>199.58</v>
      </c>
      <c r="AT692">
        <v>255.47</v>
      </c>
      <c r="AU692">
        <v>1133.44</v>
      </c>
      <c r="AV692">
        <v>22871.8</v>
      </c>
      <c r="AW692">
        <v>652.04999999999995</v>
      </c>
      <c r="AX692">
        <v>9799.2999999999993</v>
      </c>
      <c r="AY692">
        <v>449.59</v>
      </c>
      <c r="AZ692">
        <v>196.34</v>
      </c>
      <c r="BA692">
        <v>870.8</v>
      </c>
      <c r="BB692">
        <v>700</v>
      </c>
      <c r="BC692">
        <v>9729.2999999999993</v>
      </c>
      <c r="BD692">
        <v>373.8</v>
      </c>
      <c r="BE692">
        <v>232.18</v>
      </c>
      <c r="BF692">
        <v>201.24</v>
      </c>
      <c r="BG692">
        <v>197.95</v>
      </c>
      <c r="BH692">
        <v>1416.8</v>
      </c>
      <c r="BI692">
        <v>199.58</v>
      </c>
      <c r="BJ692">
        <v>1987.44</v>
      </c>
      <c r="BK692">
        <v>248.89</v>
      </c>
      <c r="BL692">
        <v>10040</v>
      </c>
      <c r="BM692">
        <v>7314.3</v>
      </c>
      <c r="BN692">
        <v>1545.6</v>
      </c>
      <c r="BO692">
        <v>799.75</v>
      </c>
      <c r="BP692">
        <v>2035.25</v>
      </c>
      <c r="BQ692">
        <v>241.49</v>
      </c>
      <c r="BR692">
        <v>109.37</v>
      </c>
      <c r="BS692">
        <v>5031236</v>
      </c>
      <c r="BT692">
        <v>51967.3</v>
      </c>
      <c r="BU692" s="115" t="str">
        <f>WSP[[#This Row],[Tier]]&amp;" - "&amp;DOLLAR(WSP[[#This Row],[United States]],2)&amp;" USD"</f>
        <v>690 - $241.49 USD</v>
      </c>
    </row>
    <row r="693" spans="1:73" x14ac:dyDescent="0.25">
      <c r="A693">
        <v>691</v>
      </c>
      <c r="B693">
        <v>241.84</v>
      </c>
      <c r="C693">
        <v>18380.599999999999</v>
      </c>
      <c r="D693">
        <v>1383.55</v>
      </c>
      <c r="E693">
        <v>323.39999999999998</v>
      </c>
      <c r="F693">
        <v>201.54</v>
      </c>
      <c r="G693">
        <v>21486.5</v>
      </c>
      <c r="H693">
        <v>199.87</v>
      </c>
      <c r="I693">
        <v>434.16</v>
      </c>
      <c r="J693">
        <v>302.31</v>
      </c>
      <c r="K693">
        <v>241.84</v>
      </c>
      <c r="L693">
        <v>127855</v>
      </c>
      <c r="M693">
        <v>951.07</v>
      </c>
      <c r="N693">
        <v>311780</v>
      </c>
      <c r="O693">
        <v>120925</v>
      </c>
      <c r="P693">
        <v>1160.8800000000001</v>
      </c>
      <c r="Q693">
        <v>204.95</v>
      </c>
      <c r="R693">
        <v>3996.94</v>
      </c>
      <c r="S693">
        <v>1048.5999999999999</v>
      </c>
      <c r="T693">
        <v>1554.53</v>
      </c>
      <c r="U693">
        <v>201.54</v>
      </c>
      <c r="V693">
        <v>195.03</v>
      </c>
      <c r="W693">
        <v>201.54</v>
      </c>
      <c r="X693">
        <v>203.23</v>
      </c>
      <c r="Y693">
        <v>196.62</v>
      </c>
      <c r="Z693">
        <v>2898.35</v>
      </c>
      <c r="AA693">
        <v>38081.1</v>
      </c>
      <c r="AB693">
        <v>31440</v>
      </c>
      <c r="AC693">
        <v>5887</v>
      </c>
      <c r="AD693">
        <v>2397500</v>
      </c>
      <c r="AE693">
        <v>196.62</v>
      </c>
      <c r="AF693">
        <v>1188.25</v>
      </c>
      <c r="AG693">
        <v>198.23</v>
      </c>
      <c r="AH693">
        <v>18149</v>
      </c>
      <c r="AI693">
        <v>36206.800000000003</v>
      </c>
      <c r="AJ693">
        <v>218527</v>
      </c>
      <c r="AK693">
        <v>199.87</v>
      </c>
      <c r="AL693">
        <v>249.21</v>
      </c>
      <c r="AM693">
        <v>199.87</v>
      </c>
      <c r="AN693">
        <v>206.7</v>
      </c>
      <c r="AO693">
        <v>733</v>
      </c>
      <c r="AP693">
        <v>204.95</v>
      </c>
      <c r="AQ693">
        <v>72379.3</v>
      </c>
      <c r="AR693">
        <v>3350.2</v>
      </c>
      <c r="AS693">
        <v>199.87</v>
      </c>
      <c r="AT693">
        <v>255.82</v>
      </c>
      <c r="AU693">
        <v>1134.8399999999999</v>
      </c>
      <c r="AV693">
        <v>22905.05</v>
      </c>
      <c r="AW693">
        <v>653</v>
      </c>
      <c r="AX693">
        <v>9813.2999999999993</v>
      </c>
      <c r="AY693">
        <v>450.16</v>
      </c>
      <c r="AZ693">
        <v>196.62</v>
      </c>
      <c r="BA693">
        <v>872.06</v>
      </c>
      <c r="BB693">
        <v>701.02</v>
      </c>
      <c r="BC693">
        <v>9743.2999999999993</v>
      </c>
      <c r="BD693">
        <v>374.15</v>
      </c>
      <c r="BE693">
        <v>232.5</v>
      </c>
      <c r="BF693">
        <v>201.54</v>
      </c>
      <c r="BG693">
        <v>198.23</v>
      </c>
      <c r="BH693">
        <v>1418.55</v>
      </c>
      <c r="BI693">
        <v>199.87</v>
      </c>
      <c r="BJ693">
        <v>1990.24</v>
      </c>
      <c r="BK693">
        <v>249.21</v>
      </c>
      <c r="BL693">
        <v>10055</v>
      </c>
      <c r="BM693">
        <v>7324.8</v>
      </c>
      <c r="BN693">
        <v>1547.84</v>
      </c>
      <c r="BO693">
        <v>800.98</v>
      </c>
      <c r="BP693">
        <v>2038.23</v>
      </c>
      <c r="BQ693">
        <v>241.84</v>
      </c>
      <c r="BR693">
        <v>109.52</v>
      </c>
      <c r="BS693">
        <v>5038528</v>
      </c>
      <c r="BT693">
        <v>52042.62</v>
      </c>
      <c r="BU693" s="115" t="str">
        <f>WSP[[#This Row],[Tier]]&amp;" - "&amp;DOLLAR(WSP[[#This Row],[United States]],2)&amp;" USD"</f>
        <v>691 - $241.84 USD</v>
      </c>
    </row>
    <row r="694" spans="1:73" x14ac:dyDescent="0.25">
      <c r="A694">
        <v>692</v>
      </c>
      <c r="B694">
        <v>242.19</v>
      </c>
      <c r="C694">
        <v>18407.2</v>
      </c>
      <c r="D694">
        <v>1385.3</v>
      </c>
      <c r="E694">
        <v>323.88</v>
      </c>
      <c r="F694">
        <v>201.83</v>
      </c>
      <c r="G694">
        <v>21518</v>
      </c>
      <c r="H694">
        <v>200.16</v>
      </c>
      <c r="I694">
        <v>434.79</v>
      </c>
      <c r="J694">
        <v>302.75</v>
      </c>
      <c r="K694">
        <v>242.19</v>
      </c>
      <c r="L694">
        <v>128030</v>
      </c>
      <c r="M694">
        <v>952.44</v>
      </c>
      <c r="N694">
        <v>312130</v>
      </c>
      <c r="O694">
        <v>121100</v>
      </c>
      <c r="P694">
        <v>1162.56</v>
      </c>
      <c r="Q694">
        <v>205.25</v>
      </c>
      <c r="R694">
        <v>4002.73</v>
      </c>
      <c r="S694">
        <v>1050</v>
      </c>
      <c r="T694">
        <v>1556.8</v>
      </c>
      <c r="U694">
        <v>201.83</v>
      </c>
      <c r="V694">
        <v>195.32</v>
      </c>
      <c r="W694">
        <v>201.83</v>
      </c>
      <c r="X694">
        <v>203.52</v>
      </c>
      <c r="Y694">
        <v>196.9</v>
      </c>
      <c r="Z694">
        <v>2902.9</v>
      </c>
      <c r="AA694">
        <v>38136.22</v>
      </c>
      <c r="AB694">
        <v>31485</v>
      </c>
      <c r="AC694">
        <v>5894</v>
      </c>
      <c r="AD694">
        <v>2401000</v>
      </c>
      <c r="AE694">
        <v>196.9</v>
      </c>
      <c r="AF694">
        <v>1190</v>
      </c>
      <c r="AG694">
        <v>198.52</v>
      </c>
      <c r="AH694">
        <v>18164</v>
      </c>
      <c r="AI694">
        <v>36259.300000000003</v>
      </c>
      <c r="AJ694">
        <v>218845</v>
      </c>
      <c r="AK694">
        <v>200.16</v>
      </c>
      <c r="AL694">
        <v>249.54</v>
      </c>
      <c r="AM694">
        <v>200.16</v>
      </c>
      <c r="AN694">
        <v>207</v>
      </c>
      <c r="AO694">
        <v>734</v>
      </c>
      <c r="AP694">
        <v>205.25</v>
      </c>
      <c r="AQ694">
        <v>72484.3</v>
      </c>
      <c r="AR694">
        <v>3355.1</v>
      </c>
      <c r="AS694">
        <v>200.16</v>
      </c>
      <c r="AT694">
        <v>256.17</v>
      </c>
      <c r="AU694">
        <v>1136.24</v>
      </c>
      <c r="AV694">
        <v>22938.3</v>
      </c>
      <c r="AW694">
        <v>653.94000000000005</v>
      </c>
      <c r="AX694">
        <v>9827.2999999999993</v>
      </c>
      <c r="AY694">
        <v>450.73</v>
      </c>
      <c r="AZ694">
        <v>196.9</v>
      </c>
      <c r="BA694">
        <v>873.32</v>
      </c>
      <c r="BB694">
        <v>702.03</v>
      </c>
      <c r="BC694">
        <v>9757.2999999999993</v>
      </c>
      <c r="BD694">
        <v>374.5</v>
      </c>
      <c r="BE694">
        <v>232.83</v>
      </c>
      <c r="BF694">
        <v>201.83</v>
      </c>
      <c r="BG694">
        <v>198.52</v>
      </c>
      <c r="BH694">
        <v>1420.3</v>
      </c>
      <c r="BI694">
        <v>200.16</v>
      </c>
      <c r="BJ694">
        <v>1993.04</v>
      </c>
      <c r="BK694">
        <v>249.54</v>
      </c>
      <c r="BL694">
        <v>10071</v>
      </c>
      <c r="BM694">
        <v>7335.3</v>
      </c>
      <c r="BN694">
        <v>1550.08</v>
      </c>
      <c r="BO694">
        <v>802.2</v>
      </c>
      <c r="BP694">
        <v>2041.2</v>
      </c>
      <c r="BQ694">
        <v>242.19</v>
      </c>
      <c r="BR694">
        <v>109.66</v>
      </c>
      <c r="BS694">
        <v>5045820</v>
      </c>
      <c r="BT694">
        <v>52117.94</v>
      </c>
      <c r="BU694" s="115" t="str">
        <f>WSP[[#This Row],[Tier]]&amp;" - "&amp;DOLLAR(WSP[[#This Row],[United States]],2)&amp;" USD"</f>
        <v>692 - $242.19 USD</v>
      </c>
    </row>
    <row r="695" spans="1:73" x14ac:dyDescent="0.25">
      <c r="A695">
        <v>693</v>
      </c>
      <c r="B695">
        <v>242.54</v>
      </c>
      <c r="C695">
        <v>18433.8</v>
      </c>
      <c r="D695">
        <v>1387.05</v>
      </c>
      <c r="E695">
        <v>324.35000000000002</v>
      </c>
      <c r="F695">
        <v>202.12</v>
      </c>
      <c r="G695">
        <v>21549.5</v>
      </c>
      <c r="H695">
        <v>200.45</v>
      </c>
      <c r="I695">
        <v>435.42</v>
      </c>
      <c r="J695">
        <v>303.19</v>
      </c>
      <c r="K695">
        <v>242.54</v>
      </c>
      <c r="L695">
        <v>128205</v>
      </c>
      <c r="M695">
        <v>953.82</v>
      </c>
      <c r="N695">
        <v>312480</v>
      </c>
      <c r="O695">
        <v>121275</v>
      </c>
      <c r="P695">
        <v>1164.24</v>
      </c>
      <c r="Q695">
        <v>205.54</v>
      </c>
      <c r="R695">
        <v>4008.51</v>
      </c>
      <c r="S695">
        <v>1051.4000000000001</v>
      </c>
      <c r="T695">
        <v>1559.08</v>
      </c>
      <c r="U695">
        <v>202.12</v>
      </c>
      <c r="V695">
        <v>195.6</v>
      </c>
      <c r="W695">
        <v>202.12</v>
      </c>
      <c r="X695">
        <v>203.82</v>
      </c>
      <c r="Y695">
        <v>197.19</v>
      </c>
      <c r="Z695">
        <v>2907.45</v>
      </c>
      <c r="AA695">
        <v>38191.339999999997</v>
      </c>
      <c r="AB695">
        <v>31531</v>
      </c>
      <c r="AC695">
        <v>5901</v>
      </c>
      <c r="AD695">
        <v>2404500</v>
      </c>
      <c r="AE695">
        <v>197.19</v>
      </c>
      <c r="AF695">
        <v>1191.75</v>
      </c>
      <c r="AG695">
        <v>198.81</v>
      </c>
      <c r="AH695">
        <v>18178</v>
      </c>
      <c r="AI695">
        <v>36311.800000000003</v>
      </c>
      <c r="AJ695">
        <v>219164</v>
      </c>
      <c r="AK695">
        <v>200.45</v>
      </c>
      <c r="AL695">
        <v>249.86</v>
      </c>
      <c r="AM695">
        <v>200.45</v>
      </c>
      <c r="AN695">
        <v>207.3</v>
      </c>
      <c r="AO695">
        <v>735</v>
      </c>
      <c r="AP695">
        <v>205.54</v>
      </c>
      <c r="AQ695">
        <v>72589.3</v>
      </c>
      <c r="AR695">
        <v>3360</v>
      </c>
      <c r="AS695">
        <v>200.45</v>
      </c>
      <c r="AT695">
        <v>256.52</v>
      </c>
      <c r="AU695">
        <v>1137.6400000000001</v>
      </c>
      <c r="AV695">
        <v>22971.55</v>
      </c>
      <c r="AW695">
        <v>654.89</v>
      </c>
      <c r="AX695">
        <v>9841.2999999999993</v>
      </c>
      <c r="AY695">
        <v>451.3</v>
      </c>
      <c r="AZ695">
        <v>197.19</v>
      </c>
      <c r="BA695">
        <v>874.58</v>
      </c>
      <c r="BB695">
        <v>703.05</v>
      </c>
      <c r="BC695">
        <v>9771.2999999999993</v>
      </c>
      <c r="BD695">
        <v>374.85</v>
      </c>
      <c r="BE695">
        <v>233.16</v>
      </c>
      <c r="BF695">
        <v>202.12</v>
      </c>
      <c r="BG695">
        <v>198.81</v>
      </c>
      <c r="BH695">
        <v>1422.05</v>
      </c>
      <c r="BI695">
        <v>200.45</v>
      </c>
      <c r="BJ695">
        <v>1995.84</v>
      </c>
      <c r="BK695">
        <v>249.86</v>
      </c>
      <c r="BL695">
        <v>10086</v>
      </c>
      <c r="BM695">
        <v>7345.8</v>
      </c>
      <c r="BN695">
        <v>1552.32</v>
      </c>
      <c r="BO695">
        <v>803.43</v>
      </c>
      <c r="BP695">
        <v>2044.18</v>
      </c>
      <c r="BQ695">
        <v>242.54</v>
      </c>
      <c r="BR695">
        <v>109.81</v>
      </c>
      <c r="BS695">
        <v>5053112</v>
      </c>
      <c r="BT695">
        <v>52193.26</v>
      </c>
      <c r="BU695" s="115" t="str">
        <f>WSP[[#This Row],[Tier]]&amp;" - "&amp;DOLLAR(WSP[[#This Row],[United States]],2)&amp;" USD"</f>
        <v>693 - $242.54 USD</v>
      </c>
    </row>
    <row r="696" spans="1:73" x14ac:dyDescent="0.25">
      <c r="A696">
        <v>694</v>
      </c>
      <c r="B696">
        <v>242.89</v>
      </c>
      <c r="C696">
        <v>18460.400000000001</v>
      </c>
      <c r="D696">
        <v>1388.8</v>
      </c>
      <c r="E696">
        <v>324.83</v>
      </c>
      <c r="F696">
        <v>202.41</v>
      </c>
      <c r="G696">
        <v>21581</v>
      </c>
      <c r="H696">
        <v>200.74</v>
      </c>
      <c r="I696">
        <v>436.04</v>
      </c>
      <c r="J696">
        <v>303.63</v>
      </c>
      <c r="K696">
        <v>242.89</v>
      </c>
      <c r="L696">
        <v>128380</v>
      </c>
      <c r="M696">
        <v>955.2</v>
      </c>
      <c r="N696">
        <v>312830</v>
      </c>
      <c r="O696">
        <v>121450</v>
      </c>
      <c r="P696">
        <v>1165.92</v>
      </c>
      <c r="Q696">
        <v>205.84</v>
      </c>
      <c r="R696">
        <v>4014.3</v>
      </c>
      <c r="S696">
        <v>1052.8</v>
      </c>
      <c r="T696">
        <v>1561.35</v>
      </c>
      <c r="U696">
        <v>202.41</v>
      </c>
      <c r="V696">
        <v>195.88</v>
      </c>
      <c r="W696">
        <v>202.41</v>
      </c>
      <c r="X696">
        <v>204.11</v>
      </c>
      <c r="Y696">
        <v>197.47</v>
      </c>
      <c r="Z696">
        <v>2912</v>
      </c>
      <c r="AA696">
        <v>38246.46</v>
      </c>
      <c r="AB696">
        <v>31576</v>
      </c>
      <c r="AC696">
        <v>5908</v>
      </c>
      <c r="AD696">
        <v>2408000</v>
      </c>
      <c r="AE696">
        <v>197.47</v>
      </c>
      <c r="AF696">
        <v>1193.5</v>
      </c>
      <c r="AG696">
        <v>199.09</v>
      </c>
      <c r="AH696">
        <v>18192</v>
      </c>
      <c r="AI696">
        <v>36364.300000000003</v>
      </c>
      <c r="AJ696">
        <v>219482</v>
      </c>
      <c r="AK696">
        <v>200.74</v>
      </c>
      <c r="AL696">
        <v>250.19</v>
      </c>
      <c r="AM696">
        <v>200.74</v>
      </c>
      <c r="AN696">
        <v>207.6</v>
      </c>
      <c r="AO696">
        <v>736</v>
      </c>
      <c r="AP696">
        <v>205.84</v>
      </c>
      <c r="AQ696">
        <v>72694.3</v>
      </c>
      <c r="AR696">
        <v>3364.9</v>
      </c>
      <c r="AS696">
        <v>200.74</v>
      </c>
      <c r="AT696">
        <v>256.87</v>
      </c>
      <c r="AU696">
        <v>1139.04</v>
      </c>
      <c r="AV696">
        <v>23004.799999999999</v>
      </c>
      <c r="AW696">
        <v>655.83</v>
      </c>
      <c r="AX696">
        <v>9855.2999999999993</v>
      </c>
      <c r="AY696">
        <v>451.86</v>
      </c>
      <c r="AZ696">
        <v>197.47</v>
      </c>
      <c r="BA696">
        <v>875.84</v>
      </c>
      <c r="BB696">
        <v>704.06</v>
      </c>
      <c r="BC696">
        <v>9785.2999999999993</v>
      </c>
      <c r="BD696">
        <v>375.2</v>
      </c>
      <c r="BE696">
        <v>233.49</v>
      </c>
      <c r="BF696">
        <v>202.41</v>
      </c>
      <c r="BG696">
        <v>199.09</v>
      </c>
      <c r="BH696">
        <v>1423.8</v>
      </c>
      <c r="BI696">
        <v>200.74</v>
      </c>
      <c r="BJ696">
        <v>1998.64</v>
      </c>
      <c r="BK696">
        <v>250.19</v>
      </c>
      <c r="BL696">
        <v>10101</v>
      </c>
      <c r="BM696">
        <v>7356.3</v>
      </c>
      <c r="BN696">
        <v>1554.56</v>
      </c>
      <c r="BO696">
        <v>804.65</v>
      </c>
      <c r="BP696">
        <v>2047.15</v>
      </c>
      <c r="BQ696">
        <v>242.89</v>
      </c>
      <c r="BR696">
        <v>109.95</v>
      </c>
      <c r="BS696">
        <v>5060404</v>
      </c>
      <c r="BT696">
        <v>52268.58</v>
      </c>
      <c r="BU696" s="115" t="str">
        <f>WSP[[#This Row],[Tier]]&amp;" - "&amp;DOLLAR(WSP[[#This Row],[United States]],2)&amp;" USD"</f>
        <v>694 - $242.89 USD</v>
      </c>
    </row>
    <row r="697" spans="1:73" x14ac:dyDescent="0.25">
      <c r="A697">
        <v>695</v>
      </c>
      <c r="B697">
        <v>243.24</v>
      </c>
      <c r="C697">
        <v>18487</v>
      </c>
      <c r="D697">
        <v>1390.55</v>
      </c>
      <c r="E697">
        <v>325.31</v>
      </c>
      <c r="F697">
        <v>202.7</v>
      </c>
      <c r="G697">
        <v>21612.5</v>
      </c>
      <c r="H697">
        <v>201.03</v>
      </c>
      <c r="I697">
        <v>436.67</v>
      </c>
      <c r="J697">
        <v>304.06</v>
      </c>
      <c r="K697">
        <v>243.24</v>
      </c>
      <c r="L697">
        <v>128555</v>
      </c>
      <c r="M697">
        <v>956.58</v>
      </c>
      <c r="N697">
        <v>313180</v>
      </c>
      <c r="O697">
        <v>121625</v>
      </c>
      <c r="P697">
        <v>1167.5999999999999</v>
      </c>
      <c r="Q697">
        <v>206.14</v>
      </c>
      <c r="R697">
        <v>4020.08</v>
      </c>
      <c r="S697">
        <v>1054.2</v>
      </c>
      <c r="T697">
        <v>1563.63</v>
      </c>
      <c r="U697">
        <v>202.7</v>
      </c>
      <c r="V697">
        <v>196.16</v>
      </c>
      <c r="W697">
        <v>202.7</v>
      </c>
      <c r="X697">
        <v>204.41</v>
      </c>
      <c r="Y697">
        <v>197.76</v>
      </c>
      <c r="Z697">
        <v>2916.55</v>
      </c>
      <c r="AA697">
        <v>38301.57</v>
      </c>
      <c r="AB697">
        <v>31622</v>
      </c>
      <c r="AC697">
        <v>5915</v>
      </c>
      <c r="AD697">
        <v>2411500</v>
      </c>
      <c r="AE697">
        <v>197.76</v>
      </c>
      <c r="AF697">
        <v>1195.25</v>
      </c>
      <c r="AG697">
        <v>199.38</v>
      </c>
      <c r="AH697">
        <v>18206</v>
      </c>
      <c r="AI697">
        <v>36416.800000000003</v>
      </c>
      <c r="AJ697">
        <v>219800</v>
      </c>
      <c r="AK697">
        <v>201.03</v>
      </c>
      <c r="AL697">
        <v>250.51</v>
      </c>
      <c r="AM697">
        <v>201.03</v>
      </c>
      <c r="AN697">
        <v>207.9</v>
      </c>
      <c r="AO697">
        <v>737</v>
      </c>
      <c r="AP697">
        <v>206.14</v>
      </c>
      <c r="AQ697">
        <v>72799.3</v>
      </c>
      <c r="AR697">
        <v>3369.8</v>
      </c>
      <c r="AS697">
        <v>201.03</v>
      </c>
      <c r="AT697">
        <v>257.22000000000003</v>
      </c>
      <c r="AU697">
        <v>1140.44</v>
      </c>
      <c r="AV697">
        <v>23038.05</v>
      </c>
      <c r="AW697">
        <v>656.78</v>
      </c>
      <c r="AX697">
        <v>9869.2999999999993</v>
      </c>
      <c r="AY697">
        <v>452.43</v>
      </c>
      <c r="AZ697">
        <v>197.76</v>
      </c>
      <c r="BA697">
        <v>877.1</v>
      </c>
      <c r="BB697">
        <v>705.08</v>
      </c>
      <c r="BC697">
        <v>9799.2999999999993</v>
      </c>
      <c r="BD697">
        <v>375.55</v>
      </c>
      <c r="BE697">
        <v>233.81</v>
      </c>
      <c r="BF697">
        <v>202.7</v>
      </c>
      <c r="BG697">
        <v>199.38</v>
      </c>
      <c r="BH697">
        <v>1425.55</v>
      </c>
      <c r="BI697">
        <v>201.03</v>
      </c>
      <c r="BJ697">
        <v>2001.44</v>
      </c>
      <c r="BK697">
        <v>250.51</v>
      </c>
      <c r="BL697">
        <v>10117</v>
      </c>
      <c r="BM697">
        <v>7366.8</v>
      </c>
      <c r="BN697">
        <v>1556.8</v>
      </c>
      <c r="BO697">
        <v>805.88</v>
      </c>
      <c r="BP697">
        <v>2050.13</v>
      </c>
      <c r="BQ697">
        <v>243.24</v>
      </c>
      <c r="BR697">
        <v>110.1</v>
      </c>
      <c r="BS697">
        <v>5067696</v>
      </c>
      <c r="BT697">
        <v>52343.9</v>
      </c>
      <c r="BU697" s="115" t="str">
        <f>WSP[[#This Row],[Tier]]&amp;" - "&amp;DOLLAR(WSP[[#This Row],[United States]],2)&amp;" USD"</f>
        <v>695 - $243.24 USD</v>
      </c>
    </row>
    <row r="698" spans="1:73" x14ac:dyDescent="0.25">
      <c r="A698">
        <v>696</v>
      </c>
      <c r="B698">
        <v>243.59</v>
      </c>
      <c r="C698">
        <v>18513.599999999999</v>
      </c>
      <c r="D698">
        <v>1392.3</v>
      </c>
      <c r="E698">
        <v>325.79000000000002</v>
      </c>
      <c r="F698">
        <v>202.99</v>
      </c>
      <c r="G698">
        <v>21644</v>
      </c>
      <c r="H698">
        <v>201.32</v>
      </c>
      <c r="I698">
        <v>437.3</v>
      </c>
      <c r="J698">
        <v>304.5</v>
      </c>
      <c r="K698">
        <v>243.59</v>
      </c>
      <c r="L698">
        <v>128730</v>
      </c>
      <c r="M698">
        <v>957.95</v>
      </c>
      <c r="N698">
        <v>313530</v>
      </c>
      <c r="O698">
        <v>121800</v>
      </c>
      <c r="P698">
        <v>1169.28</v>
      </c>
      <c r="Q698">
        <v>206.43</v>
      </c>
      <c r="R698">
        <v>4025.87</v>
      </c>
      <c r="S698">
        <v>1055.5999999999999</v>
      </c>
      <c r="T698">
        <v>1565.9</v>
      </c>
      <c r="U698">
        <v>202.99</v>
      </c>
      <c r="V698">
        <v>196.45</v>
      </c>
      <c r="W698">
        <v>202.99</v>
      </c>
      <c r="X698">
        <v>204.7</v>
      </c>
      <c r="Y698">
        <v>198.04</v>
      </c>
      <c r="Z698">
        <v>2921.1</v>
      </c>
      <c r="AA698">
        <v>38356.69</v>
      </c>
      <c r="AB698">
        <v>31667</v>
      </c>
      <c r="AC698">
        <v>5922</v>
      </c>
      <c r="AD698">
        <v>2415000</v>
      </c>
      <c r="AE698">
        <v>198.04</v>
      </c>
      <c r="AF698">
        <v>1197</v>
      </c>
      <c r="AG698">
        <v>199.67</v>
      </c>
      <c r="AH698">
        <v>18221</v>
      </c>
      <c r="AI698">
        <v>36469.300000000003</v>
      </c>
      <c r="AJ698">
        <v>220118</v>
      </c>
      <c r="AK698">
        <v>201.32</v>
      </c>
      <c r="AL698">
        <v>250.83</v>
      </c>
      <c r="AM698">
        <v>201.32</v>
      </c>
      <c r="AN698">
        <v>208.2</v>
      </c>
      <c r="AO698">
        <v>738</v>
      </c>
      <c r="AP698">
        <v>206.43</v>
      </c>
      <c r="AQ698">
        <v>72904.3</v>
      </c>
      <c r="AR698">
        <v>3374.7</v>
      </c>
      <c r="AS698">
        <v>201.32</v>
      </c>
      <c r="AT698">
        <v>257.57</v>
      </c>
      <c r="AU698">
        <v>1141.8399999999999</v>
      </c>
      <c r="AV698">
        <v>23071.3</v>
      </c>
      <c r="AW698">
        <v>657.72</v>
      </c>
      <c r="AX698">
        <v>9883.2999999999993</v>
      </c>
      <c r="AY698">
        <v>453</v>
      </c>
      <c r="AZ698">
        <v>198.04</v>
      </c>
      <c r="BA698">
        <v>878.36</v>
      </c>
      <c r="BB698">
        <v>706.1</v>
      </c>
      <c r="BC698">
        <v>9813.2999999999993</v>
      </c>
      <c r="BD698">
        <v>375.9</v>
      </c>
      <c r="BE698">
        <v>234.14</v>
      </c>
      <c r="BF698">
        <v>202.99</v>
      </c>
      <c r="BG698">
        <v>199.67</v>
      </c>
      <c r="BH698">
        <v>1427.3</v>
      </c>
      <c r="BI698">
        <v>201.32</v>
      </c>
      <c r="BJ698">
        <v>2004.24</v>
      </c>
      <c r="BK698">
        <v>250.83</v>
      </c>
      <c r="BL698">
        <v>10132</v>
      </c>
      <c r="BM698">
        <v>7377.3</v>
      </c>
      <c r="BN698">
        <v>1559.04</v>
      </c>
      <c r="BO698">
        <v>807.1</v>
      </c>
      <c r="BP698">
        <v>2053.1</v>
      </c>
      <c r="BQ698">
        <v>243.59</v>
      </c>
      <c r="BR698">
        <v>110.24</v>
      </c>
      <c r="BS698">
        <v>5074987</v>
      </c>
      <c r="BT698">
        <v>52419.22</v>
      </c>
      <c r="BU698" s="115" t="str">
        <f>WSP[[#This Row],[Tier]]&amp;" - "&amp;DOLLAR(WSP[[#This Row],[United States]],2)&amp;" USD"</f>
        <v>696 - $243.59 USD</v>
      </c>
    </row>
    <row r="699" spans="1:73" x14ac:dyDescent="0.25">
      <c r="A699">
        <v>697</v>
      </c>
      <c r="B699">
        <v>243.94</v>
      </c>
      <c r="C699">
        <v>18540.2</v>
      </c>
      <c r="D699">
        <v>1394.05</v>
      </c>
      <c r="E699">
        <v>326.26</v>
      </c>
      <c r="F699">
        <v>203.29</v>
      </c>
      <c r="G699">
        <v>21675.5</v>
      </c>
      <c r="H699">
        <v>201.61</v>
      </c>
      <c r="I699">
        <v>437.93</v>
      </c>
      <c r="J699">
        <v>304.94</v>
      </c>
      <c r="K699">
        <v>243.94</v>
      </c>
      <c r="L699">
        <v>128905</v>
      </c>
      <c r="M699">
        <v>959.33</v>
      </c>
      <c r="N699">
        <v>313880</v>
      </c>
      <c r="O699">
        <v>121975</v>
      </c>
      <c r="P699">
        <v>1170.96</v>
      </c>
      <c r="Q699">
        <v>206.73</v>
      </c>
      <c r="R699">
        <v>4031.65</v>
      </c>
      <c r="S699">
        <v>1057</v>
      </c>
      <c r="T699">
        <v>1568.18</v>
      </c>
      <c r="U699">
        <v>203.29</v>
      </c>
      <c r="V699">
        <v>196.73</v>
      </c>
      <c r="W699">
        <v>203.29</v>
      </c>
      <c r="X699">
        <v>204.99</v>
      </c>
      <c r="Y699">
        <v>198.33</v>
      </c>
      <c r="Z699">
        <v>2925.65</v>
      </c>
      <c r="AA699">
        <v>38411.81</v>
      </c>
      <c r="AB699">
        <v>31713</v>
      </c>
      <c r="AC699">
        <v>5929</v>
      </c>
      <c r="AD699">
        <v>2418500</v>
      </c>
      <c r="AE699">
        <v>198.33</v>
      </c>
      <c r="AF699">
        <v>1198.75</v>
      </c>
      <c r="AG699">
        <v>199.95</v>
      </c>
      <c r="AH699">
        <v>18235</v>
      </c>
      <c r="AI699">
        <v>36521.800000000003</v>
      </c>
      <c r="AJ699">
        <v>220436</v>
      </c>
      <c r="AK699">
        <v>201.61</v>
      </c>
      <c r="AL699">
        <v>251.16</v>
      </c>
      <c r="AM699">
        <v>201.61</v>
      </c>
      <c r="AN699">
        <v>208.5</v>
      </c>
      <c r="AO699">
        <v>739</v>
      </c>
      <c r="AP699">
        <v>206.73</v>
      </c>
      <c r="AQ699">
        <v>73009.3</v>
      </c>
      <c r="AR699">
        <v>3379.6</v>
      </c>
      <c r="AS699">
        <v>201.61</v>
      </c>
      <c r="AT699">
        <v>257.92</v>
      </c>
      <c r="AU699">
        <v>1143.24</v>
      </c>
      <c r="AV699">
        <v>23104.55</v>
      </c>
      <c r="AW699">
        <v>658.67</v>
      </c>
      <c r="AX699">
        <v>9897.2999999999993</v>
      </c>
      <c r="AY699">
        <v>453.57</v>
      </c>
      <c r="AZ699">
        <v>198.33</v>
      </c>
      <c r="BA699">
        <v>879.62</v>
      </c>
      <c r="BB699">
        <v>707.11</v>
      </c>
      <c r="BC699">
        <v>9827.2999999999993</v>
      </c>
      <c r="BD699">
        <v>376.25</v>
      </c>
      <c r="BE699">
        <v>234.47</v>
      </c>
      <c r="BF699">
        <v>203.29</v>
      </c>
      <c r="BG699">
        <v>199.95</v>
      </c>
      <c r="BH699">
        <v>1429.05</v>
      </c>
      <c r="BI699">
        <v>201.61</v>
      </c>
      <c r="BJ699">
        <v>2007.04</v>
      </c>
      <c r="BK699">
        <v>251.16</v>
      </c>
      <c r="BL699">
        <v>10147</v>
      </c>
      <c r="BM699">
        <v>7387.8</v>
      </c>
      <c r="BN699">
        <v>1561.28</v>
      </c>
      <c r="BO699">
        <v>808.33</v>
      </c>
      <c r="BP699">
        <v>2056.08</v>
      </c>
      <c r="BQ699">
        <v>243.94</v>
      </c>
      <c r="BR699">
        <v>110.39</v>
      </c>
      <c r="BS699">
        <v>5082279</v>
      </c>
      <c r="BT699">
        <v>52494.54</v>
      </c>
      <c r="BU699" s="115" t="str">
        <f>WSP[[#This Row],[Tier]]&amp;" - "&amp;DOLLAR(WSP[[#This Row],[United States]],2)&amp;" USD"</f>
        <v>697 - $243.94 USD</v>
      </c>
    </row>
    <row r="700" spans="1:73" x14ac:dyDescent="0.25">
      <c r="A700">
        <v>698</v>
      </c>
      <c r="B700">
        <v>244.29</v>
      </c>
      <c r="C700">
        <v>18566.8</v>
      </c>
      <c r="D700">
        <v>1395.8</v>
      </c>
      <c r="E700">
        <v>326.74</v>
      </c>
      <c r="F700">
        <v>203.58</v>
      </c>
      <c r="G700">
        <v>21707</v>
      </c>
      <c r="H700">
        <v>201.9</v>
      </c>
      <c r="I700">
        <v>438.56</v>
      </c>
      <c r="J700">
        <v>305.38</v>
      </c>
      <c r="K700">
        <v>244.29</v>
      </c>
      <c r="L700">
        <v>129080</v>
      </c>
      <c r="M700">
        <v>960.71</v>
      </c>
      <c r="N700">
        <v>314230</v>
      </c>
      <c r="O700">
        <v>122150</v>
      </c>
      <c r="P700">
        <v>1172.6400000000001</v>
      </c>
      <c r="Q700">
        <v>207.03</v>
      </c>
      <c r="R700">
        <v>4037.44</v>
      </c>
      <c r="S700">
        <v>1058.4000000000001</v>
      </c>
      <c r="T700">
        <v>1570.45</v>
      </c>
      <c r="U700">
        <v>203.58</v>
      </c>
      <c r="V700">
        <v>197.01</v>
      </c>
      <c r="W700">
        <v>203.58</v>
      </c>
      <c r="X700">
        <v>205.29</v>
      </c>
      <c r="Y700">
        <v>198.61</v>
      </c>
      <c r="Z700">
        <v>2930.2</v>
      </c>
      <c r="AA700">
        <v>38466.93</v>
      </c>
      <c r="AB700">
        <v>31758</v>
      </c>
      <c r="AC700">
        <v>5936</v>
      </c>
      <c r="AD700">
        <v>2422000</v>
      </c>
      <c r="AE700">
        <v>198.61</v>
      </c>
      <c r="AF700">
        <v>1200.5</v>
      </c>
      <c r="AG700">
        <v>200.24</v>
      </c>
      <c r="AH700">
        <v>18249</v>
      </c>
      <c r="AI700">
        <v>36574.300000000003</v>
      </c>
      <c r="AJ700">
        <v>220755</v>
      </c>
      <c r="AK700">
        <v>201.9</v>
      </c>
      <c r="AL700">
        <v>251.48</v>
      </c>
      <c r="AM700">
        <v>201.9</v>
      </c>
      <c r="AN700">
        <v>208.8</v>
      </c>
      <c r="AO700">
        <v>740</v>
      </c>
      <c r="AP700">
        <v>207.03</v>
      </c>
      <c r="AQ700">
        <v>73114.3</v>
      </c>
      <c r="AR700">
        <v>3384.5</v>
      </c>
      <c r="AS700">
        <v>201.9</v>
      </c>
      <c r="AT700">
        <v>258.27</v>
      </c>
      <c r="AU700">
        <v>1144.6400000000001</v>
      </c>
      <c r="AV700">
        <v>23137.8</v>
      </c>
      <c r="AW700">
        <v>659.61</v>
      </c>
      <c r="AX700">
        <v>9911.2999999999993</v>
      </c>
      <c r="AY700">
        <v>454.14</v>
      </c>
      <c r="AZ700">
        <v>198.61</v>
      </c>
      <c r="BA700">
        <v>880.88</v>
      </c>
      <c r="BB700">
        <v>708.13</v>
      </c>
      <c r="BC700">
        <v>9841.2999999999993</v>
      </c>
      <c r="BD700">
        <v>376.6</v>
      </c>
      <c r="BE700">
        <v>234.79</v>
      </c>
      <c r="BF700">
        <v>203.58</v>
      </c>
      <c r="BG700">
        <v>200.24</v>
      </c>
      <c r="BH700">
        <v>1430.8</v>
      </c>
      <c r="BI700">
        <v>201.9</v>
      </c>
      <c r="BJ700">
        <v>2009.84</v>
      </c>
      <c r="BK700">
        <v>251.48</v>
      </c>
      <c r="BL700">
        <v>10163</v>
      </c>
      <c r="BM700">
        <v>7398.3</v>
      </c>
      <c r="BN700">
        <v>1563.52</v>
      </c>
      <c r="BO700">
        <v>809.55</v>
      </c>
      <c r="BP700">
        <v>2059.0500000000002</v>
      </c>
      <c r="BQ700">
        <v>244.29</v>
      </c>
      <c r="BR700">
        <v>110.54</v>
      </c>
      <c r="BS700">
        <v>5089571</v>
      </c>
      <c r="BT700">
        <v>52569.86</v>
      </c>
      <c r="BU700" s="115" t="str">
        <f>WSP[[#This Row],[Tier]]&amp;" - "&amp;DOLLAR(WSP[[#This Row],[United States]],2)&amp;" USD"</f>
        <v>698 - $244.29 USD</v>
      </c>
    </row>
    <row r="701" spans="1:73" x14ac:dyDescent="0.25">
      <c r="A701">
        <v>699</v>
      </c>
      <c r="B701">
        <v>244.64</v>
      </c>
      <c r="C701">
        <v>18593.400000000001</v>
      </c>
      <c r="D701">
        <v>1397.55</v>
      </c>
      <c r="E701">
        <v>327.22000000000003</v>
      </c>
      <c r="F701">
        <v>203.87</v>
      </c>
      <c r="G701">
        <v>21738.5</v>
      </c>
      <c r="H701">
        <v>202.18</v>
      </c>
      <c r="I701">
        <v>439.19</v>
      </c>
      <c r="J701">
        <v>305.81</v>
      </c>
      <c r="K701">
        <v>244.64</v>
      </c>
      <c r="L701">
        <v>129255</v>
      </c>
      <c r="M701">
        <v>962.08</v>
      </c>
      <c r="N701">
        <v>314580</v>
      </c>
      <c r="O701">
        <v>122325</v>
      </c>
      <c r="P701">
        <v>1174.32</v>
      </c>
      <c r="Q701">
        <v>207.32</v>
      </c>
      <c r="R701">
        <v>4043.22</v>
      </c>
      <c r="S701">
        <v>1059.8</v>
      </c>
      <c r="T701">
        <v>1572.73</v>
      </c>
      <c r="U701">
        <v>203.87</v>
      </c>
      <c r="V701">
        <v>197.29</v>
      </c>
      <c r="W701">
        <v>203.87</v>
      </c>
      <c r="X701">
        <v>205.58</v>
      </c>
      <c r="Y701">
        <v>198.9</v>
      </c>
      <c r="Z701">
        <v>2934.75</v>
      </c>
      <c r="AA701">
        <v>38522.050000000003</v>
      </c>
      <c r="AB701">
        <v>31804</v>
      </c>
      <c r="AC701">
        <v>5943</v>
      </c>
      <c r="AD701">
        <v>2425500</v>
      </c>
      <c r="AE701">
        <v>198.9</v>
      </c>
      <c r="AF701">
        <v>1202.25</v>
      </c>
      <c r="AG701">
        <v>200.53</v>
      </c>
      <c r="AH701">
        <v>18264</v>
      </c>
      <c r="AI701">
        <v>36626.800000000003</v>
      </c>
      <c r="AJ701">
        <v>221073</v>
      </c>
      <c r="AK701">
        <v>202.18</v>
      </c>
      <c r="AL701">
        <v>251.81</v>
      </c>
      <c r="AM701">
        <v>202.18</v>
      </c>
      <c r="AN701">
        <v>209.1</v>
      </c>
      <c r="AO701">
        <v>741</v>
      </c>
      <c r="AP701">
        <v>207.32</v>
      </c>
      <c r="AQ701">
        <v>73219.3</v>
      </c>
      <c r="AR701">
        <v>3389.4</v>
      </c>
      <c r="AS701">
        <v>202.18</v>
      </c>
      <c r="AT701">
        <v>258.62</v>
      </c>
      <c r="AU701">
        <v>1146.04</v>
      </c>
      <c r="AV701">
        <v>23171.05</v>
      </c>
      <c r="AW701">
        <v>660.56</v>
      </c>
      <c r="AX701">
        <v>9925.2999999999993</v>
      </c>
      <c r="AY701">
        <v>454.71</v>
      </c>
      <c r="AZ701">
        <v>198.9</v>
      </c>
      <c r="BA701">
        <v>882.14</v>
      </c>
      <c r="BB701">
        <v>709.15</v>
      </c>
      <c r="BC701">
        <v>9855.2999999999993</v>
      </c>
      <c r="BD701">
        <v>376.95</v>
      </c>
      <c r="BE701">
        <v>235.12</v>
      </c>
      <c r="BF701">
        <v>203.87</v>
      </c>
      <c r="BG701">
        <v>200.53</v>
      </c>
      <c r="BH701">
        <v>1432.55</v>
      </c>
      <c r="BI701">
        <v>202.18</v>
      </c>
      <c r="BJ701">
        <v>2012.64</v>
      </c>
      <c r="BK701">
        <v>251.81</v>
      </c>
      <c r="BL701">
        <v>10178</v>
      </c>
      <c r="BM701">
        <v>7408.8</v>
      </c>
      <c r="BN701">
        <v>1565.76</v>
      </c>
      <c r="BO701">
        <v>810.78</v>
      </c>
      <c r="BP701">
        <v>2062.0300000000002</v>
      </c>
      <c r="BQ701">
        <v>244.64</v>
      </c>
      <c r="BR701">
        <v>110.68</v>
      </c>
      <c r="BS701">
        <v>5096863</v>
      </c>
      <c r="BT701">
        <v>52645.18</v>
      </c>
      <c r="BU701" s="115" t="str">
        <f>WSP[[#This Row],[Tier]]&amp;" - "&amp;DOLLAR(WSP[[#This Row],[United States]],2)&amp;" USD"</f>
        <v>699 - $244.64 USD</v>
      </c>
    </row>
    <row r="702" spans="1:73" x14ac:dyDescent="0.25">
      <c r="A702">
        <v>700</v>
      </c>
      <c r="B702">
        <v>244.99</v>
      </c>
      <c r="C702">
        <v>18620</v>
      </c>
      <c r="D702">
        <v>1399.3</v>
      </c>
      <c r="E702">
        <v>327.7</v>
      </c>
      <c r="F702">
        <v>204.16</v>
      </c>
      <c r="G702">
        <v>21770</v>
      </c>
      <c r="H702">
        <v>202.47</v>
      </c>
      <c r="I702">
        <v>439.82</v>
      </c>
      <c r="J702">
        <v>306.25</v>
      </c>
      <c r="K702">
        <v>244.99</v>
      </c>
      <c r="L702">
        <v>129430</v>
      </c>
      <c r="M702">
        <v>963.46</v>
      </c>
      <c r="N702">
        <v>314930</v>
      </c>
      <c r="O702">
        <v>122500</v>
      </c>
      <c r="P702">
        <v>1176</v>
      </c>
      <c r="Q702">
        <v>207.62</v>
      </c>
      <c r="R702">
        <v>4049.01</v>
      </c>
      <c r="S702">
        <v>1061.2</v>
      </c>
      <c r="T702">
        <v>1575</v>
      </c>
      <c r="U702">
        <v>204.16</v>
      </c>
      <c r="V702">
        <v>197.58</v>
      </c>
      <c r="W702">
        <v>204.16</v>
      </c>
      <c r="X702">
        <v>205.88</v>
      </c>
      <c r="Y702">
        <v>199.18</v>
      </c>
      <c r="Z702">
        <v>2939.3</v>
      </c>
      <c r="AA702">
        <v>38577.17</v>
      </c>
      <c r="AB702">
        <v>31849</v>
      </c>
      <c r="AC702">
        <v>5950</v>
      </c>
      <c r="AD702">
        <v>2429000</v>
      </c>
      <c r="AE702">
        <v>199.18</v>
      </c>
      <c r="AF702">
        <v>1204</v>
      </c>
      <c r="AG702">
        <v>200.81</v>
      </c>
      <c r="AH702">
        <v>18278</v>
      </c>
      <c r="AI702">
        <v>36679.300000000003</v>
      </c>
      <c r="AJ702">
        <v>221391</v>
      </c>
      <c r="AK702">
        <v>202.47</v>
      </c>
      <c r="AL702">
        <v>252.13</v>
      </c>
      <c r="AM702">
        <v>202.47</v>
      </c>
      <c r="AN702">
        <v>209.4</v>
      </c>
      <c r="AO702">
        <v>742</v>
      </c>
      <c r="AP702">
        <v>207.62</v>
      </c>
      <c r="AQ702">
        <v>73324.3</v>
      </c>
      <c r="AR702">
        <v>3394.3</v>
      </c>
      <c r="AS702">
        <v>202.47</v>
      </c>
      <c r="AT702">
        <v>258.97000000000003</v>
      </c>
      <c r="AU702">
        <v>1147.44</v>
      </c>
      <c r="AV702">
        <v>23204.3</v>
      </c>
      <c r="AW702">
        <v>661.5</v>
      </c>
      <c r="AX702">
        <v>9939.2999999999993</v>
      </c>
      <c r="AY702">
        <v>455.28</v>
      </c>
      <c r="AZ702">
        <v>199.18</v>
      </c>
      <c r="BA702">
        <v>883.4</v>
      </c>
      <c r="BB702">
        <v>710.16</v>
      </c>
      <c r="BC702">
        <v>9869.2999999999993</v>
      </c>
      <c r="BD702">
        <v>377.3</v>
      </c>
      <c r="BE702">
        <v>235.45</v>
      </c>
      <c r="BF702">
        <v>204.16</v>
      </c>
      <c r="BG702">
        <v>200.81</v>
      </c>
      <c r="BH702">
        <v>1434.3</v>
      </c>
      <c r="BI702">
        <v>202.47</v>
      </c>
      <c r="BJ702">
        <v>2015.44</v>
      </c>
      <c r="BK702">
        <v>252.13</v>
      </c>
      <c r="BL702">
        <v>10193</v>
      </c>
      <c r="BM702">
        <v>7419.3</v>
      </c>
      <c r="BN702">
        <v>1568</v>
      </c>
      <c r="BO702">
        <v>812</v>
      </c>
      <c r="BP702">
        <v>2065</v>
      </c>
      <c r="BQ702">
        <v>244.99</v>
      </c>
      <c r="BR702">
        <v>110.83</v>
      </c>
      <c r="BS702">
        <v>5104155</v>
      </c>
      <c r="BT702">
        <v>52720.5</v>
      </c>
      <c r="BU702" s="115" t="str">
        <f>WSP[[#This Row],[Tier]]&amp;" - "&amp;DOLLAR(WSP[[#This Row],[United States]],2)&amp;" USD"</f>
        <v>700 - $244.99 USD</v>
      </c>
    </row>
    <row r="703" spans="1:73" x14ac:dyDescent="0.25">
      <c r="A703">
        <v>701</v>
      </c>
      <c r="B703">
        <v>245.34</v>
      </c>
      <c r="C703">
        <v>18646.599999999999</v>
      </c>
      <c r="D703">
        <v>1401.05</v>
      </c>
      <c r="E703">
        <v>328.17</v>
      </c>
      <c r="F703">
        <v>204.45</v>
      </c>
      <c r="G703">
        <v>21801.5</v>
      </c>
      <c r="H703">
        <v>202.76</v>
      </c>
      <c r="I703">
        <v>440.45</v>
      </c>
      <c r="J703">
        <v>306.69</v>
      </c>
      <c r="K703">
        <v>245.34</v>
      </c>
      <c r="L703">
        <v>129605</v>
      </c>
      <c r="M703">
        <v>964.84</v>
      </c>
      <c r="N703">
        <v>315280</v>
      </c>
      <c r="O703">
        <v>122675</v>
      </c>
      <c r="P703">
        <v>1177.68</v>
      </c>
      <c r="Q703">
        <v>207.92</v>
      </c>
      <c r="R703">
        <v>4054.79</v>
      </c>
      <c r="S703">
        <v>1062.5999999999999</v>
      </c>
      <c r="T703">
        <v>1577.28</v>
      </c>
      <c r="U703">
        <v>204.45</v>
      </c>
      <c r="V703">
        <v>197.86</v>
      </c>
      <c r="W703">
        <v>204.45</v>
      </c>
      <c r="X703">
        <v>206.17</v>
      </c>
      <c r="Y703">
        <v>199.47</v>
      </c>
      <c r="Z703">
        <v>2943.85</v>
      </c>
      <c r="AA703">
        <v>38632.28</v>
      </c>
      <c r="AB703">
        <v>31895</v>
      </c>
      <c r="AC703">
        <v>5957</v>
      </c>
      <c r="AD703">
        <v>2432500</v>
      </c>
      <c r="AE703">
        <v>199.47</v>
      </c>
      <c r="AF703">
        <v>1205.75</v>
      </c>
      <c r="AG703">
        <v>201.1</v>
      </c>
      <c r="AH703">
        <v>18292</v>
      </c>
      <c r="AI703">
        <v>36731.800000000003</v>
      </c>
      <c r="AJ703">
        <v>221709</v>
      </c>
      <c r="AK703">
        <v>202.76</v>
      </c>
      <c r="AL703">
        <v>252.45</v>
      </c>
      <c r="AM703">
        <v>202.76</v>
      </c>
      <c r="AN703">
        <v>209.69</v>
      </c>
      <c r="AO703">
        <v>743</v>
      </c>
      <c r="AP703">
        <v>207.92</v>
      </c>
      <c r="AQ703">
        <v>73429.3</v>
      </c>
      <c r="AR703">
        <v>3399.2</v>
      </c>
      <c r="AS703">
        <v>202.76</v>
      </c>
      <c r="AT703">
        <v>259.32</v>
      </c>
      <c r="AU703">
        <v>1148.8399999999999</v>
      </c>
      <c r="AV703">
        <v>23237.55</v>
      </c>
      <c r="AW703">
        <v>662.45</v>
      </c>
      <c r="AX703">
        <v>9953.2999999999993</v>
      </c>
      <c r="AY703">
        <v>455.85</v>
      </c>
      <c r="AZ703">
        <v>199.47</v>
      </c>
      <c r="BA703">
        <v>884.66</v>
      </c>
      <c r="BB703">
        <v>711.18</v>
      </c>
      <c r="BC703">
        <v>9883.2999999999993</v>
      </c>
      <c r="BD703">
        <v>377.65</v>
      </c>
      <c r="BE703">
        <v>235.78</v>
      </c>
      <c r="BF703">
        <v>204.45</v>
      </c>
      <c r="BG703">
        <v>201.1</v>
      </c>
      <c r="BH703">
        <v>1436.05</v>
      </c>
      <c r="BI703">
        <v>202.76</v>
      </c>
      <c r="BJ703">
        <v>2018.24</v>
      </c>
      <c r="BK703">
        <v>252.45</v>
      </c>
      <c r="BL703">
        <v>10209</v>
      </c>
      <c r="BM703">
        <v>7429.8</v>
      </c>
      <c r="BN703">
        <v>1570.24</v>
      </c>
      <c r="BO703">
        <v>813.23</v>
      </c>
      <c r="BP703">
        <v>2067.98</v>
      </c>
      <c r="BQ703">
        <v>245.34</v>
      </c>
      <c r="BR703">
        <v>110.97</v>
      </c>
      <c r="BS703">
        <v>5111447</v>
      </c>
      <c r="BT703">
        <v>52795.82</v>
      </c>
      <c r="BU703" s="115" t="str">
        <f>WSP[[#This Row],[Tier]]&amp;" - "&amp;DOLLAR(WSP[[#This Row],[United States]],2)&amp;" USD"</f>
        <v>701 - $245.34 USD</v>
      </c>
    </row>
    <row r="704" spans="1:73" x14ac:dyDescent="0.25">
      <c r="A704">
        <v>702</v>
      </c>
      <c r="B704">
        <v>245.69</v>
      </c>
      <c r="C704">
        <v>18673.2</v>
      </c>
      <c r="D704">
        <v>1402.8</v>
      </c>
      <c r="E704">
        <v>328.65</v>
      </c>
      <c r="F704">
        <v>204.74</v>
      </c>
      <c r="G704">
        <v>21833</v>
      </c>
      <c r="H704">
        <v>203.05</v>
      </c>
      <c r="I704">
        <v>441.08</v>
      </c>
      <c r="J704">
        <v>307.13</v>
      </c>
      <c r="K704">
        <v>245.69</v>
      </c>
      <c r="L704">
        <v>129780</v>
      </c>
      <c r="M704">
        <v>966.22</v>
      </c>
      <c r="N704">
        <v>315630</v>
      </c>
      <c r="O704">
        <v>122850</v>
      </c>
      <c r="P704">
        <v>1179.3599999999999</v>
      </c>
      <c r="Q704">
        <v>208.21</v>
      </c>
      <c r="R704">
        <v>4060.58</v>
      </c>
      <c r="S704">
        <v>1064</v>
      </c>
      <c r="T704">
        <v>1579.55</v>
      </c>
      <c r="U704">
        <v>204.74</v>
      </c>
      <c r="V704">
        <v>198.14</v>
      </c>
      <c r="W704">
        <v>204.74</v>
      </c>
      <c r="X704">
        <v>206.46</v>
      </c>
      <c r="Y704">
        <v>199.75</v>
      </c>
      <c r="Z704">
        <v>2948.4</v>
      </c>
      <c r="AA704">
        <v>38687.4</v>
      </c>
      <c r="AB704">
        <v>31940</v>
      </c>
      <c r="AC704">
        <v>5964</v>
      </c>
      <c r="AD704">
        <v>2436000</v>
      </c>
      <c r="AE704">
        <v>199.75</v>
      </c>
      <c r="AF704">
        <v>1207.5</v>
      </c>
      <c r="AG704">
        <v>201.39</v>
      </c>
      <c r="AH704">
        <v>18306</v>
      </c>
      <c r="AI704">
        <v>36784.300000000003</v>
      </c>
      <c r="AJ704">
        <v>222027</v>
      </c>
      <c r="AK704">
        <v>203.05</v>
      </c>
      <c r="AL704">
        <v>252.78</v>
      </c>
      <c r="AM704">
        <v>203.05</v>
      </c>
      <c r="AN704">
        <v>209.99</v>
      </c>
      <c r="AO704">
        <v>744</v>
      </c>
      <c r="AP704">
        <v>208.21</v>
      </c>
      <c r="AQ704">
        <v>73534.3</v>
      </c>
      <c r="AR704">
        <v>3404.1</v>
      </c>
      <c r="AS704">
        <v>203.05</v>
      </c>
      <c r="AT704">
        <v>259.67</v>
      </c>
      <c r="AU704">
        <v>1150.24</v>
      </c>
      <c r="AV704">
        <v>23270.799999999999</v>
      </c>
      <c r="AW704">
        <v>663.39</v>
      </c>
      <c r="AX704">
        <v>9967.2999999999993</v>
      </c>
      <c r="AY704">
        <v>456.42</v>
      </c>
      <c r="AZ704">
        <v>199.75</v>
      </c>
      <c r="BA704">
        <v>885.92</v>
      </c>
      <c r="BB704">
        <v>712.19</v>
      </c>
      <c r="BC704">
        <v>9897.2999999999993</v>
      </c>
      <c r="BD704">
        <v>378</v>
      </c>
      <c r="BE704">
        <v>236.1</v>
      </c>
      <c r="BF704">
        <v>204.74</v>
      </c>
      <c r="BG704">
        <v>201.39</v>
      </c>
      <c r="BH704">
        <v>1437.8</v>
      </c>
      <c r="BI704">
        <v>203.05</v>
      </c>
      <c r="BJ704">
        <v>2021.04</v>
      </c>
      <c r="BK704">
        <v>252.78</v>
      </c>
      <c r="BL704">
        <v>10224</v>
      </c>
      <c r="BM704">
        <v>7440.3</v>
      </c>
      <c r="BN704">
        <v>1572.48</v>
      </c>
      <c r="BO704">
        <v>814.45</v>
      </c>
      <c r="BP704">
        <v>2070.9499999999998</v>
      </c>
      <c r="BQ704">
        <v>245.69</v>
      </c>
      <c r="BR704">
        <v>111.12</v>
      </c>
      <c r="BS704">
        <v>5118739</v>
      </c>
      <c r="BT704">
        <v>52871.14</v>
      </c>
      <c r="BU704" s="115" t="str">
        <f>WSP[[#This Row],[Tier]]&amp;" - "&amp;DOLLAR(WSP[[#This Row],[United States]],2)&amp;" USD"</f>
        <v>702 - $245.69 USD</v>
      </c>
    </row>
    <row r="705" spans="1:73" x14ac:dyDescent="0.25">
      <c r="A705">
        <v>703</v>
      </c>
      <c r="B705">
        <v>246.04</v>
      </c>
      <c r="C705">
        <v>18699.8</v>
      </c>
      <c r="D705">
        <v>1404.55</v>
      </c>
      <c r="E705">
        <v>329.13</v>
      </c>
      <c r="F705">
        <v>205.04</v>
      </c>
      <c r="G705">
        <v>21864.5</v>
      </c>
      <c r="H705">
        <v>203.34</v>
      </c>
      <c r="I705">
        <v>441.71</v>
      </c>
      <c r="J705">
        <v>307.56</v>
      </c>
      <c r="K705">
        <v>246.04</v>
      </c>
      <c r="L705">
        <v>129955</v>
      </c>
      <c r="M705">
        <v>967.59</v>
      </c>
      <c r="N705">
        <v>315980</v>
      </c>
      <c r="O705">
        <v>123025</v>
      </c>
      <c r="P705">
        <v>1181.04</v>
      </c>
      <c r="Q705">
        <v>208.51</v>
      </c>
      <c r="R705">
        <v>4066.36</v>
      </c>
      <c r="S705">
        <v>1065.4000000000001</v>
      </c>
      <c r="T705">
        <v>1581.83</v>
      </c>
      <c r="U705">
        <v>205.04</v>
      </c>
      <c r="V705">
        <v>198.42</v>
      </c>
      <c r="W705">
        <v>205.04</v>
      </c>
      <c r="X705">
        <v>206.76</v>
      </c>
      <c r="Y705">
        <v>200.03</v>
      </c>
      <c r="Z705">
        <v>2952.95</v>
      </c>
      <c r="AA705">
        <v>38742.519999999997</v>
      </c>
      <c r="AB705">
        <v>31986</v>
      </c>
      <c r="AC705">
        <v>5971</v>
      </c>
      <c r="AD705">
        <v>2439500</v>
      </c>
      <c r="AE705">
        <v>200.03</v>
      </c>
      <c r="AF705">
        <v>1209.25</v>
      </c>
      <c r="AG705">
        <v>201.67</v>
      </c>
      <c r="AH705">
        <v>18321</v>
      </c>
      <c r="AI705">
        <v>36836.800000000003</v>
      </c>
      <c r="AJ705">
        <v>222345</v>
      </c>
      <c r="AK705">
        <v>203.34</v>
      </c>
      <c r="AL705">
        <v>253.1</v>
      </c>
      <c r="AM705">
        <v>203.34</v>
      </c>
      <c r="AN705">
        <v>210.29</v>
      </c>
      <c r="AO705">
        <v>745</v>
      </c>
      <c r="AP705">
        <v>208.51</v>
      </c>
      <c r="AQ705">
        <v>73639.3</v>
      </c>
      <c r="AR705">
        <v>3409</v>
      </c>
      <c r="AS705">
        <v>203.34</v>
      </c>
      <c r="AT705">
        <v>260.02</v>
      </c>
      <c r="AU705">
        <v>1151.6400000000001</v>
      </c>
      <c r="AV705">
        <v>23304.05</v>
      </c>
      <c r="AW705">
        <v>664.34</v>
      </c>
      <c r="AX705">
        <v>9981.2999999999993</v>
      </c>
      <c r="AY705">
        <v>456.99</v>
      </c>
      <c r="AZ705">
        <v>200.03</v>
      </c>
      <c r="BA705">
        <v>887.18</v>
      </c>
      <c r="BB705">
        <v>713.21</v>
      </c>
      <c r="BC705">
        <v>9911.2999999999993</v>
      </c>
      <c r="BD705">
        <v>378.35</v>
      </c>
      <c r="BE705">
        <v>236.43</v>
      </c>
      <c r="BF705">
        <v>205.04</v>
      </c>
      <c r="BG705">
        <v>201.67</v>
      </c>
      <c r="BH705">
        <v>1439.55</v>
      </c>
      <c r="BI705">
        <v>203.34</v>
      </c>
      <c r="BJ705">
        <v>2023.84</v>
      </c>
      <c r="BK705">
        <v>253.1</v>
      </c>
      <c r="BL705">
        <v>10239</v>
      </c>
      <c r="BM705">
        <v>7450.8</v>
      </c>
      <c r="BN705">
        <v>1574.72</v>
      </c>
      <c r="BO705">
        <v>815.68</v>
      </c>
      <c r="BP705">
        <v>2073.9299999999998</v>
      </c>
      <c r="BQ705">
        <v>246.04</v>
      </c>
      <c r="BR705">
        <v>111.27</v>
      </c>
      <c r="BS705">
        <v>5126031</v>
      </c>
      <c r="BT705">
        <v>52946.46</v>
      </c>
      <c r="BU705" s="115" t="str">
        <f>WSP[[#This Row],[Tier]]&amp;" - "&amp;DOLLAR(WSP[[#This Row],[United States]],2)&amp;" USD"</f>
        <v>703 - $246.04 USD</v>
      </c>
    </row>
    <row r="706" spans="1:73" x14ac:dyDescent="0.25">
      <c r="A706">
        <v>704</v>
      </c>
      <c r="B706">
        <v>246.39</v>
      </c>
      <c r="C706">
        <v>18726.400000000001</v>
      </c>
      <c r="D706">
        <v>1406.3</v>
      </c>
      <c r="E706">
        <v>329.6</v>
      </c>
      <c r="F706">
        <v>205.33</v>
      </c>
      <c r="G706">
        <v>21896</v>
      </c>
      <c r="H706">
        <v>203.63</v>
      </c>
      <c r="I706">
        <v>442.34</v>
      </c>
      <c r="J706">
        <v>308</v>
      </c>
      <c r="K706">
        <v>246.39</v>
      </c>
      <c r="L706">
        <v>130130</v>
      </c>
      <c r="M706">
        <v>968.97</v>
      </c>
      <c r="N706">
        <v>316330</v>
      </c>
      <c r="O706">
        <v>123200</v>
      </c>
      <c r="P706">
        <v>1182.72</v>
      </c>
      <c r="Q706">
        <v>208.81</v>
      </c>
      <c r="R706">
        <v>4072.15</v>
      </c>
      <c r="S706">
        <v>1066.8</v>
      </c>
      <c r="T706">
        <v>1584.1</v>
      </c>
      <c r="U706">
        <v>205.33</v>
      </c>
      <c r="V706">
        <v>198.7</v>
      </c>
      <c r="W706">
        <v>205.33</v>
      </c>
      <c r="X706">
        <v>207.05</v>
      </c>
      <c r="Y706">
        <v>200.32</v>
      </c>
      <c r="Z706">
        <v>2957.5</v>
      </c>
      <c r="AA706">
        <v>38797.64</v>
      </c>
      <c r="AB706">
        <v>32031</v>
      </c>
      <c r="AC706">
        <v>5978</v>
      </c>
      <c r="AD706">
        <v>2443000</v>
      </c>
      <c r="AE706">
        <v>200.32</v>
      </c>
      <c r="AF706">
        <v>1211</v>
      </c>
      <c r="AG706">
        <v>201.96</v>
      </c>
      <c r="AH706">
        <v>18335</v>
      </c>
      <c r="AI706">
        <v>36889.300000000003</v>
      </c>
      <c r="AJ706">
        <v>222664</v>
      </c>
      <c r="AK706">
        <v>203.63</v>
      </c>
      <c r="AL706">
        <v>253.43</v>
      </c>
      <c r="AM706">
        <v>203.63</v>
      </c>
      <c r="AN706">
        <v>210.59</v>
      </c>
      <c r="AO706">
        <v>746</v>
      </c>
      <c r="AP706">
        <v>208.81</v>
      </c>
      <c r="AQ706">
        <v>73744.3</v>
      </c>
      <c r="AR706">
        <v>3413.9</v>
      </c>
      <c r="AS706">
        <v>203.63</v>
      </c>
      <c r="AT706">
        <v>260.37</v>
      </c>
      <c r="AU706">
        <v>1153.04</v>
      </c>
      <c r="AV706">
        <v>23337.3</v>
      </c>
      <c r="AW706">
        <v>665.28</v>
      </c>
      <c r="AX706">
        <v>9995.2999999999993</v>
      </c>
      <c r="AY706">
        <v>457.56</v>
      </c>
      <c r="AZ706">
        <v>200.32</v>
      </c>
      <c r="BA706">
        <v>888.44</v>
      </c>
      <c r="BB706">
        <v>714.23</v>
      </c>
      <c r="BC706">
        <v>9925.2999999999993</v>
      </c>
      <c r="BD706">
        <v>378.7</v>
      </c>
      <c r="BE706">
        <v>236.76</v>
      </c>
      <c r="BF706">
        <v>205.33</v>
      </c>
      <c r="BG706">
        <v>201.96</v>
      </c>
      <c r="BH706">
        <v>1441.3</v>
      </c>
      <c r="BI706">
        <v>203.63</v>
      </c>
      <c r="BJ706">
        <v>2026.64</v>
      </c>
      <c r="BK706">
        <v>253.43</v>
      </c>
      <c r="BL706">
        <v>10255</v>
      </c>
      <c r="BM706">
        <v>7461.3</v>
      </c>
      <c r="BN706">
        <v>1576.96</v>
      </c>
      <c r="BO706">
        <v>816.9</v>
      </c>
      <c r="BP706">
        <v>2076.9</v>
      </c>
      <c r="BQ706">
        <v>246.39</v>
      </c>
      <c r="BR706">
        <v>111.41</v>
      </c>
      <c r="BS706">
        <v>5133323</v>
      </c>
      <c r="BT706">
        <v>53021.78</v>
      </c>
      <c r="BU706" s="115" t="str">
        <f>WSP[[#This Row],[Tier]]&amp;" - "&amp;DOLLAR(WSP[[#This Row],[United States]],2)&amp;" USD"</f>
        <v>704 - $246.39 USD</v>
      </c>
    </row>
    <row r="707" spans="1:73" x14ac:dyDescent="0.25">
      <c r="A707">
        <v>705</v>
      </c>
      <c r="B707">
        <v>246.74</v>
      </c>
      <c r="C707">
        <v>18753</v>
      </c>
      <c r="D707">
        <v>1408.05</v>
      </c>
      <c r="E707">
        <v>330.08</v>
      </c>
      <c r="F707">
        <v>205.62</v>
      </c>
      <c r="G707">
        <v>21927.5</v>
      </c>
      <c r="H707">
        <v>203.92</v>
      </c>
      <c r="I707">
        <v>442.97</v>
      </c>
      <c r="J707">
        <v>308.44</v>
      </c>
      <c r="K707">
        <v>246.74</v>
      </c>
      <c r="L707">
        <v>130305</v>
      </c>
      <c r="M707">
        <v>970.35</v>
      </c>
      <c r="N707">
        <v>316680</v>
      </c>
      <c r="O707">
        <v>123375</v>
      </c>
      <c r="P707">
        <v>1184.4000000000001</v>
      </c>
      <c r="Q707">
        <v>209.1</v>
      </c>
      <c r="R707">
        <v>4077.93</v>
      </c>
      <c r="S707">
        <v>1068.2</v>
      </c>
      <c r="T707">
        <v>1586.38</v>
      </c>
      <c r="U707">
        <v>205.62</v>
      </c>
      <c r="V707">
        <v>198.99</v>
      </c>
      <c r="W707">
        <v>205.62</v>
      </c>
      <c r="X707">
        <v>207.35</v>
      </c>
      <c r="Y707">
        <v>200.6</v>
      </c>
      <c r="Z707">
        <v>2962.05</v>
      </c>
      <c r="AA707">
        <v>38852.76</v>
      </c>
      <c r="AB707">
        <v>32077</v>
      </c>
      <c r="AC707">
        <v>5985</v>
      </c>
      <c r="AD707">
        <v>2446500</v>
      </c>
      <c r="AE707">
        <v>200.6</v>
      </c>
      <c r="AF707">
        <v>1212.75</v>
      </c>
      <c r="AG707">
        <v>202.25</v>
      </c>
      <c r="AH707">
        <v>18349</v>
      </c>
      <c r="AI707">
        <v>36941.800000000003</v>
      </c>
      <c r="AJ707">
        <v>222982</v>
      </c>
      <c r="AK707">
        <v>203.92</v>
      </c>
      <c r="AL707">
        <v>253.75</v>
      </c>
      <c r="AM707">
        <v>203.92</v>
      </c>
      <c r="AN707">
        <v>210.89</v>
      </c>
      <c r="AO707">
        <v>747</v>
      </c>
      <c r="AP707">
        <v>209.1</v>
      </c>
      <c r="AQ707">
        <v>73849.3</v>
      </c>
      <c r="AR707">
        <v>3418.8</v>
      </c>
      <c r="AS707">
        <v>203.92</v>
      </c>
      <c r="AT707">
        <v>260.72000000000003</v>
      </c>
      <c r="AU707">
        <v>1154.44</v>
      </c>
      <c r="AV707">
        <v>23370.55</v>
      </c>
      <c r="AW707">
        <v>666.23</v>
      </c>
      <c r="AX707">
        <v>10009.299999999999</v>
      </c>
      <c r="AY707">
        <v>458.12</v>
      </c>
      <c r="AZ707">
        <v>200.6</v>
      </c>
      <c r="BA707">
        <v>889.7</v>
      </c>
      <c r="BB707">
        <v>715.24</v>
      </c>
      <c r="BC707">
        <v>9939.2999999999993</v>
      </c>
      <c r="BD707">
        <v>379.05</v>
      </c>
      <c r="BE707">
        <v>237.08</v>
      </c>
      <c r="BF707">
        <v>205.62</v>
      </c>
      <c r="BG707">
        <v>202.25</v>
      </c>
      <c r="BH707">
        <v>1443.05</v>
      </c>
      <c r="BI707">
        <v>203.92</v>
      </c>
      <c r="BJ707">
        <v>2029.44</v>
      </c>
      <c r="BK707">
        <v>253.75</v>
      </c>
      <c r="BL707">
        <v>10270</v>
      </c>
      <c r="BM707">
        <v>7471.8</v>
      </c>
      <c r="BN707">
        <v>1579.2</v>
      </c>
      <c r="BO707">
        <v>818.13</v>
      </c>
      <c r="BP707">
        <v>2079.88</v>
      </c>
      <c r="BQ707">
        <v>246.74</v>
      </c>
      <c r="BR707">
        <v>111.56</v>
      </c>
      <c r="BS707">
        <v>5140615</v>
      </c>
      <c r="BT707">
        <v>53097.1</v>
      </c>
      <c r="BU707" s="115" t="str">
        <f>WSP[[#This Row],[Tier]]&amp;" - "&amp;DOLLAR(WSP[[#This Row],[United States]],2)&amp;" USD"</f>
        <v>705 - $246.74 USD</v>
      </c>
    </row>
    <row r="708" spans="1:73" x14ac:dyDescent="0.25">
      <c r="A708">
        <v>706</v>
      </c>
      <c r="B708">
        <v>247.09</v>
      </c>
      <c r="C708">
        <v>18779.599999999999</v>
      </c>
      <c r="D708">
        <v>1409.8</v>
      </c>
      <c r="E708">
        <v>330.56</v>
      </c>
      <c r="F708">
        <v>205.91</v>
      </c>
      <c r="G708">
        <v>21959</v>
      </c>
      <c r="H708">
        <v>204.21</v>
      </c>
      <c r="I708">
        <v>443.6</v>
      </c>
      <c r="J708">
        <v>308.88</v>
      </c>
      <c r="K708">
        <v>247.09</v>
      </c>
      <c r="L708">
        <v>130480</v>
      </c>
      <c r="M708">
        <v>971.73</v>
      </c>
      <c r="N708">
        <v>317030</v>
      </c>
      <c r="O708">
        <v>123550</v>
      </c>
      <c r="P708">
        <v>1186.08</v>
      </c>
      <c r="Q708">
        <v>209.4</v>
      </c>
      <c r="R708">
        <v>4083.72</v>
      </c>
      <c r="S708">
        <v>1069.5999999999999</v>
      </c>
      <c r="T708">
        <v>1588.65</v>
      </c>
      <c r="U708">
        <v>205.91</v>
      </c>
      <c r="V708">
        <v>199.27</v>
      </c>
      <c r="W708">
        <v>205.91</v>
      </c>
      <c r="X708">
        <v>207.64</v>
      </c>
      <c r="Y708">
        <v>200.89</v>
      </c>
      <c r="Z708">
        <v>2966.6</v>
      </c>
      <c r="AA708">
        <v>38907.870000000003</v>
      </c>
      <c r="AB708">
        <v>32122</v>
      </c>
      <c r="AC708">
        <v>5992</v>
      </c>
      <c r="AD708">
        <v>2450000</v>
      </c>
      <c r="AE708">
        <v>200.89</v>
      </c>
      <c r="AF708">
        <v>1214.5</v>
      </c>
      <c r="AG708">
        <v>202.54</v>
      </c>
      <c r="AH708">
        <v>18363</v>
      </c>
      <c r="AI708">
        <v>36994.300000000003</v>
      </c>
      <c r="AJ708">
        <v>223300</v>
      </c>
      <c r="AK708">
        <v>204.21</v>
      </c>
      <c r="AL708">
        <v>254.07</v>
      </c>
      <c r="AM708">
        <v>204.21</v>
      </c>
      <c r="AN708">
        <v>211.19</v>
      </c>
      <c r="AO708">
        <v>748</v>
      </c>
      <c r="AP708">
        <v>209.4</v>
      </c>
      <c r="AQ708">
        <v>73954.3</v>
      </c>
      <c r="AR708">
        <v>3423.7</v>
      </c>
      <c r="AS708">
        <v>204.21</v>
      </c>
      <c r="AT708">
        <v>261.07</v>
      </c>
      <c r="AU708">
        <v>1155.8399999999999</v>
      </c>
      <c r="AV708">
        <v>23403.8</v>
      </c>
      <c r="AW708">
        <v>667.17</v>
      </c>
      <c r="AX708">
        <v>10023.299999999999</v>
      </c>
      <c r="AY708">
        <v>458.69</v>
      </c>
      <c r="AZ708">
        <v>200.89</v>
      </c>
      <c r="BA708">
        <v>890.96</v>
      </c>
      <c r="BB708">
        <v>716.26</v>
      </c>
      <c r="BC708">
        <v>9953.2999999999993</v>
      </c>
      <c r="BD708">
        <v>379.4</v>
      </c>
      <c r="BE708">
        <v>237.41</v>
      </c>
      <c r="BF708">
        <v>205.91</v>
      </c>
      <c r="BG708">
        <v>202.54</v>
      </c>
      <c r="BH708">
        <v>1444.8</v>
      </c>
      <c r="BI708">
        <v>204.21</v>
      </c>
      <c r="BJ708">
        <v>2032.24</v>
      </c>
      <c r="BK708">
        <v>254.07</v>
      </c>
      <c r="BL708">
        <v>10285</v>
      </c>
      <c r="BM708">
        <v>7482.3</v>
      </c>
      <c r="BN708">
        <v>1581.44</v>
      </c>
      <c r="BO708">
        <v>819.35</v>
      </c>
      <c r="BP708">
        <v>2082.85</v>
      </c>
      <c r="BQ708">
        <v>247.09</v>
      </c>
      <c r="BR708">
        <v>111.7</v>
      </c>
      <c r="BS708">
        <v>5147906</v>
      </c>
      <c r="BT708">
        <v>53172.42</v>
      </c>
      <c r="BU708" s="115" t="str">
        <f>WSP[[#This Row],[Tier]]&amp;" - "&amp;DOLLAR(WSP[[#This Row],[United States]],2)&amp;" USD"</f>
        <v>706 - $247.09 USD</v>
      </c>
    </row>
    <row r="709" spans="1:73" x14ac:dyDescent="0.25">
      <c r="A709">
        <v>707</v>
      </c>
      <c r="B709">
        <v>247.44</v>
      </c>
      <c r="C709">
        <v>18806.2</v>
      </c>
      <c r="D709">
        <v>1411.55</v>
      </c>
      <c r="E709">
        <v>331.04</v>
      </c>
      <c r="F709">
        <v>206.2</v>
      </c>
      <c r="G709">
        <v>21990.5</v>
      </c>
      <c r="H709">
        <v>204.5</v>
      </c>
      <c r="I709">
        <v>444.22</v>
      </c>
      <c r="J709">
        <v>309.31</v>
      </c>
      <c r="K709">
        <v>247.44</v>
      </c>
      <c r="L709">
        <v>130655</v>
      </c>
      <c r="M709">
        <v>973.1</v>
      </c>
      <c r="N709">
        <v>317380</v>
      </c>
      <c r="O709">
        <v>123725</v>
      </c>
      <c r="P709">
        <v>1187.76</v>
      </c>
      <c r="Q709">
        <v>209.7</v>
      </c>
      <c r="R709">
        <v>4089.5</v>
      </c>
      <c r="S709">
        <v>1071</v>
      </c>
      <c r="T709">
        <v>1590.93</v>
      </c>
      <c r="U709">
        <v>206.2</v>
      </c>
      <c r="V709">
        <v>199.55</v>
      </c>
      <c r="W709">
        <v>206.2</v>
      </c>
      <c r="X709">
        <v>207.94</v>
      </c>
      <c r="Y709">
        <v>201.17</v>
      </c>
      <c r="Z709">
        <v>2971.15</v>
      </c>
      <c r="AA709">
        <v>38962.99</v>
      </c>
      <c r="AB709">
        <v>32168</v>
      </c>
      <c r="AC709">
        <v>5999</v>
      </c>
      <c r="AD709">
        <v>2453500</v>
      </c>
      <c r="AE709">
        <v>201.17</v>
      </c>
      <c r="AF709">
        <v>1216.25</v>
      </c>
      <c r="AG709">
        <v>202.82</v>
      </c>
      <c r="AH709">
        <v>18378</v>
      </c>
      <c r="AI709">
        <v>37046.800000000003</v>
      </c>
      <c r="AJ709">
        <v>223618</v>
      </c>
      <c r="AK709">
        <v>204.5</v>
      </c>
      <c r="AL709">
        <v>254.4</v>
      </c>
      <c r="AM709">
        <v>204.5</v>
      </c>
      <c r="AN709">
        <v>211.49</v>
      </c>
      <c r="AO709">
        <v>749</v>
      </c>
      <c r="AP709">
        <v>209.7</v>
      </c>
      <c r="AQ709">
        <v>74059.3</v>
      </c>
      <c r="AR709">
        <v>3428.6</v>
      </c>
      <c r="AS709">
        <v>204.5</v>
      </c>
      <c r="AT709">
        <v>261.42</v>
      </c>
      <c r="AU709">
        <v>1157.24</v>
      </c>
      <c r="AV709">
        <v>23437.05</v>
      </c>
      <c r="AW709">
        <v>668.12</v>
      </c>
      <c r="AX709">
        <v>10037.299999999999</v>
      </c>
      <c r="AY709">
        <v>459.26</v>
      </c>
      <c r="AZ709">
        <v>201.17</v>
      </c>
      <c r="BA709">
        <v>892.22</v>
      </c>
      <c r="BB709">
        <v>717.27</v>
      </c>
      <c r="BC709">
        <v>9967.2999999999993</v>
      </c>
      <c r="BD709">
        <v>379.75</v>
      </c>
      <c r="BE709">
        <v>237.74</v>
      </c>
      <c r="BF709">
        <v>206.2</v>
      </c>
      <c r="BG709">
        <v>202.82</v>
      </c>
      <c r="BH709">
        <v>1446.55</v>
      </c>
      <c r="BI709">
        <v>204.5</v>
      </c>
      <c r="BJ709">
        <v>2035.04</v>
      </c>
      <c r="BK709">
        <v>254.4</v>
      </c>
      <c r="BL709">
        <v>10301</v>
      </c>
      <c r="BM709">
        <v>7492.8</v>
      </c>
      <c r="BN709">
        <v>1583.68</v>
      </c>
      <c r="BO709">
        <v>820.58</v>
      </c>
      <c r="BP709">
        <v>2085.83</v>
      </c>
      <c r="BQ709">
        <v>247.44</v>
      </c>
      <c r="BR709">
        <v>111.85</v>
      </c>
      <c r="BS709">
        <v>5155198</v>
      </c>
      <c r="BT709">
        <v>53247.74</v>
      </c>
      <c r="BU709" s="115" t="str">
        <f>WSP[[#This Row],[Tier]]&amp;" - "&amp;DOLLAR(WSP[[#This Row],[United States]],2)&amp;" USD"</f>
        <v>707 - $247.44 USD</v>
      </c>
    </row>
    <row r="710" spans="1:73" x14ac:dyDescent="0.25">
      <c r="A710">
        <v>708</v>
      </c>
      <c r="B710">
        <v>247.79</v>
      </c>
      <c r="C710">
        <v>18832.8</v>
      </c>
      <c r="D710">
        <v>1413.3</v>
      </c>
      <c r="E710">
        <v>331.51</v>
      </c>
      <c r="F710">
        <v>206.49</v>
      </c>
      <c r="G710">
        <v>22022</v>
      </c>
      <c r="H710">
        <v>204.79</v>
      </c>
      <c r="I710">
        <v>444.85</v>
      </c>
      <c r="J710">
        <v>309.75</v>
      </c>
      <c r="K710">
        <v>247.79</v>
      </c>
      <c r="L710">
        <v>130830</v>
      </c>
      <c r="M710">
        <v>974.48</v>
      </c>
      <c r="N710">
        <v>317730</v>
      </c>
      <c r="O710">
        <v>123900</v>
      </c>
      <c r="P710">
        <v>1189.44</v>
      </c>
      <c r="Q710">
        <v>209.99</v>
      </c>
      <c r="R710">
        <v>4095.29</v>
      </c>
      <c r="S710">
        <v>1072.4000000000001</v>
      </c>
      <c r="T710">
        <v>1593.2</v>
      </c>
      <c r="U710">
        <v>206.49</v>
      </c>
      <c r="V710">
        <v>199.83</v>
      </c>
      <c r="W710">
        <v>206.49</v>
      </c>
      <c r="X710">
        <v>208.23</v>
      </c>
      <c r="Y710">
        <v>201.46</v>
      </c>
      <c r="Z710">
        <v>2975.7</v>
      </c>
      <c r="AA710">
        <v>39018.11</v>
      </c>
      <c r="AB710">
        <v>32213</v>
      </c>
      <c r="AC710">
        <v>6006</v>
      </c>
      <c r="AD710">
        <v>2457000</v>
      </c>
      <c r="AE710">
        <v>201.46</v>
      </c>
      <c r="AF710">
        <v>1218</v>
      </c>
      <c r="AG710">
        <v>203.11</v>
      </c>
      <c r="AH710">
        <v>18392</v>
      </c>
      <c r="AI710">
        <v>37099.300000000003</v>
      </c>
      <c r="AJ710">
        <v>223936</v>
      </c>
      <c r="AK710">
        <v>204.79</v>
      </c>
      <c r="AL710">
        <v>254.72</v>
      </c>
      <c r="AM710">
        <v>204.79</v>
      </c>
      <c r="AN710">
        <v>211.79</v>
      </c>
      <c r="AO710">
        <v>750</v>
      </c>
      <c r="AP710">
        <v>209.99</v>
      </c>
      <c r="AQ710">
        <v>74164.3</v>
      </c>
      <c r="AR710">
        <v>3433.5</v>
      </c>
      <c r="AS710">
        <v>204.79</v>
      </c>
      <c r="AT710">
        <v>261.77</v>
      </c>
      <c r="AU710">
        <v>1158.6400000000001</v>
      </c>
      <c r="AV710">
        <v>23470.3</v>
      </c>
      <c r="AW710">
        <v>669.06</v>
      </c>
      <c r="AX710">
        <v>10051.299999999999</v>
      </c>
      <c r="AY710">
        <v>459.83</v>
      </c>
      <c r="AZ710">
        <v>201.46</v>
      </c>
      <c r="BA710">
        <v>893.48</v>
      </c>
      <c r="BB710">
        <v>718.29</v>
      </c>
      <c r="BC710">
        <v>9981.2999999999993</v>
      </c>
      <c r="BD710">
        <v>380.1</v>
      </c>
      <c r="BE710">
        <v>238.07</v>
      </c>
      <c r="BF710">
        <v>206.49</v>
      </c>
      <c r="BG710">
        <v>203.11</v>
      </c>
      <c r="BH710">
        <v>1448.3</v>
      </c>
      <c r="BI710">
        <v>204.79</v>
      </c>
      <c r="BJ710">
        <v>2037.84</v>
      </c>
      <c r="BK710">
        <v>254.72</v>
      </c>
      <c r="BL710">
        <v>10316</v>
      </c>
      <c r="BM710">
        <v>7503.3</v>
      </c>
      <c r="BN710">
        <v>1585.92</v>
      </c>
      <c r="BO710">
        <v>821.8</v>
      </c>
      <c r="BP710">
        <v>2088.8000000000002</v>
      </c>
      <c r="BQ710">
        <v>247.79</v>
      </c>
      <c r="BR710">
        <v>111.99</v>
      </c>
      <c r="BS710">
        <v>5162490</v>
      </c>
      <c r="BT710">
        <v>53323.06</v>
      </c>
      <c r="BU710" s="115" t="str">
        <f>WSP[[#This Row],[Tier]]&amp;" - "&amp;DOLLAR(WSP[[#This Row],[United States]],2)&amp;" USD"</f>
        <v>708 - $247.79 USD</v>
      </c>
    </row>
    <row r="711" spans="1:73" x14ac:dyDescent="0.25">
      <c r="A711">
        <v>709</v>
      </c>
      <c r="B711">
        <v>248.14</v>
      </c>
      <c r="C711">
        <v>18859.400000000001</v>
      </c>
      <c r="D711">
        <v>1415.05</v>
      </c>
      <c r="E711">
        <v>331.99</v>
      </c>
      <c r="F711">
        <v>206.79</v>
      </c>
      <c r="G711">
        <v>22053.5</v>
      </c>
      <c r="H711">
        <v>205.08</v>
      </c>
      <c r="I711">
        <v>445.48</v>
      </c>
      <c r="J711">
        <v>310.19</v>
      </c>
      <c r="K711">
        <v>248.14</v>
      </c>
      <c r="L711">
        <v>131005</v>
      </c>
      <c r="M711">
        <v>975.86</v>
      </c>
      <c r="N711">
        <v>318080</v>
      </c>
      <c r="O711">
        <v>124075</v>
      </c>
      <c r="P711">
        <v>1191.1199999999999</v>
      </c>
      <c r="Q711">
        <v>210.29</v>
      </c>
      <c r="R711">
        <v>4101.07</v>
      </c>
      <c r="S711">
        <v>1073.8</v>
      </c>
      <c r="T711">
        <v>1595.48</v>
      </c>
      <c r="U711">
        <v>206.79</v>
      </c>
      <c r="V711">
        <v>200.12</v>
      </c>
      <c r="W711">
        <v>206.79</v>
      </c>
      <c r="X711">
        <v>208.52</v>
      </c>
      <c r="Y711">
        <v>201.74</v>
      </c>
      <c r="Z711">
        <v>2980.25</v>
      </c>
      <c r="AA711">
        <v>39073.230000000003</v>
      </c>
      <c r="AB711">
        <v>32259</v>
      </c>
      <c r="AC711">
        <v>6013</v>
      </c>
      <c r="AD711">
        <v>2460500</v>
      </c>
      <c r="AE711">
        <v>201.74</v>
      </c>
      <c r="AF711">
        <v>1219.75</v>
      </c>
      <c r="AG711">
        <v>203.4</v>
      </c>
      <c r="AH711">
        <v>18406</v>
      </c>
      <c r="AI711">
        <v>37151.800000000003</v>
      </c>
      <c r="AJ711">
        <v>224255</v>
      </c>
      <c r="AK711">
        <v>205.08</v>
      </c>
      <c r="AL711">
        <v>255.05</v>
      </c>
      <c r="AM711">
        <v>205.08</v>
      </c>
      <c r="AN711">
        <v>212.09</v>
      </c>
      <c r="AO711">
        <v>751</v>
      </c>
      <c r="AP711">
        <v>210.29</v>
      </c>
      <c r="AQ711">
        <v>74269.3</v>
      </c>
      <c r="AR711">
        <v>3438.4</v>
      </c>
      <c r="AS711">
        <v>205.08</v>
      </c>
      <c r="AT711">
        <v>262.12</v>
      </c>
      <c r="AU711">
        <v>1160.04</v>
      </c>
      <c r="AV711">
        <v>23503.55</v>
      </c>
      <c r="AW711">
        <v>670.01</v>
      </c>
      <c r="AX711">
        <v>10065.299999999999</v>
      </c>
      <c r="AY711">
        <v>460.4</v>
      </c>
      <c r="AZ711">
        <v>201.74</v>
      </c>
      <c r="BA711">
        <v>894.74</v>
      </c>
      <c r="BB711">
        <v>719.31</v>
      </c>
      <c r="BC711">
        <v>9995.2999999999993</v>
      </c>
      <c r="BD711">
        <v>380.45</v>
      </c>
      <c r="BE711">
        <v>238.39</v>
      </c>
      <c r="BF711">
        <v>206.79</v>
      </c>
      <c r="BG711">
        <v>203.4</v>
      </c>
      <c r="BH711">
        <v>1450.05</v>
      </c>
      <c r="BI711">
        <v>205.08</v>
      </c>
      <c r="BJ711">
        <v>2040.64</v>
      </c>
      <c r="BK711">
        <v>255.05</v>
      </c>
      <c r="BL711">
        <v>10331</v>
      </c>
      <c r="BM711">
        <v>7513.8</v>
      </c>
      <c r="BN711">
        <v>1588.16</v>
      </c>
      <c r="BO711">
        <v>823.03</v>
      </c>
      <c r="BP711">
        <v>2091.7800000000002</v>
      </c>
      <c r="BQ711">
        <v>248.14</v>
      </c>
      <c r="BR711">
        <v>112.14</v>
      </c>
      <c r="BS711">
        <v>5169782</v>
      </c>
      <c r="BT711">
        <v>53398.38</v>
      </c>
      <c r="BU711" s="115" t="str">
        <f>WSP[[#This Row],[Tier]]&amp;" - "&amp;DOLLAR(WSP[[#This Row],[United States]],2)&amp;" USD"</f>
        <v>709 - $248.14 USD</v>
      </c>
    </row>
    <row r="712" spans="1:73" x14ac:dyDescent="0.25">
      <c r="A712">
        <v>710</v>
      </c>
      <c r="B712">
        <v>248.49</v>
      </c>
      <c r="C712">
        <v>18886</v>
      </c>
      <c r="D712">
        <v>1416.8</v>
      </c>
      <c r="E712">
        <v>332.47</v>
      </c>
      <c r="F712">
        <v>207.08</v>
      </c>
      <c r="G712">
        <v>22085</v>
      </c>
      <c r="H712">
        <v>205.37</v>
      </c>
      <c r="I712">
        <v>446.11</v>
      </c>
      <c r="J712">
        <v>310.63</v>
      </c>
      <c r="K712">
        <v>248.49</v>
      </c>
      <c r="L712">
        <v>131180</v>
      </c>
      <c r="M712">
        <v>977.24</v>
      </c>
      <c r="N712">
        <v>318430</v>
      </c>
      <c r="O712">
        <v>124250</v>
      </c>
      <c r="P712">
        <v>1192.8</v>
      </c>
      <c r="Q712">
        <v>210.59</v>
      </c>
      <c r="R712">
        <v>4106.8599999999997</v>
      </c>
      <c r="S712">
        <v>1075.2</v>
      </c>
      <c r="T712">
        <v>1597.75</v>
      </c>
      <c r="U712">
        <v>207.08</v>
      </c>
      <c r="V712">
        <v>200.4</v>
      </c>
      <c r="W712">
        <v>207.08</v>
      </c>
      <c r="X712">
        <v>208.82</v>
      </c>
      <c r="Y712">
        <v>202.03</v>
      </c>
      <c r="Z712">
        <v>2984.8</v>
      </c>
      <c r="AA712">
        <v>39128.35</v>
      </c>
      <c r="AB712">
        <v>32304</v>
      </c>
      <c r="AC712">
        <v>6020</v>
      </c>
      <c r="AD712">
        <v>2464000</v>
      </c>
      <c r="AE712">
        <v>202.03</v>
      </c>
      <c r="AF712">
        <v>1221.5</v>
      </c>
      <c r="AG712">
        <v>203.68</v>
      </c>
      <c r="AH712">
        <v>18420</v>
      </c>
      <c r="AI712">
        <v>37204.300000000003</v>
      </c>
      <c r="AJ712">
        <v>224573</v>
      </c>
      <c r="AK712">
        <v>205.37</v>
      </c>
      <c r="AL712">
        <v>255.37</v>
      </c>
      <c r="AM712">
        <v>205.37</v>
      </c>
      <c r="AN712">
        <v>212.39</v>
      </c>
      <c r="AO712">
        <v>753</v>
      </c>
      <c r="AP712">
        <v>210.59</v>
      </c>
      <c r="AQ712">
        <v>74374.3</v>
      </c>
      <c r="AR712">
        <v>3443.3</v>
      </c>
      <c r="AS712">
        <v>205.37</v>
      </c>
      <c r="AT712">
        <v>262.47000000000003</v>
      </c>
      <c r="AU712">
        <v>1161.44</v>
      </c>
      <c r="AV712">
        <v>23536.799999999999</v>
      </c>
      <c r="AW712">
        <v>670.95</v>
      </c>
      <c r="AX712">
        <v>10079.299999999999</v>
      </c>
      <c r="AY712">
        <v>460.97</v>
      </c>
      <c r="AZ712">
        <v>202.03</v>
      </c>
      <c r="BA712">
        <v>896</v>
      </c>
      <c r="BB712">
        <v>720.32</v>
      </c>
      <c r="BC712">
        <v>10009.299999999999</v>
      </c>
      <c r="BD712">
        <v>380.8</v>
      </c>
      <c r="BE712">
        <v>238.72</v>
      </c>
      <c r="BF712">
        <v>207.08</v>
      </c>
      <c r="BG712">
        <v>203.68</v>
      </c>
      <c r="BH712">
        <v>1451.8</v>
      </c>
      <c r="BI712">
        <v>205.37</v>
      </c>
      <c r="BJ712">
        <v>2043.44</v>
      </c>
      <c r="BK712">
        <v>255.37</v>
      </c>
      <c r="BL712">
        <v>10347</v>
      </c>
      <c r="BM712">
        <v>7524.3</v>
      </c>
      <c r="BN712">
        <v>1590.4</v>
      </c>
      <c r="BO712">
        <v>824.25</v>
      </c>
      <c r="BP712">
        <v>2094.75</v>
      </c>
      <c r="BQ712">
        <v>248.49</v>
      </c>
      <c r="BR712">
        <v>112.29</v>
      </c>
      <c r="BS712">
        <v>5177074</v>
      </c>
      <c r="BT712">
        <v>53473.7</v>
      </c>
      <c r="BU712" s="115" t="str">
        <f>WSP[[#This Row],[Tier]]&amp;" - "&amp;DOLLAR(WSP[[#This Row],[United States]],2)&amp;" USD"</f>
        <v>710 - $248.49 USD</v>
      </c>
    </row>
    <row r="713" spans="1:73" x14ac:dyDescent="0.25">
      <c r="A713">
        <v>711</v>
      </c>
      <c r="B713">
        <v>248.84</v>
      </c>
      <c r="C713">
        <v>18912.599999999999</v>
      </c>
      <c r="D713">
        <v>1418.55</v>
      </c>
      <c r="E713">
        <v>332.95</v>
      </c>
      <c r="F713">
        <v>207.37</v>
      </c>
      <c r="G713">
        <v>22116.5</v>
      </c>
      <c r="H713">
        <v>205.66</v>
      </c>
      <c r="I713">
        <v>446.74</v>
      </c>
      <c r="J713">
        <v>311.06</v>
      </c>
      <c r="K713">
        <v>248.84</v>
      </c>
      <c r="L713">
        <v>131355</v>
      </c>
      <c r="M713">
        <v>978.61</v>
      </c>
      <c r="N713">
        <v>318780</v>
      </c>
      <c r="O713">
        <v>124425</v>
      </c>
      <c r="P713">
        <v>1194.48</v>
      </c>
      <c r="Q713">
        <v>210.88</v>
      </c>
      <c r="R713">
        <v>4112.6400000000003</v>
      </c>
      <c r="S713">
        <v>1076.5999999999999</v>
      </c>
      <c r="T713">
        <v>1600.03</v>
      </c>
      <c r="U713">
        <v>207.37</v>
      </c>
      <c r="V713">
        <v>200.68</v>
      </c>
      <c r="W713">
        <v>207.37</v>
      </c>
      <c r="X713">
        <v>209.11</v>
      </c>
      <c r="Y713">
        <v>202.31</v>
      </c>
      <c r="Z713">
        <v>2989.35</v>
      </c>
      <c r="AA713">
        <v>39183.46</v>
      </c>
      <c r="AB713">
        <v>32350</v>
      </c>
      <c r="AC713">
        <v>6027</v>
      </c>
      <c r="AD713">
        <v>2467500</v>
      </c>
      <c r="AE713">
        <v>202.31</v>
      </c>
      <c r="AF713">
        <v>1223.25</v>
      </c>
      <c r="AG713">
        <v>203.97</v>
      </c>
      <c r="AH713">
        <v>18435</v>
      </c>
      <c r="AI713">
        <v>37256.800000000003</v>
      </c>
      <c r="AJ713">
        <v>224891</v>
      </c>
      <c r="AK713">
        <v>205.66</v>
      </c>
      <c r="AL713">
        <v>255.69</v>
      </c>
      <c r="AM713">
        <v>205.66</v>
      </c>
      <c r="AN713">
        <v>212.69</v>
      </c>
      <c r="AO713">
        <v>754</v>
      </c>
      <c r="AP713">
        <v>210.88</v>
      </c>
      <c r="AQ713">
        <v>74479.3</v>
      </c>
      <c r="AR713">
        <v>3448.2</v>
      </c>
      <c r="AS713">
        <v>205.66</v>
      </c>
      <c r="AT713">
        <v>262.82</v>
      </c>
      <c r="AU713">
        <v>1162.8399999999999</v>
      </c>
      <c r="AV713">
        <v>23570.05</v>
      </c>
      <c r="AW713">
        <v>671.9</v>
      </c>
      <c r="AX713">
        <v>10093.299999999999</v>
      </c>
      <c r="AY713">
        <v>461.54</v>
      </c>
      <c r="AZ713">
        <v>202.31</v>
      </c>
      <c r="BA713">
        <v>897.26</v>
      </c>
      <c r="BB713">
        <v>721.34</v>
      </c>
      <c r="BC713">
        <v>10023.299999999999</v>
      </c>
      <c r="BD713">
        <v>381.15</v>
      </c>
      <c r="BE713">
        <v>239.05</v>
      </c>
      <c r="BF713">
        <v>207.37</v>
      </c>
      <c r="BG713">
        <v>203.97</v>
      </c>
      <c r="BH713">
        <v>1453.55</v>
      </c>
      <c r="BI713">
        <v>205.66</v>
      </c>
      <c r="BJ713">
        <v>2046.24</v>
      </c>
      <c r="BK713">
        <v>255.69</v>
      </c>
      <c r="BL713">
        <v>10362</v>
      </c>
      <c r="BM713">
        <v>7534.8</v>
      </c>
      <c r="BN713">
        <v>1592.64</v>
      </c>
      <c r="BO713">
        <v>825.48</v>
      </c>
      <c r="BP713">
        <v>2097.73</v>
      </c>
      <c r="BQ713">
        <v>248.84</v>
      </c>
      <c r="BR713">
        <v>112.43</v>
      </c>
      <c r="BS713">
        <v>5184366</v>
      </c>
      <c r="BT713">
        <v>53549.02</v>
      </c>
      <c r="BU713" s="115" t="str">
        <f>WSP[[#This Row],[Tier]]&amp;" - "&amp;DOLLAR(WSP[[#This Row],[United States]],2)&amp;" USD"</f>
        <v>711 - $248.84 USD</v>
      </c>
    </row>
    <row r="714" spans="1:73" x14ac:dyDescent="0.25">
      <c r="A714">
        <v>712</v>
      </c>
      <c r="B714">
        <v>249.19</v>
      </c>
      <c r="C714">
        <v>18939.2</v>
      </c>
      <c r="D714">
        <v>1420.3</v>
      </c>
      <c r="E714">
        <v>333.42</v>
      </c>
      <c r="F714">
        <v>207.66</v>
      </c>
      <c r="G714">
        <v>22148</v>
      </c>
      <c r="H714">
        <v>205.94</v>
      </c>
      <c r="I714">
        <v>447.37</v>
      </c>
      <c r="J714">
        <v>311.5</v>
      </c>
      <c r="K714">
        <v>249.19</v>
      </c>
      <c r="L714">
        <v>131530</v>
      </c>
      <c r="M714">
        <v>979.99</v>
      </c>
      <c r="N714">
        <v>319130</v>
      </c>
      <c r="O714">
        <v>124600</v>
      </c>
      <c r="P714">
        <v>1196.1600000000001</v>
      </c>
      <c r="Q714">
        <v>211.18</v>
      </c>
      <c r="R714">
        <v>4118.43</v>
      </c>
      <c r="S714">
        <v>1078</v>
      </c>
      <c r="T714">
        <v>1602.3</v>
      </c>
      <c r="U714">
        <v>207.66</v>
      </c>
      <c r="V714">
        <v>200.96</v>
      </c>
      <c r="W714">
        <v>207.66</v>
      </c>
      <c r="X714">
        <v>209.41</v>
      </c>
      <c r="Y714">
        <v>202.6</v>
      </c>
      <c r="Z714">
        <v>2993.9</v>
      </c>
      <c r="AA714">
        <v>39238.58</v>
      </c>
      <c r="AB714">
        <v>32395</v>
      </c>
      <c r="AC714">
        <v>6034</v>
      </c>
      <c r="AD714">
        <v>2471000</v>
      </c>
      <c r="AE714">
        <v>202.6</v>
      </c>
      <c r="AF714">
        <v>1225</v>
      </c>
      <c r="AG714">
        <v>204.26</v>
      </c>
      <c r="AH714">
        <v>18449</v>
      </c>
      <c r="AI714">
        <v>37309.300000000003</v>
      </c>
      <c r="AJ714">
        <v>225209</v>
      </c>
      <c r="AK714">
        <v>205.94</v>
      </c>
      <c r="AL714">
        <v>256.02</v>
      </c>
      <c r="AM714">
        <v>205.94</v>
      </c>
      <c r="AN714">
        <v>212.99</v>
      </c>
      <c r="AO714">
        <v>755</v>
      </c>
      <c r="AP714">
        <v>211.18</v>
      </c>
      <c r="AQ714">
        <v>74584.3</v>
      </c>
      <c r="AR714">
        <v>3453.1</v>
      </c>
      <c r="AS714">
        <v>205.94</v>
      </c>
      <c r="AT714">
        <v>263.17</v>
      </c>
      <c r="AU714">
        <v>1164.24</v>
      </c>
      <c r="AV714">
        <v>23603.3</v>
      </c>
      <c r="AW714">
        <v>672.84</v>
      </c>
      <c r="AX714">
        <v>10107.299999999999</v>
      </c>
      <c r="AY714">
        <v>462.11</v>
      </c>
      <c r="AZ714">
        <v>202.6</v>
      </c>
      <c r="BA714">
        <v>898.52</v>
      </c>
      <c r="BB714">
        <v>722.35</v>
      </c>
      <c r="BC714">
        <v>10037.299999999999</v>
      </c>
      <c r="BD714">
        <v>381.5</v>
      </c>
      <c r="BE714">
        <v>239.37</v>
      </c>
      <c r="BF714">
        <v>207.66</v>
      </c>
      <c r="BG714">
        <v>204.26</v>
      </c>
      <c r="BH714">
        <v>1455.3</v>
      </c>
      <c r="BI714">
        <v>205.94</v>
      </c>
      <c r="BJ714">
        <v>2049.04</v>
      </c>
      <c r="BK714">
        <v>256.02</v>
      </c>
      <c r="BL714">
        <v>10377</v>
      </c>
      <c r="BM714">
        <v>7545.3</v>
      </c>
      <c r="BN714">
        <v>1594.88</v>
      </c>
      <c r="BO714">
        <v>826.7</v>
      </c>
      <c r="BP714">
        <v>2100.6999999999998</v>
      </c>
      <c r="BQ714">
        <v>249.19</v>
      </c>
      <c r="BR714">
        <v>112.58</v>
      </c>
      <c r="BS714">
        <v>5191658</v>
      </c>
      <c r="BT714">
        <v>53624.34</v>
      </c>
      <c r="BU714" s="115" t="str">
        <f>WSP[[#This Row],[Tier]]&amp;" - "&amp;DOLLAR(WSP[[#This Row],[United States]],2)&amp;" USD"</f>
        <v>712 - $249.19 USD</v>
      </c>
    </row>
    <row r="715" spans="1:73" x14ac:dyDescent="0.25">
      <c r="A715">
        <v>713</v>
      </c>
      <c r="B715">
        <v>249.54</v>
      </c>
      <c r="C715">
        <v>18965.8</v>
      </c>
      <c r="D715">
        <v>1422.05</v>
      </c>
      <c r="E715">
        <v>333.9</v>
      </c>
      <c r="F715">
        <v>207.95</v>
      </c>
      <c r="G715">
        <v>22179.5</v>
      </c>
      <c r="H715">
        <v>206.23</v>
      </c>
      <c r="I715">
        <v>448</v>
      </c>
      <c r="J715">
        <v>311.94</v>
      </c>
      <c r="K715">
        <v>249.54</v>
      </c>
      <c r="L715">
        <v>131705</v>
      </c>
      <c r="M715">
        <v>981.37</v>
      </c>
      <c r="N715">
        <v>319480</v>
      </c>
      <c r="O715">
        <v>124775</v>
      </c>
      <c r="P715">
        <v>1197.8399999999999</v>
      </c>
      <c r="Q715">
        <v>211.48</v>
      </c>
      <c r="R715">
        <v>4124.21</v>
      </c>
      <c r="S715">
        <v>1079.4000000000001</v>
      </c>
      <c r="T715">
        <v>1604.58</v>
      </c>
      <c r="U715">
        <v>207.95</v>
      </c>
      <c r="V715">
        <v>201.24</v>
      </c>
      <c r="W715">
        <v>207.95</v>
      </c>
      <c r="X715">
        <v>209.7</v>
      </c>
      <c r="Y715">
        <v>202.88</v>
      </c>
      <c r="Z715">
        <v>2998.45</v>
      </c>
      <c r="AA715">
        <v>39293.699999999997</v>
      </c>
      <c r="AB715">
        <v>32441</v>
      </c>
      <c r="AC715">
        <v>6041</v>
      </c>
      <c r="AD715">
        <v>2474500</v>
      </c>
      <c r="AE715">
        <v>202.88</v>
      </c>
      <c r="AF715">
        <v>1226.75</v>
      </c>
      <c r="AG715">
        <v>204.54</v>
      </c>
      <c r="AH715">
        <v>18463</v>
      </c>
      <c r="AI715">
        <v>37361.800000000003</v>
      </c>
      <c r="AJ715">
        <v>225527</v>
      </c>
      <c r="AK715">
        <v>206.23</v>
      </c>
      <c r="AL715">
        <v>256.33999999999997</v>
      </c>
      <c r="AM715">
        <v>206.23</v>
      </c>
      <c r="AN715">
        <v>213.28</v>
      </c>
      <c r="AO715">
        <v>756</v>
      </c>
      <c r="AP715">
        <v>211.48</v>
      </c>
      <c r="AQ715">
        <v>74689.3</v>
      </c>
      <c r="AR715">
        <v>3458</v>
      </c>
      <c r="AS715">
        <v>206.23</v>
      </c>
      <c r="AT715">
        <v>263.52</v>
      </c>
      <c r="AU715">
        <v>1165.6400000000001</v>
      </c>
      <c r="AV715">
        <v>23636.55</v>
      </c>
      <c r="AW715">
        <v>673.79</v>
      </c>
      <c r="AX715">
        <v>10121.299999999999</v>
      </c>
      <c r="AY715">
        <v>462.68</v>
      </c>
      <c r="AZ715">
        <v>202.88</v>
      </c>
      <c r="BA715">
        <v>899.78</v>
      </c>
      <c r="BB715">
        <v>723.37</v>
      </c>
      <c r="BC715">
        <v>10051.299999999999</v>
      </c>
      <c r="BD715">
        <v>381.85</v>
      </c>
      <c r="BE715">
        <v>239.7</v>
      </c>
      <c r="BF715">
        <v>207.95</v>
      </c>
      <c r="BG715">
        <v>204.54</v>
      </c>
      <c r="BH715">
        <v>1457.05</v>
      </c>
      <c r="BI715">
        <v>206.23</v>
      </c>
      <c r="BJ715">
        <v>2051.84</v>
      </c>
      <c r="BK715">
        <v>256.33999999999997</v>
      </c>
      <c r="BL715">
        <v>10393</v>
      </c>
      <c r="BM715">
        <v>7555.8</v>
      </c>
      <c r="BN715">
        <v>1597.12</v>
      </c>
      <c r="BO715">
        <v>827.93</v>
      </c>
      <c r="BP715">
        <v>2103.6799999999998</v>
      </c>
      <c r="BQ715">
        <v>249.54</v>
      </c>
      <c r="BR715">
        <v>112.72</v>
      </c>
      <c r="BS715">
        <v>5198950</v>
      </c>
      <c r="BT715">
        <v>53699.66</v>
      </c>
      <c r="BU715" s="115" t="str">
        <f>WSP[[#This Row],[Tier]]&amp;" - "&amp;DOLLAR(WSP[[#This Row],[United States]],2)&amp;" USD"</f>
        <v>713 - $249.54 USD</v>
      </c>
    </row>
    <row r="716" spans="1:73" x14ac:dyDescent="0.25">
      <c r="A716">
        <v>714</v>
      </c>
      <c r="B716">
        <v>249.89</v>
      </c>
      <c r="C716">
        <v>18992.400000000001</v>
      </c>
      <c r="D716">
        <v>1423.8</v>
      </c>
      <c r="E716">
        <v>334.38</v>
      </c>
      <c r="F716">
        <v>208.24</v>
      </c>
      <c r="G716">
        <v>22211</v>
      </c>
      <c r="H716">
        <v>206.52</v>
      </c>
      <c r="I716">
        <v>448.63</v>
      </c>
      <c r="J716">
        <v>312.38</v>
      </c>
      <c r="K716">
        <v>249.89</v>
      </c>
      <c r="L716">
        <v>131880</v>
      </c>
      <c r="M716">
        <v>982.75</v>
      </c>
      <c r="N716">
        <v>319830</v>
      </c>
      <c r="O716">
        <v>124950</v>
      </c>
      <c r="P716">
        <v>1199.52</v>
      </c>
      <c r="Q716">
        <v>211.77</v>
      </c>
      <c r="R716">
        <v>4130</v>
      </c>
      <c r="S716">
        <v>1080.8</v>
      </c>
      <c r="T716">
        <v>1606.85</v>
      </c>
      <c r="U716">
        <v>208.24</v>
      </c>
      <c r="V716">
        <v>201.53</v>
      </c>
      <c r="W716">
        <v>208.24</v>
      </c>
      <c r="X716">
        <v>209.99</v>
      </c>
      <c r="Y716">
        <v>203.17</v>
      </c>
      <c r="Z716">
        <v>3003</v>
      </c>
      <c r="AA716">
        <v>39348.82</v>
      </c>
      <c r="AB716">
        <v>32486</v>
      </c>
      <c r="AC716">
        <v>6048</v>
      </c>
      <c r="AD716">
        <v>2478000</v>
      </c>
      <c r="AE716">
        <v>203.17</v>
      </c>
      <c r="AF716">
        <v>1228.5</v>
      </c>
      <c r="AG716">
        <v>204.83</v>
      </c>
      <c r="AH716">
        <v>18477</v>
      </c>
      <c r="AI716">
        <v>37414.300000000003</v>
      </c>
      <c r="AJ716">
        <v>225845</v>
      </c>
      <c r="AK716">
        <v>206.52</v>
      </c>
      <c r="AL716">
        <v>256.67</v>
      </c>
      <c r="AM716">
        <v>206.52</v>
      </c>
      <c r="AN716">
        <v>213.58</v>
      </c>
      <c r="AO716">
        <v>757</v>
      </c>
      <c r="AP716">
        <v>211.77</v>
      </c>
      <c r="AQ716">
        <v>74794.3</v>
      </c>
      <c r="AR716">
        <v>3462.9</v>
      </c>
      <c r="AS716">
        <v>206.52</v>
      </c>
      <c r="AT716">
        <v>263.87</v>
      </c>
      <c r="AU716">
        <v>1167.04</v>
      </c>
      <c r="AV716">
        <v>23669.8</v>
      </c>
      <c r="AW716">
        <v>674.73</v>
      </c>
      <c r="AX716">
        <v>10135.299999999999</v>
      </c>
      <c r="AY716">
        <v>463.25</v>
      </c>
      <c r="AZ716">
        <v>203.17</v>
      </c>
      <c r="BA716">
        <v>901.04</v>
      </c>
      <c r="BB716">
        <v>724.39</v>
      </c>
      <c r="BC716">
        <v>10065.299999999999</v>
      </c>
      <c r="BD716">
        <v>382.2</v>
      </c>
      <c r="BE716">
        <v>240.03</v>
      </c>
      <c r="BF716">
        <v>208.24</v>
      </c>
      <c r="BG716">
        <v>204.83</v>
      </c>
      <c r="BH716">
        <v>1458.8</v>
      </c>
      <c r="BI716">
        <v>206.52</v>
      </c>
      <c r="BJ716">
        <v>2054.64</v>
      </c>
      <c r="BK716">
        <v>256.67</v>
      </c>
      <c r="BL716">
        <v>10408</v>
      </c>
      <c r="BM716">
        <v>7566.3</v>
      </c>
      <c r="BN716">
        <v>1599.36</v>
      </c>
      <c r="BO716">
        <v>829.15</v>
      </c>
      <c r="BP716">
        <v>2106.65</v>
      </c>
      <c r="BQ716">
        <v>249.89</v>
      </c>
      <c r="BR716">
        <v>112.87</v>
      </c>
      <c r="BS716">
        <v>5206242</v>
      </c>
      <c r="BT716">
        <v>53774.98</v>
      </c>
      <c r="BU716" s="115" t="str">
        <f>WSP[[#This Row],[Tier]]&amp;" - "&amp;DOLLAR(WSP[[#This Row],[United States]],2)&amp;" USD"</f>
        <v>714 - $249.89 USD</v>
      </c>
    </row>
    <row r="717" spans="1:73" x14ac:dyDescent="0.25">
      <c r="A717">
        <v>715</v>
      </c>
      <c r="B717">
        <v>250.24</v>
      </c>
      <c r="C717">
        <v>19019</v>
      </c>
      <c r="D717">
        <v>1425.55</v>
      </c>
      <c r="E717">
        <v>334.85</v>
      </c>
      <c r="F717">
        <v>208.54</v>
      </c>
      <c r="G717">
        <v>22242.5</v>
      </c>
      <c r="H717">
        <v>206.81</v>
      </c>
      <c r="I717">
        <v>449.26</v>
      </c>
      <c r="J717">
        <v>312.81</v>
      </c>
      <c r="K717">
        <v>250.24</v>
      </c>
      <c r="L717">
        <v>132055</v>
      </c>
      <c r="M717">
        <v>984.12</v>
      </c>
      <c r="N717">
        <v>320180</v>
      </c>
      <c r="O717">
        <v>125125</v>
      </c>
      <c r="P717">
        <v>1201.2</v>
      </c>
      <c r="Q717">
        <v>212.07</v>
      </c>
      <c r="R717">
        <v>4135.79</v>
      </c>
      <c r="S717">
        <v>1082.2</v>
      </c>
      <c r="T717">
        <v>1609.13</v>
      </c>
      <c r="U717">
        <v>208.54</v>
      </c>
      <c r="V717">
        <v>201.81</v>
      </c>
      <c r="W717">
        <v>208.54</v>
      </c>
      <c r="X717">
        <v>210.29</v>
      </c>
      <c r="Y717">
        <v>203.45</v>
      </c>
      <c r="Z717">
        <v>3007.55</v>
      </c>
      <c r="AA717">
        <v>39403.94</v>
      </c>
      <c r="AB717">
        <v>32532</v>
      </c>
      <c r="AC717">
        <v>6055</v>
      </c>
      <c r="AD717">
        <v>2481500</v>
      </c>
      <c r="AE717">
        <v>203.45</v>
      </c>
      <c r="AF717">
        <v>1230.25</v>
      </c>
      <c r="AG717">
        <v>205.12</v>
      </c>
      <c r="AH717">
        <v>18492</v>
      </c>
      <c r="AI717">
        <v>37466.800000000003</v>
      </c>
      <c r="AJ717">
        <v>226164</v>
      </c>
      <c r="AK717">
        <v>206.81</v>
      </c>
      <c r="AL717">
        <v>256.99</v>
      </c>
      <c r="AM717">
        <v>206.81</v>
      </c>
      <c r="AN717">
        <v>213.88</v>
      </c>
      <c r="AO717">
        <v>758</v>
      </c>
      <c r="AP717">
        <v>212.07</v>
      </c>
      <c r="AQ717">
        <v>74899.3</v>
      </c>
      <c r="AR717">
        <v>3467.8</v>
      </c>
      <c r="AS717">
        <v>206.81</v>
      </c>
      <c r="AT717">
        <v>264.22000000000003</v>
      </c>
      <c r="AU717">
        <v>1168.44</v>
      </c>
      <c r="AV717">
        <v>23703.05</v>
      </c>
      <c r="AW717">
        <v>675.68</v>
      </c>
      <c r="AX717">
        <v>10149.299999999999</v>
      </c>
      <c r="AY717">
        <v>463.82</v>
      </c>
      <c r="AZ717">
        <v>203.45</v>
      </c>
      <c r="BA717">
        <v>902.3</v>
      </c>
      <c r="BB717">
        <v>725.4</v>
      </c>
      <c r="BC717">
        <v>10079.299999999999</v>
      </c>
      <c r="BD717">
        <v>382.55</v>
      </c>
      <c r="BE717">
        <v>240.36</v>
      </c>
      <c r="BF717">
        <v>208.54</v>
      </c>
      <c r="BG717">
        <v>205.12</v>
      </c>
      <c r="BH717">
        <v>1460.55</v>
      </c>
      <c r="BI717">
        <v>206.81</v>
      </c>
      <c r="BJ717">
        <v>2057.44</v>
      </c>
      <c r="BK717">
        <v>256.99</v>
      </c>
      <c r="BL717">
        <v>10423</v>
      </c>
      <c r="BM717">
        <v>7576.8</v>
      </c>
      <c r="BN717">
        <v>1601.6</v>
      </c>
      <c r="BO717">
        <v>830.38</v>
      </c>
      <c r="BP717">
        <v>2109.63</v>
      </c>
      <c r="BQ717">
        <v>250.24</v>
      </c>
      <c r="BR717">
        <v>113.02</v>
      </c>
      <c r="BS717">
        <v>5213534</v>
      </c>
      <c r="BT717">
        <v>53850.3</v>
      </c>
      <c r="BU717" s="115" t="str">
        <f>WSP[[#This Row],[Tier]]&amp;" - "&amp;DOLLAR(WSP[[#This Row],[United States]],2)&amp;" USD"</f>
        <v>715 - $250.24 USD</v>
      </c>
    </row>
    <row r="718" spans="1:73" x14ac:dyDescent="0.25">
      <c r="A718">
        <v>716</v>
      </c>
      <c r="B718">
        <v>250.59</v>
      </c>
      <c r="C718">
        <v>19045.599999999999</v>
      </c>
      <c r="D718">
        <v>1427.3</v>
      </c>
      <c r="E718">
        <v>335.33</v>
      </c>
      <c r="F718">
        <v>208.83</v>
      </c>
      <c r="G718">
        <v>22274</v>
      </c>
      <c r="H718">
        <v>207.1</v>
      </c>
      <c r="I718">
        <v>449.89</v>
      </c>
      <c r="J718">
        <v>313.25</v>
      </c>
      <c r="K718">
        <v>250.59</v>
      </c>
      <c r="L718">
        <v>132230</v>
      </c>
      <c r="M718">
        <v>985.5</v>
      </c>
      <c r="N718">
        <v>320530</v>
      </c>
      <c r="O718">
        <v>125300</v>
      </c>
      <c r="P718">
        <v>1202.8800000000001</v>
      </c>
      <c r="Q718">
        <v>212.37</v>
      </c>
      <c r="R718">
        <v>4141.57</v>
      </c>
      <c r="S718">
        <v>1083.5999999999999</v>
      </c>
      <c r="T718">
        <v>1611.4</v>
      </c>
      <c r="U718">
        <v>208.83</v>
      </c>
      <c r="V718">
        <v>202.09</v>
      </c>
      <c r="W718">
        <v>208.83</v>
      </c>
      <c r="X718">
        <v>210.58</v>
      </c>
      <c r="Y718">
        <v>203.73</v>
      </c>
      <c r="Z718">
        <v>3012.1</v>
      </c>
      <c r="AA718">
        <v>39459.06</v>
      </c>
      <c r="AB718">
        <v>32577</v>
      </c>
      <c r="AC718">
        <v>6062</v>
      </c>
      <c r="AD718">
        <v>2485000</v>
      </c>
      <c r="AE718">
        <v>203.73</v>
      </c>
      <c r="AF718">
        <v>1232</v>
      </c>
      <c r="AG718">
        <v>205.4</v>
      </c>
      <c r="AH718">
        <v>18506</v>
      </c>
      <c r="AI718">
        <v>37519.300000000003</v>
      </c>
      <c r="AJ718">
        <v>226482</v>
      </c>
      <c r="AK718">
        <v>207.1</v>
      </c>
      <c r="AL718">
        <v>257.31</v>
      </c>
      <c r="AM718">
        <v>207.1</v>
      </c>
      <c r="AN718">
        <v>214.18</v>
      </c>
      <c r="AO718">
        <v>759</v>
      </c>
      <c r="AP718">
        <v>212.37</v>
      </c>
      <c r="AQ718">
        <v>75004.3</v>
      </c>
      <c r="AR718">
        <v>3472.7</v>
      </c>
      <c r="AS718">
        <v>207.1</v>
      </c>
      <c r="AT718">
        <v>264.57</v>
      </c>
      <c r="AU718">
        <v>1169.8399999999999</v>
      </c>
      <c r="AV718">
        <v>23736.3</v>
      </c>
      <c r="AW718">
        <v>676.62</v>
      </c>
      <c r="AX718">
        <v>10163.299999999999</v>
      </c>
      <c r="AY718">
        <v>464.38</v>
      </c>
      <c r="AZ718">
        <v>203.73</v>
      </c>
      <c r="BA718">
        <v>903.56</v>
      </c>
      <c r="BB718">
        <v>726.42</v>
      </c>
      <c r="BC718">
        <v>10093.299999999999</v>
      </c>
      <c r="BD718">
        <v>382.9</v>
      </c>
      <c r="BE718">
        <v>240.68</v>
      </c>
      <c r="BF718">
        <v>208.83</v>
      </c>
      <c r="BG718">
        <v>205.4</v>
      </c>
      <c r="BH718">
        <v>1462.3</v>
      </c>
      <c r="BI718">
        <v>207.1</v>
      </c>
      <c r="BJ718">
        <v>2060.2399999999998</v>
      </c>
      <c r="BK718">
        <v>257.31</v>
      </c>
      <c r="BL718">
        <v>10439</v>
      </c>
      <c r="BM718">
        <v>7587.3</v>
      </c>
      <c r="BN718">
        <v>1603.84</v>
      </c>
      <c r="BO718">
        <v>831.6</v>
      </c>
      <c r="BP718">
        <v>2112.6</v>
      </c>
      <c r="BQ718">
        <v>250.59</v>
      </c>
      <c r="BR718">
        <v>113.16</v>
      </c>
      <c r="BS718">
        <v>5220825</v>
      </c>
      <c r="BT718">
        <v>53925.62</v>
      </c>
      <c r="BU718" s="115" t="str">
        <f>WSP[[#This Row],[Tier]]&amp;" - "&amp;DOLLAR(WSP[[#This Row],[United States]],2)&amp;" USD"</f>
        <v>716 - $250.59 USD</v>
      </c>
    </row>
    <row r="719" spans="1:73" x14ac:dyDescent="0.25">
      <c r="A719">
        <v>717</v>
      </c>
      <c r="B719">
        <v>250.94</v>
      </c>
      <c r="C719">
        <v>19072.2</v>
      </c>
      <c r="D719">
        <v>1429.05</v>
      </c>
      <c r="E719">
        <v>335.81</v>
      </c>
      <c r="F719">
        <v>209.12</v>
      </c>
      <c r="G719">
        <v>22305.5</v>
      </c>
      <c r="H719">
        <v>207.39</v>
      </c>
      <c r="I719">
        <v>450.52</v>
      </c>
      <c r="J719">
        <v>313.69</v>
      </c>
      <c r="K719">
        <v>250.94</v>
      </c>
      <c r="L719">
        <v>132405</v>
      </c>
      <c r="M719">
        <v>986.88</v>
      </c>
      <c r="N719">
        <v>320880</v>
      </c>
      <c r="O719">
        <v>125475</v>
      </c>
      <c r="P719">
        <v>1204.56</v>
      </c>
      <c r="Q719">
        <v>212.66</v>
      </c>
      <c r="R719">
        <v>4147.3599999999997</v>
      </c>
      <c r="S719">
        <v>1085</v>
      </c>
      <c r="T719">
        <v>1613.68</v>
      </c>
      <c r="U719">
        <v>209.12</v>
      </c>
      <c r="V719">
        <v>202.37</v>
      </c>
      <c r="W719">
        <v>209.12</v>
      </c>
      <c r="X719">
        <v>210.88</v>
      </c>
      <c r="Y719">
        <v>204.02</v>
      </c>
      <c r="Z719">
        <v>3016.65</v>
      </c>
      <c r="AA719">
        <v>39514.17</v>
      </c>
      <c r="AB719">
        <v>32623</v>
      </c>
      <c r="AC719">
        <v>6069</v>
      </c>
      <c r="AD719">
        <v>2488500</v>
      </c>
      <c r="AE719">
        <v>204.02</v>
      </c>
      <c r="AF719">
        <v>1233.75</v>
      </c>
      <c r="AG719">
        <v>205.69</v>
      </c>
      <c r="AH719">
        <v>18520</v>
      </c>
      <c r="AI719">
        <v>37571.800000000003</v>
      </c>
      <c r="AJ719">
        <v>226800</v>
      </c>
      <c r="AK719">
        <v>207.39</v>
      </c>
      <c r="AL719">
        <v>257.64</v>
      </c>
      <c r="AM719">
        <v>207.39</v>
      </c>
      <c r="AN719">
        <v>214.48</v>
      </c>
      <c r="AO719">
        <v>760</v>
      </c>
      <c r="AP719">
        <v>212.66</v>
      </c>
      <c r="AQ719">
        <v>75109.3</v>
      </c>
      <c r="AR719">
        <v>3477.6</v>
      </c>
      <c r="AS719">
        <v>207.39</v>
      </c>
      <c r="AT719">
        <v>264.92</v>
      </c>
      <c r="AU719">
        <v>1171.24</v>
      </c>
      <c r="AV719">
        <v>23769.55</v>
      </c>
      <c r="AW719">
        <v>677.57</v>
      </c>
      <c r="AX719">
        <v>10177.299999999999</v>
      </c>
      <c r="AY719">
        <v>464.95</v>
      </c>
      <c r="AZ719">
        <v>204.02</v>
      </c>
      <c r="BA719">
        <v>904.82</v>
      </c>
      <c r="BB719">
        <v>727.44</v>
      </c>
      <c r="BC719">
        <v>10107.299999999999</v>
      </c>
      <c r="BD719">
        <v>383.25</v>
      </c>
      <c r="BE719">
        <v>241.01</v>
      </c>
      <c r="BF719">
        <v>209.12</v>
      </c>
      <c r="BG719">
        <v>205.69</v>
      </c>
      <c r="BH719">
        <v>1464.05</v>
      </c>
      <c r="BI719">
        <v>207.39</v>
      </c>
      <c r="BJ719">
        <v>2063.04</v>
      </c>
      <c r="BK719">
        <v>257.64</v>
      </c>
      <c r="BL719">
        <v>10454</v>
      </c>
      <c r="BM719">
        <v>7597.8</v>
      </c>
      <c r="BN719">
        <v>1606.08</v>
      </c>
      <c r="BO719">
        <v>832.83</v>
      </c>
      <c r="BP719">
        <v>2115.58</v>
      </c>
      <c r="BQ719">
        <v>250.94</v>
      </c>
      <c r="BR719">
        <v>113.31</v>
      </c>
      <c r="BS719">
        <v>5228117</v>
      </c>
      <c r="BT719">
        <v>54000.94</v>
      </c>
      <c r="BU719" s="115" t="str">
        <f>WSP[[#This Row],[Tier]]&amp;" - "&amp;DOLLAR(WSP[[#This Row],[United States]],2)&amp;" USD"</f>
        <v>717 - $250.94 USD</v>
      </c>
    </row>
    <row r="720" spans="1:73" x14ac:dyDescent="0.25">
      <c r="A720">
        <v>718</v>
      </c>
      <c r="B720">
        <v>251.29</v>
      </c>
      <c r="C720">
        <v>19098.8</v>
      </c>
      <c r="D720">
        <v>1430.8</v>
      </c>
      <c r="E720">
        <v>336.29</v>
      </c>
      <c r="F720">
        <v>209.41</v>
      </c>
      <c r="G720">
        <v>22337</v>
      </c>
      <c r="H720">
        <v>207.68</v>
      </c>
      <c r="I720">
        <v>451.15</v>
      </c>
      <c r="J720">
        <v>314.13</v>
      </c>
      <c r="K720">
        <v>251.29</v>
      </c>
      <c r="L720">
        <v>132580</v>
      </c>
      <c r="M720">
        <v>988.25</v>
      </c>
      <c r="N720">
        <v>321230</v>
      </c>
      <c r="O720">
        <v>125650</v>
      </c>
      <c r="P720">
        <v>1206.24</v>
      </c>
      <c r="Q720">
        <v>212.96</v>
      </c>
      <c r="R720">
        <v>4153.1400000000003</v>
      </c>
      <c r="S720">
        <v>1086.4000000000001</v>
      </c>
      <c r="T720">
        <v>1615.95</v>
      </c>
      <c r="U720">
        <v>209.41</v>
      </c>
      <c r="V720">
        <v>202.66</v>
      </c>
      <c r="W720">
        <v>209.41</v>
      </c>
      <c r="X720">
        <v>211.17</v>
      </c>
      <c r="Y720">
        <v>204.3</v>
      </c>
      <c r="Z720">
        <v>3021.2</v>
      </c>
      <c r="AA720">
        <v>39569.29</v>
      </c>
      <c r="AB720">
        <v>32668</v>
      </c>
      <c r="AC720">
        <v>6076</v>
      </c>
      <c r="AD720">
        <v>2492000</v>
      </c>
      <c r="AE720">
        <v>204.3</v>
      </c>
      <c r="AF720">
        <v>1235.5</v>
      </c>
      <c r="AG720">
        <v>205.98</v>
      </c>
      <c r="AH720">
        <v>18534</v>
      </c>
      <c r="AI720">
        <v>37624.300000000003</v>
      </c>
      <c r="AJ720">
        <v>227118</v>
      </c>
      <c r="AK720">
        <v>207.68</v>
      </c>
      <c r="AL720">
        <v>257.95999999999998</v>
      </c>
      <c r="AM720">
        <v>207.68</v>
      </c>
      <c r="AN720">
        <v>214.78</v>
      </c>
      <c r="AO720">
        <v>761</v>
      </c>
      <c r="AP720">
        <v>212.96</v>
      </c>
      <c r="AQ720">
        <v>75214.3</v>
      </c>
      <c r="AR720">
        <v>3482.5</v>
      </c>
      <c r="AS720">
        <v>207.68</v>
      </c>
      <c r="AT720">
        <v>265.27</v>
      </c>
      <c r="AU720">
        <v>1172.6400000000001</v>
      </c>
      <c r="AV720">
        <v>23802.799999999999</v>
      </c>
      <c r="AW720">
        <v>678.51</v>
      </c>
      <c r="AX720">
        <v>10191.299999999999</v>
      </c>
      <c r="AY720">
        <v>465.52</v>
      </c>
      <c r="AZ720">
        <v>204.3</v>
      </c>
      <c r="BA720">
        <v>906.08</v>
      </c>
      <c r="BB720">
        <v>728.45</v>
      </c>
      <c r="BC720">
        <v>10121.299999999999</v>
      </c>
      <c r="BD720">
        <v>383.6</v>
      </c>
      <c r="BE720">
        <v>241.34</v>
      </c>
      <c r="BF720">
        <v>209.41</v>
      </c>
      <c r="BG720">
        <v>205.98</v>
      </c>
      <c r="BH720">
        <v>1465.8</v>
      </c>
      <c r="BI720">
        <v>207.68</v>
      </c>
      <c r="BJ720">
        <v>2065.84</v>
      </c>
      <c r="BK720">
        <v>257.95999999999998</v>
      </c>
      <c r="BL720">
        <v>10469</v>
      </c>
      <c r="BM720">
        <v>7608.3</v>
      </c>
      <c r="BN720">
        <v>1608.32</v>
      </c>
      <c r="BO720">
        <v>834.05</v>
      </c>
      <c r="BP720">
        <v>2118.5500000000002</v>
      </c>
      <c r="BQ720">
        <v>251.29</v>
      </c>
      <c r="BR720">
        <v>113.45</v>
      </c>
      <c r="BS720">
        <v>5235409</v>
      </c>
      <c r="BT720">
        <v>54076.26</v>
      </c>
      <c r="BU720" s="115" t="str">
        <f>WSP[[#This Row],[Tier]]&amp;" - "&amp;DOLLAR(WSP[[#This Row],[United States]],2)&amp;" USD"</f>
        <v>718 - $251.29 USD</v>
      </c>
    </row>
    <row r="721" spans="1:73" x14ac:dyDescent="0.25">
      <c r="A721">
        <v>719</v>
      </c>
      <c r="B721">
        <v>251.64</v>
      </c>
      <c r="C721">
        <v>19125.400000000001</v>
      </c>
      <c r="D721">
        <v>1432.55</v>
      </c>
      <c r="E721">
        <v>336.76</v>
      </c>
      <c r="F721">
        <v>209.7</v>
      </c>
      <c r="G721">
        <v>22368.5</v>
      </c>
      <c r="H721">
        <v>207.97</v>
      </c>
      <c r="I721">
        <v>451.78</v>
      </c>
      <c r="J721">
        <v>314.56</v>
      </c>
      <c r="K721">
        <v>251.64</v>
      </c>
      <c r="L721">
        <v>132755</v>
      </c>
      <c r="M721">
        <v>989.63</v>
      </c>
      <c r="N721">
        <v>321580</v>
      </c>
      <c r="O721">
        <v>125825</v>
      </c>
      <c r="P721">
        <v>1207.92</v>
      </c>
      <c r="Q721">
        <v>213.26</v>
      </c>
      <c r="R721">
        <v>4158.93</v>
      </c>
      <c r="S721">
        <v>1087.8</v>
      </c>
      <c r="T721">
        <v>1618.23</v>
      </c>
      <c r="U721">
        <v>209.7</v>
      </c>
      <c r="V721">
        <v>202.94</v>
      </c>
      <c r="W721">
        <v>209.7</v>
      </c>
      <c r="X721">
        <v>211.46</v>
      </c>
      <c r="Y721">
        <v>204.59</v>
      </c>
      <c r="Z721">
        <v>3025.75</v>
      </c>
      <c r="AA721">
        <v>39624.410000000003</v>
      </c>
      <c r="AB721">
        <v>32714</v>
      </c>
      <c r="AC721">
        <v>6083</v>
      </c>
      <c r="AD721">
        <v>2495500</v>
      </c>
      <c r="AE721">
        <v>204.59</v>
      </c>
      <c r="AF721">
        <v>1237.25</v>
      </c>
      <c r="AG721">
        <v>206.26</v>
      </c>
      <c r="AH721">
        <v>18549</v>
      </c>
      <c r="AI721">
        <v>37676.800000000003</v>
      </c>
      <c r="AJ721">
        <v>227436</v>
      </c>
      <c r="AK721">
        <v>207.97</v>
      </c>
      <c r="AL721">
        <v>258.29000000000002</v>
      </c>
      <c r="AM721">
        <v>207.97</v>
      </c>
      <c r="AN721">
        <v>215.08</v>
      </c>
      <c r="AO721">
        <v>762</v>
      </c>
      <c r="AP721">
        <v>213.26</v>
      </c>
      <c r="AQ721">
        <v>75319.3</v>
      </c>
      <c r="AR721">
        <v>3487.4</v>
      </c>
      <c r="AS721">
        <v>207.97</v>
      </c>
      <c r="AT721">
        <v>265.62</v>
      </c>
      <c r="AU721">
        <v>1174.04</v>
      </c>
      <c r="AV721">
        <v>23836.05</v>
      </c>
      <c r="AW721">
        <v>679.46</v>
      </c>
      <c r="AX721">
        <v>10205.299999999999</v>
      </c>
      <c r="AY721">
        <v>466.09</v>
      </c>
      <c r="AZ721">
        <v>204.59</v>
      </c>
      <c r="BA721">
        <v>907.34</v>
      </c>
      <c r="BB721">
        <v>729.47</v>
      </c>
      <c r="BC721">
        <v>10135.299999999999</v>
      </c>
      <c r="BD721">
        <v>383.95</v>
      </c>
      <c r="BE721">
        <v>241.66</v>
      </c>
      <c r="BF721">
        <v>209.7</v>
      </c>
      <c r="BG721">
        <v>206.26</v>
      </c>
      <c r="BH721">
        <v>1467.55</v>
      </c>
      <c r="BI721">
        <v>207.97</v>
      </c>
      <c r="BJ721">
        <v>2068.64</v>
      </c>
      <c r="BK721">
        <v>258.29000000000002</v>
      </c>
      <c r="BL721">
        <v>10485</v>
      </c>
      <c r="BM721">
        <v>7618.8</v>
      </c>
      <c r="BN721">
        <v>1610.56</v>
      </c>
      <c r="BO721">
        <v>835.28</v>
      </c>
      <c r="BP721">
        <v>2121.5300000000002</v>
      </c>
      <c r="BQ721">
        <v>251.64</v>
      </c>
      <c r="BR721">
        <v>113.6</v>
      </c>
      <c r="BS721">
        <v>5242701</v>
      </c>
      <c r="BT721">
        <v>54151.58</v>
      </c>
      <c r="BU721" s="115" t="str">
        <f>WSP[[#This Row],[Tier]]&amp;" - "&amp;DOLLAR(WSP[[#This Row],[United States]],2)&amp;" USD"</f>
        <v>719 - $251.64 USD</v>
      </c>
    </row>
    <row r="722" spans="1:73" x14ac:dyDescent="0.25">
      <c r="A722">
        <v>720</v>
      </c>
      <c r="B722">
        <v>251.99</v>
      </c>
      <c r="C722">
        <v>19152</v>
      </c>
      <c r="D722">
        <v>1434.3</v>
      </c>
      <c r="E722">
        <v>337.24</v>
      </c>
      <c r="F722">
        <v>209.99</v>
      </c>
      <c r="G722">
        <v>22400</v>
      </c>
      <c r="H722">
        <v>208.26</v>
      </c>
      <c r="I722">
        <v>452.4</v>
      </c>
      <c r="J722">
        <v>315</v>
      </c>
      <c r="K722">
        <v>251.99</v>
      </c>
      <c r="L722">
        <v>132930</v>
      </c>
      <c r="M722">
        <v>991.01</v>
      </c>
      <c r="N722">
        <v>321930</v>
      </c>
      <c r="O722">
        <v>126000</v>
      </c>
      <c r="P722">
        <v>1209.5999999999999</v>
      </c>
      <c r="Q722">
        <v>213.55</v>
      </c>
      <c r="R722">
        <v>4164.71</v>
      </c>
      <c r="S722">
        <v>1089.2</v>
      </c>
      <c r="T722">
        <v>1620.5</v>
      </c>
      <c r="U722">
        <v>209.99</v>
      </c>
      <c r="V722">
        <v>203.22</v>
      </c>
      <c r="W722">
        <v>209.99</v>
      </c>
      <c r="X722">
        <v>211.76</v>
      </c>
      <c r="Y722">
        <v>204.87</v>
      </c>
      <c r="Z722">
        <v>3030.3</v>
      </c>
      <c r="AA722">
        <v>39679.53</v>
      </c>
      <c r="AB722">
        <v>32759</v>
      </c>
      <c r="AC722">
        <v>6090</v>
      </c>
      <c r="AD722">
        <v>2499000</v>
      </c>
      <c r="AE722">
        <v>204.87</v>
      </c>
      <c r="AF722">
        <v>1239</v>
      </c>
      <c r="AG722">
        <v>206.55</v>
      </c>
      <c r="AH722">
        <v>18563</v>
      </c>
      <c r="AI722">
        <v>37729.300000000003</v>
      </c>
      <c r="AJ722">
        <v>227755</v>
      </c>
      <c r="AK722">
        <v>208.26</v>
      </c>
      <c r="AL722">
        <v>258.61</v>
      </c>
      <c r="AM722">
        <v>208.26</v>
      </c>
      <c r="AN722">
        <v>215.38</v>
      </c>
      <c r="AO722">
        <v>763</v>
      </c>
      <c r="AP722">
        <v>213.55</v>
      </c>
      <c r="AQ722">
        <v>75424.3</v>
      </c>
      <c r="AR722">
        <v>3492.3</v>
      </c>
      <c r="AS722">
        <v>208.26</v>
      </c>
      <c r="AT722">
        <v>265.97000000000003</v>
      </c>
      <c r="AU722">
        <v>1175.44</v>
      </c>
      <c r="AV722">
        <v>23869.3</v>
      </c>
      <c r="AW722">
        <v>680.4</v>
      </c>
      <c r="AX722">
        <v>10219.299999999999</v>
      </c>
      <c r="AY722">
        <v>466.66</v>
      </c>
      <c r="AZ722">
        <v>204.87</v>
      </c>
      <c r="BA722">
        <v>908.6</v>
      </c>
      <c r="BB722">
        <v>730.48</v>
      </c>
      <c r="BC722">
        <v>10149.299999999999</v>
      </c>
      <c r="BD722">
        <v>384.3</v>
      </c>
      <c r="BE722">
        <v>241.99</v>
      </c>
      <c r="BF722">
        <v>209.99</v>
      </c>
      <c r="BG722">
        <v>206.55</v>
      </c>
      <c r="BH722">
        <v>1469.3</v>
      </c>
      <c r="BI722">
        <v>208.26</v>
      </c>
      <c r="BJ722">
        <v>2071.44</v>
      </c>
      <c r="BK722">
        <v>258.61</v>
      </c>
      <c r="BL722">
        <v>10500</v>
      </c>
      <c r="BM722">
        <v>7629.3</v>
      </c>
      <c r="BN722">
        <v>1612.8</v>
      </c>
      <c r="BO722">
        <v>836.5</v>
      </c>
      <c r="BP722">
        <v>2124.5</v>
      </c>
      <c r="BQ722">
        <v>251.99</v>
      </c>
      <c r="BR722">
        <v>113.74</v>
      </c>
      <c r="BS722">
        <v>5249993</v>
      </c>
      <c r="BT722">
        <v>54226.9</v>
      </c>
      <c r="BU722" s="115" t="str">
        <f>WSP[[#This Row],[Tier]]&amp;" - "&amp;DOLLAR(WSP[[#This Row],[United States]],2)&amp;" USD"</f>
        <v>720 - $251.99 USD</v>
      </c>
    </row>
    <row r="723" spans="1:73" x14ac:dyDescent="0.25">
      <c r="A723">
        <v>721</v>
      </c>
      <c r="B723">
        <v>252.34</v>
      </c>
      <c r="C723">
        <v>19178.599999999999</v>
      </c>
      <c r="D723">
        <v>1436.05</v>
      </c>
      <c r="E723">
        <v>337.72</v>
      </c>
      <c r="F723">
        <v>210.29</v>
      </c>
      <c r="G723">
        <v>22431.5</v>
      </c>
      <c r="H723">
        <v>208.55</v>
      </c>
      <c r="I723">
        <v>453.03</v>
      </c>
      <c r="J723">
        <v>315.44</v>
      </c>
      <c r="K723">
        <v>252.34</v>
      </c>
      <c r="L723">
        <v>133105</v>
      </c>
      <c r="M723">
        <v>992.39</v>
      </c>
      <c r="N723">
        <v>322280</v>
      </c>
      <c r="O723">
        <v>126175</v>
      </c>
      <c r="P723">
        <v>1211.28</v>
      </c>
      <c r="Q723">
        <v>213.85</v>
      </c>
      <c r="R723">
        <v>4170.5</v>
      </c>
      <c r="S723">
        <v>1090.5999999999999</v>
      </c>
      <c r="T723">
        <v>1622.78</v>
      </c>
      <c r="U723">
        <v>210.29</v>
      </c>
      <c r="V723">
        <v>203.5</v>
      </c>
      <c r="W723">
        <v>210.29</v>
      </c>
      <c r="X723">
        <v>212.05</v>
      </c>
      <c r="Y723">
        <v>205.16</v>
      </c>
      <c r="Z723">
        <v>3034.85</v>
      </c>
      <c r="AA723">
        <v>39734.65</v>
      </c>
      <c r="AB723">
        <v>32805</v>
      </c>
      <c r="AC723">
        <v>6097</v>
      </c>
      <c r="AD723">
        <v>2502500</v>
      </c>
      <c r="AE723">
        <v>205.16</v>
      </c>
      <c r="AF723">
        <v>1240.75</v>
      </c>
      <c r="AG723">
        <v>206.84</v>
      </c>
      <c r="AH723">
        <v>18577</v>
      </c>
      <c r="AI723">
        <v>37781.800000000003</v>
      </c>
      <c r="AJ723">
        <v>228073</v>
      </c>
      <c r="AK723">
        <v>208.55</v>
      </c>
      <c r="AL723">
        <v>258.94</v>
      </c>
      <c r="AM723">
        <v>208.55</v>
      </c>
      <c r="AN723">
        <v>215.68</v>
      </c>
      <c r="AO723">
        <v>764</v>
      </c>
      <c r="AP723">
        <v>213.85</v>
      </c>
      <c r="AQ723">
        <v>75529.3</v>
      </c>
      <c r="AR723">
        <v>3497.2</v>
      </c>
      <c r="AS723">
        <v>208.55</v>
      </c>
      <c r="AT723">
        <v>266.32</v>
      </c>
      <c r="AU723">
        <v>1176.8399999999999</v>
      </c>
      <c r="AV723">
        <v>23902.55</v>
      </c>
      <c r="AW723">
        <v>681.35</v>
      </c>
      <c r="AX723">
        <v>10233.299999999999</v>
      </c>
      <c r="AY723">
        <v>467.23</v>
      </c>
      <c r="AZ723">
        <v>205.16</v>
      </c>
      <c r="BA723">
        <v>909.86</v>
      </c>
      <c r="BB723">
        <v>731.5</v>
      </c>
      <c r="BC723">
        <v>10163.299999999999</v>
      </c>
      <c r="BD723">
        <v>384.65</v>
      </c>
      <c r="BE723">
        <v>242.32</v>
      </c>
      <c r="BF723">
        <v>210.29</v>
      </c>
      <c r="BG723">
        <v>206.84</v>
      </c>
      <c r="BH723">
        <v>1471.05</v>
      </c>
      <c r="BI723">
        <v>208.55</v>
      </c>
      <c r="BJ723">
        <v>2074.2399999999998</v>
      </c>
      <c r="BK723">
        <v>258.94</v>
      </c>
      <c r="BL723">
        <v>10515</v>
      </c>
      <c r="BM723">
        <v>7639.8</v>
      </c>
      <c r="BN723">
        <v>1615.04</v>
      </c>
      <c r="BO723">
        <v>837.73</v>
      </c>
      <c r="BP723">
        <v>2127.48</v>
      </c>
      <c r="BQ723">
        <v>252.34</v>
      </c>
      <c r="BR723">
        <v>113.89</v>
      </c>
      <c r="BS723">
        <v>5257285</v>
      </c>
      <c r="BT723">
        <v>54302.22</v>
      </c>
      <c r="BU723" s="115" t="str">
        <f>WSP[[#This Row],[Tier]]&amp;" - "&amp;DOLLAR(WSP[[#This Row],[United States]],2)&amp;" USD"</f>
        <v>721 - $252.34 USD</v>
      </c>
    </row>
    <row r="724" spans="1:73" x14ac:dyDescent="0.25">
      <c r="A724">
        <v>722</v>
      </c>
      <c r="B724">
        <v>252.69</v>
      </c>
      <c r="C724">
        <v>19205.2</v>
      </c>
      <c r="D724">
        <v>1437.8</v>
      </c>
      <c r="E724">
        <v>338.2</v>
      </c>
      <c r="F724">
        <v>210.58</v>
      </c>
      <c r="G724">
        <v>22463</v>
      </c>
      <c r="H724">
        <v>208.84</v>
      </c>
      <c r="I724">
        <v>453.66</v>
      </c>
      <c r="J724">
        <v>315.88</v>
      </c>
      <c r="K724">
        <v>252.69</v>
      </c>
      <c r="L724">
        <v>133280</v>
      </c>
      <c r="M724">
        <v>993.76</v>
      </c>
      <c r="N724">
        <v>322630</v>
      </c>
      <c r="O724">
        <v>126350</v>
      </c>
      <c r="P724">
        <v>1212.96</v>
      </c>
      <c r="Q724">
        <v>214.15</v>
      </c>
      <c r="R724">
        <v>4176.28</v>
      </c>
      <c r="S724">
        <v>1092</v>
      </c>
      <c r="T724">
        <v>1625.05</v>
      </c>
      <c r="U724">
        <v>210.58</v>
      </c>
      <c r="V724">
        <v>203.78</v>
      </c>
      <c r="W724">
        <v>210.58</v>
      </c>
      <c r="X724">
        <v>212.35</v>
      </c>
      <c r="Y724">
        <v>205.44</v>
      </c>
      <c r="Z724">
        <v>3039.4</v>
      </c>
      <c r="AA724">
        <v>39789.760000000002</v>
      </c>
      <c r="AB724">
        <v>32850</v>
      </c>
      <c r="AC724">
        <v>6104</v>
      </c>
      <c r="AD724">
        <v>2506000</v>
      </c>
      <c r="AE724">
        <v>205.44</v>
      </c>
      <c r="AF724">
        <v>1242.5</v>
      </c>
      <c r="AG724">
        <v>207.13</v>
      </c>
      <c r="AH724">
        <v>18591</v>
      </c>
      <c r="AI724">
        <v>37834.300000000003</v>
      </c>
      <c r="AJ724">
        <v>228391</v>
      </c>
      <c r="AK724">
        <v>208.84</v>
      </c>
      <c r="AL724">
        <v>259.26</v>
      </c>
      <c r="AM724">
        <v>208.84</v>
      </c>
      <c r="AN724">
        <v>215.98</v>
      </c>
      <c r="AO724">
        <v>765</v>
      </c>
      <c r="AP724">
        <v>214.15</v>
      </c>
      <c r="AQ724">
        <v>75634.3</v>
      </c>
      <c r="AR724">
        <v>3502.1</v>
      </c>
      <c r="AS724">
        <v>208.84</v>
      </c>
      <c r="AT724">
        <v>266.67</v>
      </c>
      <c r="AU724">
        <v>1178.24</v>
      </c>
      <c r="AV724">
        <v>23935.8</v>
      </c>
      <c r="AW724">
        <v>682.29</v>
      </c>
      <c r="AX724">
        <v>10247.299999999999</v>
      </c>
      <c r="AY724">
        <v>467.8</v>
      </c>
      <c r="AZ724">
        <v>205.44</v>
      </c>
      <c r="BA724">
        <v>911.12</v>
      </c>
      <c r="BB724">
        <v>732.52</v>
      </c>
      <c r="BC724">
        <v>10177.299999999999</v>
      </c>
      <c r="BD724">
        <v>385</v>
      </c>
      <c r="BE724">
        <v>242.64</v>
      </c>
      <c r="BF724">
        <v>210.58</v>
      </c>
      <c r="BG724">
        <v>207.13</v>
      </c>
      <c r="BH724">
        <v>1472.8</v>
      </c>
      <c r="BI724">
        <v>208.84</v>
      </c>
      <c r="BJ724">
        <v>2077.04</v>
      </c>
      <c r="BK724">
        <v>259.26</v>
      </c>
      <c r="BL724">
        <v>10531</v>
      </c>
      <c r="BM724">
        <v>7650.3</v>
      </c>
      <c r="BN724">
        <v>1617.28</v>
      </c>
      <c r="BO724">
        <v>838.95</v>
      </c>
      <c r="BP724">
        <v>2130.4499999999998</v>
      </c>
      <c r="BQ724">
        <v>252.69</v>
      </c>
      <c r="BR724">
        <v>114.04</v>
      </c>
      <c r="BS724">
        <v>5264577</v>
      </c>
      <c r="BT724">
        <v>54377.54</v>
      </c>
      <c r="BU724" s="115" t="str">
        <f>WSP[[#This Row],[Tier]]&amp;" - "&amp;DOLLAR(WSP[[#This Row],[United States]],2)&amp;" USD"</f>
        <v>722 - $252.69 USD</v>
      </c>
    </row>
    <row r="725" spans="1:73" x14ac:dyDescent="0.25">
      <c r="A725">
        <v>723</v>
      </c>
      <c r="B725">
        <v>253.04</v>
      </c>
      <c r="C725">
        <v>19231.8</v>
      </c>
      <c r="D725">
        <v>1439.55</v>
      </c>
      <c r="E725">
        <v>338.67</v>
      </c>
      <c r="F725">
        <v>210.87</v>
      </c>
      <c r="G725">
        <v>22494.5</v>
      </c>
      <c r="H725">
        <v>209.13</v>
      </c>
      <c r="I725">
        <v>454.29</v>
      </c>
      <c r="J725">
        <v>316.31</v>
      </c>
      <c r="K725">
        <v>253.04</v>
      </c>
      <c r="L725">
        <v>133455</v>
      </c>
      <c r="M725">
        <v>995.14</v>
      </c>
      <c r="N725">
        <v>322980</v>
      </c>
      <c r="O725">
        <v>126525</v>
      </c>
      <c r="P725">
        <v>1214.6400000000001</v>
      </c>
      <c r="Q725">
        <v>214.44</v>
      </c>
      <c r="R725">
        <v>4182.07</v>
      </c>
      <c r="S725">
        <v>1093.4000000000001</v>
      </c>
      <c r="T725">
        <v>1627.33</v>
      </c>
      <c r="U725">
        <v>210.87</v>
      </c>
      <c r="V725">
        <v>204.07</v>
      </c>
      <c r="W725">
        <v>210.87</v>
      </c>
      <c r="X725">
        <v>212.64</v>
      </c>
      <c r="Y725">
        <v>205.73</v>
      </c>
      <c r="Z725">
        <v>3043.95</v>
      </c>
      <c r="AA725">
        <v>39844.879999999997</v>
      </c>
      <c r="AB725">
        <v>32896</v>
      </c>
      <c r="AC725">
        <v>6111</v>
      </c>
      <c r="AD725">
        <v>2509500</v>
      </c>
      <c r="AE725">
        <v>205.73</v>
      </c>
      <c r="AF725">
        <v>1244.25</v>
      </c>
      <c r="AG725">
        <v>207.41</v>
      </c>
      <c r="AH725">
        <v>18606</v>
      </c>
      <c r="AI725">
        <v>37886.800000000003</v>
      </c>
      <c r="AJ725">
        <v>228709</v>
      </c>
      <c r="AK725">
        <v>209.13</v>
      </c>
      <c r="AL725">
        <v>259.58</v>
      </c>
      <c r="AM725">
        <v>209.13</v>
      </c>
      <c r="AN725">
        <v>216.28</v>
      </c>
      <c r="AO725">
        <v>766</v>
      </c>
      <c r="AP725">
        <v>214.44</v>
      </c>
      <c r="AQ725">
        <v>75739.3</v>
      </c>
      <c r="AR725">
        <v>3507</v>
      </c>
      <c r="AS725">
        <v>209.13</v>
      </c>
      <c r="AT725">
        <v>267.02</v>
      </c>
      <c r="AU725">
        <v>1179.6400000000001</v>
      </c>
      <c r="AV725">
        <v>23969.05</v>
      </c>
      <c r="AW725">
        <v>683.24</v>
      </c>
      <c r="AX725">
        <v>10261.299999999999</v>
      </c>
      <c r="AY725">
        <v>468.37</v>
      </c>
      <c r="AZ725">
        <v>205.73</v>
      </c>
      <c r="BA725">
        <v>912.38</v>
      </c>
      <c r="BB725">
        <v>733.53</v>
      </c>
      <c r="BC725">
        <v>10191.299999999999</v>
      </c>
      <c r="BD725">
        <v>385.35</v>
      </c>
      <c r="BE725">
        <v>242.97</v>
      </c>
      <c r="BF725">
        <v>210.87</v>
      </c>
      <c r="BG725">
        <v>207.41</v>
      </c>
      <c r="BH725">
        <v>1474.55</v>
      </c>
      <c r="BI725">
        <v>209.13</v>
      </c>
      <c r="BJ725">
        <v>2079.84</v>
      </c>
      <c r="BK725">
        <v>259.58</v>
      </c>
      <c r="BL725">
        <v>10546</v>
      </c>
      <c r="BM725">
        <v>7660.8</v>
      </c>
      <c r="BN725">
        <v>1619.52</v>
      </c>
      <c r="BO725">
        <v>840.18</v>
      </c>
      <c r="BP725">
        <v>2133.4299999999998</v>
      </c>
      <c r="BQ725">
        <v>253.04</v>
      </c>
      <c r="BR725">
        <v>114.18</v>
      </c>
      <c r="BS725">
        <v>5271869</v>
      </c>
      <c r="BT725">
        <v>54452.86</v>
      </c>
      <c r="BU725" s="115" t="str">
        <f>WSP[[#This Row],[Tier]]&amp;" - "&amp;DOLLAR(WSP[[#This Row],[United States]],2)&amp;" USD"</f>
        <v>723 - $253.04 USD</v>
      </c>
    </row>
    <row r="726" spans="1:73" x14ac:dyDescent="0.25">
      <c r="A726">
        <v>724</v>
      </c>
      <c r="B726">
        <v>253.39</v>
      </c>
      <c r="C726">
        <v>19258.400000000001</v>
      </c>
      <c r="D726">
        <v>1441.3</v>
      </c>
      <c r="E726">
        <v>339.15</v>
      </c>
      <c r="F726">
        <v>211.16</v>
      </c>
      <c r="G726">
        <v>22526</v>
      </c>
      <c r="H726">
        <v>209.42</v>
      </c>
      <c r="I726">
        <v>454.92</v>
      </c>
      <c r="J726">
        <v>316.75</v>
      </c>
      <c r="K726">
        <v>253.39</v>
      </c>
      <c r="L726">
        <v>133630</v>
      </c>
      <c r="M726">
        <v>996.52</v>
      </c>
      <c r="N726">
        <v>323330</v>
      </c>
      <c r="O726">
        <v>126700</v>
      </c>
      <c r="P726">
        <v>1216.32</v>
      </c>
      <c r="Q726">
        <v>214.74</v>
      </c>
      <c r="R726">
        <v>4187.8500000000004</v>
      </c>
      <c r="S726">
        <v>1094.8</v>
      </c>
      <c r="T726">
        <v>1629.6</v>
      </c>
      <c r="U726">
        <v>211.16</v>
      </c>
      <c r="V726">
        <v>204.35</v>
      </c>
      <c r="W726">
        <v>211.16</v>
      </c>
      <c r="X726">
        <v>212.94</v>
      </c>
      <c r="Y726">
        <v>206.01</v>
      </c>
      <c r="Z726">
        <v>3048.5</v>
      </c>
      <c r="AA726">
        <v>39900</v>
      </c>
      <c r="AB726">
        <v>32941</v>
      </c>
      <c r="AC726">
        <v>6118</v>
      </c>
      <c r="AD726">
        <v>2513000</v>
      </c>
      <c r="AE726">
        <v>206.01</v>
      </c>
      <c r="AF726">
        <v>1246</v>
      </c>
      <c r="AG726">
        <v>207.7</v>
      </c>
      <c r="AH726">
        <v>18620</v>
      </c>
      <c r="AI726">
        <v>37939.300000000003</v>
      </c>
      <c r="AJ726">
        <v>229027</v>
      </c>
      <c r="AK726">
        <v>209.42</v>
      </c>
      <c r="AL726">
        <v>259.91000000000003</v>
      </c>
      <c r="AM726">
        <v>209.42</v>
      </c>
      <c r="AN726">
        <v>216.58</v>
      </c>
      <c r="AO726">
        <v>767</v>
      </c>
      <c r="AP726">
        <v>214.74</v>
      </c>
      <c r="AQ726">
        <v>75844.3</v>
      </c>
      <c r="AR726">
        <v>3511.9</v>
      </c>
      <c r="AS726">
        <v>209.42</v>
      </c>
      <c r="AT726">
        <v>267.37</v>
      </c>
      <c r="AU726">
        <v>1181.04</v>
      </c>
      <c r="AV726">
        <v>24002.3</v>
      </c>
      <c r="AW726">
        <v>684.18</v>
      </c>
      <c r="AX726">
        <v>10275.299999999999</v>
      </c>
      <c r="AY726">
        <v>468.94</v>
      </c>
      <c r="AZ726">
        <v>206.01</v>
      </c>
      <c r="BA726">
        <v>913.64</v>
      </c>
      <c r="BB726">
        <v>734.55</v>
      </c>
      <c r="BC726">
        <v>10205.299999999999</v>
      </c>
      <c r="BD726">
        <v>385.7</v>
      </c>
      <c r="BE726">
        <v>243.3</v>
      </c>
      <c r="BF726">
        <v>211.16</v>
      </c>
      <c r="BG726">
        <v>207.7</v>
      </c>
      <c r="BH726">
        <v>1476.3</v>
      </c>
      <c r="BI726">
        <v>209.42</v>
      </c>
      <c r="BJ726">
        <v>2082.64</v>
      </c>
      <c r="BK726">
        <v>259.91000000000003</v>
      </c>
      <c r="BL726">
        <v>10561</v>
      </c>
      <c r="BM726">
        <v>7671.3</v>
      </c>
      <c r="BN726">
        <v>1621.76</v>
      </c>
      <c r="BO726">
        <v>841.4</v>
      </c>
      <c r="BP726">
        <v>2136.4</v>
      </c>
      <c r="BQ726">
        <v>253.39</v>
      </c>
      <c r="BR726">
        <v>114.33</v>
      </c>
      <c r="BS726">
        <v>5279161</v>
      </c>
      <c r="BT726">
        <v>54528.18</v>
      </c>
      <c r="BU726" s="115" t="str">
        <f>WSP[[#This Row],[Tier]]&amp;" - "&amp;DOLLAR(WSP[[#This Row],[United States]],2)&amp;" USD"</f>
        <v>724 - $253.39 USD</v>
      </c>
    </row>
    <row r="727" spans="1:73" x14ac:dyDescent="0.25">
      <c r="A727">
        <v>725</v>
      </c>
      <c r="B727">
        <v>253.74</v>
      </c>
      <c r="C727">
        <v>19285</v>
      </c>
      <c r="D727">
        <v>1443.05</v>
      </c>
      <c r="E727">
        <v>339.63</v>
      </c>
      <c r="F727">
        <v>211.45</v>
      </c>
      <c r="G727">
        <v>22557.5</v>
      </c>
      <c r="H727">
        <v>209.7</v>
      </c>
      <c r="I727">
        <v>455.55</v>
      </c>
      <c r="J727">
        <v>317.19</v>
      </c>
      <c r="K727">
        <v>253.74</v>
      </c>
      <c r="L727">
        <v>133805</v>
      </c>
      <c r="M727">
        <v>997.9</v>
      </c>
      <c r="N727">
        <v>323680</v>
      </c>
      <c r="O727">
        <v>126875</v>
      </c>
      <c r="P727">
        <v>1218</v>
      </c>
      <c r="Q727">
        <v>215.04</v>
      </c>
      <c r="R727">
        <v>4193.6400000000003</v>
      </c>
      <c r="S727">
        <v>1096.2</v>
      </c>
      <c r="T727">
        <v>1631.88</v>
      </c>
      <c r="U727">
        <v>211.45</v>
      </c>
      <c r="V727">
        <v>204.63</v>
      </c>
      <c r="W727">
        <v>211.45</v>
      </c>
      <c r="X727">
        <v>213.23</v>
      </c>
      <c r="Y727">
        <v>206.3</v>
      </c>
      <c r="Z727">
        <v>3053.05</v>
      </c>
      <c r="AA727">
        <v>39955.120000000003</v>
      </c>
      <c r="AB727">
        <v>32987</v>
      </c>
      <c r="AC727">
        <v>6125</v>
      </c>
      <c r="AD727">
        <v>2516500</v>
      </c>
      <c r="AE727">
        <v>206.3</v>
      </c>
      <c r="AF727">
        <v>1247.75</v>
      </c>
      <c r="AG727">
        <v>207.99</v>
      </c>
      <c r="AH727">
        <v>18634</v>
      </c>
      <c r="AI727">
        <v>37991.800000000003</v>
      </c>
      <c r="AJ727">
        <v>229345</v>
      </c>
      <c r="AK727">
        <v>209.7</v>
      </c>
      <c r="AL727">
        <v>260.23</v>
      </c>
      <c r="AM727">
        <v>209.7</v>
      </c>
      <c r="AN727">
        <v>216.87</v>
      </c>
      <c r="AO727">
        <v>768</v>
      </c>
      <c r="AP727">
        <v>215.04</v>
      </c>
      <c r="AQ727">
        <v>75949.3</v>
      </c>
      <c r="AR727">
        <v>3516.8</v>
      </c>
      <c r="AS727">
        <v>209.7</v>
      </c>
      <c r="AT727">
        <v>267.72000000000003</v>
      </c>
      <c r="AU727">
        <v>1182.44</v>
      </c>
      <c r="AV727">
        <v>24035.55</v>
      </c>
      <c r="AW727">
        <v>685.13</v>
      </c>
      <c r="AX727">
        <v>10289.299999999999</v>
      </c>
      <c r="AY727">
        <v>469.51</v>
      </c>
      <c r="AZ727">
        <v>206.3</v>
      </c>
      <c r="BA727">
        <v>914.9</v>
      </c>
      <c r="BB727">
        <v>735.56</v>
      </c>
      <c r="BC727">
        <v>10219.299999999999</v>
      </c>
      <c r="BD727">
        <v>386.05</v>
      </c>
      <c r="BE727">
        <v>243.63</v>
      </c>
      <c r="BF727">
        <v>211.45</v>
      </c>
      <c r="BG727">
        <v>207.99</v>
      </c>
      <c r="BH727">
        <v>1478.05</v>
      </c>
      <c r="BI727">
        <v>209.7</v>
      </c>
      <c r="BJ727">
        <v>2085.44</v>
      </c>
      <c r="BK727">
        <v>260.23</v>
      </c>
      <c r="BL727">
        <v>10577</v>
      </c>
      <c r="BM727">
        <v>7681.8</v>
      </c>
      <c r="BN727">
        <v>1624</v>
      </c>
      <c r="BO727">
        <v>842.63</v>
      </c>
      <c r="BP727">
        <v>2139.38</v>
      </c>
      <c r="BQ727">
        <v>253.74</v>
      </c>
      <c r="BR727">
        <v>114.47</v>
      </c>
      <c r="BS727">
        <v>5286453</v>
      </c>
      <c r="BT727">
        <v>54603.5</v>
      </c>
      <c r="BU727" s="115" t="str">
        <f>WSP[[#This Row],[Tier]]&amp;" - "&amp;DOLLAR(WSP[[#This Row],[United States]],2)&amp;" USD"</f>
        <v>725 - $253.74 USD</v>
      </c>
    </row>
    <row r="728" spans="1:73" x14ac:dyDescent="0.25">
      <c r="A728">
        <v>726</v>
      </c>
      <c r="B728">
        <v>254.09</v>
      </c>
      <c r="C728">
        <v>19311.599999999999</v>
      </c>
      <c r="D728">
        <v>1444.8</v>
      </c>
      <c r="E728">
        <v>340.1</v>
      </c>
      <c r="F728">
        <v>211.74</v>
      </c>
      <c r="G728">
        <v>22589</v>
      </c>
      <c r="H728">
        <v>209.99</v>
      </c>
      <c r="I728">
        <v>456.18</v>
      </c>
      <c r="J728">
        <v>317.63</v>
      </c>
      <c r="K728">
        <v>254.09</v>
      </c>
      <c r="L728">
        <v>133980</v>
      </c>
      <c r="M728">
        <v>999.27</v>
      </c>
      <c r="N728">
        <v>324030</v>
      </c>
      <c r="O728">
        <v>127050</v>
      </c>
      <c r="P728">
        <v>1219.68</v>
      </c>
      <c r="Q728">
        <v>215.33</v>
      </c>
      <c r="R728">
        <v>4199.42</v>
      </c>
      <c r="S728">
        <v>1097.5999999999999</v>
      </c>
      <c r="T728">
        <v>1634.15</v>
      </c>
      <c r="U728">
        <v>211.74</v>
      </c>
      <c r="V728">
        <v>204.91</v>
      </c>
      <c r="W728">
        <v>211.74</v>
      </c>
      <c r="X728">
        <v>213.52</v>
      </c>
      <c r="Y728">
        <v>206.58</v>
      </c>
      <c r="Z728">
        <v>3057.6</v>
      </c>
      <c r="AA728">
        <v>40010.239999999998</v>
      </c>
      <c r="AB728">
        <v>33032</v>
      </c>
      <c r="AC728">
        <v>6132</v>
      </c>
      <c r="AD728">
        <v>2520000</v>
      </c>
      <c r="AE728">
        <v>206.58</v>
      </c>
      <c r="AF728">
        <v>1249.5</v>
      </c>
      <c r="AG728">
        <v>208.27</v>
      </c>
      <c r="AH728">
        <v>18649</v>
      </c>
      <c r="AI728">
        <v>38044.300000000003</v>
      </c>
      <c r="AJ728">
        <v>229664</v>
      </c>
      <c r="AK728">
        <v>209.99</v>
      </c>
      <c r="AL728">
        <v>260.56</v>
      </c>
      <c r="AM728">
        <v>209.99</v>
      </c>
      <c r="AN728">
        <v>217.17</v>
      </c>
      <c r="AO728">
        <v>769</v>
      </c>
      <c r="AP728">
        <v>215.33</v>
      </c>
      <c r="AQ728">
        <v>76054.3</v>
      </c>
      <c r="AR728">
        <v>3521.7</v>
      </c>
      <c r="AS728">
        <v>209.99</v>
      </c>
      <c r="AT728">
        <v>268.07</v>
      </c>
      <c r="AU728">
        <v>1183.8399999999999</v>
      </c>
      <c r="AV728">
        <v>24068.799999999999</v>
      </c>
      <c r="AW728">
        <v>686.07</v>
      </c>
      <c r="AX728">
        <v>10303.299999999999</v>
      </c>
      <c r="AY728">
        <v>470.08</v>
      </c>
      <c r="AZ728">
        <v>206.58</v>
      </c>
      <c r="BA728">
        <v>916.16</v>
      </c>
      <c r="BB728">
        <v>736.58</v>
      </c>
      <c r="BC728">
        <v>10233.299999999999</v>
      </c>
      <c r="BD728">
        <v>386.4</v>
      </c>
      <c r="BE728">
        <v>243.95</v>
      </c>
      <c r="BF728">
        <v>211.74</v>
      </c>
      <c r="BG728">
        <v>208.27</v>
      </c>
      <c r="BH728">
        <v>1479.8</v>
      </c>
      <c r="BI728">
        <v>209.99</v>
      </c>
      <c r="BJ728">
        <v>2088.2399999999998</v>
      </c>
      <c r="BK728">
        <v>260.56</v>
      </c>
      <c r="BL728">
        <v>10592</v>
      </c>
      <c r="BM728">
        <v>7692.3</v>
      </c>
      <c r="BN728">
        <v>1626.24</v>
      </c>
      <c r="BO728">
        <v>843.85</v>
      </c>
      <c r="BP728">
        <v>2142.35</v>
      </c>
      <c r="BQ728">
        <v>254.09</v>
      </c>
      <c r="BR728">
        <v>114.62</v>
      </c>
      <c r="BS728">
        <v>5293744</v>
      </c>
      <c r="BT728">
        <v>54678.82</v>
      </c>
      <c r="BU728" s="115" t="str">
        <f>WSP[[#This Row],[Tier]]&amp;" - "&amp;DOLLAR(WSP[[#This Row],[United States]],2)&amp;" USD"</f>
        <v>726 - $254.09 USD</v>
      </c>
    </row>
    <row r="729" spans="1:73" x14ac:dyDescent="0.25">
      <c r="A729">
        <v>727</v>
      </c>
      <c r="B729">
        <v>254.44</v>
      </c>
      <c r="C729">
        <v>19338.2</v>
      </c>
      <c r="D729">
        <v>1446.55</v>
      </c>
      <c r="E729">
        <v>340.58</v>
      </c>
      <c r="F729">
        <v>212.04</v>
      </c>
      <c r="G729">
        <v>22620.5</v>
      </c>
      <c r="H729">
        <v>210.28</v>
      </c>
      <c r="I729">
        <v>456.81</v>
      </c>
      <c r="J729">
        <v>318.06</v>
      </c>
      <c r="K729">
        <v>254.44</v>
      </c>
      <c r="L729">
        <v>134155</v>
      </c>
      <c r="M729">
        <v>1000.65</v>
      </c>
      <c r="N729">
        <v>324380</v>
      </c>
      <c r="O729">
        <v>127225</v>
      </c>
      <c r="P729">
        <v>1221.3599999999999</v>
      </c>
      <c r="Q729">
        <v>215.63</v>
      </c>
      <c r="R729">
        <v>4205.21</v>
      </c>
      <c r="S729">
        <v>1099</v>
      </c>
      <c r="T729">
        <v>1636.43</v>
      </c>
      <c r="U729">
        <v>212.04</v>
      </c>
      <c r="V729">
        <v>205.2</v>
      </c>
      <c r="W729">
        <v>212.04</v>
      </c>
      <c r="X729">
        <v>213.82</v>
      </c>
      <c r="Y729">
        <v>206.86</v>
      </c>
      <c r="Z729">
        <v>3062.15</v>
      </c>
      <c r="AA729">
        <v>40065.35</v>
      </c>
      <c r="AB729">
        <v>33078</v>
      </c>
      <c r="AC729">
        <v>6139</v>
      </c>
      <c r="AD729">
        <v>2523500</v>
      </c>
      <c r="AE729">
        <v>206.86</v>
      </c>
      <c r="AF729">
        <v>1251.25</v>
      </c>
      <c r="AG729">
        <v>208.56</v>
      </c>
      <c r="AH729">
        <v>18663</v>
      </c>
      <c r="AI729">
        <v>38096.800000000003</v>
      </c>
      <c r="AJ729">
        <v>229982</v>
      </c>
      <c r="AK729">
        <v>210.28</v>
      </c>
      <c r="AL729">
        <v>260.88</v>
      </c>
      <c r="AM729">
        <v>210.28</v>
      </c>
      <c r="AN729">
        <v>217.47</v>
      </c>
      <c r="AO729">
        <v>770</v>
      </c>
      <c r="AP729">
        <v>215.63</v>
      </c>
      <c r="AQ729">
        <v>76159.3</v>
      </c>
      <c r="AR729">
        <v>3526.6</v>
      </c>
      <c r="AS729">
        <v>210.28</v>
      </c>
      <c r="AT729">
        <v>268.42</v>
      </c>
      <c r="AU729">
        <v>1185.24</v>
      </c>
      <c r="AV729">
        <v>24102.05</v>
      </c>
      <c r="AW729">
        <v>687.02</v>
      </c>
      <c r="AX729">
        <v>10317.299999999999</v>
      </c>
      <c r="AY729">
        <v>470.64</v>
      </c>
      <c r="AZ729">
        <v>206.86</v>
      </c>
      <c r="BA729">
        <v>917.42</v>
      </c>
      <c r="BB729">
        <v>737.6</v>
      </c>
      <c r="BC729">
        <v>10247.299999999999</v>
      </c>
      <c r="BD729">
        <v>386.75</v>
      </c>
      <c r="BE729">
        <v>244.28</v>
      </c>
      <c r="BF729">
        <v>212.04</v>
      </c>
      <c r="BG729">
        <v>208.56</v>
      </c>
      <c r="BH729">
        <v>1481.55</v>
      </c>
      <c r="BI729">
        <v>210.28</v>
      </c>
      <c r="BJ729">
        <v>2091.04</v>
      </c>
      <c r="BK729">
        <v>260.88</v>
      </c>
      <c r="BL729">
        <v>10607</v>
      </c>
      <c r="BM729">
        <v>7702.8</v>
      </c>
      <c r="BN729">
        <v>1628.48</v>
      </c>
      <c r="BO729">
        <v>845.08</v>
      </c>
      <c r="BP729">
        <v>2145.33</v>
      </c>
      <c r="BQ729">
        <v>254.44</v>
      </c>
      <c r="BR729">
        <v>114.77</v>
      </c>
      <c r="BS729">
        <v>5301036</v>
      </c>
      <c r="BT729">
        <v>54754.14</v>
      </c>
      <c r="BU729" s="115" t="str">
        <f>WSP[[#This Row],[Tier]]&amp;" - "&amp;DOLLAR(WSP[[#This Row],[United States]],2)&amp;" USD"</f>
        <v>727 - $254.44 USD</v>
      </c>
    </row>
    <row r="730" spans="1:73" x14ac:dyDescent="0.25">
      <c r="A730">
        <v>728</v>
      </c>
      <c r="B730">
        <v>254.79</v>
      </c>
      <c r="C730">
        <v>19364.8</v>
      </c>
      <c r="D730">
        <v>1448.3</v>
      </c>
      <c r="E730">
        <v>341.06</v>
      </c>
      <c r="F730">
        <v>212.33</v>
      </c>
      <c r="G730">
        <v>22652</v>
      </c>
      <c r="H730">
        <v>210.57</v>
      </c>
      <c r="I730">
        <v>457.44</v>
      </c>
      <c r="J730">
        <v>318.5</v>
      </c>
      <c r="K730">
        <v>254.79</v>
      </c>
      <c r="L730">
        <v>134330</v>
      </c>
      <c r="M730">
        <v>1002.03</v>
      </c>
      <c r="N730">
        <v>324730</v>
      </c>
      <c r="O730">
        <v>127400</v>
      </c>
      <c r="P730">
        <v>1223.04</v>
      </c>
      <c r="Q730">
        <v>215.93</v>
      </c>
      <c r="R730">
        <v>4210.99</v>
      </c>
      <c r="S730">
        <v>1100.4000000000001</v>
      </c>
      <c r="T730">
        <v>1638.7</v>
      </c>
      <c r="U730">
        <v>212.33</v>
      </c>
      <c r="V730">
        <v>205.48</v>
      </c>
      <c r="W730">
        <v>212.33</v>
      </c>
      <c r="X730">
        <v>214.11</v>
      </c>
      <c r="Y730">
        <v>207.15</v>
      </c>
      <c r="Z730">
        <v>3066.7</v>
      </c>
      <c r="AA730">
        <v>40120.47</v>
      </c>
      <c r="AB730">
        <v>33123</v>
      </c>
      <c r="AC730">
        <v>6146</v>
      </c>
      <c r="AD730">
        <v>2527000</v>
      </c>
      <c r="AE730">
        <v>207.15</v>
      </c>
      <c r="AF730">
        <v>1253</v>
      </c>
      <c r="AG730">
        <v>208.85</v>
      </c>
      <c r="AH730">
        <v>18677</v>
      </c>
      <c r="AI730">
        <v>38149.300000000003</v>
      </c>
      <c r="AJ730">
        <v>230300</v>
      </c>
      <c r="AK730">
        <v>210.57</v>
      </c>
      <c r="AL730">
        <v>261.2</v>
      </c>
      <c r="AM730">
        <v>210.57</v>
      </c>
      <c r="AN730">
        <v>217.77</v>
      </c>
      <c r="AO730">
        <v>771</v>
      </c>
      <c r="AP730">
        <v>215.93</v>
      </c>
      <c r="AQ730">
        <v>76264.3</v>
      </c>
      <c r="AR730">
        <v>3531.5</v>
      </c>
      <c r="AS730">
        <v>210.57</v>
      </c>
      <c r="AT730">
        <v>268.77</v>
      </c>
      <c r="AU730">
        <v>1186.6400000000001</v>
      </c>
      <c r="AV730">
        <v>24135.3</v>
      </c>
      <c r="AW730">
        <v>687.96</v>
      </c>
      <c r="AX730">
        <v>10331.299999999999</v>
      </c>
      <c r="AY730">
        <v>471.21</v>
      </c>
      <c r="AZ730">
        <v>207.15</v>
      </c>
      <c r="BA730">
        <v>918.68</v>
      </c>
      <c r="BB730">
        <v>738.61</v>
      </c>
      <c r="BC730">
        <v>10261.299999999999</v>
      </c>
      <c r="BD730">
        <v>387.1</v>
      </c>
      <c r="BE730">
        <v>244.61</v>
      </c>
      <c r="BF730">
        <v>212.33</v>
      </c>
      <c r="BG730">
        <v>208.85</v>
      </c>
      <c r="BH730">
        <v>1483.3</v>
      </c>
      <c r="BI730">
        <v>210.57</v>
      </c>
      <c r="BJ730">
        <v>2093.84</v>
      </c>
      <c r="BK730">
        <v>261.2</v>
      </c>
      <c r="BL730">
        <v>10623</v>
      </c>
      <c r="BM730">
        <v>7713.3</v>
      </c>
      <c r="BN730">
        <v>1630.72</v>
      </c>
      <c r="BO730">
        <v>846.3</v>
      </c>
      <c r="BP730">
        <v>2148.3000000000002</v>
      </c>
      <c r="BQ730">
        <v>254.79</v>
      </c>
      <c r="BR730">
        <v>114.91</v>
      </c>
      <c r="BS730">
        <v>5308328</v>
      </c>
      <c r="BT730">
        <v>54829.46</v>
      </c>
      <c r="BU730" s="115" t="str">
        <f>WSP[[#This Row],[Tier]]&amp;" - "&amp;DOLLAR(WSP[[#This Row],[United States]],2)&amp;" USD"</f>
        <v>728 - $254.79 USD</v>
      </c>
    </row>
    <row r="731" spans="1:73" x14ac:dyDescent="0.25">
      <c r="A731">
        <v>729</v>
      </c>
      <c r="B731">
        <v>255.14</v>
      </c>
      <c r="C731">
        <v>19391.400000000001</v>
      </c>
      <c r="D731">
        <v>1450.05</v>
      </c>
      <c r="E731">
        <v>341.54</v>
      </c>
      <c r="F731">
        <v>212.62</v>
      </c>
      <c r="G731">
        <v>22683.5</v>
      </c>
      <c r="H731">
        <v>210.86</v>
      </c>
      <c r="I731">
        <v>458.07</v>
      </c>
      <c r="J731">
        <v>318.94</v>
      </c>
      <c r="K731">
        <v>255.14</v>
      </c>
      <c r="L731">
        <v>134505</v>
      </c>
      <c r="M731">
        <v>1003.41</v>
      </c>
      <c r="N731">
        <v>325080</v>
      </c>
      <c r="O731">
        <v>127575</v>
      </c>
      <c r="P731">
        <v>1224.72</v>
      </c>
      <c r="Q731">
        <v>216.22</v>
      </c>
      <c r="R731">
        <v>4216.78</v>
      </c>
      <c r="S731">
        <v>1101.8</v>
      </c>
      <c r="T731">
        <v>1640.98</v>
      </c>
      <c r="U731">
        <v>212.62</v>
      </c>
      <c r="V731">
        <v>205.76</v>
      </c>
      <c r="W731">
        <v>212.62</v>
      </c>
      <c r="X731">
        <v>214.41</v>
      </c>
      <c r="Y731">
        <v>207.43</v>
      </c>
      <c r="Z731">
        <v>3071.25</v>
      </c>
      <c r="AA731">
        <v>40175.589999999997</v>
      </c>
      <c r="AB731">
        <v>33169</v>
      </c>
      <c r="AC731">
        <v>6153</v>
      </c>
      <c r="AD731">
        <v>2530500</v>
      </c>
      <c r="AE731">
        <v>207.43</v>
      </c>
      <c r="AF731">
        <v>1254.75</v>
      </c>
      <c r="AG731">
        <v>209.13</v>
      </c>
      <c r="AH731">
        <v>18691</v>
      </c>
      <c r="AI731">
        <v>38201.800000000003</v>
      </c>
      <c r="AJ731">
        <v>230618</v>
      </c>
      <c r="AK731">
        <v>210.86</v>
      </c>
      <c r="AL731">
        <v>261.52999999999997</v>
      </c>
      <c r="AM731">
        <v>210.86</v>
      </c>
      <c r="AN731">
        <v>218.07</v>
      </c>
      <c r="AO731">
        <v>772</v>
      </c>
      <c r="AP731">
        <v>216.22</v>
      </c>
      <c r="AQ731">
        <v>76369.3</v>
      </c>
      <c r="AR731">
        <v>3536.4</v>
      </c>
      <c r="AS731">
        <v>210.86</v>
      </c>
      <c r="AT731">
        <v>269.12</v>
      </c>
      <c r="AU731">
        <v>1188.04</v>
      </c>
      <c r="AV731">
        <v>24168.55</v>
      </c>
      <c r="AW731">
        <v>688.91</v>
      </c>
      <c r="AX731">
        <v>10345.299999999999</v>
      </c>
      <c r="AY731">
        <v>471.78</v>
      </c>
      <c r="AZ731">
        <v>207.43</v>
      </c>
      <c r="BA731">
        <v>919.94</v>
      </c>
      <c r="BB731">
        <v>739.63</v>
      </c>
      <c r="BC731">
        <v>10275.299999999999</v>
      </c>
      <c r="BD731">
        <v>387.45</v>
      </c>
      <c r="BE731">
        <v>244.93</v>
      </c>
      <c r="BF731">
        <v>212.62</v>
      </c>
      <c r="BG731">
        <v>209.13</v>
      </c>
      <c r="BH731">
        <v>1485.05</v>
      </c>
      <c r="BI731">
        <v>210.86</v>
      </c>
      <c r="BJ731">
        <v>2096.64</v>
      </c>
      <c r="BK731">
        <v>261.52999999999997</v>
      </c>
      <c r="BL731">
        <v>10638</v>
      </c>
      <c r="BM731">
        <v>7723.8</v>
      </c>
      <c r="BN731">
        <v>1632.96</v>
      </c>
      <c r="BO731">
        <v>847.53</v>
      </c>
      <c r="BP731">
        <v>2151.2800000000002</v>
      </c>
      <c r="BQ731">
        <v>255.14</v>
      </c>
      <c r="BR731">
        <v>115.06</v>
      </c>
      <c r="BS731">
        <v>5315620</v>
      </c>
      <c r="BT731">
        <v>54904.78</v>
      </c>
      <c r="BU731" s="115" t="str">
        <f>WSP[[#This Row],[Tier]]&amp;" - "&amp;DOLLAR(WSP[[#This Row],[United States]],2)&amp;" USD"</f>
        <v>729 - $255.14 USD</v>
      </c>
    </row>
    <row r="732" spans="1:73" x14ac:dyDescent="0.25">
      <c r="A732">
        <v>730</v>
      </c>
      <c r="B732">
        <v>255.49</v>
      </c>
      <c r="C732">
        <v>19418</v>
      </c>
      <c r="D732">
        <v>1451.8</v>
      </c>
      <c r="E732">
        <v>342.01</v>
      </c>
      <c r="F732">
        <v>212.91</v>
      </c>
      <c r="G732">
        <v>22715</v>
      </c>
      <c r="H732">
        <v>211.15</v>
      </c>
      <c r="I732">
        <v>458.7</v>
      </c>
      <c r="J732">
        <v>319.38</v>
      </c>
      <c r="K732">
        <v>255.49</v>
      </c>
      <c r="L732">
        <v>134680</v>
      </c>
      <c r="M732">
        <v>1004.78</v>
      </c>
      <c r="N732">
        <v>325430</v>
      </c>
      <c r="O732">
        <v>127750</v>
      </c>
      <c r="P732">
        <v>1226.4000000000001</v>
      </c>
      <c r="Q732">
        <v>216.52</v>
      </c>
      <c r="R732">
        <v>4222.5600000000004</v>
      </c>
      <c r="S732">
        <v>1103.2</v>
      </c>
      <c r="T732">
        <v>1643.25</v>
      </c>
      <c r="U732">
        <v>212.91</v>
      </c>
      <c r="V732">
        <v>206.04</v>
      </c>
      <c r="W732">
        <v>212.91</v>
      </c>
      <c r="X732">
        <v>214.7</v>
      </c>
      <c r="Y732">
        <v>207.72</v>
      </c>
      <c r="Z732">
        <v>3075.8</v>
      </c>
      <c r="AA732">
        <v>40230.71</v>
      </c>
      <c r="AB732">
        <v>33214</v>
      </c>
      <c r="AC732">
        <v>6160</v>
      </c>
      <c r="AD732">
        <v>2534000</v>
      </c>
      <c r="AE732">
        <v>207.72</v>
      </c>
      <c r="AF732">
        <v>1256.5</v>
      </c>
      <c r="AG732">
        <v>209.42</v>
      </c>
      <c r="AH732">
        <v>18706</v>
      </c>
      <c r="AI732">
        <v>38254.300000000003</v>
      </c>
      <c r="AJ732">
        <v>230936</v>
      </c>
      <c r="AK732">
        <v>211.15</v>
      </c>
      <c r="AL732">
        <v>261.85000000000002</v>
      </c>
      <c r="AM732">
        <v>211.15</v>
      </c>
      <c r="AN732">
        <v>218.37</v>
      </c>
      <c r="AO732">
        <v>774</v>
      </c>
      <c r="AP732">
        <v>216.52</v>
      </c>
      <c r="AQ732">
        <v>76474.3</v>
      </c>
      <c r="AR732">
        <v>3541.3</v>
      </c>
      <c r="AS732">
        <v>211.15</v>
      </c>
      <c r="AT732">
        <v>269.47000000000003</v>
      </c>
      <c r="AU732">
        <v>1189.44</v>
      </c>
      <c r="AV732">
        <v>24201.8</v>
      </c>
      <c r="AW732">
        <v>689.85</v>
      </c>
      <c r="AX732">
        <v>10359.299999999999</v>
      </c>
      <c r="AY732">
        <v>472.35</v>
      </c>
      <c r="AZ732">
        <v>207.72</v>
      </c>
      <c r="BA732">
        <v>921.2</v>
      </c>
      <c r="BB732">
        <v>740.65</v>
      </c>
      <c r="BC732">
        <v>10289.299999999999</v>
      </c>
      <c r="BD732">
        <v>387.8</v>
      </c>
      <c r="BE732">
        <v>245.26</v>
      </c>
      <c r="BF732">
        <v>212.91</v>
      </c>
      <c r="BG732">
        <v>209.42</v>
      </c>
      <c r="BH732">
        <v>1486.8</v>
      </c>
      <c r="BI732">
        <v>211.15</v>
      </c>
      <c r="BJ732">
        <v>2099.44</v>
      </c>
      <c r="BK732">
        <v>261.85000000000002</v>
      </c>
      <c r="BL732">
        <v>10653</v>
      </c>
      <c r="BM732">
        <v>7734.3</v>
      </c>
      <c r="BN732">
        <v>1635.2</v>
      </c>
      <c r="BO732">
        <v>848.75</v>
      </c>
      <c r="BP732">
        <v>2154.25</v>
      </c>
      <c r="BQ732">
        <v>255.49</v>
      </c>
      <c r="BR732">
        <v>115.2</v>
      </c>
      <c r="BS732">
        <v>5322912</v>
      </c>
      <c r="BT732">
        <v>54980.1</v>
      </c>
      <c r="BU732" s="115" t="str">
        <f>WSP[[#This Row],[Tier]]&amp;" - "&amp;DOLLAR(WSP[[#This Row],[United States]],2)&amp;" USD"</f>
        <v>730 - $255.49 USD</v>
      </c>
    </row>
    <row r="733" spans="1:73" x14ac:dyDescent="0.25">
      <c r="A733">
        <v>731</v>
      </c>
      <c r="B733">
        <v>255.84</v>
      </c>
      <c r="C733">
        <v>19444.599999999999</v>
      </c>
      <c r="D733">
        <v>1453.55</v>
      </c>
      <c r="E733">
        <v>342.49</v>
      </c>
      <c r="F733">
        <v>213.2</v>
      </c>
      <c r="G733">
        <v>22746.5</v>
      </c>
      <c r="H733">
        <v>211.44</v>
      </c>
      <c r="I733">
        <v>459.33</v>
      </c>
      <c r="J733">
        <v>319.81</v>
      </c>
      <c r="K733">
        <v>255.84</v>
      </c>
      <c r="L733">
        <v>134855</v>
      </c>
      <c r="M733">
        <v>1006.16</v>
      </c>
      <c r="N733">
        <v>325780</v>
      </c>
      <c r="O733">
        <v>127925</v>
      </c>
      <c r="P733">
        <v>1228.08</v>
      </c>
      <c r="Q733">
        <v>216.82</v>
      </c>
      <c r="R733">
        <v>4228.3500000000004</v>
      </c>
      <c r="S733">
        <v>1104.5999999999999</v>
      </c>
      <c r="T733">
        <v>1645.53</v>
      </c>
      <c r="U733">
        <v>213.2</v>
      </c>
      <c r="V733">
        <v>206.33</v>
      </c>
      <c r="W733">
        <v>213.2</v>
      </c>
      <c r="X733">
        <v>214.99</v>
      </c>
      <c r="Y733">
        <v>208</v>
      </c>
      <c r="Z733">
        <v>3080.35</v>
      </c>
      <c r="AA733">
        <v>40285.83</v>
      </c>
      <c r="AB733">
        <v>33260</v>
      </c>
      <c r="AC733">
        <v>6167</v>
      </c>
      <c r="AD733">
        <v>2537500</v>
      </c>
      <c r="AE733">
        <v>208</v>
      </c>
      <c r="AF733">
        <v>1258.25</v>
      </c>
      <c r="AG733">
        <v>209.71</v>
      </c>
      <c r="AH733">
        <v>18720</v>
      </c>
      <c r="AI733">
        <v>38306.800000000003</v>
      </c>
      <c r="AJ733">
        <v>231255</v>
      </c>
      <c r="AK733">
        <v>211.44</v>
      </c>
      <c r="AL733">
        <v>262.18</v>
      </c>
      <c r="AM733">
        <v>211.44</v>
      </c>
      <c r="AN733">
        <v>218.67</v>
      </c>
      <c r="AO733">
        <v>775</v>
      </c>
      <c r="AP733">
        <v>216.82</v>
      </c>
      <c r="AQ733">
        <v>76579.3</v>
      </c>
      <c r="AR733">
        <v>3546.2</v>
      </c>
      <c r="AS733">
        <v>211.44</v>
      </c>
      <c r="AT733">
        <v>269.82</v>
      </c>
      <c r="AU733">
        <v>1190.8399999999999</v>
      </c>
      <c r="AV733">
        <v>24235.05</v>
      </c>
      <c r="AW733">
        <v>690.8</v>
      </c>
      <c r="AX733">
        <v>10373.299999999999</v>
      </c>
      <c r="AY733">
        <v>472.92</v>
      </c>
      <c r="AZ733">
        <v>208</v>
      </c>
      <c r="BA733">
        <v>922.46</v>
      </c>
      <c r="BB733">
        <v>741.66</v>
      </c>
      <c r="BC733">
        <v>10303.299999999999</v>
      </c>
      <c r="BD733">
        <v>388.15</v>
      </c>
      <c r="BE733">
        <v>245.59</v>
      </c>
      <c r="BF733">
        <v>213.2</v>
      </c>
      <c r="BG733">
        <v>209.71</v>
      </c>
      <c r="BH733">
        <v>1488.55</v>
      </c>
      <c r="BI733">
        <v>211.44</v>
      </c>
      <c r="BJ733">
        <v>2102.2399999999998</v>
      </c>
      <c r="BK733">
        <v>262.18</v>
      </c>
      <c r="BL733">
        <v>10669</v>
      </c>
      <c r="BM733">
        <v>7744.8</v>
      </c>
      <c r="BN733">
        <v>1637.44</v>
      </c>
      <c r="BO733">
        <v>849.98</v>
      </c>
      <c r="BP733">
        <v>2157.23</v>
      </c>
      <c r="BQ733">
        <v>255.84</v>
      </c>
      <c r="BR733">
        <v>115.35</v>
      </c>
      <c r="BS733">
        <v>5330204</v>
      </c>
      <c r="BT733">
        <v>55055.42</v>
      </c>
      <c r="BU733" s="115" t="str">
        <f>WSP[[#This Row],[Tier]]&amp;" - "&amp;DOLLAR(WSP[[#This Row],[United States]],2)&amp;" USD"</f>
        <v>731 - $255.84 USD</v>
      </c>
    </row>
    <row r="734" spans="1:73" x14ac:dyDescent="0.25">
      <c r="A734">
        <v>732</v>
      </c>
      <c r="B734">
        <v>256.19</v>
      </c>
      <c r="C734">
        <v>19471.2</v>
      </c>
      <c r="D734">
        <v>1455.3</v>
      </c>
      <c r="E734">
        <v>342.97</v>
      </c>
      <c r="F734">
        <v>213.49</v>
      </c>
      <c r="G734">
        <v>22778</v>
      </c>
      <c r="H734">
        <v>211.73</v>
      </c>
      <c r="I734">
        <v>459.96</v>
      </c>
      <c r="J734">
        <v>320.25</v>
      </c>
      <c r="K734">
        <v>256.19</v>
      </c>
      <c r="L734">
        <v>135030</v>
      </c>
      <c r="M734">
        <v>1007.54</v>
      </c>
      <c r="N734">
        <v>326130</v>
      </c>
      <c r="O734">
        <v>128100</v>
      </c>
      <c r="P734">
        <v>1229.76</v>
      </c>
      <c r="Q734">
        <v>217.11</v>
      </c>
      <c r="R734">
        <v>4234.13</v>
      </c>
      <c r="S734">
        <v>1106</v>
      </c>
      <c r="T734">
        <v>1647.8</v>
      </c>
      <c r="U734">
        <v>213.49</v>
      </c>
      <c r="V734">
        <v>206.61</v>
      </c>
      <c r="W734">
        <v>213.49</v>
      </c>
      <c r="X734">
        <v>215.29</v>
      </c>
      <c r="Y734">
        <v>208.29</v>
      </c>
      <c r="Z734">
        <v>3084.9</v>
      </c>
      <c r="AA734">
        <v>40340.94</v>
      </c>
      <c r="AB734">
        <v>33305</v>
      </c>
      <c r="AC734">
        <v>6174</v>
      </c>
      <c r="AD734">
        <v>2541000</v>
      </c>
      <c r="AE734">
        <v>208.29</v>
      </c>
      <c r="AF734">
        <v>1260</v>
      </c>
      <c r="AG734">
        <v>209.99</v>
      </c>
      <c r="AH734">
        <v>18734</v>
      </c>
      <c r="AI734">
        <v>38359.300000000003</v>
      </c>
      <c r="AJ734">
        <v>231573</v>
      </c>
      <c r="AK734">
        <v>211.73</v>
      </c>
      <c r="AL734">
        <v>262.5</v>
      </c>
      <c r="AM734">
        <v>211.73</v>
      </c>
      <c r="AN734">
        <v>218.97</v>
      </c>
      <c r="AO734">
        <v>776</v>
      </c>
      <c r="AP734">
        <v>217.11</v>
      </c>
      <c r="AQ734">
        <v>76684.3</v>
      </c>
      <c r="AR734">
        <v>3551.1</v>
      </c>
      <c r="AS734">
        <v>211.73</v>
      </c>
      <c r="AT734">
        <v>270.17</v>
      </c>
      <c r="AU734">
        <v>1192.24</v>
      </c>
      <c r="AV734">
        <v>24268.3</v>
      </c>
      <c r="AW734">
        <v>691.74</v>
      </c>
      <c r="AX734">
        <v>10387.299999999999</v>
      </c>
      <c r="AY734">
        <v>473.49</v>
      </c>
      <c r="AZ734">
        <v>208.29</v>
      </c>
      <c r="BA734">
        <v>923.72</v>
      </c>
      <c r="BB734">
        <v>742.68</v>
      </c>
      <c r="BC734">
        <v>10317.299999999999</v>
      </c>
      <c r="BD734">
        <v>388.5</v>
      </c>
      <c r="BE734">
        <v>245.92</v>
      </c>
      <c r="BF734">
        <v>213.49</v>
      </c>
      <c r="BG734">
        <v>209.99</v>
      </c>
      <c r="BH734">
        <v>1490.3</v>
      </c>
      <c r="BI734">
        <v>211.73</v>
      </c>
      <c r="BJ734">
        <v>2105.04</v>
      </c>
      <c r="BK734">
        <v>262.5</v>
      </c>
      <c r="BL734">
        <v>10684</v>
      </c>
      <c r="BM734">
        <v>7755.3</v>
      </c>
      <c r="BN734">
        <v>1639.68</v>
      </c>
      <c r="BO734">
        <v>851.2</v>
      </c>
      <c r="BP734">
        <v>2160.1999999999998</v>
      </c>
      <c r="BQ734">
        <v>256.19</v>
      </c>
      <c r="BR734">
        <v>115.49</v>
      </c>
      <c r="BS734">
        <v>5337496</v>
      </c>
      <c r="BT734">
        <v>55130.74</v>
      </c>
      <c r="BU734" s="115" t="str">
        <f>WSP[[#This Row],[Tier]]&amp;" - "&amp;DOLLAR(WSP[[#This Row],[United States]],2)&amp;" USD"</f>
        <v>732 - $256.19 USD</v>
      </c>
    </row>
    <row r="735" spans="1:73" x14ac:dyDescent="0.25">
      <c r="A735">
        <v>733</v>
      </c>
      <c r="B735">
        <v>256.54000000000002</v>
      </c>
      <c r="C735">
        <v>19497.8</v>
      </c>
      <c r="D735">
        <v>1457.05</v>
      </c>
      <c r="E735">
        <v>343.45</v>
      </c>
      <c r="F735">
        <v>213.79</v>
      </c>
      <c r="G735">
        <v>22809.5</v>
      </c>
      <c r="H735">
        <v>212.02</v>
      </c>
      <c r="I735">
        <v>460.58</v>
      </c>
      <c r="J735">
        <v>320.69</v>
      </c>
      <c r="K735">
        <v>256.54000000000002</v>
      </c>
      <c r="L735">
        <v>135205</v>
      </c>
      <c r="M735">
        <v>1008.92</v>
      </c>
      <c r="N735">
        <v>326480</v>
      </c>
      <c r="O735">
        <v>128275</v>
      </c>
      <c r="P735">
        <v>1231.44</v>
      </c>
      <c r="Q735">
        <v>217.41</v>
      </c>
      <c r="R735">
        <v>4239.92</v>
      </c>
      <c r="S735">
        <v>1107.4000000000001</v>
      </c>
      <c r="T735">
        <v>1650.08</v>
      </c>
      <c r="U735">
        <v>213.79</v>
      </c>
      <c r="V735">
        <v>206.89</v>
      </c>
      <c r="W735">
        <v>213.79</v>
      </c>
      <c r="X735">
        <v>215.58</v>
      </c>
      <c r="Y735">
        <v>208.57</v>
      </c>
      <c r="Z735">
        <v>3089.45</v>
      </c>
      <c r="AA735">
        <v>40396.06</v>
      </c>
      <c r="AB735">
        <v>33351</v>
      </c>
      <c r="AC735">
        <v>6181</v>
      </c>
      <c r="AD735">
        <v>2544500</v>
      </c>
      <c r="AE735">
        <v>208.57</v>
      </c>
      <c r="AF735">
        <v>1261.75</v>
      </c>
      <c r="AG735">
        <v>210.28</v>
      </c>
      <c r="AH735">
        <v>18748</v>
      </c>
      <c r="AI735">
        <v>38411.800000000003</v>
      </c>
      <c r="AJ735">
        <v>231891</v>
      </c>
      <c r="AK735">
        <v>212.02</v>
      </c>
      <c r="AL735">
        <v>262.82</v>
      </c>
      <c r="AM735">
        <v>212.02</v>
      </c>
      <c r="AN735">
        <v>219.27</v>
      </c>
      <c r="AO735">
        <v>777</v>
      </c>
      <c r="AP735">
        <v>217.41</v>
      </c>
      <c r="AQ735">
        <v>76789.3</v>
      </c>
      <c r="AR735">
        <v>3556</v>
      </c>
      <c r="AS735">
        <v>212.02</v>
      </c>
      <c r="AT735">
        <v>270.52</v>
      </c>
      <c r="AU735">
        <v>1193.6400000000001</v>
      </c>
      <c r="AV735">
        <v>24301.55</v>
      </c>
      <c r="AW735">
        <v>692.69</v>
      </c>
      <c r="AX735">
        <v>10401.299999999999</v>
      </c>
      <c r="AY735">
        <v>474.06</v>
      </c>
      <c r="AZ735">
        <v>208.57</v>
      </c>
      <c r="BA735">
        <v>924.98</v>
      </c>
      <c r="BB735">
        <v>743.69</v>
      </c>
      <c r="BC735">
        <v>10331.299999999999</v>
      </c>
      <c r="BD735">
        <v>388.85</v>
      </c>
      <c r="BE735">
        <v>246.24</v>
      </c>
      <c r="BF735">
        <v>213.79</v>
      </c>
      <c r="BG735">
        <v>210.28</v>
      </c>
      <c r="BH735">
        <v>1492.05</v>
      </c>
      <c r="BI735">
        <v>212.02</v>
      </c>
      <c r="BJ735">
        <v>2107.84</v>
      </c>
      <c r="BK735">
        <v>262.82</v>
      </c>
      <c r="BL735">
        <v>10699</v>
      </c>
      <c r="BM735">
        <v>7765.8</v>
      </c>
      <c r="BN735">
        <v>1641.92</v>
      </c>
      <c r="BO735">
        <v>852.43</v>
      </c>
      <c r="BP735">
        <v>2163.1799999999998</v>
      </c>
      <c r="BQ735">
        <v>256.54000000000002</v>
      </c>
      <c r="BR735">
        <v>115.64</v>
      </c>
      <c r="BS735">
        <v>5344788</v>
      </c>
      <c r="BT735">
        <v>55206.06</v>
      </c>
      <c r="BU735" s="115" t="str">
        <f>WSP[[#This Row],[Tier]]&amp;" - "&amp;DOLLAR(WSP[[#This Row],[United States]],2)&amp;" USD"</f>
        <v>733 - $256.54 USD</v>
      </c>
    </row>
    <row r="736" spans="1:73" x14ac:dyDescent="0.25">
      <c r="A736">
        <v>734</v>
      </c>
      <c r="B736">
        <v>256.89</v>
      </c>
      <c r="C736">
        <v>19524.400000000001</v>
      </c>
      <c r="D736">
        <v>1458.8</v>
      </c>
      <c r="E736">
        <v>343.92</v>
      </c>
      <c r="F736">
        <v>214.08</v>
      </c>
      <c r="G736">
        <v>22841</v>
      </c>
      <c r="H736">
        <v>212.31</v>
      </c>
      <c r="I736">
        <v>461.21</v>
      </c>
      <c r="J736">
        <v>321.13</v>
      </c>
      <c r="K736">
        <v>256.89</v>
      </c>
      <c r="L736">
        <v>135380</v>
      </c>
      <c r="M736">
        <v>1010.29</v>
      </c>
      <c r="N736">
        <v>326830</v>
      </c>
      <c r="O736">
        <v>128450</v>
      </c>
      <c r="P736">
        <v>1233.1199999999999</v>
      </c>
      <c r="Q736">
        <v>217.71</v>
      </c>
      <c r="R736">
        <v>4245.7</v>
      </c>
      <c r="S736">
        <v>1108.8</v>
      </c>
      <c r="T736">
        <v>1652.35</v>
      </c>
      <c r="U736">
        <v>214.08</v>
      </c>
      <c r="V736">
        <v>207.17</v>
      </c>
      <c r="W736">
        <v>214.08</v>
      </c>
      <c r="X736">
        <v>215.88</v>
      </c>
      <c r="Y736">
        <v>208.86</v>
      </c>
      <c r="Z736">
        <v>3094</v>
      </c>
      <c r="AA736">
        <v>40451.18</v>
      </c>
      <c r="AB736">
        <v>33396</v>
      </c>
      <c r="AC736">
        <v>6188</v>
      </c>
      <c r="AD736">
        <v>2548000</v>
      </c>
      <c r="AE736">
        <v>208.86</v>
      </c>
      <c r="AF736">
        <v>1263.5</v>
      </c>
      <c r="AG736">
        <v>210.57</v>
      </c>
      <c r="AH736">
        <v>18763</v>
      </c>
      <c r="AI736">
        <v>38464.300000000003</v>
      </c>
      <c r="AJ736">
        <v>232209</v>
      </c>
      <c r="AK736">
        <v>212.31</v>
      </c>
      <c r="AL736">
        <v>263.14999999999998</v>
      </c>
      <c r="AM736">
        <v>212.31</v>
      </c>
      <c r="AN736">
        <v>219.57</v>
      </c>
      <c r="AO736">
        <v>778</v>
      </c>
      <c r="AP736">
        <v>217.71</v>
      </c>
      <c r="AQ736">
        <v>76894.3</v>
      </c>
      <c r="AR736">
        <v>3560.9</v>
      </c>
      <c r="AS736">
        <v>212.31</v>
      </c>
      <c r="AT736">
        <v>270.87</v>
      </c>
      <c r="AU736">
        <v>1195.04</v>
      </c>
      <c r="AV736">
        <v>24334.799999999999</v>
      </c>
      <c r="AW736">
        <v>693.63</v>
      </c>
      <c r="AX736">
        <v>10415.299999999999</v>
      </c>
      <c r="AY736">
        <v>474.63</v>
      </c>
      <c r="AZ736">
        <v>208.86</v>
      </c>
      <c r="BA736">
        <v>926.24</v>
      </c>
      <c r="BB736">
        <v>744.71</v>
      </c>
      <c r="BC736">
        <v>10345.299999999999</v>
      </c>
      <c r="BD736">
        <v>389.2</v>
      </c>
      <c r="BE736">
        <v>246.57</v>
      </c>
      <c r="BF736">
        <v>214.08</v>
      </c>
      <c r="BG736">
        <v>210.57</v>
      </c>
      <c r="BH736">
        <v>1493.8</v>
      </c>
      <c r="BI736">
        <v>212.31</v>
      </c>
      <c r="BJ736">
        <v>2110.64</v>
      </c>
      <c r="BK736">
        <v>263.14999999999998</v>
      </c>
      <c r="BL736">
        <v>10715</v>
      </c>
      <c r="BM736">
        <v>7776.3</v>
      </c>
      <c r="BN736">
        <v>1644.16</v>
      </c>
      <c r="BO736">
        <v>853.65</v>
      </c>
      <c r="BP736">
        <v>2166.15</v>
      </c>
      <c r="BQ736">
        <v>256.89</v>
      </c>
      <c r="BR736">
        <v>115.79</v>
      </c>
      <c r="BS736">
        <v>5352080</v>
      </c>
      <c r="BT736">
        <v>55281.38</v>
      </c>
      <c r="BU736" s="115" t="str">
        <f>WSP[[#This Row],[Tier]]&amp;" - "&amp;DOLLAR(WSP[[#This Row],[United States]],2)&amp;" USD"</f>
        <v>734 - $256.89 USD</v>
      </c>
    </row>
    <row r="737" spans="1:73" x14ac:dyDescent="0.25">
      <c r="A737">
        <v>735</v>
      </c>
      <c r="B737">
        <v>257.24</v>
      </c>
      <c r="C737">
        <v>19551</v>
      </c>
      <c r="D737">
        <v>1460.55</v>
      </c>
      <c r="E737">
        <v>344.4</v>
      </c>
      <c r="F737">
        <v>214.37</v>
      </c>
      <c r="G737">
        <v>22872.5</v>
      </c>
      <c r="H737">
        <v>212.6</v>
      </c>
      <c r="I737">
        <v>461.84</v>
      </c>
      <c r="J737">
        <v>321.56</v>
      </c>
      <c r="K737">
        <v>257.24</v>
      </c>
      <c r="L737">
        <v>135555</v>
      </c>
      <c r="M737">
        <v>1011.67</v>
      </c>
      <c r="N737">
        <v>327180</v>
      </c>
      <c r="O737">
        <v>128625</v>
      </c>
      <c r="P737">
        <v>1234.8</v>
      </c>
      <c r="Q737">
        <v>218</v>
      </c>
      <c r="R737">
        <v>4251.49</v>
      </c>
      <c r="S737">
        <v>1110.2</v>
      </c>
      <c r="T737">
        <v>1654.63</v>
      </c>
      <c r="U737">
        <v>214.37</v>
      </c>
      <c r="V737">
        <v>207.45</v>
      </c>
      <c r="W737">
        <v>214.37</v>
      </c>
      <c r="X737">
        <v>216.17</v>
      </c>
      <c r="Y737">
        <v>209.14</v>
      </c>
      <c r="Z737">
        <v>3098.55</v>
      </c>
      <c r="AA737">
        <v>40506.300000000003</v>
      </c>
      <c r="AB737">
        <v>33442</v>
      </c>
      <c r="AC737">
        <v>6195</v>
      </c>
      <c r="AD737">
        <v>2551500</v>
      </c>
      <c r="AE737">
        <v>209.14</v>
      </c>
      <c r="AF737">
        <v>1265.25</v>
      </c>
      <c r="AG737">
        <v>210.85</v>
      </c>
      <c r="AH737">
        <v>18777</v>
      </c>
      <c r="AI737">
        <v>38516.800000000003</v>
      </c>
      <c r="AJ737">
        <v>232527</v>
      </c>
      <c r="AK737">
        <v>212.6</v>
      </c>
      <c r="AL737">
        <v>263.47000000000003</v>
      </c>
      <c r="AM737">
        <v>212.6</v>
      </c>
      <c r="AN737">
        <v>219.87</v>
      </c>
      <c r="AO737">
        <v>779</v>
      </c>
      <c r="AP737">
        <v>218</v>
      </c>
      <c r="AQ737">
        <v>76999.3</v>
      </c>
      <c r="AR737">
        <v>3565.8</v>
      </c>
      <c r="AS737">
        <v>212.6</v>
      </c>
      <c r="AT737">
        <v>271.22000000000003</v>
      </c>
      <c r="AU737">
        <v>1196.44</v>
      </c>
      <c r="AV737">
        <v>24368.05</v>
      </c>
      <c r="AW737">
        <v>694.58</v>
      </c>
      <c r="AX737">
        <v>10429.299999999999</v>
      </c>
      <c r="AY737">
        <v>475.2</v>
      </c>
      <c r="AZ737">
        <v>209.14</v>
      </c>
      <c r="BA737">
        <v>927.5</v>
      </c>
      <c r="BB737">
        <v>745.73</v>
      </c>
      <c r="BC737">
        <v>10359.299999999999</v>
      </c>
      <c r="BD737">
        <v>389.55</v>
      </c>
      <c r="BE737">
        <v>246.9</v>
      </c>
      <c r="BF737">
        <v>214.37</v>
      </c>
      <c r="BG737">
        <v>210.85</v>
      </c>
      <c r="BH737">
        <v>1495.55</v>
      </c>
      <c r="BI737">
        <v>212.6</v>
      </c>
      <c r="BJ737">
        <v>2113.44</v>
      </c>
      <c r="BK737">
        <v>263.47000000000003</v>
      </c>
      <c r="BL737">
        <v>10730</v>
      </c>
      <c r="BM737">
        <v>7786.8</v>
      </c>
      <c r="BN737">
        <v>1646.4</v>
      </c>
      <c r="BO737">
        <v>854.88</v>
      </c>
      <c r="BP737">
        <v>2169.13</v>
      </c>
      <c r="BQ737">
        <v>257.24</v>
      </c>
      <c r="BR737">
        <v>115.93</v>
      </c>
      <c r="BS737">
        <v>5359372</v>
      </c>
      <c r="BT737">
        <v>55356.7</v>
      </c>
      <c r="BU737" s="115" t="str">
        <f>WSP[[#This Row],[Tier]]&amp;" - "&amp;DOLLAR(WSP[[#This Row],[United States]],2)&amp;" USD"</f>
        <v>735 - $257.24 USD</v>
      </c>
    </row>
    <row r="738" spans="1:73" x14ac:dyDescent="0.25">
      <c r="A738">
        <v>736</v>
      </c>
      <c r="B738">
        <v>257.58999999999997</v>
      </c>
      <c r="C738">
        <v>19577.599999999999</v>
      </c>
      <c r="D738">
        <v>1462.3</v>
      </c>
      <c r="E738">
        <v>344.88</v>
      </c>
      <c r="F738">
        <v>214.66</v>
      </c>
      <c r="G738">
        <v>22904</v>
      </c>
      <c r="H738">
        <v>212.89</v>
      </c>
      <c r="I738">
        <v>462.47</v>
      </c>
      <c r="J738">
        <v>322</v>
      </c>
      <c r="K738">
        <v>257.58999999999997</v>
      </c>
      <c r="L738">
        <v>135730</v>
      </c>
      <c r="M738">
        <v>1013.05</v>
      </c>
      <c r="N738">
        <v>327530</v>
      </c>
      <c r="O738">
        <v>128800</v>
      </c>
      <c r="P738">
        <v>1236.48</v>
      </c>
      <c r="Q738">
        <v>218.3</v>
      </c>
      <c r="R738">
        <v>4257.2700000000004</v>
      </c>
      <c r="S738">
        <v>1111.5999999999999</v>
      </c>
      <c r="T738">
        <v>1656.9</v>
      </c>
      <c r="U738">
        <v>214.66</v>
      </c>
      <c r="V738">
        <v>207.74</v>
      </c>
      <c r="W738">
        <v>214.66</v>
      </c>
      <c r="X738">
        <v>216.46</v>
      </c>
      <c r="Y738">
        <v>209.43</v>
      </c>
      <c r="Z738">
        <v>3103.1</v>
      </c>
      <c r="AA738">
        <v>40561.42</v>
      </c>
      <c r="AB738">
        <v>33487</v>
      </c>
      <c r="AC738">
        <v>6202</v>
      </c>
      <c r="AD738">
        <v>2555000</v>
      </c>
      <c r="AE738">
        <v>209.43</v>
      </c>
      <c r="AF738">
        <v>1267</v>
      </c>
      <c r="AG738">
        <v>211.14</v>
      </c>
      <c r="AH738">
        <v>18791</v>
      </c>
      <c r="AI738">
        <v>38569.300000000003</v>
      </c>
      <c r="AJ738">
        <v>232845</v>
      </c>
      <c r="AK738">
        <v>212.89</v>
      </c>
      <c r="AL738">
        <v>263.8</v>
      </c>
      <c r="AM738">
        <v>212.89</v>
      </c>
      <c r="AN738">
        <v>220.16</v>
      </c>
      <c r="AO738">
        <v>780</v>
      </c>
      <c r="AP738">
        <v>218.3</v>
      </c>
      <c r="AQ738">
        <v>77104.3</v>
      </c>
      <c r="AR738">
        <v>3570.7</v>
      </c>
      <c r="AS738">
        <v>212.89</v>
      </c>
      <c r="AT738">
        <v>271.57</v>
      </c>
      <c r="AU738">
        <v>1197.8399999999999</v>
      </c>
      <c r="AV738">
        <v>24401.3</v>
      </c>
      <c r="AW738">
        <v>695.52</v>
      </c>
      <c r="AX738">
        <v>10443.299999999999</v>
      </c>
      <c r="AY738">
        <v>475.77</v>
      </c>
      <c r="AZ738">
        <v>209.43</v>
      </c>
      <c r="BA738">
        <v>928.76</v>
      </c>
      <c r="BB738">
        <v>746.74</v>
      </c>
      <c r="BC738">
        <v>10373.299999999999</v>
      </c>
      <c r="BD738">
        <v>389.9</v>
      </c>
      <c r="BE738">
        <v>247.22</v>
      </c>
      <c r="BF738">
        <v>214.66</v>
      </c>
      <c r="BG738">
        <v>211.14</v>
      </c>
      <c r="BH738">
        <v>1497.3</v>
      </c>
      <c r="BI738">
        <v>212.89</v>
      </c>
      <c r="BJ738">
        <v>2116.2399999999998</v>
      </c>
      <c r="BK738">
        <v>263.8</v>
      </c>
      <c r="BL738">
        <v>10745</v>
      </c>
      <c r="BM738">
        <v>7797.3</v>
      </c>
      <c r="BN738">
        <v>1648.64</v>
      </c>
      <c r="BO738">
        <v>856.1</v>
      </c>
      <c r="BP738">
        <v>2172.1</v>
      </c>
      <c r="BQ738">
        <v>257.58999999999997</v>
      </c>
      <c r="BR738">
        <v>116.08</v>
      </c>
      <c r="BS738">
        <v>5366663</v>
      </c>
      <c r="BT738">
        <v>55432.02</v>
      </c>
      <c r="BU738" s="115" t="str">
        <f>WSP[[#This Row],[Tier]]&amp;" - "&amp;DOLLAR(WSP[[#This Row],[United States]],2)&amp;" USD"</f>
        <v>736 - $257.59 USD</v>
      </c>
    </row>
    <row r="739" spans="1:73" x14ac:dyDescent="0.25">
      <c r="A739">
        <v>737</v>
      </c>
      <c r="B739">
        <v>257.94</v>
      </c>
      <c r="C739">
        <v>19604.2</v>
      </c>
      <c r="D739">
        <v>1464.05</v>
      </c>
      <c r="E739">
        <v>345.35</v>
      </c>
      <c r="F739">
        <v>214.95</v>
      </c>
      <c r="G739">
        <v>22935.5</v>
      </c>
      <c r="H739">
        <v>213.18</v>
      </c>
      <c r="I739">
        <v>463.1</v>
      </c>
      <c r="J739">
        <v>322.44</v>
      </c>
      <c r="K739">
        <v>257.94</v>
      </c>
      <c r="L739">
        <v>135905</v>
      </c>
      <c r="M739">
        <v>1014.42</v>
      </c>
      <c r="N739">
        <v>327880</v>
      </c>
      <c r="O739">
        <v>128975</v>
      </c>
      <c r="P739">
        <v>1238.1600000000001</v>
      </c>
      <c r="Q739">
        <v>218.6</v>
      </c>
      <c r="R739">
        <v>4263.0600000000004</v>
      </c>
      <c r="S739">
        <v>1113</v>
      </c>
      <c r="T739">
        <v>1659.18</v>
      </c>
      <c r="U739">
        <v>214.95</v>
      </c>
      <c r="V739">
        <v>208.02</v>
      </c>
      <c r="W739">
        <v>214.95</v>
      </c>
      <c r="X739">
        <v>216.76</v>
      </c>
      <c r="Y739">
        <v>209.71</v>
      </c>
      <c r="Z739">
        <v>3107.65</v>
      </c>
      <c r="AA739">
        <v>40616.54</v>
      </c>
      <c r="AB739">
        <v>33533</v>
      </c>
      <c r="AC739">
        <v>6209</v>
      </c>
      <c r="AD739">
        <v>2558500</v>
      </c>
      <c r="AE739">
        <v>209.71</v>
      </c>
      <c r="AF739">
        <v>1268.75</v>
      </c>
      <c r="AG739">
        <v>211.43</v>
      </c>
      <c r="AH739">
        <v>18805</v>
      </c>
      <c r="AI739">
        <v>38621.800000000003</v>
      </c>
      <c r="AJ739">
        <v>233164</v>
      </c>
      <c r="AK739">
        <v>213.18</v>
      </c>
      <c r="AL739">
        <v>264.12</v>
      </c>
      <c r="AM739">
        <v>213.18</v>
      </c>
      <c r="AN739">
        <v>220.46</v>
      </c>
      <c r="AO739">
        <v>781</v>
      </c>
      <c r="AP739">
        <v>218.6</v>
      </c>
      <c r="AQ739">
        <v>77209.3</v>
      </c>
      <c r="AR739">
        <v>3575.6</v>
      </c>
      <c r="AS739">
        <v>213.18</v>
      </c>
      <c r="AT739">
        <v>271.92</v>
      </c>
      <c r="AU739">
        <v>1199.24</v>
      </c>
      <c r="AV739">
        <v>24434.55</v>
      </c>
      <c r="AW739">
        <v>696.47</v>
      </c>
      <c r="AX739">
        <v>10457.299999999999</v>
      </c>
      <c r="AY739">
        <v>476.34</v>
      </c>
      <c r="AZ739">
        <v>209.71</v>
      </c>
      <c r="BA739">
        <v>930.02</v>
      </c>
      <c r="BB739">
        <v>747.76</v>
      </c>
      <c r="BC739">
        <v>10387.299999999999</v>
      </c>
      <c r="BD739">
        <v>390.25</v>
      </c>
      <c r="BE739">
        <v>247.55</v>
      </c>
      <c r="BF739">
        <v>214.95</v>
      </c>
      <c r="BG739">
        <v>211.43</v>
      </c>
      <c r="BH739">
        <v>1499.05</v>
      </c>
      <c r="BI739">
        <v>213.18</v>
      </c>
      <c r="BJ739">
        <v>2119.04</v>
      </c>
      <c r="BK739">
        <v>264.12</v>
      </c>
      <c r="BL739">
        <v>10761</v>
      </c>
      <c r="BM739">
        <v>7807.8</v>
      </c>
      <c r="BN739">
        <v>1650.88</v>
      </c>
      <c r="BO739">
        <v>857.33</v>
      </c>
      <c r="BP739">
        <v>2175.08</v>
      </c>
      <c r="BQ739">
        <v>257.94</v>
      </c>
      <c r="BR739">
        <v>116.22</v>
      </c>
      <c r="BS739">
        <v>5373955</v>
      </c>
      <c r="BT739">
        <v>55507.34</v>
      </c>
      <c r="BU739" s="115" t="str">
        <f>WSP[[#This Row],[Tier]]&amp;" - "&amp;DOLLAR(WSP[[#This Row],[United States]],2)&amp;" USD"</f>
        <v>737 - $257.94 USD</v>
      </c>
    </row>
    <row r="740" spans="1:73" x14ac:dyDescent="0.25">
      <c r="A740">
        <v>738</v>
      </c>
      <c r="B740">
        <v>258.29000000000002</v>
      </c>
      <c r="C740">
        <v>19630.8</v>
      </c>
      <c r="D740">
        <v>1465.8</v>
      </c>
      <c r="E740">
        <v>345.83</v>
      </c>
      <c r="F740">
        <v>215.24</v>
      </c>
      <c r="G740">
        <v>22967</v>
      </c>
      <c r="H740">
        <v>213.47</v>
      </c>
      <c r="I740">
        <v>463.73</v>
      </c>
      <c r="J740">
        <v>322.88</v>
      </c>
      <c r="K740">
        <v>258.29000000000002</v>
      </c>
      <c r="L740">
        <v>136080</v>
      </c>
      <c r="M740">
        <v>1015.8</v>
      </c>
      <c r="N740">
        <v>328230</v>
      </c>
      <c r="O740">
        <v>129150</v>
      </c>
      <c r="P740">
        <v>1239.8399999999999</v>
      </c>
      <c r="Q740">
        <v>218.89</v>
      </c>
      <c r="R740">
        <v>4268.84</v>
      </c>
      <c r="S740">
        <v>1114.4000000000001</v>
      </c>
      <c r="T740">
        <v>1661.45</v>
      </c>
      <c r="U740">
        <v>215.24</v>
      </c>
      <c r="V740">
        <v>208.3</v>
      </c>
      <c r="W740">
        <v>215.24</v>
      </c>
      <c r="X740">
        <v>217.05</v>
      </c>
      <c r="Y740">
        <v>209.99</v>
      </c>
      <c r="Z740">
        <v>3112.2</v>
      </c>
      <c r="AA740">
        <v>40671.65</v>
      </c>
      <c r="AB740">
        <v>33578</v>
      </c>
      <c r="AC740">
        <v>6216</v>
      </c>
      <c r="AD740">
        <v>2562000</v>
      </c>
      <c r="AE740">
        <v>209.99</v>
      </c>
      <c r="AF740">
        <v>1270.5</v>
      </c>
      <c r="AG740">
        <v>211.72</v>
      </c>
      <c r="AH740">
        <v>18820</v>
      </c>
      <c r="AI740">
        <v>38674.300000000003</v>
      </c>
      <c r="AJ740">
        <v>233482</v>
      </c>
      <c r="AK740">
        <v>213.47</v>
      </c>
      <c r="AL740">
        <v>264.44</v>
      </c>
      <c r="AM740">
        <v>213.47</v>
      </c>
      <c r="AN740">
        <v>220.76</v>
      </c>
      <c r="AO740">
        <v>782</v>
      </c>
      <c r="AP740">
        <v>218.89</v>
      </c>
      <c r="AQ740">
        <v>77314.3</v>
      </c>
      <c r="AR740">
        <v>3580.5</v>
      </c>
      <c r="AS740">
        <v>213.47</v>
      </c>
      <c r="AT740">
        <v>272.27</v>
      </c>
      <c r="AU740">
        <v>1200.6400000000001</v>
      </c>
      <c r="AV740">
        <v>24467.8</v>
      </c>
      <c r="AW740">
        <v>697.41</v>
      </c>
      <c r="AX740">
        <v>10471.299999999999</v>
      </c>
      <c r="AY740">
        <v>476.9</v>
      </c>
      <c r="AZ740">
        <v>209.99</v>
      </c>
      <c r="BA740">
        <v>931.28</v>
      </c>
      <c r="BB740">
        <v>748.77</v>
      </c>
      <c r="BC740">
        <v>10401.299999999999</v>
      </c>
      <c r="BD740">
        <v>390.6</v>
      </c>
      <c r="BE740">
        <v>247.88</v>
      </c>
      <c r="BF740">
        <v>215.24</v>
      </c>
      <c r="BG740">
        <v>211.72</v>
      </c>
      <c r="BH740">
        <v>1500.8</v>
      </c>
      <c r="BI740">
        <v>213.47</v>
      </c>
      <c r="BJ740">
        <v>2121.84</v>
      </c>
      <c r="BK740">
        <v>264.44</v>
      </c>
      <c r="BL740">
        <v>10776</v>
      </c>
      <c r="BM740">
        <v>7818.3</v>
      </c>
      <c r="BN740">
        <v>1653.12</v>
      </c>
      <c r="BO740">
        <v>858.55</v>
      </c>
      <c r="BP740">
        <v>2178.0500000000002</v>
      </c>
      <c r="BQ740">
        <v>258.29000000000002</v>
      </c>
      <c r="BR740">
        <v>116.37</v>
      </c>
      <c r="BS740">
        <v>5381247</v>
      </c>
      <c r="BT740">
        <v>55582.66</v>
      </c>
      <c r="BU740" s="115" t="str">
        <f>WSP[[#This Row],[Tier]]&amp;" - "&amp;DOLLAR(WSP[[#This Row],[United States]],2)&amp;" USD"</f>
        <v>738 - $258.29 USD</v>
      </c>
    </row>
    <row r="741" spans="1:73" x14ac:dyDescent="0.25">
      <c r="A741">
        <v>739</v>
      </c>
      <c r="B741">
        <v>258.64</v>
      </c>
      <c r="C741">
        <v>19657.400000000001</v>
      </c>
      <c r="D741">
        <v>1467.55</v>
      </c>
      <c r="E741">
        <v>346.31</v>
      </c>
      <c r="F741">
        <v>215.54</v>
      </c>
      <c r="G741">
        <v>22998.5</v>
      </c>
      <c r="H741">
        <v>213.75</v>
      </c>
      <c r="I741">
        <v>464.36</v>
      </c>
      <c r="J741">
        <v>323.31</v>
      </c>
      <c r="K741">
        <v>258.64</v>
      </c>
      <c r="L741">
        <v>136255</v>
      </c>
      <c r="M741">
        <v>1017.18</v>
      </c>
      <c r="N741">
        <v>328580</v>
      </c>
      <c r="O741">
        <v>129325</v>
      </c>
      <c r="P741">
        <v>1241.52</v>
      </c>
      <c r="Q741">
        <v>219.19</v>
      </c>
      <c r="R741">
        <v>4274.63</v>
      </c>
      <c r="S741">
        <v>1115.8</v>
      </c>
      <c r="T741">
        <v>1663.73</v>
      </c>
      <c r="U741">
        <v>215.54</v>
      </c>
      <c r="V741">
        <v>208.58</v>
      </c>
      <c r="W741">
        <v>215.54</v>
      </c>
      <c r="X741">
        <v>217.35</v>
      </c>
      <c r="Y741">
        <v>210.28</v>
      </c>
      <c r="Z741">
        <v>3116.75</v>
      </c>
      <c r="AA741">
        <v>40726.769999999997</v>
      </c>
      <c r="AB741">
        <v>33624</v>
      </c>
      <c r="AC741">
        <v>6223</v>
      </c>
      <c r="AD741">
        <v>2565500</v>
      </c>
      <c r="AE741">
        <v>210.28</v>
      </c>
      <c r="AF741">
        <v>1272.25</v>
      </c>
      <c r="AG741">
        <v>212</v>
      </c>
      <c r="AH741">
        <v>18834</v>
      </c>
      <c r="AI741">
        <v>38726.800000000003</v>
      </c>
      <c r="AJ741">
        <v>233800</v>
      </c>
      <c r="AK741">
        <v>213.75</v>
      </c>
      <c r="AL741">
        <v>264.77</v>
      </c>
      <c r="AM741">
        <v>213.75</v>
      </c>
      <c r="AN741">
        <v>221.06</v>
      </c>
      <c r="AO741">
        <v>783</v>
      </c>
      <c r="AP741">
        <v>219.19</v>
      </c>
      <c r="AQ741">
        <v>77419.3</v>
      </c>
      <c r="AR741">
        <v>3585.4</v>
      </c>
      <c r="AS741">
        <v>213.75</v>
      </c>
      <c r="AT741">
        <v>272.62</v>
      </c>
      <c r="AU741">
        <v>1202.04</v>
      </c>
      <c r="AV741">
        <v>24501.05</v>
      </c>
      <c r="AW741">
        <v>698.36</v>
      </c>
      <c r="AX741">
        <v>10485.299999999999</v>
      </c>
      <c r="AY741">
        <v>477.47</v>
      </c>
      <c r="AZ741">
        <v>210.28</v>
      </c>
      <c r="BA741">
        <v>932.54</v>
      </c>
      <c r="BB741">
        <v>749.79</v>
      </c>
      <c r="BC741">
        <v>10415.299999999999</v>
      </c>
      <c r="BD741">
        <v>390.95</v>
      </c>
      <c r="BE741">
        <v>248.21</v>
      </c>
      <c r="BF741">
        <v>215.54</v>
      </c>
      <c r="BG741">
        <v>212</v>
      </c>
      <c r="BH741">
        <v>1502.55</v>
      </c>
      <c r="BI741">
        <v>213.75</v>
      </c>
      <c r="BJ741">
        <v>2124.64</v>
      </c>
      <c r="BK741">
        <v>264.77</v>
      </c>
      <c r="BL741">
        <v>10791</v>
      </c>
      <c r="BM741">
        <v>7828.8</v>
      </c>
      <c r="BN741">
        <v>1655.36</v>
      </c>
      <c r="BO741">
        <v>859.78</v>
      </c>
      <c r="BP741">
        <v>2181.0300000000002</v>
      </c>
      <c r="BQ741">
        <v>258.64</v>
      </c>
      <c r="BR741">
        <v>116.52</v>
      </c>
      <c r="BS741">
        <v>5388539</v>
      </c>
      <c r="BT741">
        <v>55657.98</v>
      </c>
      <c r="BU741" s="115" t="str">
        <f>WSP[[#This Row],[Tier]]&amp;" - "&amp;DOLLAR(WSP[[#This Row],[United States]],2)&amp;" USD"</f>
        <v>739 - $258.64 USD</v>
      </c>
    </row>
    <row r="742" spans="1:73" x14ac:dyDescent="0.25">
      <c r="A742">
        <v>740</v>
      </c>
      <c r="B742">
        <v>258.99</v>
      </c>
      <c r="C742">
        <v>19684</v>
      </c>
      <c r="D742">
        <v>1469.3</v>
      </c>
      <c r="E742">
        <v>346.79</v>
      </c>
      <c r="F742">
        <v>215.83</v>
      </c>
      <c r="G742">
        <v>23030</v>
      </c>
      <c r="H742">
        <v>214.04</v>
      </c>
      <c r="I742">
        <v>464.99</v>
      </c>
      <c r="J742">
        <v>323.75</v>
      </c>
      <c r="K742">
        <v>258.99</v>
      </c>
      <c r="L742">
        <v>136430</v>
      </c>
      <c r="M742">
        <v>1018.56</v>
      </c>
      <c r="N742">
        <v>328930</v>
      </c>
      <c r="O742">
        <v>129500</v>
      </c>
      <c r="P742">
        <v>1243.2</v>
      </c>
      <c r="Q742">
        <v>219.49</v>
      </c>
      <c r="R742">
        <v>4280.41</v>
      </c>
      <c r="S742">
        <v>1117.2</v>
      </c>
      <c r="T742">
        <v>1666</v>
      </c>
      <c r="U742">
        <v>215.83</v>
      </c>
      <c r="V742">
        <v>208.87</v>
      </c>
      <c r="W742">
        <v>215.83</v>
      </c>
      <c r="X742">
        <v>217.64</v>
      </c>
      <c r="Y742">
        <v>210.56</v>
      </c>
      <c r="Z742">
        <v>3121.3</v>
      </c>
      <c r="AA742">
        <v>40781.89</v>
      </c>
      <c r="AB742">
        <v>33669</v>
      </c>
      <c r="AC742">
        <v>6230</v>
      </c>
      <c r="AD742">
        <v>2569000</v>
      </c>
      <c r="AE742">
        <v>210.56</v>
      </c>
      <c r="AF742">
        <v>1274</v>
      </c>
      <c r="AG742">
        <v>212.29</v>
      </c>
      <c r="AH742">
        <v>18848</v>
      </c>
      <c r="AI742">
        <v>38779.300000000003</v>
      </c>
      <c r="AJ742">
        <v>234118</v>
      </c>
      <c r="AK742">
        <v>214.04</v>
      </c>
      <c r="AL742">
        <v>265.08999999999997</v>
      </c>
      <c r="AM742">
        <v>214.04</v>
      </c>
      <c r="AN742">
        <v>221.36</v>
      </c>
      <c r="AO742">
        <v>784</v>
      </c>
      <c r="AP742">
        <v>219.49</v>
      </c>
      <c r="AQ742">
        <v>77524.3</v>
      </c>
      <c r="AR742">
        <v>3590.3</v>
      </c>
      <c r="AS742">
        <v>214.04</v>
      </c>
      <c r="AT742">
        <v>272.97000000000003</v>
      </c>
      <c r="AU742">
        <v>1203.44</v>
      </c>
      <c r="AV742">
        <v>24534.3</v>
      </c>
      <c r="AW742">
        <v>699.3</v>
      </c>
      <c r="AX742">
        <v>10499.3</v>
      </c>
      <c r="AY742">
        <v>478.04</v>
      </c>
      <c r="AZ742">
        <v>210.56</v>
      </c>
      <c r="BA742">
        <v>933.8</v>
      </c>
      <c r="BB742">
        <v>750.81</v>
      </c>
      <c r="BC742">
        <v>10429.299999999999</v>
      </c>
      <c r="BD742">
        <v>391.3</v>
      </c>
      <c r="BE742">
        <v>248.53</v>
      </c>
      <c r="BF742">
        <v>215.83</v>
      </c>
      <c r="BG742">
        <v>212.29</v>
      </c>
      <c r="BH742">
        <v>1504.3</v>
      </c>
      <c r="BI742">
        <v>214.04</v>
      </c>
      <c r="BJ742">
        <v>2127.44</v>
      </c>
      <c r="BK742">
        <v>265.08999999999997</v>
      </c>
      <c r="BL742">
        <v>10807</v>
      </c>
      <c r="BM742">
        <v>7839.3</v>
      </c>
      <c r="BN742">
        <v>1657.6</v>
      </c>
      <c r="BO742">
        <v>861</v>
      </c>
      <c r="BP742">
        <v>2184</v>
      </c>
      <c r="BQ742">
        <v>258.99</v>
      </c>
      <c r="BR742">
        <v>116.66</v>
      </c>
      <c r="BS742">
        <v>5395831</v>
      </c>
      <c r="BT742">
        <v>55733.3</v>
      </c>
      <c r="BU742" s="115" t="str">
        <f>WSP[[#This Row],[Tier]]&amp;" - "&amp;DOLLAR(WSP[[#This Row],[United States]],2)&amp;" USD"</f>
        <v>740 - $258.99 USD</v>
      </c>
    </row>
    <row r="743" spans="1:73" x14ac:dyDescent="0.25">
      <c r="A743">
        <v>741</v>
      </c>
      <c r="B743">
        <v>259.33999999999997</v>
      </c>
      <c r="C743">
        <v>19710.599999999999</v>
      </c>
      <c r="D743">
        <v>1471.05</v>
      </c>
      <c r="E743">
        <v>347.26</v>
      </c>
      <c r="F743">
        <v>216.12</v>
      </c>
      <c r="G743">
        <v>23061.5</v>
      </c>
      <c r="H743">
        <v>214.33</v>
      </c>
      <c r="I743">
        <v>465.62</v>
      </c>
      <c r="J743">
        <v>324.19</v>
      </c>
      <c r="K743">
        <v>259.33999999999997</v>
      </c>
      <c r="L743">
        <v>136605</v>
      </c>
      <c r="M743">
        <v>1019.93</v>
      </c>
      <c r="N743">
        <v>329280</v>
      </c>
      <c r="O743">
        <v>129675</v>
      </c>
      <c r="P743">
        <v>1244.8800000000001</v>
      </c>
      <c r="Q743">
        <v>219.78</v>
      </c>
      <c r="R743">
        <v>4286.2</v>
      </c>
      <c r="S743">
        <v>1118.5999999999999</v>
      </c>
      <c r="T743">
        <v>1668.28</v>
      </c>
      <c r="U743">
        <v>216.12</v>
      </c>
      <c r="V743">
        <v>209.15</v>
      </c>
      <c r="W743">
        <v>216.12</v>
      </c>
      <c r="X743">
        <v>217.94</v>
      </c>
      <c r="Y743">
        <v>210.85</v>
      </c>
      <c r="Z743">
        <v>3125.85</v>
      </c>
      <c r="AA743">
        <v>40837.01</v>
      </c>
      <c r="AB743">
        <v>33715</v>
      </c>
      <c r="AC743">
        <v>6237</v>
      </c>
      <c r="AD743">
        <v>2572500</v>
      </c>
      <c r="AE743">
        <v>210.85</v>
      </c>
      <c r="AF743">
        <v>1275.75</v>
      </c>
      <c r="AG743">
        <v>212.58</v>
      </c>
      <c r="AH743">
        <v>18862</v>
      </c>
      <c r="AI743">
        <v>38831.800000000003</v>
      </c>
      <c r="AJ743">
        <v>234436</v>
      </c>
      <c r="AK743">
        <v>214.33</v>
      </c>
      <c r="AL743">
        <v>265.42</v>
      </c>
      <c r="AM743">
        <v>214.33</v>
      </c>
      <c r="AN743">
        <v>221.66</v>
      </c>
      <c r="AO743">
        <v>785</v>
      </c>
      <c r="AP743">
        <v>219.78</v>
      </c>
      <c r="AQ743">
        <v>77629.3</v>
      </c>
      <c r="AR743">
        <v>3595.2</v>
      </c>
      <c r="AS743">
        <v>214.33</v>
      </c>
      <c r="AT743">
        <v>273.32</v>
      </c>
      <c r="AU743">
        <v>1204.8399999999999</v>
      </c>
      <c r="AV743">
        <v>24567.55</v>
      </c>
      <c r="AW743">
        <v>700.25</v>
      </c>
      <c r="AX743">
        <v>10513.3</v>
      </c>
      <c r="AY743">
        <v>478.61</v>
      </c>
      <c r="AZ743">
        <v>210.85</v>
      </c>
      <c r="BA743">
        <v>935.06</v>
      </c>
      <c r="BB743">
        <v>751.82</v>
      </c>
      <c r="BC743">
        <v>10443.299999999999</v>
      </c>
      <c r="BD743">
        <v>391.65</v>
      </c>
      <c r="BE743">
        <v>248.86</v>
      </c>
      <c r="BF743">
        <v>216.12</v>
      </c>
      <c r="BG743">
        <v>212.58</v>
      </c>
      <c r="BH743">
        <v>1506.05</v>
      </c>
      <c r="BI743">
        <v>214.33</v>
      </c>
      <c r="BJ743">
        <v>2130.2399999999998</v>
      </c>
      <c r="BK743">
        <v>265.42</v>
      </c>
      <c r="BL743">
        <v>10822</v>
      </c>
      <c r="BM743">
        <v>7849.8</v>
      </c>
      <c r="BN743">
        <v>1659.84</v>
      </c>
      <c r="BO743">
        <v>862.23</v>
      </c>
      <c r="BP743">
        <v>2186.98</v>
      </c>
      <c r="BQ743">
        <v>259.33999999999997</v>
      </c>
      <c r="BR743">
        <v>116.81</v>
      </c>
      <c r="BS743">
        <v>5403123</v>
      </c>
      <c r="BT743">
        <v>55808.62</v>
      </c>
      <c r="BU743" s="115" t="str">
        <f>WSP[[#This Row],[Tier]]&amp;" - "&amp;DOLLAR(WSP[[#This Row],[United States]],2)&amp;" USD"</f>
        <v>741 - $259.34 USD</v>
      </c>
    </row>
    <row r="744" spans="1:73" x14ac:dyDescent="0.25">
      <c r="A744">
        <v>742</v>
      </c>
      <c r="B744">
        <v>259.69</v>
      </c>
      <c r="C744">
        <v>19737.2</v>
      </c>
      <c r="D744">
        <v>1472.8</v>
      </c>
      <c r="E744">
        <v>347.74</v>
      </c>
      <c r="F744">
        <v>216.41</v>
      </c>
      <c r="G744">
        <v>23093</v>
      </c>
      <c r="H744">
        <v>214.62</v>
      </c>
      <c r="I744">
        <v>466.25</v>
      </c>
      <c r="J744">
        <v>324.63</v>
      </c>
      <c r="K744">
        <v>259.69</v>
      </c>
      <c r="L744">
        <v>136780</v>
      </c>
      <c r="M744">
        <v>1021.31</v>
      </c>
      <c r="N744">
        <v>329630</v>
      </c>
      <c r="O744">
        <v>129850</v>
      </c>
      <c r="P744">
        <v>1246.56</v>
      </c>
      <c r="Q744">
        <v>220.08</v>
      </c>
      <c r="R744">
        <v>4291.9799999999996</v>
      </c>
      <c r="S744">
        <v>1120</v>
      </c>
      <c r="T744">
        <v>1670.55</v>
      </c>
      <c r="U744">
        <v>216.41</v>
      </c>
      <c r="V744">
        <v>209.43</v>
      </c>
      <c r="W744">
        <v>216.41</v>
      </c>
      <c r="X744">
        <v>218.23</v>
      </c>
      <c r="Y744">
        <v>211.13</v>
      </c>
      <c r="Z744">
        <v>3130.4</v>
      </c>
      <c r="AA744">
        <v>40892.129999999997</v>
      </c>
      <c r="AB744">
        <v>33760</v>
      </c>
      <c r="AC744">
        <v>6244</v>
      </c>
      <c r="AD744">
        <v>2576000</v>
      </c>
      <c r="AE744">
        <v>211.13</v>
      </c>
      <c r="AF744">
        <v>1277.5</v>
      </c>
      <c r="AG744">
        <v>212.86</v>
      </c>
      <c r="AH744">
        <v>18877</v>
      </c>
      <c r="AI744">
        <v>38884.300000000003</v>
      </c>
      <c r="AJ744">
        <v>234755</v>
      </c>
      <c r="AK744">
        <v>214.62</v>
      </c>
      <c r="AL744">
        <v>265.74</v>
      </c>
      <c r="AM744">
        <v>214.62</v>
      </c>
      <c r="AN744">
        <v>221.96</v>
      </c>
      <c r="AO744">
        <v>786</v>
      </c>
      <c r="AP744">
        <v>220.08</v>
      </c>
      <c r="AQ744">
        <v>77734.3</v>
      </c>
      <c r="AR744">
        <v>3600.1</v>
      </c>
      <c r="AS744">
        <v>214.62</v>
      </c>
      <c r="AT744">
        <v>273.67</v>
      </c>
      <c r="AU744">
        <v>1206.24</v>
      </c>
      <c r="AV744">
        <v>24600.799999999999</v>
      </c>
      <c r="AW744">
        <v>701.19</v>
      </c>
      <c r="AX744">
        <v>10527.3</v>
      </c>
      <c r="AY744">
        <v>479.18</v>
      </c>
      <c r="AZ744">
        <v>211.13</v>
      </c>
      <c r="BA744">
        <v>936.32</v>
      </c>
      <c r="BB744">
        <v>752.84</v>
      </c>
      <c r="BC744">
        <v>10457.299999999999</v>
      </c>
      <c r="BD744">
        <v>392</v>
      </c>
      <c r="BE744">
        <v>249.19</v>
      </c>
      <c r="BF744">
        <v>216.41</v>
      </c>
      <c r="BG744">
        <v>212.86</v>
      </c>
      <c r="BH744">
        <v>1507.8</v>
      </c>
      <c r="BI744">
        <v>214.62</v>
      </c>
      <c r="BJ744">
        <v>2133.04</v>
      </c>
      <c r="BK744">
        <v>265.74</v>
      </c>
      <c r="BL744">
        <v>10837</v>
      </c>
      <c r="BM744">
        <v>7860.3</v>
      </c>
      <c r="BN744">
        <v>1662.08</v>
      </c>
      <c r="BO744">
        <v>863.45</v>
      </c>
      <c r="BP744">
        <v>2189.9499999999998</v>
      </c>
      <c r="BQ744">
        <v>259.69</v>
      </c>
      <c r="BR744">
        <v>116.95</v>
      </c>
      <c r="BS744">
        <v>5410415</v>
      </c>
      <c r="BT744">
        <v>55883.94</v>
      </c>
      <c r="BU744" s="115" t="str">
        <f>WSP[[#This Row],[Tier]]&amp;" - "&amp;DOLLAR(WSP[[#This Row],[United States]],2)&amp;" USD"</f>
        <v>742 - $259.69 USD</v>
      </c>
    </row>
    <row r="745" spans="1:73" x14ac:dyDescent="0.25">
      <c r="A745">
        <v>743</v>
      </c>
      <c r="B745">
        <v>260.04000000000002</v>
      </c>
      <c r="C745">
        <v>19763.8</v>
      </c>
      <c r="D745">
        <v>1474.55</v>
      </c>
      <c r="E745">
        <v>348.22</v>
      </c>
      <c r="F745">
        <v>216.7</v>
      </c>
      <c r="G745">
        <v>23124.5</v>
      </c>
      <c r="H745">
        <v>214.91</v>
      </c>
      <c r="I745">
        <v>466.88</v>
      </c>
      <c r="J745">
        <v>325.06</v>
      </c>
      <c r="K745">
        <v>260.04000000000002</v>
      </c>
      <c r="L745">
        <v>136955</v>
      </c>
      <c r="M745">
        <v>1022.69</v>
      </c>
      <c r="N745">
        <v>329980</v>
      </c>
      <c r="O745">
        <v>130025</v>
      </c>
      <c r="P745">
        <v>1248.24</v>
      </c>
      <c r="Q745">
        <v>220.38</v>
      </c>
      <c r="R745">
        <v>4297.7700000000004</v>
      </c>
      <c r="S745">
        <v>1121.4000000000001</v>
      </c>
      <c r="T745">
        <v>1672.83</v>
      </c>
      <c r="U745">
        <v>216.7</v>
      </c>
      <c r="V745">
        <v>209.71</v>
      </c>
      <c r="W745">
        <v>216.7</v>
      </c>
      <c r="X745">
        <v>218.52</v>
      </c>
      <c r="Y745">
        <v>211.42</v>
      </c>
      <c r="Z745">
        <v>3134.95</v>
      </c>
      <c r="AA745">
        <v>40947.24</v>
      </c>
      <c r="AB745">
        <v>33806</v>
      </c>
      <c r="AC745">
        <v>6251</v>
      </c>
      <c r="AD745">
        <v>2579500</v>
      </c>
      <c r="AE745">
        <v>211.42</v>
      </c>
      <c r="AF745">
        <v>1279.25</v>
      </c>
      <c r="AG745">
        <v>213.15</v>
      </c>
      <c r="AH745">
        <v>18891</v>
      </c>
      <c r="AI745">
        <v>38936.800000000003</v>
      </c>
      <c r="AJ745">
        <v>235073</v>
      </c>
      <c r="AK745">
        <v>214.91</v>
      </c>
      <c r="AL745">
        <v>266.06</v>
      </c>
      <c r="AM745">
        <v>214.91</v>
      </c>
      <c r="AN745">
        <v>222.26</v>
      </c>
      <c r="AO745">
        <v>787</v>
      </c>
      <c r="AP745">
        <v>220.38</v>
      </c>
      <c r="AQ745">
        <v>77839.3</v>
      </c>
      <c r="AR745">
        <v>3605</v>
      </c>
      <c r="AS745">
        <v>214.91</v>
      </c>
      <c r="AT745">
        <v>274.02</v>
      </c>
      <c r="AU745">
        <v>1207.6400000000001</v>
      </c>
      <c r="AV745">
        <v>24634.05</v>
      </c>
      <c r="AW745">
        <v>702.14</v>
      </c>
      <c r="AX745">
        <v>10541.3</v>
      </c>
      <c r="AY745">
        <v>479.75</v>
      </c>
      <c r="AZ745">
        <v>211.42</v>
      </c>
      <c r="BA745">
        <v>937.58</v>
      </c>
      <c r="BB745">
        <v>753.85</v>
      </c>
      <c r="BC745">
        <v>10471.299999999999</v>
      </c>
      <c r="BD745">
        <v>392.35</v>
      </c>
      <c r="BE745">
        <v>249.51</v>
      </c>
      <c r="BF745">
        <v>216.7</v>
      </c>
      <c r="BG745">
        <v>213.15</v>
      </c>
      <c r="BH745">
        <v>1509.55</v>
      </c>
      <c r="BI745">
        <v>214.91</v>
      </c>
      <c r="BJ745">
        <v>2135.84</v>
      </c>
      <c r="BK745">
        <v>266.06</v>
      </c>
      <c r="BL745">
        <v>10853</v>
      </c>
      <c r="BM745">
        <v>7870.8</v>
      </c>
      <c r="BN745">
        <v>1664.32</v>
      </c>
      <c r="BO745">
        <v>864.68</v>
      </c>
      <c r="BP745">
        <v>2192.9299999999998</v>
      </c>
      <c r="BQ745">
        <v>260.04000000000002</v>
      </c>
      <c r="BR745">
        <v>117.1</v>
      </c>
      <c r="BS745">
        <v>5417707</v>
      </c>
      <c r="BT745">
        <v>55959.26</v>
      </c>
      <c r="BU745" s="115" t="str">
        <f>WSP[[#This Row],[Tier]]&amp;" - "&amp;DOLLAR(WSP[[#This Row],[United States]],2)&amp;" USD"</f>
        <v>743 - $260.04 USD</v>
      </c>
    </row>
    <row r="746" spans="1:73" x14ac:dyDescent="0.25">
      <c r="A746">
        <v>744</v>
      </c>
      <c r="B746">
        <v>260.39</v>
      </c>
      <c r="C746">
        <v>19790.400000000001</v>
      </c>
      <c r="D746">
        <v>1476.3</v>
      </c>
      <c r="E746">
        <v>348.7</v>
      </c>
      <c r="F746">
        <v>216.99</v>
      </c>
      <c r="G746">
        <v>23156</v>
      </c>
      <c r="H746">
        <v>215.2</v>
      </c>
      <c r="I746">
        <v>467.51</v>
      </c>
      <c r="J746">
        <v>325.5</v>
      </c>
      <c r="K746">
        <v>260.39</v>
      </c>
      <c r="L746">
        <v>137130</v>
      </c>
      <c r="M746">
        <v>1024.07</v>
      </c>
      <c r="N746">
        <v>330330</v>
      </c>
      <c r="O746">
        <v>130200</v>
      </c>
      <c r="P746">
        <v>1249.92</v>
      </c>
      <c r="Q746">
        <v>220.67</v>
      </c>
      <c r="R746">
        <v>4303.55</v>
      </c>
      <c r="S746">
        <v>1122.8</v>
      </c>
      <c r="T746">
        <v>1675.1</v>
      </c>
      <c r="U746">
        <v>216.99</v>
      </c>
      <c r="V746">
        <v>209.99</v>
      </c>
      <c r="W746">
        <v>216.99</v>
      </c>
      <c r="X746">
        <v>218.82</v>
      </c>
      <c r="Y746">
        <v>211.7</v>
      </c>
      <c r="Z746">
        <v>3139.5</v>
      </c>
      <c r="AA746">
        <v>41002.36</v>
      </c>
      <c r="AB746">
        <v>33851</v>
      </c>
      <c r="AC746">
        <v>6258</v>
      </c>
      <c r="AD746">
        <v>2583000</v>
      </c>
      <c r="AE746">
        <v>211.7</v>
      </c>
      <c r="AF746">
        <v>1281</v>
      </c>
      <c r="AG746">
        <v>213.44</v>
      </c>
      <c r="AH746">
        <v>18905</v>
      </c>
      <c r="AI746">
        <v>38989.300000000003</v>
      </c>
      <c r="AJ746">
        <v>235391</v>
      </c>
      <c r="AK746">
        <v>215.2</v>
      </c>
      <c r="AL746">
        <v>266.39</v>
      </c>
      <c r="AM746">
        <v>215.2</v>
      </c>
      <c r="AN746">
        <v>222.56</v>
      </c>
      <c r="AO746">
        <v>788</v>
      </c>
      <c r="AP746">
        <v>220.67</v>
      </c>
      <c r="AQ746">
        <v>77944.3</v>
      </c>
      <c r="AR746">
        <v>3609.9</v>
      </c>
      <c r="AS746">
        <v>215.2</v>
      </c>
      <c r="AT746">
        <v>274.37</v>
      </c>
      <c r="AU746">
        <v>1209.04</v>
      </c>
      <c r="AV746">
        <v>24667.3</v>
      </c>
      <c r="AW746">
        <v>703.08</v>
      </c>
      <c r="AX746">
        <v>10555.3</v>
      </c>
      <c r="AY746">
        <v>480.32</v>
      </c>
      <c r="AZ746">
        <v>211.7</v>
      </c>
      <c r="BA746">
        <v>938.84</v>
      </c>
      <c r="BB746">
        <v>754.87</v>
      </c>
      <c r="BC746">
        <v>10485.299999999999</v>
      </c>
      <c r="BD746">
        <v>392.7</v>
      </c>
      <c r="BE746">
        <v>249.84</v>
      </c>
      <c r="BF746">
        <v>216.99</v>
      </c>
      <c r="BG746">
        <v>213.44</v>
      </c>
      <c r="BH746">
        <v>1511.3</v>
      </c>
      <c r="BI746">
        <v>215.2</v>
      </c>
      <c r="BJ746">
        <v>2138.64</v>
      </c>
      <c r="BK746">
        <v>266.39</v>
      </c>
      <c r="BL746">
        <v>10868</v>
      </c>
      <c r="BM746">
        <v>7881.3</v>
      </c>
      <c r="BN746">
        <v>1666.56</v>
      </c>
      <c r="BO746">
        <v>865.9</v>
      </c>
      <c r="BP746">
        <v>2195.9</v>
      </c>
      <c r="BQ746">
        <v>260.39</v>
      </c>
      <c r="BR746">
        <v>117.24</v>
      </c>
      <c r="BS746">
        <v>5424999</v>
      </c>
      <c r="BT746">
        <v>56034.58</v>
      </c>
      <c r="BU746" s="115" t="str">
        <f>WSP[[#This Row],[Tier]]&amp;" - "&amp;DOLLAR(WSP[[#This Row],[United States]],2)&amp;" USD"</f>
        <v>744 - $260.39 USD</v>
      </c>
    </row>
    <row r="747" spans="1:73" x14ac:dyDescent="0.25">
      <c r="A747">
        <v>745</v>
      </c>
      <c r="B747">
        <v>260.74</v>
      </c>
      <c r="C747">
        <v>19817</v>
      </c>
      <c r="D747">
        <v>1478.05</v>
      </c>
      <c r="E747">
        <v>349.17</v>
      </c>
      <c r="F747">
        <v>217.29</v>
      </c>
      <c r="G747">
        <v>23187.5</v>
      </c>
      <c r="H747">
        <v>215.49</v>
      </c>
      <c r="I747">
        <v>468.13</v>
      </c>
      <c r="J747">
        <v>325.94</v>
      </c>
      <c r="K747">
        <v>260.74</v>
      </c>
      <c r="L747">
        <v>137305</v>
      </c>
      <c r="M747">
        <v>1025.44</v>
      </c>
      <c r="N747">
        <v>330680</v>
      </c>
      <c r="O747">
        <v>130375</v>
      </c>
      <c r="P747">
        <v>1251.5999999999999</v>
      </c>
      <c r="Q747">
        <v>220.97</v>
      </c>
      <c r="R747">
        <v>4309.34</v>
      </c>
      <c r="S747">
        <v>1124.2</v>
      </c>
      <c r="T747">
        <v>1677.38</v>
      </c>
      <c r="U747">
        <v>217.29</v>
      </c>
      <c r="V747">
        <v>210.28</v>
      </c>
      <c r="W747">
        <v>217.29</v>
      </c>
      <c r="X747">
        <v>219.11</v>
      </c>
      <c r="Y747">
        <v>211.99</v>
      </c>
      <c r="Z747">
        <v>3144.05</v>
      </c>
      <c r="AA747">
        <v>41057.480000000003</v>
      </c>
      <c r="AB747">
        <v>33897</v>
      </c>
      <c r="AC747">
        <v>6265</v>
      </c>
      <c r="AD747">
        <v>2586500</v>
      </c>
      <c r="AE747">
        <v>211.99</v>
      </c>
      <c r="AF747">
        <v>1282.75</v>
      </c>
      <c r="AG747">
        <v>213.72</v>
      </c>
      <c r="AH747">
        <v>18919</v>
      </c>
      <c r="AI747">
        <v>39041.800000000003</v>
      </c>
      <c r="AJ747">
        <v>235709</v>
      </c>
      <c r="AK747">
        <v>215.49</v>
      </c>
      <c r="AL747">
        <v>266.70999999999998</v>
      </c>
      <c r="AM747">
        <v>215.49</v>
      </c>
      <c r="AN747">
        <v>222.86</v>
      </c>
      <c r="AO747">
        <v>789</v>
      </c>
      <c r="AP747">
        <v>220.97</v>
      </c>
      <c r="AQ747">
        <v>78049.3</v>
      </c>
      <c r="AR747">
        <v>3614.8</v>
      </c>
      <c r="AS747">
        <v>215.49</v>
      </c>
      <c r="AT747">
        <v>274.72000000000003</v>
      </c>
      <c r="AU747">
        <v>1210.44</v>
      </c>
      <c r="AV747">
        <v>24700.55</v>
      </c>
      <c r="AW747">
        <v>704.03</v>
      </c>
      <c r="AX747">
        <v>10569.3</v>
      </c>
      <c r="AY747">
        <v>480.89</v>
      </c>
      <c r="AZ747">
        <v>211.99</v>
      </c>
      <c r="BA747">
        <v>940.1</v>
      </c>
      <c r="BB747">
        <v>755.89</v>
      </c>
      <c r="BC747">
        <v>10499.3</v>
      </c>
      <c r="BD747">
        <v>393.05</v>
      </c>
      <c r="BE747">
        <v>250.17</v>
      </c>
      <c r="BF747">
        <v>217.29</v>
      </c>
      <c r="BG747">
        <v>213.72</v>
      </c>
      <c r="BH747">
        <v>1513.05</v>
      </c>
      <c r="BI747">
        <v>215.49</v>
      </c>
      <c r="BJ747">
        <v>2141.44</v>
      </c>
      <c r="BK747">
        <v>266.70999999999998</v>
      </c>
      <c r="BL747">
        <v>10883</v>
      </c>
      <c r="BM747">
        <v>7891.8</v>
      </c>
      <c r="BN747">
        <v>1668.8</v>
      </c>
      <c r="BO747">
        <v>867.13</v>
      </c>
      <c r="BP747">
        <v>2198.88</v>
      </c>
      <c r="BQ747">
        <v>260.74</v>
      </c>
      <c r="BR747">
        <v>117.39</v>
      </c>
      <c r="BS747">
        <v>5432291</v>
      </c>
      <c r="BT747">
        <v>56109.9</v>
      </c>
      <c r="BU747" s="115" t="str">
        <f>WSP[[#This Row],[Tier]]&amp;" - "&amp;DOLLAR(WSP[[#This Row],[United States]],2)&amp;" USD"</f>
        <v>745 - $260.74 USD</v>
      </c>
    </row>
    <row r="748" spans="1:73" x14ac:dyDescent="0.25">
      <c r="A748">
        <v>746</v>
      </c>
      <c r="B748">
        <v>261.08999999999997</v>
      </c>
      <c r="C748">
        <v>19843.599999999999</v>
      </c>
      <c r="D748">
        <v>1479.8</v>
      </c>
      <c r="E748">
        <v>349.65</v>
      </c>
      <c r="F748">
        <v>217.58</v>
      </c>
      <c r="G748">
        <v>23219</v>
      </c>
      <c r="H748">
        <v>215.78</v>
      </c>
      <c r="I748">
        <v>468.76</v>
      </c>
      <c r="J748">
        <v>326.38</v>
      </c>
      <c r="K748">
        <v>261.08999999999997</v>
      </c>
      <c r="L748">
        <v>137480</v>
      </c>
      <c r="M748">
        <v>1026.82</v>
      </c>
      <c r="N748">
        <v>331030</v>
      </c>
      <c r="O748">
        <v>130550</v>
      </c>
      <c r="P748">
        <v>1253.28</v>
      </c>
      <c r="Q748">
        <v>221.27</v>
      </c>
      <c r="R748">
        <v>4315.12</v>
      </c>
      <c r="S748">
        <v>1125.5999999999999</v>
      </c>
      <c r="T748">
        <v>1679.65</v>
      </c>
      <c r="U748">
        <v>217.58</v>
      </c>
      <c r="V748">
        <v>210.56</v>
      </c>
      <c r="W748">
        <v>217.58</v>
      </c>
      <c r="X748">
        <v>219.41</v>
      </c>
      <c r="Y748">
        <v>212.27</v>
      </c>
      <c r="Z748">
        <v>3148.6</v>
      </c>
      <c r="AA748">
        <v>41112.6</v>
      </c>
      <c r="AB748">
        <v>33942</v>
      </c>
      <c r="AC748">
        <v>6272</v>
      </c>
      <c r="AD748">
        <v>2590000</v>
      </c>
      <c r="AE748">
        <v>212.27</v>
      </c>
      <c r="AF748">
        <v>1284.5</v>
      </c>
      <c r="AG748">
        <v>214.01</v>
      </c>
      <c r="AH748">
        <v>18934</v>
      </c>
      <c r="AI748">
        <v>39094.300000000003</v>
      </c>
      <c r="AJ748">
        <v>236027</v>
      </c>
      <c r="AK748">
        <v>215.78</v>
      </c>
      <c r="AL748">
        <v>267.04000000000002</v>
      </c>
      <c r="AM748">
        <v>215.78</v>
      </c>
      <c r="AN748">
        <v>223.16</v>
      </c>
      <c r="AO748">
        <v>790</v>
      </c>
      <c r="AP748">
        <v>221.27</v>
      </c>
      <c r="AQ748">
        <v>78154.3</v>
      </c>
      <c r="AR748">
        <v>3619.7</v>
      </c>
      <c r="AS748">
        <v>215.78</v>
      </c>
      <c r="AT748">
        <v>275.07</v>
      </c>
      <c r="AU748">
        <v>1211.8399999999999</v>
      </c>
      <c r="AV748">
        <v>24733.8</v>
      </c>
      <c r="AW748">
        <v>704.97</v>
      </c>
      <c r="AX748">
        <v>10583.3</v>
      </c>
      <c r="AY748">
        <v>481.46</v>
      </c>
      <c r="AZ748">
        <v>212.27</v>
      </c>
      <c r="BA748">
        <v>941.36</v>
      </c>
      <c r="BB748">
        <v>756.9</v>
      </c>
      <c r="BC748">
        <v>10513.3</v>
      </c>
      <c r="BD748">
        <v>393.4</v>
      </c>
      <c r="BE748">
        <v>250.5</v>
      </c>
      <c r="BF748">
        <v>217.58</v>
      </c>
      <c r="BG748">
        <v>214.01</v>
      </c>
      <c r="BH748">
        <v>1514.8</v>
      </c>
      <c r="BI748">
        <v>215.78</v>
      </c>
      <c r="BJ748">
        <v>2144.2399999999998</v>
      </c>
      <c r="BK748">
        <v>267.04000000000002</v>
      </c>
      <c r="BL748">
        <v>10899</v>
      </c>
      <c r="BM748">
        <v>7902.3</v>
      </c>
      <c r="BN748">
        <v>1671.04</v>
      </c>
      <c r="BO748">
        <v>868.35</v>
      </c>
      <c r="BP748">
        <v>2201.85</v>
      </c>
      <c r="BQ748">
        <v>261.08999999999997</v>
      </c>
      <c r="BR748">
        <v>117.54</v>
      </c>
      <c r="BS748">
        <v>5439582</v>
      </c>
      <c r="BT748">
        <v>56185.22</v>
      </c>
      <c r="BU748" s="115" t="str">
        <f>WSP[[#This Row],[Tier]]&amp;" - "&amp;DOLLAR(WSP[[#This Row],[United States]],2)&amp;" USD"</f>
        <v>746 - $261.09 USD</v>
      </c>
    </row>
    <row r="749" spans="1:73" x14ac:dyDescent="0.25">
      <c r="A749">
        <v>747</v>
      </c>
      <c r="B749">
        <v>261.44</v>
      </c>
      <c r="C749">
        <v>19870.2</v>
      </c>
      <c r="D749">
        <v>1481.55</v>
      </c>
      <c r="E749">
        <v>350.13</v>
      </c>
      <c r="F749">
        <v>217.87</v>
      </c>
      <c r="G749">
        <v>23250.5</v>
      </c>
      <c r="H749">
        <v>216.07</v>
      </c>
      <c r="I749">
        <v>469.39</v>
      </c>
      <c r="J749">
        <v>326.81</v>
      </c>
      <c r="K749">
        <v>261.44</v>
      </c>
      <c r="L749">
        <v>137655</v>
      </c>
      <c r="M749">
        <v>1028.2</v>
      </c>
      <c r="N749">
        <v>331380</v>
      </c>
      <c r="O749">
        <v>130725</v>
      </c>
      <c r="P749">
        <v>1254.96</v>
      </c>
      <c r="Q749">
        <v>221.56</v>
      </c>
      <c r="R749">
        <v>4320.91</v>
      </c>
      <c r="S749">
        <v>1127</v>
      </c>
      <c r="T749">
        <v>1681.93</v>
      </c>
      <c r="U749">
        <v>217.87</v>
      </c>
      <c r="V749">
        <v>210.84</v>
      </c>
      <c r="W749">
        <v>217.87</v>
      </c>
      <c r="X749">
        <v>219.7</v>
      </c>
      <c r="Y749">
        <v>212.56</v>
      </c>
      <c r="Z749">
        <v>3153.15</v>
      </c>
      <c r="AA749">
        <v>41167.72</v>
      </c>
      <c r="AB749">
        <v>33988</v>
      </c>
      <c r="AC749">
        <v>6279</v>
      </c>
      <c r="AD749">
        <v>2593500</v>
      </c>
      <c r="AE749">
        <v>212.56</v>
      </c>
      <c r="AF749">
        <v>1286.25</v>
      </c>
      <c r="AG749">
        <v>214.3</v>
      </c>
      <c r="AH749">
        <v>18948</v>
      </c>
      <c r="AI749">
        <v>39146.800000000003</v>
      </c>
      <c r="AJ749">
        <v>236345</v>
      </c>
      <c r="AK749">
        <v>216.07</v>
      </c>
      <c r="AL749">
        <v>267.36</v>
      </c>
      <c r="AM749">
        <v>216.07</v>
      </c>
      <c r="AN749">
        <v>223.46</v>
      </c>
      <c r="AO749">
        <v>791</v>
      </c>
      <c r="AP749">
        <v>221.56</v>
      </c>
      <c r="AQ749">
        <v>78259.3</v>
      </c>
      <c r="AR749">
        <v>3624.6</v>
      </c>
      <c r="AS749">
        <v>216.07</v>
      </c>
      <c r="AT749">
        <v>275.42</v>
      </c>
      <c r="AU749">
        <v>1213.24</v>
      </c>
      <c r="AV749">
        <v>24767.05</v>
      </c>
      <c r="AW749">
        <v>705.92</v>
      </c>
      <c r="AX749">
        <v>10597.3</v>
      </c>
      <c r="AY749">
        <v>482.03</v>
      </c>
      <c r="AZ749">
        <v>212.56</v>
      </c>
      <c r="BA749">
        <v>942.62</v>
      </c>
      <c r="BB749">
        <v>757.92</v>
      </c>
      <c r="BC749">
        <v>10527.3</v>
      </c>
      <c r="BD749">
        <v>393.75</v>
      </c>
      <c r="BE749">
        <v>250.82</v>
      </c>
      <c r="BF749">
        <v>217.87</v>
      </c>
      <c r="BG749">
        <v>214.3</v>
      </c>
      <c r="BH749">
        <v>1516.55</v>
      </c>
      <c r="BI749">
        <v>216.07</v>
      </c>
      <c r="BJ749">
        <v>2147.04</v>
      </c>
      <c r="BK749">
        <v>267.36</v>
      </c>
      <c r="BL749">
        <v>10914</v>
      </c>
      <c r="BM749">
        <v>7912.8</v>
      </c>
      <c r="BN749">
        <v>1673.28</v>
      </c>
      <c r="BO749">
        <v>869.58</v>
      </c>
      <c r="BP749">
        <v>2204.83</v>
      </c>
      <c r="BQ749">
        <v>261.44</v>
      </c>
      <c r="BR749">
        <v>117.68</v>
      </c>
      <c r="BS749">
        <v>5446874</v>
      </c>
      <c r="BT749">
        <v>56260.54</v>
      </c>
      <c r="BU749" s="115" t="str">
        <f>WSP[[#This Row],[Tier]]&amp;" - "&amp;DOLLAR(WSP[[#This Row],[United States]],2)&amp;" USD"</f>
        <v>747 - $261.44 USD</v>
      </c>
    </row>
    <row r="750" spans="1:73" x14ac:dyDescent="0.25">
      <c r="A750">
        <v>748</v>
      </c>
      <c r="B750">
        <v>261.79000000000002</v>
      </c>
      <c r="C750">
        <v>19896.8</v>
      </c>
      <c r="D750">
        <v>1483.3</v>
      </c>
      <c r="E750">
        <v>350.6</v>
      </c>
      <c r="F750">
        <v>218.16</v>
      </c>
      <c r="G750">
        <v>23282</v>
      </c>
      <c r="H750">
        <v>216.36</v>
      </c>
      <c r="I750">
        <v>470.02</v>
      </c>
      <c r="J750">
        <v>327.25</v>
      </c>
      <c r="K750">
        <v>261.79000000000002</v>
      </c>
      <c r="L750">
        <v>137830</v>
      </c>
      <c r="M750">
        <v>1029.58</v>
      </c>
      <c r="N750">
        <v>331730</v>
      </c>
      <c r="O750">
        <v>130900</v>
      </c>
      <c r="P750">
        <v>1256.6400000000001</v>
      </c>
      <c r="Q750">
        <v>221.86</v>
      </c>
      <c r="R750">
        <v>4326.6899999999996</v>
      </c>
      <c r="S750">
        <v>1128.4000000000001</v>
      </c>
      <c r="T750">
        <v>1684.2</v>
      </c>
      <c r="U750">
        <v>218.16</v>
      </c>
      <c r="V750">
        <v>211.12</v>
      </c>
      <c r="W750">
        <v>218.16</v>
      </c>
      <c r="X750">
        <v>219.99</v>
      </c>
      <c r="Y750">
        <v>212.84</v>
      </c>
      <c r="Z750">
        <v>3157.7</v>
      </c>
      <c r="AA750">
        <v>41222.83</v>
      </c>
      <c r="AB750">
        <v>34033</v>
      </c>
      <c r="AC750">
        <v>6286</v>
      </c>
      <c r="AD750">
        <v>2597000</v>
      </c>
      <c r="AE750">
        <v>212.84</v>
      </c>
      <c r="AF750">
        <v>1288</v>
      </c>
      <c r="AG750">
        <v>214.58</v>
      </c>
      <c r="AH750">
        <v>18962</v>
      </c>
      <c r="AI750">
        <v>39199.300000000003</v>
      </c>
      <c r="AJ750">
        <v>236664</v>
      </c>
      <c r="AK750">
        <v>216.36</v>
      </c>
      <c r="AL750">
        <v>267.69</v>
      </c>
      <c r="AM750">
        <v>216.36</v>
      </c>
      <c r="AN750">
        <v>223.75</v>
      </c>
      <c r="AO750">
        <v>792</v>
      </c>
      <c r="AP750">
        <v>221.86</v>
      </c>
      <c r="AQ750">
        <v>78364.3</v>
      </c>
      <c r="AR750">
        <v>3629.5</v>
      </c>
      <c r="AS750">
        <v>216.36</v>
      </c>
      <c r="AT750">
        <v>275.77</v>
      </c>
      <c r="AU750">
        <v>1214.6400000000001</v>
      </c>
      <c r="AV750">
        <v>24800.3</v>
      </c>
      <c r="AW750">
        <v>706.86</v>
      </c>
      <c r="AX750">
        <v>10611.3</v>
      </c>
      <c r="AY750">
        <v>482.6</v>
      </c>
      <c r="AZ750">
        <v>212.84</v>
      </c>
      <c r="BA750">
        <v>943.88</v>
      </c>
      <c r="BB750">
        <v>758.94</v>
      </c>
      <c r="BC750">
        <v>10541.3</v>
      </c>
      <c r="BD750">
        <v>394.1</v>
      </c>
      <c r="BE750">
        <v>251.15</v>
      </c>
      <c r="BF750">
        <v>218.16</v>
      </c>
      <c r="BG750">
        <v>214.58</v>
      </c>
      <c r="BH750">
        <v>1518.3</v>
      </c>
      <c r="BI750">
        <v>216.36</v>
      </c>
      <c r="BJ750">
        <v>2149.84</v>
      </c>
      <c r="BK750">
        <v>267.69</v>
      </c>
      <c r="BL750">
        <v>10929</v>
      </c>
      <c r="BM750">
        <v>7923.3</v>
      </c>
      <c r="BN750">
        <v>1675.52</v>
      </c>
      <c r="BO750">
        <v>870.8</v>
      </c>
      <c r="BP750">
        <v>2207.8000000000002</v>
      </c>
      <c r="BQ750">
        <v>261.79000000000002</v>
      </c>
      <c r="BR750">
        <v>117.83</v>
      </c>
      <c r="BS750">
        <v>5454166</v>
      </c>
      <c r="BT750">
        <v>56335.86</v>
      </c>
      <c r="BU750" s="115" t="str">
        <f>WSP[[#This Row],[Tier]]&amp;" - "&amp;DOLLAR(WSP[[#This Row],[United States]],2)&amp;" USD"</f>
        <v>748 - $261.79 USD</v>
      </c>
    </row>
    <row r="751" spans="1:73" x14ac:dyDescent="0.25">
      <c r="A751">
        <v>749</v>
      </c>
      <c r="B751">
        <v>262.14</v>
      </c>
      <c r="C751">
        <v>19923.400000000001</v>
      </c>
      <c r="D751">
        <v>1485.05</v>
      </c>
      <c r="E751">
        <v>351.08</v>
      </c>
      <c r="F751">
        <v>218.45</v>
      </c>
      <c r="G751">
        <v>23313.5</v>
      </c>
      <c r="H751">
        <v>216.65</v>
      </c>
      <c r="I751">
        <v>470.65</v>
      </c>
      <c r="J751">
        <v>327.69</v>
      </c>
      <c r="K751">
        <v>262.14</v>
      </c>
      <c r="L751">
        <v>138005</v>
      </c>
      <c r="M751">
        <v>1030.95</v>
      </c>
      <c r="N751">
        <v>332080</v>
      </c>
      <c r="O751">
        <v>131075</v>
      </c>
      <c r="P751">
        <v>1258.32</v>
      </c>
      <c r="Q751">
        <v>222.16</v>
      </c>
      <c r="R751">
        <v>4332.4799999999996</v>
      </c>
      <c r="S751">
        <v>1129.8</v>
      </c>
      <c r="T751">
        <v>1686.48</v>
      </c>
      <c r="U751">
        <v>218.45</v>
      </c>
      <c r="V751">
        <v>211.41</v>
      </c>
      <c r="W751">
        <v>218.45</v>
      </c>
      <c r="X751">
        <v>220.29</v>
      </c>
      <c r="Y751">
        <v>213.12</v>
      </c>
      <c r="Z751">
        <v>3162.25</v>
      </c>
      <c r="AA751">
        <v>41277.949999999997</v>
      </c>
      <c r="AB751">
        <v>34079</v>
      </c>
      <c r="AC751">
        <v>6293</v>
      </c>
      <c r="AD751">
        <v>2600500</v>
      </c>
      <c r="AE751">
        <v>213.12</v>
      </c>
      <c r="AF751">
        <v>1289.75</v>
      </c>
      <c r="AG751">
        <v>214.87</v>
      </c>
      <c r="AH751">
        <v>18976</v>
      </c>
      <c r="AI751">
        <v>39251.800000000003</v>
      </c>
      <c r="AJ751">
        <v>236982</v>
      </c>
      <c r="AK751">
        <v>216.65</v>
      </c>
      <c r="AL751">
        <v>268.01</v>
      </c>
      <c r="AM751">
        <v>216.65</v>
      </c>
      <c r="AN751">
        <v>224.05</v>
      </c>
      <c r="AO751">
        <v>793</v>
      </c>
      <c r="AP751">
        <v>222.16</v>
      </c>
      <c r="AQ751">
        <v>78469.3</v>
      </c>
      <c r="AR751">
        <v>3634.4</v>
      </c>
      <c r="AS751">
        <v>216.65</v>
      </c>
      <c r="AT751">
        <v>276.12</v>
      </c>
      <c r="AU751">
        <v>1216.04</v>
      </c>
      <c r="AV751">
        <v>24833.55</v>
      </c>
      <c r="AW751">
        <v>707.81</v>
      </c>
      <c r="AX751">
        <v>10625.3</v>
      </c>
      <c r="AY751">
        <v>483.17</v>
      </c>
      <c r="AZ751">
        <v>213.12</v>
      </c>
      <c r="BA751">
        <v>945.14</v>
      </c>
      <c r="BB751">
        <v>759.95</v>
      </c>
      <c r="BC751">
        <v>10555.3</v>
      </c>
      <c r="BD751">
        <v>394.45</v>
      </c>
      <c r="BE751">
        <v>251.48</v>
      </c>
      <c r="BF751">
        <v>218.45</v>
      </c>
      <c r="BG751">
        <v>214.87</v>
      </c>
      <c r="BH751">
        <v>1520.05</v>
      </c>
      <c r="BI751">
        <v>216.65</v>
      </c>
      <c r="BJ751">
        <v>2152.64</v>
      </c>
      <c r="BK751">
        <v>268.01</v>
      </c>
      <c r="BL751">
        <v>10945</v>
      </c>
      <c r="BM751">
        <v>7933.8</v>
      </c>
      <c r="BN751">
        <v>1677.76</v>
      </c>
      <c r="BO751">
        <v>872.03</v>
      </c>
      <c r="BP751">
        <v>2210.7800000000002</v>
      </c>
      <c r="BQ751">
        <v>262.14</v>
      </c>
      <c r="BR751">
        <v>117.97</v>
      </c>
      <c r="BS751">
        <v>5461458</v>
      </c>
      <c r="BT751">
        <v>56411.18</v>
      </c>
      <c r="BU751" s="115" t="str">
        <f>WSP[[#This Row],[Tier]]&amp;" - "&amp;DOLLAR(WSP[[#This Row],[United States]],2)&amp;" USD"</f>
        <v>749 - $262.14 USD</v>
      </c>
    </row>
    <row r="752" spans="1:73" x14ac:dyDescent="0.25">
      <c r="A752">
        <v>750</v>
      </c>
      <c r="B752">
        <v>262.49</v>
      </c>
      <c r="C752">
        <v>19950</v>
      </c>
      <c r="D752">
        <v>1486.8</v>
      </c>
      <c r="E752">
        <v>351.56</v>
      </c>
      <c r="F752">
        <v>218.74</v>
      </c>
      <c r="G752">
        <v>23345</v>
      </c>
      <c r="H752">
        <v>216.94</v>
      </c>
      <c r="I752">
        <v>471.28</v>
      </c>
      <c r="J752">
        <v>328.13</v>
      </c>
      <c r="K752">
        <v>262.49</v>
      </c>
      <c r="L752">
        <v>138180</v>
      </c>
      <c r="M752">
        <v>1032.33</v>
      </c>
      <c r="N752">
        <v>332430</v>
      </c>
      <c r="O752">
        <v>131250</v>
      </c>
      <c r="P752">
        <v>1260</v>
      </c>
      <c r="Q752">
        <v>222.45</v>
      </c>
      <c r="R752">
        <v>4338.26</v>
      </c>
      <c r="S752">
        <v>1131.2</v>
      </c>
      <c r="T752">
        <v>1688.75</v>
      </c>
      <c r="U752">
        <v>218.74</v>
      </c>
      <c r="V752">
        <v>211.69</v>
      </c>
      <c r="W752">
        <v>218.74</v>
      </c>
      <c r="X752">
        <v>220.58</v>
      </c>
      <c r="Y752">
        <v>213.41</v>
      </c>
      <c r="Z752">
        <v>3166.8</v>
      </c>
      <c r="AA752">
        <v>41333.07</v>
      </c>
      <c r="AB752">
        <v>34124</v>
      </c>
      <c r="AC752">
        <v>6300</v>
      </c>
      <c r="AD752">
        <v>2604000</v>
      </c>
      <c r="AE752">
        <v>213.41</v>
      </c>
      <c r="AF752">
        <v>1291.5</v>
      </c>
      <c r="AG752">
        <v>215.16</v>
      </c>
      <c r="AH752">
        <v>18991</v>
      </c>
      <c r="AI752">
        <v>39304.300000000003</v>
      </c>
      <c r="AJ752">
        <v>237300</v>
      </c>
      <c r="AK752">
        <v>216.94</v>
      </c>
      <c r="AL752">
        <v>268.33</v>
      </c>
      <c r="AM752">
        <v>216.94</v>
      </c>
      <c r="AN752">
        <v>224.35</v>
      </c>
      <c r="AO752">
        <v>795</v>
      </c>
      <c r="AP752">
        <v>222.45</v>
      </c>
      <c r="AQ752">
        <v>78574.3</v>
      </c>
      <c r="AR752">
        <v>3639.3</v>
      </c>
      <c r="AS752">
        <v>216.94</v>
      </c>
      <c r="AT752">
        <v>276.47000000000003</v>
      </c>
      <c r="AU752">
        <v>1217.44</v>
      </c>
      <c r="AV752">
        <v>24866.799999999999</v>
      </c>
      <c r="AW752">
        <v>708.75</v>
      </c>
      <c r="AX752">
        <v>10639.3</v>
      </c>
      <c r="AY752">
        <v>483.73</v>
      </c>
      <c r="AZ752">
        <v>213.41</v>
      </c>
      <c r="BA752">
        <v>946.4</v>
      </c>
      <c r="BB752">
        <v>760.97</v>
      </c>
      <c r="BC752">
        <v>10569.3</v>
      </c>
      <c r="BD752">
        <v>394.8</v>
      </c>
      <c r="BE752">
        <v>251.8</v>
      </c>
      <c r="BF752">
        <v>218.74</v>
      </c>
      <c r="BG752">
        <v>215.16</v>
      </c>
      <c r="BH752">
        <v>1521.8</v>
      </c>
      <c r="BI752">
        <v>216.94</v>
      </c>
      <c r="BJ752">
        <v>2155.44</v>
      </c>
      <c r="BK752">
        <v>268.33</v>
      </c>
      <c r="BL752">
        <v>10960</v>
      </c>
      <c r="BM752">
        <v>7944.3</v>
      </c>
      <c r="BN752">
        <v>1680</v>
      </c>
      <c r="BO752">
        <v>873.25</v>
      </c>
      <c r="BP752">
        <v>2213.75</v>
      </c>
      <c r="BQ752">
        <v>262.49</v>
      </c>
      <c r="BR752">
        <v>118.12</v>
      </c>
      <c r="BS752">
        <v>5468750</v>
      </c>
      <c r="BT752">
        <v>56486.5</v>
      </c>
      <c r="BU752" s="115" t="str">
        <f>WSP[[#This Row],[Tier]]&amp;" - "&amp;DOLLAR(WSP[[#This Row],[United States]],2)&amp;" USD"</f>
        <v>750 - $262.49 USD</v>
      </c>
    </row>
    <row r="753" spans="1:73" x14ac:dyDescent="0.25">
      <c r="A753">
        <v>751</v>
      </c>
      <c r="B753">
        <v>262.83999999999997</v>
      </c>
      <c r="C753">
        <v>19976.599999999999</v>
      </c>
      <c r="D753">
        <v>1488.55</v>
      </c>
      <c r="E753">
        <v>352.04</v>
      </c>
      <c r="F753">
        <v>219.04</v>
      </c>
      <c r="G753">
        <v>23376.5</v>
      </c>
      <c r="H753">
        <v>217.23</v>
      </c>
      <c r="I753">
        <v>471.91</v>
      </c>
      <c r="J753">
        <v>328.56</v>
      </c>
      <c r="K753">
        <v>262.83999999999997</v>
      </c>
      <c r="L753">
        <v>138355</v>
      </c>
      <c r="M753">
        <v>1033.71</v>
      </c>
      <c r="N753">
        <v>332780</v>
      </c>
      <c r="O753">
        <v>131425</v>
      </c>
      <c r="P753">
        <v>1261.68</v>
      </c>
      <c r="Q753">
        <v>222.75</v>
      </c>
      <c r="R753">
        <v>4344.05</v>
      </c>
      <c r="S753">
        <v>1132.5999999999999</v>
      </c>
      <c r="T753">
        <v>1691.03</v>
      </c>
      <c r="U753">
        <v>219.04</v>
      </c>
      <c r="V753">
        <v>211.97</v>
      </c>
      <c r="W753">
        <v>219.04</v>
      </c>
      <c r="X753">
        <v>220.88</v>
      </c>
      <c r="Y753">
        <v>213.69</v>
      </c>
      <c r="Z753">
        <v>3171.35</v>
      </c>
      <c r="AA753">
        <v>41388.19</v>
      </c>
      <c r="AB753">
        <v>34170</v>
      </c>
      <c r="AC753">
        <v>6307</v>
      </c>
      <c r="AD753">
        <v>2607500</v>
      </c>
      <c r="AE753">
        <v>213.69</v>
      </c>
      <c r="AF753">
        <v>1293.25</v>
      </c>
      <c r="AG753">
        <v>215.45</v>
      </c>
      <c r="AH753">
        <v>19005</v>
      </c>
      <c r="AI753">
        <v>39356.800000000003</v>
      </c>
      <c r="AJ753">
        <v>237618</v>
      </c>
      <c r="AK753">
        <v>217.23</v>
      </c>
      <c r="AL753">
        <v>268.66000000000003</v>
      </c>
      <c r="AM753">
        <v>217.23</v>
      </c>
      <c r="AN753">
        <v>224.65</v>
      </c>
      <c r="AO753">
        <v>796</v>
      </c>
      <c r="AP753">
        <v>222.75</v>
      </c>
      <c r="AQ753">
        <v>78679.3</v>
      </c>
      <c r="AR753">
        <v>3644.2</v>
      </c>
      <c r="AS753">
        <v>217.23</v>
      </c>
      <c r="AT753">
        <v>276.82</v>
      </c>
      <c r="AU753">
        <v>1218.8399999999999</v>
      </c>
      <c r="AV753">
        <v>24900.05</v>
      </c>
      <c r="AW753">
        <v>709.7</v>
      </c>
      <c r="AX753">
        <v>10653.3</v>
      </c>
      <c r="AY753">
        <v>484.3</v>
      </c>
      <c r="AZ753">
        <v>213.69</v>
      </c>
      <c r="BA753">
        <v>947.66</v>
      </c>
      <c r="BB753">
        <v>761.98</v>
      </c>
      <c r="BC753">
        <v>10583.3</v>
      </c>
      <c r="BD753">
        <v>395.15</v>
      </c>
      <c r="BE753">
        <v>252.13</v>
      </c>
      <c r="BF753">
        <v>219.04</v>
      </c>
      <c r="BG753">
        <v>215.45</v>
      </c>
      <c r="BH753">
        <v>1523.55</v>
      </c>
      <c r="BI753">
        <v>217.23</v>
      </c>
      <c r="BJ753">
        <v>2158.2399999999998</v>
      </c>
      <c r="BK753">
        <v>268.66000000000003</v>
      </c>
      <c r="BL753">
        <v>10975</v>
      </c>
      <c r="BM753">
        <v>7954.8</v>
      </c>
      <c r="BN753">
        <v>1682.24</v>
      </c>
      <c r="BO753">
        <v>874.48</v>
      </c>
      <c r="BP753">
        <v>2216.73</v>
      </c>
      <c r="BQ753">
        <v>262.83999999999997</v>
      </c>
      <c r="BR753">
        <v>118.27</v>
      </c>
      <c r="BS753">
        <v>5476042</v>
      </c>
      <c r="BT753">
        <v>56561.82</v>
      </c>
      <c r="BU753" s="115" t="str">
        <f>WSP[[#This Row],[Tier]]&amp;" - "&amp;DOLLAR(WSP[[#This Row],[United States]],2)&amp;" USD"</f>
        <v>751 - $262.84 USD</v>
      </c>
    </row>
    <row r="754" spans="1:73" x14ac:dyDescent="0.25">
      <c r="A754">
        <v>752</v>
      </c>
      <c r="B754">
        <v>263.19</v>
      </c>
      <c r="C754">
        <v>20003.2</v>
      </c>
      <c r="D754">
        <v>1490.3</v>
      </c>
      <c r="E754">
        <v>352.51</v>
      </c>
      <c r="F754">
        <v>219.33</v>
      </c>
      <c r="G754">
        <v>23408</v>
      </c>
      <c r="H754">
        <v>217.51</v>
      </c>
      <c r="I754">
        <v>472.54</v>
      </c>
      <c r="J754">
        <v>329</v>
      </c>
      <c r="K754">
        <v>263.19</v>
      </c>
      <c r="L754">
        <v>138530</v>
      </c>
      <c r="M754">
        <v>1035.08</v>
      </c>
      <c r="N754">
        <v>333130</v>
      </c>
      <c r="O754">
        <v>131600</v>
      </c>
      <c r="P754">
        <v>1263.3599999999999</v>
      </c>
      <c r="Q754">
        <v>223.04</v>
      </c>
      <c r="R754">
        <v>4349.83</v>
      </c>
      <c r="S754">
        <v>1134</v>
      </c>
      <c r="T754">
        <v>1693.3</v>
      </c>
      <c r="U754">
        <v>219.33</v>
      </c>
      <c r="V754">
        <v>212.25</v>
      </c>
      <c r="W754">
        <v>219.33</v>
      </c>
      <c r="X754">
        <v>221.17</v>
      </c>
      <c r="Y754">
        <v>213.98</v>
      </c>
      <c r="Z754">
        <v>3175.9</v>
      </c>
      <c r="AA754">
        <v>41443.31</v>
      </c>
      <c r="AB754">
        <v>34215</v>
      </c>
      <c r="AC754">
        <v>6314</v>
      </c>
      <c r="AD754">
        <v>2611000</v>
      </c>
      <c r="AE754">
        <v>213.98</v>
      </c>
      <c r="AF754">
        <v>1295</v>
      </c>
      <c r="AG754">
        <v>215.73</v>
      </c>
      <c r="AH754">
        <v>19019</v>
      </c>
      <c r="AI754">
        <v>39409.300000000003</v>
      </c>
      <c r="AJ754">
        <v>237936</v>
      </c>
      <c r="AK754">
        <v>217.51</v>
      </c>
      <c r="AL754">
        <v>268.98</v>
      </c>
      <c r="AM754">
        <v>217.51</v>
      </c>
      <c r="AN754">
        <v>224.95</v>
      </c>
      <c r="AO754">
        <v>797</v>
      </c>
      <c r="AP754">
        <v>223.04</v>
      </c>
      <c r="AQ754">
        <v>78784.3</v>
      </c>
      <c r="AR754">
        <v>3649.1</v>
      </c>
      <c r="AS754">
        <v>217.51</v>
      </c>
      <c r="AT754">
        <v>277.17</v>
      </c>
      <c r="AU754">
        <v>1220.24</v>
      </c>
      <c r="AV754">
        <v>24933.3</v>
      </c>
      <c r="AW754">
        <v>710.64</v>
      </c>
      <c r="AX754">
        <v>10667.3</v>
      </c>
      <c r="AY754">
        <v>484.87</v>
      </c>
      <c r="AZ754">
        <v>213.98</v>
      </c>
      <c r="BA754">
        <v>948.92</v>
      </c>
      <c r="BB754">
        <v>763</v>
      </c>
      <c r="BC754">
        <v>10597.3</v>
      </c>
      <c r="BD754">
        <v>395.5</v>
      </c>
      <c r="BE754">
        <v>252.46</v>
      </c>
      <c r="BF754">
        <v>219.33</v>
      </c>
      <c r="BG754">
        <v>215.73</v>
      </c>
      <c r="BH754">
        <v>1525.3</v>
      </c>
      <c r="BI754">
        <v>217.51</v>
      </c>
      <c r="BJ754">
        <v>2161.04</v>
      </c>
      <c r="BK754">
        <v>268.98</v>
      </c>
      <c r="BL754">
        <v>10991</v>
      </c>
      <c r="BM754">
        <v>7965.3</v>
      </c>
      <c r="BN754">
        <v>1684.48</v>
      </c>
      <c r="BO754">
        <v>875.7</v>
      </c>
      <c r="BP754">
        <v>2219.6999999999998</v>
      </c>
      <c r="BQ754">
        <v>263.19</v>
      </c>
      <c r="BR754">
        <v>118.41</v>
      </c>
      <c r="BS754">
        <v>5483334</v>
      </c>
      <c r="BT754">
        <v>56637.14</v>
      </c>
      <c r="BU754" s="115" t="str">
        <f>WSP[[#This Row],[Tier]]&amp;" - "&amp;DOLLAR(WSP[[#This Row],[United States]],2)&amp;" USD"</f>
        <v>752 - $263.19 USD</v>
      </c>
    </row>
    <row r="755" spans="1:73" x14ac:dyDescent="0.25">
      <c r="A755">
        <v>753</v>
      </c>
      <c r="B755">
        <v>263.54000000000002</v>
      </c>
      <c r="C755">
        <v>20029.8</v>
      </c>
      <c r="D755">
        <v>1492.05</v>
      </c>
      <c r="E755">
        <v>352.99</v>
      </c>
      <c r="F755">
        <v>219.62</v>
      </c>
      <c r="G755">
        <v>23439.5</v>
      </c>
      <c r="H755">
        <v>217.8</v>
      </c>
      <c r="I755">
        <v>473.17</v>
      </c>
      <c r="J755">
        <v>329.44</v>
      </c>
      <c r="K755">
        <v>263.54000000000002</v>
      </c>
      <c r="L755">
        <v>138705</v>
      </c>
      <c r="M755">
        <v>1036.46</v>
      </c>
      <c r="N755">
        <v>333480</v>
      </c>
      <c r="O755">
        <v>131775</v>
      </c>
      <c r="P755">
        <v>1265.04</v>
      </c>
      <c r="Q755">
        <v>223.34</v>
      </c>
      <c r="R755">
        <v>4355.62</v>
      </c>
      <c r="S755">
        <v>1135.4000000000001</v>
      </c>
      <c r="T755">
        <v>1695.58</v>
      </c>
      <c r="U755">
        <v>219.62</v>
      </c>
      <c r="V755">
        <v>212.53</v>
      </c>
      <c r="W755">
        <v>219.62</v>
      </c>
      <c r="X755">
        <v>221.46</v>
      </c>
      <c r="Y755">
        <v>214.26</v>
      </c>
      <c r="Z755">
        <v>3180.45</v>
      </c>
      <c r="AA755">
        <v>41498.43</v>
      </c>
      <c r="AB755">
        <v>34261</v>
      </c>
      <c r="AC755">
        <v>6321</v>
      </c>
      <c r="AD755">
        <v>2614500</v>
      </c>
      <c r="AE755">
        <v>214.26</v>
      </c>
      <c r="AF755">
        <v>1296.75</v>
      </c>
      <c r="AG755">
        <v>216.02</v>
      </c>
      <c r="AH755">
        <v>19034</v>
      </c>
      <c r="AI755">
        <v>39461.800000000003</v>
      </c>
      <c r="AJ755">
        <v>238255</v>
      </c>
      <c r="AK755">
        <v>217.8</v>
      </c>
      <c r="AL755">
        <v>269.31</v>
      </c>
      <c r="AM755">
        <v>217.8</v>
      </c>
      <c r="AN755">
        <v>225.25</v>
      </c>
      <c r="AO755">
        <v>798</v>
      </c>
      <c r="AP755">
        <v>223.34</v>
      </c>
      <c r="AQ755">
        <v>78889.3</v>
      </c>
      <c r="AR755">
        <v>3654</v>
      </c>
      <c r="AS755">
        <v>217.8</v>
      </c>
      <c r="AT755">
        <v>277.52</v>
      </c>
      <c r="AU755">
        <v>1221.6400000000001</v>
      </c>
      <c r="AV755">
        <v>24966.55</v>
      </c>
      <c r="AW755">
        <v>711.59</v>
      </c>
      <c r="AX755">
        <v>10681.3</v>
      </c>
      <c r="AY755">
        <v>485.44</v>
      </c>
      <c r="AZ755">
        <v>214.26</v>
      </c>
      <c r="BA755">
        <v>950.18</v>
      </c>
      <c r="BB755">
        <v>764.02</v>
      </c>
      <c r="BC755">
        <v>10611.3</v>
      </c>
      <c r="BD755">
        <v>395.85</v>
      </c>
      <c r="BE755">
        <v>252.79</v>
      </c>
      <c r="BF755">
        <v>219.62</v>
      </c>
      <c r="BG755">
        <v>216.02</v>
      </c>
      <c r="BH755">
        <v>1527.05</v>
      </c>
      <c r="BI755">
        <v>217.8</v>
      </c>
      <c r="BJ755">
        <v>2163.84</v>
      </c>
      <c r="BK755">
        <v>269.31</v>
      </c>
      <c r="BL755">
        <v>11006</v>
      </c>
      <c r="BM755">
        <v>7975.8</v>
      </c>
      <c r="BN755">
        <v>1686.72</v>
      </c>
      <c r="BO755">
        <v>876.93</v>
      </c>
      <c r="BP755">
        <v>2222.6799999999998</v>
      </c>
      <c r="BQ755">
        <v>263.54000000000002</v>
      </c>
      <c r="BR755">
        <v>118.56</v>
      </c>
      <c r="BS755">
        <v>5490626</v>
      </c>
      <c r="BT755">
        <v>56712.46</v>
      </c>
      <c r="BU755" s="115" t="str">
        <f>WSP[[#This Row],[Tier]]&amp;" - "&amp;DOLLAR(WSP[[#This Row],[United States]],2)&amp;" USD"</f>
        <v>753 - $263.54 USD</v>
      </c>
    </row>
    <row r="756" spans="1:73" x14ac:dyDescent="0.25">
      <c r="A756">
        <v>754</v>
      </c>
      <c r="B756">
        <v>263.89</v>
      </c>
      <c r="C756">
        <v>20056.400000000001</v>
      </c>
      <c r="D756">
        <v>1493.8</v>
      </c>
      <c r="E756">
        <v>353.47</v>
      </c>
      <c r="F756">
        <v>219.91</v>
      </c>
      <c r="G756">
        <v>23471</v>
      </c>
      <c r="H756">
        <v>218.09</v>
      </c>
      <c r="I756">
        <v>473.8</v>
      </c>
      <c r="J756">
        <v>329.88</v>
      </c>
      <c r="K756">
        <v>263.89</v>
      </c>
      <c r="L756">
        <v>138880</v>
      </c>
      <c r="M756">
        <v>1037.8399999999999</v>
      </c>
      <c r="N756">
        <v>333830</v>
      </c>
      <c r="O756">
        <v>131950</v>
      </c>
      <c r="P756">
        <v>1266.72</v>
      </c>
      <c r="Q756">
        <v>223.64</v>
      </c>
      <c r="R756">
        <v>4361.3999999999996</v>
      </c>
      <c r="S756">
        <v>1136.8</v>
      </c>
      <c r="T756">
        <v>1697.85</v>
      </c>
      <c r="U756">
        <v>219.91</v>
      </c>
      <c r="V756">
        <v>212.82</v>
      </c>
      <c r="W756">
        <v>219.91</v>
      </c>
      <c r="X756">
        <v>221.76</v>
      </c>
      <c r="Y756">
        <v>214.55</v>
      </c>
      <c r="Z756">
        <v>3185</v>
      </c>
      <c r="AA756">
        <v>41553.54</v>
      </c>
      <c r="AB756">
        <v>34306</v>
      </c>
      <c r="AC756">
        <v>6328</v>
      </c>
      <c r="AD756">
        <v>2618000</v>
      </c>
      <c r="AE756">
        <v>214.55</v>
      </c>
      <c r="AF756">
        <v>1298.5</v>
      </c>
      <c r="AG756">
        <v>216.31</v>
      </c>
      <c r="AH756">
        <v>19048</v>
      </c>
      <c r="AI756">
        <v>39514.300000000003</v>
      </c>
      <c r="AJ756">
        <v>238573</v>
      </c>
      <c r="AK756">
        <v>218.09</v>
      </c>
      <c r="AL756">
        <v>269.63</v>
      </c>
      <c r="AM756">
        <v>218.09</v>
      </c>
      <c r="AN756">
        <v>225.55</v>
      </c>
      <c r="AO756">
        <v>799</v>
      </c>
      <c r="AP756">
        <v>223.64</v>
      </c>
      <c r="AQ756">
        <v>78994.3</v>
      </c>
      <c r="AR756">
        <v>3658.9</v>
      </c>
      <c r="AS756">
        <v>218.09</v>
      </c>
      <c r="AT756">
        <v>277.87</v>
      </c>
      <c r="AU756">
        <v>1223.04</v>
      </c>
      <c r="AV756">
        <v>24999.8</v>
      </c>
      <c r="AW756">
        <v>712.53</v>
      </c>
      <c r="AX756">
        <v>10695.3</v>
      </c>
      <c r="AY756">
        <v>486.01</v>
      </c>
      <c r="AZ756">
        <v>214.55</v>
      </c>
      <c r="BA756">
        <v>951.44</v>
      </c>
      <c r="BB756">
        <v>765.03</v>
      </c>
      <c r="BC756">
        <v>10625.3</v>
      </c>
      <c r="BD756">
        <v>396.2</v>
      </c>
      <c r="BE756">
        <v>253.11</v>
      </c>
      <c r="BF756">
        <v>219.91</v>
      </c>
      <c r="BG756">
        <v>216.31</v>
      </c>
      <c r="BH756">
        <v>1528.8</v>
      </c>
      <c r="BI756">
        <v>218.09</v>
      </c>
      <c r="BJ756">
        <v>2166.64</v>
      </c>
      <c r="BK756">
        <v>269.63</v>
      </c>
      <c r="BL756">
        <v>11021</v>
      </c>
      <c r="BM756">
        <v>7986.3</v>
      </c>
      <c r="BN756">
        <v>1688.96</v>
      </c>
      <c r="BO756">
        <v>878.15</v>
      </c>
      <c r="BP756">
        <v>2225.65</v>
      </c>
      <c r="BQ756">
        <v>263.89</v>
      </c>
      <c r="BR756">
        <v>118.7</v>
      </c>
      <c r="BS756">
        <v>5497918</v>
      </c>
      <c r="BT756">
        <v>56787.78</v>
      </c>
      <c r="BU756" s="115" t="str">
        <f>WSP[[#This Row],[Tier]]&amp;" - "&amp;DOLLAR(WSP[[#This Row],[United States]],2)&amp;" USD"</f>
        <v>754 - $263.89 USD</v>
      </c>
    </row>
    <row r="757" spans="1:73" x14ac:dyDescent="0.25">
      <c r="A757">
        <v>755</v>
      </c>
      <c r="B757">
        <v>264.24</v>
      </c>
      <c r="C757">
        <v>20083</v>
      </c>
      <c r="D757">
        <v>1495.55</v>
      </c>
      <c r="E757">
        <v>353.95</v>
      </c>
      <c r="F757">
        <v>220.2</v>
      </c>
      <c r="G757">
        <v>23502.5</v>
      </c>
      <c r="H757">
        <v>218.38</v>
      </c>
      <c r="I757">
        <v>474.43</v>
      </c>
      <c r="J757">
        <v>330.31</v>
      </c>
      <c r="K757">
        <v>264.24</v>
      </c>
      <c r="L757">
        <v>139055</v>
      </c>
      <c r="M757">
        <v>1039.22</v>
      </c>
      <c r="N757">
        <v>334180</v>
      </c>
      <c r="O757">
        <v>132125</v>
      </c>
      <c r="P757">
        <v>1268.4000000000001</v>
      </c>
      <c r="Q757">
        <v>223.93</v>
      </c>
      <c r="R757">
        <v>4367.1899999999996</v>
      </c>
      <c r="S757">
        <v>1138.2</v>
      </c>
      <c r="T757">
        <v>1700.13</v>
      </c>
      <c r="U757">
        <v>220.2</v>
      </c>
      <c r="V757">
        <v>213.1</v>
      </c>
      <c r="W757">
        <v>220.2</v>
      </c>
      <c r="X757">
        <v>222.05</v>
      </c>
      <c r="Y757">
        <v>214.83</v>
      </c>
      <c r="Z757">
        <v>3189.55</v>
      </c>
      <c r="AA757">
        <v>41608.660000000003</v>
      </c>
      <c r="AB757">
        <v>34352</v>
      </c>
      <c r="AC757">
        <v>6335</v>
      </c>
      <c r="AD757">
        <v>2621500</v>
      </c>
      <c r="AE757">
        <v>214.83</v>
      </c>
      <c r="AF757">
        <v>1300.25</v>
      </c>
      <c r="AG757">
        <v>216.59</v>
      </c>
      <c r="AH757">
        <v>19062</v>
      </c>
      <c r="AI757">
        <v>39566.800000000003</v>
      </c>
      <c r="AJ757">
        <v>238891</v>
      </c>
      <c r="AK757">
        <v>218.38</v>
      </c>
      <c r="AL757">
        <v>269.95</v>
      </c>
      <c r="AM757">
        <v>218.38</v>
      </c>
      <c r="AN757">
        <v>225.85</v>
      </c>
      <c r="AO757">
        <v>800</v>
      </c>
      <c r="AP757">
        <v>223.93</v>
      </c>
      <c r="AQ757">
        <v>79099.3</v>
      </c>
      <c r="AR757">
        <v>3663.8</v>
      </c>
      <c r="AS757">
        <v>218.38</v>
      </c>
      <c r="AT757">
        <v>278.22000000000003</v>
      </c>
      <c r="AU757">
        <v>1224.44</v>
      </c>
      <c r="AV757">
        <v>25033.05</v>
      </c>
      <c r="AW757">
        <v>713.48</v>
      </c>
      <c r="AX757">
        <v>10709.3</v>
      </c>
      <c r="AY757">
        <v>486.58</v>
      </c>
      <c r="AZ757">
        <v>214.83</v>
      </c>
      <c r="BA757">
        <v>952.7</v>
      </c>
      <c r="BB757">
        <v>766.05</v>
      </c>
      <c r="BC757">
        <v>10639.3</v>
      </c>
      <c r="BD757">
        <v>396.55</v>
      </c>
      <c r="BE757">
        <v>253.44</v>
      </c>
      <c r="BF757">
        <v>220.2</v>
      </c>
      <c r="BG757">
        <v>216.59</v>
      </c>
      <c r="BH757">
        <v>1530.55</v>
      </c>
      <c r="BI757">
        <v>218.38</v>
      </c>
      <c r="BJ757">
        <v>2169.44</v>
      </c>
      <c r="BK757">
        <v>269.95</v>
      </c>
      <c r="BL757">
        <v>11037</v>
      </c>
      <c r="BM757">
        <v>7996.8</v>
      </c>
      <c r="BN757">
        <v>1691.2</v>
      </c>
      <c r="BO757">
        <v>879.38</v>
      </c>
      <c r="BP757">
        <v>2228.63</v>
      </c>
      <c r="BQ757">
        <v>264.24</v>
      </c>
      <c r="BR757">
        <v>118.85</v>
      </c>
      <c r="BS757">
        <v>5505210</v>
      </c>
      <c r="BT757">
        <v>56863.1</v>
      </c>
      <c r="BU757" s="115" t="str">
        <f>WSP[[#This Row],[Tier]]&amp;" - "&amp;DOLLAR(WSP[[#This Row],[United States]],2)&amp;" USD"</f>
        <v>755 - $264.24 USD</v>
      </c>
    </row>
    <row r="758" spans="1:73" x14ac:dyDescent="0.25">
      <c r="A758">
        <v>756</v>
      </c>
      <c r="B758">
        <v>264.58999999999997</v>
      </c>
      <c r="C758">
        <v>20109.599999999999</v>
      </c>
      <c r="D758">
        <v>1497.3</v>
      </c>
      <c r="E758">
        <v>354.42</v>
      </c>
      <c r="F758">
        <v>220.49</v>
      </c>
      <c r="G758">
        <v>23534</v>
      </c>
      <c r="H758">
        <v>218.67</v>
      </c>
      <c r="I758">
        <v>475.06</v>
      </c>
      <c r="J758">
        <v>330.75</v>
      </c>
      <c r="K758">
        <v>264.58999999999997</v>
      </c>
      <c r="L758">
        <v>139230</v>
      </c>
      <c r="M758">
        <v>1040.5899999999999</v>
      </c>
      <c r="N758">
        <v>334530</v>
      </c>
      <c r="O758">
        <v>132300</v>
      </c>
      <c r="P758">
        <v>1270.08</v>
      </c>
      <c r="Q758">
        <v>224.23</v>
      </c>
      <c r="R758">
        <v>4372.9799999999996</v>
      </c>
      <c r="S758">
        <v>1139.5999999999999</v>
      </c>
      <c r="T758">
        <v>1702.4</v>
      </c>
      <c r="U758">
        <v>220.49</v>
      </c>
      <c r="V758">
        <v>213.38</v>
      </c>
      <c r="W758">
        <v>220.49</v>
      </c>
      <c r="X758">
        <v>222.35</v>
      </c>
      <c r="Y758">
        <v>215.12</v>
      </c>
      <c r="Z758">
        <v>3194.1</v>
      </c>
      <c r="AA758">
        <v>41663.78</v>
      </c>
      <c r="AB758">
        <v>34397</v>
      </c>
      <c r="AC758">
        <v>6342</v>
      </c>
      <c r="AD758">
        <v>2625000</v>
      </c>
      <c r="AE758">
        <v>215.12</v>
      </c>
      <c r="AF758">
        <v>1302</v>
      </c>
      <c r="AG758">
        <v>216.88</v>
      </c>
      <c r="AH758">
        <v>19076</v>
      </c>
      <c r="AI758">
        <v>39619.300000000003</v>
      </c>
      <c r="AJ758">
        <v>239209</v>
      </c>
      <c r="AK758">
        <v>218.67</v>
      </c>
      <c r="AL758">
        <v>270.27999999999997</v>
      </c>
      <c r="AM758">
        <v>218.67</v>
      </c>
      <c r="AN758">
        <v>226.15</v>
      </c>
      <c r="AO758">
        <v>801</v>
      </c>
      <c r="AP758">
        <v>224.23</v>
      </c>
      <c r="AQ758">
        <v>79204.3</v>
      </c>
      <c r="AR758">
        <v>3668.7</v>
      </c>
      <c r="AS758">
        <v>218.67</v>
      </c>
      <c r="AT758">
        <v>278.57</v>
      </c>
      <c r="AU758">
        <v>1225.8399999999999</v>
      </c>
      <c r="AV758">
        <v>25066.3</v>
      </c>
      <c r="AW758">
        <v>714.42</v>
      </c>
      <c r="AX758">
        <v>10723.3</v>
      </c>
      <c r="AY758">
        <v>487.15</v>
      </c>
      <c r="AZ758">
        <v>215.12</v>
      </c>
      <c r="BA758">
        <v>953.96</v>
      </c>
      <c r="BB758">
        <v>767.06</v>
      </c>
      <c r="BC758">
        <v>10653.3</v>
      </c>
      <c r="BD758">
        <v>396.9</v>
      </c>
      <c r="BE758">
        <v>253.77</v>
      </c>
      <c r="BF758">
        <v>220.49</v>
      </c>
      <c r="BG758">
        <v>216.88</v>
      </c>
      <c r="BH758">
        <v>1532.3</v>
      </c>
      <c r="BI758">
        <v>218.67</v>
      </c>
      <c r="BJ758">
        <v>2172.2399999999998</v>
      </c>
      <c r="BK758">
        <v>270.27999999999997</v>
      </c>
      <c r="BL758">
        <v>11052</v>
      </c>
      <c r="BM758">
        <v>8007.3</v>
      </c>
      <c r="BN758">
        <v>1693.44</v>
      </c>
      <c r="BO758">
        <v>880.6</v>
      </c>
      <c r="BP758">
        <v>2231.6</v>
      </c>
      <c r="BQ758">
        <v>264.58999999999997</v>
      </c>
      <c r="BR758">
        <v>118.99</v>
      </c>
      <c r="BS758">
        <v>5512501</v>
      </c>
      <c r="BT758">
        <v>56938.42</v>
      </c>
      <c r="BU758" s="115" t="str">
        <f>WSP[[#This Row],[Tier]]&amp;" - "&amp;DOLLAR(WSP[[#This Row],[United States]],2)&amp;" USD"</f>
        <v>756 - $264.59 USD</v>
      </c>
    </row>
    <row r="759" spans="1:73" x14ac:dyDescent="0.25">
      <c r="A759">
        <v>757</v>
      </c>
      <c r="B759">
        <v>264.94</v>
      </c>
      <c r="C759">
        <v>20136.2</v>
      </c>
      <c r="D759">
        <v>1499.05</v>
      </c>
      <c r="E759">
        <v>354.9</v>
      </c>
      <c r="F759">
        <v>220.79</v>
      </c>
      <c r="G759">
        <v>23565.5</v>
      </c>
      <c r="H759">
        <v>218.96</v>
      </c>
      <c r="I759">
        <v>475.69</v>
      </c>
      <c r="J759">
        <v>331.19</v>
      </c>
      <c r="K759">
        <v>264.94</v>
      </c>
      <c r="L759">
        <v>139405</v>
      </c>
      <c r="M759">
        <v>1041.97</v>
      </c>
      <c r="N759">
        <v>334880</v>
      </c>
      <c r="O759">
        <v>132475</v>
      </c>
      <c r="P759">
        <v>1271.76</v>
      </c>
      <c r="Q759">
        <v>224.53</v>
      </c>
      <c r="R759">
        <v>4378.76</v>
      </c>
      <c r="S759">
        <v>1141</v>
      </c>
      <c r="T759">
        <v>1704.68</v>
      </c>
      <c r="U759">
        <v>220.79</v>
      </c>
      <c r="V759">
        <v>213.66</v>
      </c>
      <c r="W759">
        <v>220.79</v>
      </c>
      <c r="X759">
        <v>222.64</v>
      </c>
      <c r="Y759">
        <v>215.4</v>
      </c>
      <c r="Z759">
        <v>3198.65</v>
      </c>
      <c r="AA759">
        <v>41718.9</v>
      </c>
      <c r="AB759">
        <v>34443</v>
      </c>
      <c r="AC759">
        <v>6349</v>
      </c>
      <c r="AD759">
        <v>2628500</v>
      </c>
      <c r="AE759">
        <v>215.4</v>
      </c>
      <c r="AF759">
        <v>1303.75</v>
      </c>
      <c r="AG759">
        <v>217.17</v>
      </c>
      <c r="AH759">
        <v>19091</v>
      </c>
      <c r="AI759">
        <v>39671.800000000003</v>
      </c>
      <c r="AJ759">
        <v>239527</v>
      </c>
      <c r="AK759">
        <v>218.96</v>
      </c>
      <c r="AL759">
        <v>270.60000000000002</v>
      </c>
      <c r="AM759">
        <v>218.96</v>
      </c>
      <c r="AN759">
        <v>226.45</v>
      </c>
      <c r="AO759">
        <v>802</v>
      </c>
      <c r="AP759">
        <v>224.53</v>
      </c>
      <c r="AQ759">
        <v>79309.3</v>
      </c>
      <c r="AR759">
        <v>3673.6</v>
      </c>
      <c r="AS759">
        <v>218.96</v>
      </c>
      <c r="AT759">
        <v>278.92</v>
      </c>
      <c r="AU759">
        <v>1227.24</v>
      </c>
      <c r="AV759">
        <v>25099.55</v>
      </c>
      <c r="AW759">
        <v>715.37</v>
      </c>
      <c r="AX759">
        <v>10737.3</v>
      </c>
      <c r="AY759">
        <v>487.72</v>
      </c>
      <c r="AZ759">
        <v>215.4</v>
      </c>
      <c r="BA759">
        <v>955.22</v>
      </c>
      <c r="BB759">
        <v>768.08</v>
      </c>
      <c r="BC759">
        <v>10667.3</v>
      </c>
      <c r="BD759">
        <v>397.25</v>
      </c>
      <c r="BE759">
        <v>254.09</v>
      </c>
      <c r="BF759">
        <v>220.79</v>
      </c>
      <c r="BG759">
        <v>217.17</v>
      </c>
      <c r="BH759">
        <v>1534.05</v>
      </c>
      <c r="BI759">
        <v>218.96</v>
      </c>
      <c r="BJ759">
        <v>2175.04</v>
      </c>
      <c r="BK759">
        <v>270.60000000000002</v>
      </c>
      <c r="BL759">
        <v>11067</v>
      </c>
      <c r="BM759">
        <v>8017.8</v>
      </c>
      <c r="BN759">
        <v>1695.68</v>
      </c>
      <c r="BO759">
        <v>881.83</v>
      </c>
      <c r="BP759">
        <v>2234.58</v>
      </c>
      <c r="BQ759">
        <v>264.94</v>
      </c>
      <c r="BR759">
        <v>119.14</v>
      </c>
      <c r="BS759">
        <v>5519793</v>
      </c>
      <c r="BT759">
        <v>57013.74</v>
      </c>
      <c r="BU759" s="115" t="str">
        <f>WSP[[#This Row],[Tier]]&amp;" - "&amp;DOLLAR(WSP[[#This Row],[United States]],2)&amp;" USD"</f>
        <v>757 - $264.94 USD</v>
      </c>
    </row>
    <row r="760" spans="1:73" x14ac:dyDescent="0.25">
      <c r="A760">
        <v>758</v>
      </c>
      <c r="B760">
        <v>265.29000000000002</v>
      </c>
      <c r="C760">
        <v>20162.8</v>
      </c>
      <c r="D760">
        <v>1500.8</v>
      </c>
      <c r="E760">
        <v>355.38</v>
      </c>
      <c r="F760">
        <v>221.08</v>
      </c>
      <c r="G760">
        <v>23597</v>
      </c>
      <c r="H760">
        <v>219.25</v>
      </c>
      <c r="I760">
        <v>476.31</v>
      </c>
      <c r="J760">
        <v>331.63</v>
      </c>
      <c r="K760">
        <v>265.29000000000002</v>
      </c>
      <c r="L760">
        <v>139580</v>
      </c>
      <c r="M760">
        <v>1043.3499999999999</v>
      </c>
      <c r="N760">
        <v>335230</v>
      </c>
      <c r="O760">
        <v>132650</v>
      </c>
      <c r="P760">
        <v>1273.44</v>
      </c>
      <c r="Q760">
        <v>224.82</v>
      </c>
      <c r="R760">
        <v>4384.55</v>
      </c>
      <c r="S760">
        <v>1142.4000000000001</v>
      </c>
      <c r="T760">
        <v>1706.95</v>
      </c>
      <c r="U760">
        <v>221.08</v>
      </c>
      <c r="V760">
        <v>213.95</v>
      </c>
      <c r="W760">
        <v>221.08</v>
      </c>
      <c r="X760">
        <v>222.94</v>
      </c>
      <c r="Y760">
        <v>215.69</v>
      </c>
      <c r="Z760">
        <v>3203.2</v>
      </c>
      <c r="AA760">
        <v>41774.019999999997</v>
      </c>
      <c r="AB760">
        <v>34488</v>
      </c>
      <c r="AC760">
        <v>6356</v>
      </c>
      <c r="AD760">
        <v>2632000</v>
      </c>
      <c r="AE760">
        <v>215.69</v>
      </c>
      <c r="AF760">
        <v>1305.5</v>
      </c>
      <c r="AG760">
        <v>217.45</v>
      </c>
      <c r="AH760">
        <v>19105</v>
      </c>
      <c r="AI760">
        <v>39724.300000000003</v>
      </c>
      <c r="AJ760">
        <v>239845</v>
      </c>
      <c r="AK760">
        <v>219.25</v>
      </c>
      <c r="AL760">
        <v>270.93</v>
      </c>
      <c r="AM760">
        <v>219.25</v>
      </c>
      <c r="AN760">
        <v>226.75</v>
      </c>
      <c r="AO760">
        <v>803</v>
      </c>
      <c r="AP760">
        <v>224.82</v>
      </c>
      <c r="AQ760">
        <v>79414.3</v>
      </c>
      <c r="AR760">
        <v>3678.5</v>
      </c>
      <c r="AS760">
        <v>219.25</v>
      </c>
      <c r="AT760">
        <v>279.27</v>
      </c>
      <c r="AU760">
        <v>1228.6400000000001</v>
      </c>
      <c r="AV760">
        <v>25132.799999999999</v>
      </c>
      <c r="AW760">
        <v>716.31</v>
      </c>
      <c r="AX760">
        <v>10751.3</v>
      </c>
      <c r="AY760">
        <v>488.29</v>
      </c>
      <c r="AZ760">
        <v>215.69</v>
      </c>
      <c r="BA760">
        <v>956.48</v>
      </c>
      <c r="BB760">
        <v>769.1</v>
      </c>
      <c r="BC760">
        <v>10681.3</v>
      </c>
      <c r="BD760">
        <v>397.6</v>
      </c>
      <c r="BE760">
        <v>254.42</v>
      </c>
      <c r="BF760">
        <v>221.08</v>
      </c>
      <c r="BG760">
        <v>217.45</v>
      </c>
      <c r="BH760">
        <v>1535.8</v>
      </c>
      <c r="BI760">
        <v>219.25</v>
      </c>
      <c r="BJ760">
        <v>2177.84</v>
      </c>
      <c r="BK760">
        <v>270.93</v>
      </c>
      <c r="BL760">
        <v>11083</v>
      </c>
      <c r="BM760">
        <v>8028.3</v>
      </c>
      <c r="BN760">
        <v>1697.92</v>
      </c>
      <c r="BO760">
        <v>883.05</v>
      </c>
      <c r="BP760">
        <v>2237.5500000000002</v>
      </c>
      <c r="BQ760">
        <v>265.29000000000002</v>
      </c>
      <c r="BR760">
        <v>119.29</v>
      </c>
      <c r="BS760">
        <v>5527085</v>
      </c>
      <c r="BT760">
        <v>57089.06</v>
      </c>
      <c r="BU760" s="115" t="str">
        <f>WSP[[#This Row],[Tier]]&amp;" - "&amp;DOLLAR(WSP[[#This Row],[United States]],2)&amp;" USD"</f>
        <v>758 - $265.29 USD</v>
      </c>
    </row>
    <row r="761" spans="1:73" x14ac:dyDescent="0.25">
      <c r="A761">
        <v>759</v>
      </c>
      <c r="B761">
        <v>265.64</v>
      </c>
      <c r="C761">
        <v>20189.400000000001</v>
      </c>
      <c r="D761">
        <v>1502.55</v>
      </c>
      <c r="E761">
        <v>355.85</v>
      </c>
      <c r="F761">
        <v>221.37</v>
      </c>
      <c r="G761">
        <v>23628.5</v>
      </c>
      <c r="H761">
        <v>219.54</v>
      </c>
      <c r="I761">
        <v>476.94</v>
      </c>
      <c r="J761">
        <v>332.06</v>
      </c>
      <c r="K761">
        <v>265.64</v>
      </c>
      <c r="L761">
        <v>139755</v>
      </c>
      <c r="M761">
        <v>1044.73</v>
      </c>
      <c r="N761">
        <v>335580</v>
      </c>
      <c r="O761">
        <v>132825</v>
      </c>
      <c r="P761">
        <v>1275.1199999999999</v>
      </c>
      <c r="Q761">
        <v>225.12</v>
      </c>
      <c r="R761">
        <v>4390.33</v>
      </c>
      <c r="S761">
        <v>1143.8</v>
      </c>
      <c r="T761">
        <v>1709.23</v>
      </c>
      <c r="U761">
        <v>221.37</v>
      </c>
      <c r="V761">
        <v>214.23</v>
      </c>
      <c r="W761">
        <v>221.37</v>
      </c>
      <c r="X761">
        <v>223.23</v>
      </c>
      <c r="Y761">
        <v>215.97</v>
      </c>
      <c r="Z761">
        <v>3207.75</v>
      </c>
      <c r="AA761">
        <v>41829.129999999997</v>
      </c>
      <c r="AB761">
        <v>34534</v>
      </c>
      <c r="AC761">
        <v>6363</v>
      </c>
      <c r="AD761">
        <v>2635500</v>
      </c>
      <c r="AE761">
        <v>215.97</v>
      </c>
      <c r="AF761">
        <v>1307.25</v>
      </c>
      <c r="AG761">
        <v>217.74</v>
      </c>
      <c r="AH761">
        <v>19119</v>
      </c>
      <c r="AI761">
        <v>39776.800000000003</v>
      </c>
      <c r="AJ761">
        <v>240164</v>
      </c>
      <c r="AK761">
        <v>219.54</v>
      </c>
      <c r="AL761">
        <v>271.25</v>
      </c>
      <c r="AM761">
        <v>219.54</v>
      </c>
      <c r="AN761">
        <v>227.05</v>
      </c>
      <c r="AO761">
        <v>804</v>
      </c>
      <c r="AP761">
        <v>225.12</v>
      </c>
      <c r="AQ761">
        <v>79519.3</v>
      </c>
      <c r="AR761">
        <v>3683.4</v>
      </c>
      <c r="AS761">
        <v>219.54</v>
      </c>
      <c r="AT761">
        <v>279.62</v>
      </c>
      <c r="AU761">
        <v>1230.04</v>
      </c>
      <c r="AV761">
        <v>25166.05</v>
      </c>
      <c r="AW761">
        <v>717.26</v>
      </c>
      <c r="AX761">
        <v>10765.3</v>
      </c>
      <c r="AY761">
        <v>488.86</v>
      </c>
      <c r="AZ761">
        <v>215.97</v>
      </c>
      <c r="BA761">
        <v>957.74</v>
      </c>
      <c r="BB761">
        <v>770.11</v>
      </c>
      <c r="BC761">
        <v>10695.3</v>
      </c>
      <c r="BD761">
        <v>397.95</v>
      </c>
      <c r="BE761">
        <v>254.75</v>
      </c>
      <c r="BF761">
        <v>221.37</v>
      </c>
      <c r="BG761">
        <v>217.74</v>
      </c>
      <c r="BH761">
        <v>1537.55</v>
      </c>
      <c r="BI761">
        <v>219.54</v>
      </c>
      <c r="BJ761">
        <v>2180.64</v>
      </c>
      <c r="BK761">
        <v>271.25</v>
      </c>
      <c r="BL761">
        <v>11098</v>
      </c>
      <c r="BM761">
        <v>8038.8</v>
      </c>
      <c r="BN761">
        <v>1700.16</v>
      </c>
      <c r="BO761">
        <v>884.28</v>
      </c>
      <c r="BP761">
        <v>2240.5300000000002</v>
      </c>
      <c r="BQ761">
        <v>265.64</v>
      </c>
      <c r="BR761">
        <v>119.43</v>
      </c>
      <c r="BS761">
        <v>5534377</v>
      </c>
      <c r="BT761">
        <v>57164.38</v>
      </c>
      <c r="BU761" s="115" t="str">
        <f>WSP[[#This Row],[Tier]]&amp;" - "&amp;DOLLAR(WSP[[#This Row],[United States]],2)&amp;" USD"</f>
        <v>759 - $265.64 USD</v>
      </c>
    </row>
    <row r="762" spans="1:73" x14ac:dyDescent="0.25">
      <c r="A762">
        <v>760</v>
      </c>
      <c r="B762">
        <v>265.99</v>
      </c>
      <c r="C762">
        <v>20216</v>
      </c>
      <c r="D762">
        <v>1504.3</v>
      </c>
      <c r="E762">
        <v>356.33</v>
      </c>
      <c r="F762">
        <v>221.66</v>
      </c>
      <c r="G762">
        <v>23660</v>
      </c>
      <c r="H762">
        <v>219.83</v>
      </c>
      <c r="I762">
        <v>477.57</v>
      </c>
      <c r="J762">
        <v>332.5</v>
      </c>
      <c r="K762">
        <v>265.99</v>
      </c>
      <c r="L762">
        <v>139930</v>
      </c>
      <c r="M762">
        <v>1046.0999999999999</v>
      </c>
      <c r="N762">
        <v>335930</v>
      </c>
      <c r="O762">
        <v>133000</v>
      </c>
      <c r="P762">
        <v>1276.8</v>
      </c>
      <c r="Q762">
        <v>225.42</v>
      </c>
      <c r="R762">
        <v>4396.12</v>
      </c>
      <c r="S762">
        <v>1145.2</v>
      </c>
      <c r="T762">
        <v>1711.5</v>
      </c>
      <c r="U762">
        <v>221.66</v>
      </c>
      <c r="V762">
        <v>214.51</v>
      </c>
      <c r="W762">
        <v>221.66</v>
      </c>
      <c r="X762">
        <v>223.52</v>
      </c>
      <c r="Y762">
        <v>216.25</v>
      </c>
      <c r="Z762">
        <v>3212.3</v>
      </c>
      <c r="AA762">
        <v>41884.25</v>
      </c>
      <c r="AB762">
        <v>34579</v>
      </c>
      <c r="AC762">
        <v>6370</v>
      </c>
      <c r="AD762">
        <v>2639000</v>
      </c>
      <c r="AE762">
        <v>216.25</v>
      </c>
      <c r="AF762">
        <v>1309</v>
      </c>
      <c r="AG762">
        <v>218.03</v>
      </c>
      <c r="AH762">
        <v>19133</v>
      </c>
      <c r="AI762">
        <v>39829.300000000003</v>
      </c>
      <c r="AJ762">
        <v>240482</v>
      </c>
      <c r="AK762">
        <v>219.83</v>
      </c>
      <c r="AL762">
        <v>271.57</v>
      </c>
      <c r="AM762">
        <v>219.83</v>
      </c>
      <c r="AN762">
        <v>227.34</v>
      </c>
      <c r="AO762">
        <v>805</v>
      </c>
      <c r="AP762">
        <v>225.42</v>
      </c>
      <c r="AQ762">
        <v>79624.3</v>
      </c>
      <c r="AR762">
        <v>3688.3</v>
      </c>
      <c r="AS762">
        <v>219.83</v>
      </c>
      <c r="AT762">
        <v>279.97000000000003</v>
      </c>
      <c r="AU762">
        <v>1231.44</v>
      </c>
      <c r="AV762">
        <v>25199.3</v>
      </c>
      <c r="AW762">
        <v>718.2</v>
      </c>
      <c r="AX762">
        <v>10779.3</v>
      </c>
      <c r="AY762">
        <v>489.43</v>
      </c>
      <c r="AZ762">
        <v>216.25</v>
      </c>
      <c r="BA762">
        <v>959</v>
      </c>
      <c r="BB762">
        <v>771.13</v>
      </c>
      <c r="BC762">
        <v>10709.3</v>
      </c>
      <c r="BD762">
        <v>398.3</v>
      </c>
      <c r="BE762">
        <v>255.07</v>
      </c>
      <c r="BF762">
        <v>221.66</v>
      </c>
      <c r="BG762">
        <v>218.03</v>
      </c>
      <c r="BH762">
        <v>1539.3</v>
      </c>
      <c r="BI762">
        <v>219.83</v>
      </c>
      <c r="BJ762">
        <v>2183.44</v>
      </c>
      <c r="BK762">
        <v>271.57</v>
      </c>
      <c r="BL762">
        <v>11113</v>
      </c>
      <c r="BM762">
        <v>8049.3</v>
      </c>
      <c r="BN762">
        <v>1702.4</v>
      </c>
      <c r="BO762">
        <v>885.5</v>
      </c>
      <c r="BP762">
        <v>2243.5</v>
      </c>
      <c r="BQ762">
        <v>265.99</v>
      </c>
      <c r="BR762">
        <v>119.58</v>
      </c>
      <c r="BS762">
        <v>5541669</v>
      </c>
      <c r="BT762">
        <v>57239.7</v>
      </c>
      <c r="BU762" s="115" t="str">
        <f>WSP[[#This Row],[Tier]]&amp;" - "&amp;DOLLAR(WSP[[#This Row],[United States]],2)&amp;" USD"</f>
        <v>760 - $265.99 USD</v>
      </c>
    </row>
    <row r="763" spans="1:73" x14ac:dyDescent="0.25">
      <c r="A763">
        <v>761</v>
      </c>
      <c r="B763">
        <v>266.33999999999997</v>
      </c>
      <c r="C763">
        <v>20242.599999999999</v>
      </c>
      <c r="D763">
        <v>1506.05</v>
      </c>
      <c r="E763">
        <v>356.81</v>
      </c>
      <c r="F763">
        <v>221.95</v>
      </c>
      <c r="G763">
        <v>23691.5</v>
      </c>
      <c r="H763">
        <v>220.12</v>
      </c>
      <c r="I763">
        <v>478.2</v>
      </c>
      <c r="J763">
        <v>332.94</v>
      </c>
      <c r="K763">
        <v>266.33999999999997</v>
      </c>
      <c r="L763">
        <v>140105</v>
      </c>
      <c r="M763">
        <v>1047.48</v>
      </c>
      <c r="N763">
        <v>336280</v>
      </c>
      <c r="O763">
        <v>133175</v>
      </c>
      <c r="P763">
        <v>1278.48</v>
      </c>
      <c r="Q763">
        <v>225.71</v>
      </c>
      <c r="R763">
        <v>4401.8999999999996</v>
      </c>
      <c r="S763">
        <v>1146.5999999999999</v>
      </c>
      <c r="T763">
        <v>1713.78</v>
      </c>
      <c r="U763">
        <v>221.95</v>
      </c>
      <c r="V763">
        <v>214.79</v>
      </c>
      <c r="W763">
        <v>221.95</v>
      </c>
      <c r="X763">
        <v>223.82</v>
      </c>
      <c r="Y763">
        <v>216.54</v>
      </c>
      <c r="Z763">
        <v>3216.85</v>
      </c>
      <c r="AA763">
        <v>41939.370000000003</v>
      </c>
      <c r="AB763">
        <v>34625</v>
      </c>
      <c r="AC763">
        <v>6377</v>
      </c>
      <c r="AD763">
        <v>2642500</v>
      </c>
      <c r="AE763">
        <v>216.54</v>
      </c>
      <c r="AF763">
        <v>1310.75</v>
      </c>
      <c r="AG763">
        <v>218.31</v>
      </c>
      <c r="AH763">
        <v>19148</v>
      </c>
      <c r="AI763">
        <v>39881.800000000003</v>
      </c>
      <c r="AJ763">
        <v>240800</v>
      </c>
      <c r="AK763">
        <v>220.12</v>
      </c>
      <c r="AL763">
        <v>271.89999999999998</v>
      </c>
      <c r="AM763">
        <v>220.12</v>
      </c>
      <c r="AN763">
        <v>227.64</v>
      </c>
      <c r="AO763">
        <v>806</v>
      </c>
      <c r="AP763">
        <v>225.71</v>
      </c>
      <c r="AQ763">
        <v>79729.3</v>
      </c>
      <c r="AR763">
        <v>3693.2</v>
      </c>
      <c r="AS763">
        <v>220.12</v>
      </c>
      <c r="AT763">
        <v>280.32</v>
      </c>
      <c r="AU763">
        <v>1232.8399999999999</v>
      </c>
      <c r="AV763">
        <v>25232.55</v>
      </c>
      <c r="AW763">
        <v>719.15</v>
      </c>
      <c r="AX763">
        <v>10793.3</v>
      </c>
      <c r="AY763">
        <v>489.99</v>
      </c>
      <c r="AZ763">
        <v>216.54</v>
      </c>
      <c r="BA763">
        <v>960.26</v>
      </c>
      <c r="BB763">
        <v>772.15</v>
      </c>
      <c r="BC763">
        <v>10723.3</v>
      </c>
      <c r="BD763">
        <v>398.65</v>
      </c>
      <c r="BE763">
        <v>255.4</v>
      </c>
      <c r="BF763">
        <v>221.95</v>
      </c>
      <c r="BG763">
        <v>218.31</v>
      </c>
      <c r="BH763">
        <v>1541.05</v>
      </c>
      <c r="BI763">
        <v>220.12</v>
      </c>
      <c r="BJ763">
        <v>2186.2399999999998</v>
      </c>
      <c r="BK763">
        <v>271.89999999999998</v>
      </c>
      <c r="BL763">
        <v>11129</v>
      </c>
      <c r="BM763">
        <v>8059.8</v>
      </c>
      <c r="BN763">
        <v>1704.64</v>
      </c>
      <c r="BO763">
        <v>886.73</v>
      </c>
      <c r="BP763">
        <v>2246.48</v>
      </c>
      <c r="BQ763">
        <v>266.33999999999997</v>
      </c>
      <c r="BR763">
        <v>119.72</v>
      </c>
      <c r="BS763">
        <v>5548961</v>
      </c>
      <c r="BT763">
        <v>57315.02</v>
      </c>
      <c r="BU763" s="115" t="str">
        <f>WSP[[#This Row],[Tier]]&amp;" - "&amp;DOLLAR(WSP[[#This Row],[United States]],2)&amp;" USD"</f>
        <v>761 - $266.34 USD</v>
      </c>
    </row>
    <row r="764" spans="1:73" x14ac:dyDescent="0.25">
      <c r="A764">
        <v>762</v>
      </c>
      <c r="B764">
        <v>266.69</v>
      </c>
      <c r="C764">
        <v>20269.2</v>
      </c>
      <c r="D764">
        <v>1507.8</v>
      </c>
      <c r="E764">
        <v>357.29</v>
      </c>
      <c r="F764">
        <v>222.24</v>
      </c>
      <c r="G764">
        <v>23723</v>
      </c>
      <c r="H764">
        <v>220.41</v>
      </c>
      <c r="I764">
        <v>478.83</v>
      </c>
      <c r="J764">
        <v>333.38</v>
      </c>
      <c r="K764">
        <v>266.69</v>
      </c>
      <c r="L764">
        <v>140280</v>
      </c>
      <c r="M764">
        <v>1048.8599999999999</v>
      </c>
      <c r="N764">
        <v>336630</v>
      </c>
      <c r="O764">
        <v>133350</v>
      </c>
      <c r="P764">
        <v>1280.1600000000001</v>
      </c>
      <c r="Q764">
        <v>226.01</v>
      </c>
      <c r="R764">
        <v>4407.6899999999996</v>
      </c>
      <c r="S764">
        <v>1148</v>
      </c>
      <c r="T764">
        <v>1716.05</v>
      </c>
      <c r="U764">
        <v>222.24</v>
      </c>
      <c r="V764">
        <v>215.08</v>
      </c>
      <c r="W764">
        <v>222.24</v>
      </c>
      <c r="X764">
        <v>224.11</v>
      </c>
      <c r="Y764">
        <v>216.82</v>
      </c>
      <c r="Z764">
        <v>3221.4</v>
      </c>
      <c r="AA764">
        <v>41994.49</v>
      </c>
      <c r="AB764">
        <v>34670</v>
      </c>
      <c r="AC764">
        <v>6384</v>
      </c>
      <c r="AD764">
        <v>2646000</v>
      </c>
      <c r="AE764">
        <v>216.82</v>
      </c>
      <c r="AF764">
        <v>1312.5</v>
      </c>
      <c r="AG764">
        <v>218.6</v>
      </c>
      <c r="AH764">
        <v>19162</v>
      </c>
      <c r="AI764">
        <v>39934.300000000003</v>
      </c>
      <c r="AJ764">
        <v>241118</v>
      </c>
      <c r="AK764">
        <v>220.41</v>
      </c>
      <c r="AL764">
        <v>272.22000000000003</v>
      </c>
      <c r="AM764">
        <v>220.41</v>
      </c>
      <c r="AN764">
        <v>227.94</v>
      </c>
      <c r="AO764">
        <v>807</v>
      </c>
      <c r="AP764">
        <v>226.01</v>
      </c>
      <c r="AQ764">
        <v>79834.3</v>
      </c>
      <c r="AR764">
        <v>3698.1</v>
      </c>
      <c r="AS764">
        <v>220.41</v>
      </c>
      <c r="AT764">
        <v>280.67</v>
      </c>
      <c r="AU764">
        <v>1234.24</v>
      </c>
      <c r="AV764">
        <v>25265.8</v>
      </c>
      <c r="AW764">
        <v>720.09</v>
      </c>
      <c r="AX764">
        <v>10807.3</v>
      </c>
      <c r="AY764">
        <v>490.56</v>
      </c>
      <c r="AZ764">
        <v>216.82</v>
      </c>
      <c r="BA764">
        <v>961.52</v>
      </c>
      <c r="BB764">
        <v>773.16</v>
      </c>
      <c r="BC764">
        <v>10737.3</v>
      </c>
      <c r="BD764">
        <v>399</v>
      </c>
      <c r="BE764">
        <v>255.73</v>
      </c>
      <c r="BF764">
        <v>222.24</v>
      </c>
      <c r="BG764">
        <v>218.6</v>
      </c>
      <c r="BH764">
        <v>1542.8</v>
      </c>
      <c r="BI764">
        <v>220.41</v>
      </c>
      <c r="BJ764">
        <v>2189.04</v>
      </c>
      <c r="BK764">
        <v>272.22000000000003</v>
      </c>
      <c r="BL764">
        <v>11144</v>
      </c>
      <c r="BM764">
        <v>8070.3</v>
      </c>
      <c r="BN764">
        <v>1706.88</v>
      </c>
      <c r="BO764">
        <v>887.95</v>
      </c>
      <c r="BP764">
        <v>2249.4499999999998</v>
      </c>
      <c r="BQ764">
        <v>266.69</v>
      </c>
      <c r="BR764">
        <v>119.87</v>
      </c>
      <c r="BS764">
        <v>5556253</v>
      </c>
      <c r="BT764">
        <v>57390.34</v>
      </c>
      <c r="BU764" s="115" t="str">
        <f>WSP[[#This Row],[Tier]]&amp;" - "&amp;DOLLAR(WSP[[#This Row],[United States]],2)&amp;" USD"</f>
        <v>762 - $266.69 USD</v>
      </c>
    </row>
    <row r="765" spans="1:73" x14ac:dyDescent="0.25">
      <c r="A765">
        <v>763</v>
      </c>
      <c r="B765">
        <v>267.04000000000002</v>
      </c>
      <c r="C765">
        <v>20295.8</v>
      </c>
      <c r="D765">
        <v>1509.55</v>
      </c>
      <c r="E765">
        <v>357.76</v>
      </c>
      <c r="F765">
        <v>222.54</v>
      </c>
      <c r="G765">
        <v>23754.5</v>
      </c>
      <c r="H765">
        <v>220.7</v>
      </c>
      <c r="I765">
        <v>479.46</v>
      </c>
      <c r="J765">
        <v>333.81</v>
      </c>
      <c r="K765">
        <v>267.04000000000002</v>
      </c>
      <c r="L765">
        <v>140455</v>
      </c>
      <c r="M765">
        <v>1050.24</v>
      </c>
      <c r="N765">
        <v>336980</v>
      </c>
      <c r="O765">
        <v>133525</v>
      </c>
      <c r="P765">
        <v>1281.8399999999999</v>
      </c>
      <c r="Q765">
        <v>226.31</v>
      </c>
      <c r="R765">
        <v>4413.47</v>
      </c>
      <c r="S765">
        <v>1149.4000000000001</v>
      </c>
      <c r="T765">
        <v>1718.33</v>
      </c>
      <c r="U765">
        <v>222.54</v>
      </c>
      <c r="V765">
        <v>215.36</v>
      </c>
      <c r="W765">
        <v>222.54</v>
      </c>
      <c r="X765">
        <v>224.41</v>
      </c>
      <c r="Y765">
        <v>217.11</v>
      </c>
      <c r="Z765">
        <v>3225.95</v>
      </c>
      <c r="AA765">
        <v>42049.61</v>
      </c>
      <c r="AB765">
        <v>34716</v>
      </c>
      <c r="AC765">
        <v>6391</v>
      </c>
      <c r="AD765">
        <v>2649500</v>
      </c>
      <c r="AE765">
        <v>217.11</v>
      </c>
      <c r="AF765">
        <v>1314.25</v>
      </c>
      <c r="AG765">
        <v>218.89</v>
      </c>
      <c r="AH765">
        <v>19176</v>
      </c>
      <c r="AI765">
        <v>39986.800000000003</v>
      </c>
      <c r="AJ765">
        <v>241436</v>
      </c>
      <c r="AK765">
        <v>220.7</v>
      </c>
      <c r="AL765">
        <v>272.55</v>
      </c>
      <c r="AM765">
        <v>220.7</v>
      </c>
      <c r="AN765">
        <v>228.24</v>
      </c>
      <c r="AO765">
        <v>808</v>
      </c>
      <c r="AP765">
        <v>226.31</v>
      </c>
      <c r="AQ765">
        <v>79939.3</v>
      </c>
      <c r="AR765">
        <v>3703</v>
      </c>
      <c r="AS765">
        <v>220.7</v>
      </c>
      <c r="AT765">
        <v>281.02</v>
      </c>
      <c r="AU765">
        <v>1235.6400000000001</v>
      </c>
      <c r="AV765">
        <v>25299.05</v>
      </c>
      <c r="AW765">
        <v>721.04</v>
      </c>
      <c r="AX765">
        <v>10821.3</v>
      </c>
      <c r="AY765">
        <v>491.13</v>
      </c>
      <c r="AZ765">
        <v>217.11</v>
      </c>
      <c r="BA765">
        <v>962.78</v>
      </c>
      <c r="BB765">
        <v>774.18</v>
      </c>
      <c r="BC765">
        <v>10751.3</v>
      </c>
      <c r="BD765">
        <v>399.35</v>
      </c>
      <c r="BE765">
        <v>256.06</v>
      </c>
      <c r="BF765">
        <v>222.54</v>
      </c>
      <c r="BG765">
        <v>218.89</v>
      </c>
      <c r="BH765">
        <v>1544.55</v>
      </c>
      <c r="BI765">
        <v>220.7</v>
      </c>
      <c r="BJ765">
        <v>2191.84</v>
      </c>
      <c r="BK765">
        <v>272.55</v>
      </c>
      <c r="BL765">
        <v>11159</v>
      </c>
      <c r="BM765">
        <v>8080.8</v>
      </c>
      <c r="BN765">
        <v>1709.12</v>
      </c>
      <c r="BO765">
        <v>889.18</v>
      </c>
      <c r="BP765">
        <v>2252.4299999999998</v>
      </c>
      <c r="BQ765">
        <v>267.04000000000002</v>
      </c>
      <c r="BR765">
        <v>120.02</v>
      </c>
      <c r="BS765">
        <v>5563545</v>
      </c>
      <c r="BT765">
        <v>57465.66</v>
      </c>
      <c r="BU765" s="115" t="str">
        <f>WSP[[#This Row],[Tier]]&amp;" - "&amp;DOLLAR(WSP[[#This Row],[United States]],2)&amp;" USD"</f>
        <v>763 - $267.04 USD</v>
      </c>
    </row>
    <row r="766" spans="1:73" x14ac:dyDescent="0.25">
      <c r="A766">
        <v>764</v>
      </c>
      <c r="B766">
        <v>267.39</v>
      </c>
      <c r="C766">
        <v>20322.400000000001</v>
      </c>
      <c r="D766">
        <v>1511.3</v>
      </c>
      <c r="E766">
        <v>358.24</v>
      </c>
      <c r="F766">
        <v>222.83</v>
      </c>
      <c r="G766">
        <v>23786</v>
      </c>
      <c r="H766">
        <v>220.99</v>
      </c>
      <c r="I766">
        <v>480.09</v>
      </c>
      <c r="J766">
        <v>334.25</v>
      </c>
      <c r="K766">
        <v>267.39</v>
      </c>
      <c r="L766">
        <v>140630</v>
      </c>
      <c r="M766">
        <v>1051.6099999999999</v>
      </c>
      <c r="N766">
        <v>337330</v>
      </c>
      <c r="O766">
        <v>133700</v>
      </c>
      <c r="P766">
        <v>1283.52</v>
      </c>
      <c r="Q766">
        <v>226.6</v>
      </c>
      <c r="R766">
        <v>4419.26</v>
      </c>
      <c r="S766">
        <v>1150.8</v>
      </c>
      <c r="T766">
        <v>1720.6</v>
      </c>
      <c r="U766">
        <v>222.83</v>
      </c>
      <c r="V766">
        <v>215.64</v>
      </c>
      <c r="W766">
        <v>222.83</v>
      </c>
      <c r="X766">
        <v>224.7</v>
      </c>
      <c r="Y766">
        <v>217.39</v>
      </c>
      <c r="Z766">
        <v>3230.5</v>
      </c>
      <c r="AA766">
        <v>42104.72</v>
      </c>
      <c r="AB766">
        <v>34761</v>
      </c>
      <c r="AC766">
        <v>6398</v>
      </c>
      <c r="AD766">
        <v>2653000</v>
      </c>
      <c r="AE766">
        <v>217.39</v>
      </c>
      <c r="AF766">
        <v>1316</v>
      </c>
      <c r="AG766">
        <v>219.17</v>
      </c>
      <c r="AH766">
        <v>19190</v>
      </c>
      <c r="AI766">
        <v>40039.300000000003</v>
      </c>
      <c r="AJ766">
        <v>241755</v>
      </c>
      <c r="AK766">
        <v>220.99</v>
      </c>
      <c r="AL766">
        <v>272.87</v>
      </c>
      <c r="AM766">
        <v>220.99</v>
      </c>
      <c r="AN766">
        <v>228.54</v>
      </c>
      <c r="AO766">
        <v>809</v>
      </c>
      <c r="AP766">
        <v>226.6</v>
      </c>
      <c r="AQ766">
        <v>80044.3</v>
      </c>
      <c r="AR766">
        <v>3707.9</v>
      </c>
      <c r="AS766">
        <v>220.99</v>
      </c>
      <c r="AT766">
        <v>281.37</v>
      </c>
      <c r="AU766">
        <v>1237.04</v>
      </c>
      <c r="AV766">
        <v>25332.3</v>
      </c>
      <c r="AW766">
        <v>721.98</v>
      </c>
      <c r="AX766">
        <v>10835.3</v>
      </c>
      <c r="AY766">
        <v>491.7</v>
      </c>
      <c r="AZ766">
        <v>217.39</v>
      </c>
      <c r="BA766">
        <v>964.04</v>
      </c>
      <c r="BB766">
        <v>775.19</v>
      </c>
      <c r="BC766">
        <v>10765.3</v>
      </c>
      <c r="BD766">
        <v>399.7</v>
      </c>
      <c r="BE766">
        <v>256.38</v>
      </c>
      <c r="BF766">
        <v>222.83</v>
      </c>
      <c r="BG766">
        <v>219.17</v>
      </c>
      <c r="BH766">
        <v>1546.3</v>
      </c>
      <c r="BI766">
        <v>220.99</v>
      </c>
      <c r="BJ766">
        <v>2194.64</v>
      </c>
      <c r="BK766">
        <v>272.87</v>
      </c>
      <c r="BL766">
        <v>11175</v>
      </c>
      <c r="BM766">
        <v>8091.3</v>
      </c>
      <c r="BN766">
        <v>1711.36</v>
      </c>
      <c r="BO766">
        <v>890.4</v>
      </c>
      <c r="BP766">
        <v>2255.4</v>
      </c>
      <c r="BQ766">
        <v>267.39</v>
      </c>
      <c r="BR766">
        <v>120.16</v>
      </c>
      <c r="BS766">
        <v>5570837</v>
      </c>
      <c r="BT766">
        <v>57540.98</v>
      </c>
      <c r="BU766" s="115" t="str">
        <f>WSP[[#This Row],[Tier]]&amp;" - "&amp;DOLLAR(WSP[[#This Row],[United States]],2)&amp;" USD"</f>
        <v>764 - $267.39 USD</v>
      </c>
    </row>
    <row r="767" spans="1:73" x14ac:dyDescent="0.25">
      <c r="A767">
        <v>765</v>
      </c>
      <c r="B767">
        <v>267.74</v>
      </c>
      <c r="C767">
        <v>20349</v>
      </c>
      <c r="D767">
        <v>1513.05</v>
      </c>
      <c r="E767">
        <v>358.72</v>
      </c>
      <c r="F767">
        <v>223.12</v>
      </c>
      <c r="G767">
        <v>23817.5</v>
      </c>
      <c r="H767">
        <v>221.28</v>
      </c>
      <c r="I767">
        <v>480.72</v>
      </c>
      <c r="J767">
        <v>334.69</v>
      </c>
      <c r="K767">
        <v>267.74</v>
      </c>
      <c r="L767">
        <v>140805</v>
      </c>
      <c r="M767">
        <v>1052.99</v>
      </c>
      <c r="N767">
        <v>337680</v>
      </c>
      <c r="O767">
        <v>133875</v>
      </c>
      <c r="P767">
        <v>1285.2</v>
      </c>
      <c r="Q767">
        <v>226.9</v>
      </c>
      <c r="R767">
        <v>4425.04</v>
      </c>
      <c r="S767">
        <v>1152.2</v>
      </c>
      <c r="T767">
        <v>1722.88</v>
      </c>
      <c r="U767">
        <v>223.12</v>
      </c>
      <c r="V767">
        <v>215.92</v>
      </c>
      <c r="W767">
        <v>223.12</v>
      </c>
      <c r="X767">
        <v>224.99</v>
      </c>
      <c r="Y767">
        <v>217.68</v>
      </c>
      <c r="Z767">
        <v>3235.05</v>
      </c>
      <c r="AA767">
        <v>42159.839999999997</v>
      </c>
      <c r="AB767">
        <v>34807</v>
      </c>
      <c r="AC767">
        <v>6405</v>
      </c>
      <c r="AD767">
        <v>2656500</v>
      </c>
      <c r="AE767">
        <v>217.68</v>
      </c>
      <c r="AF767">
        <v>1317.75</v>
      </c>
      <c r="AG767">
        <v>219.46</v>
      </c>
      <c r="AH767">
        <v>19205</v>
      </c>
      <c r="AI767">
        <v>40091.800000000003</v>
      </c>
      <c r="AJ767">
        <v>242073</v>
      </c>
      <c r="AK767">
        <v>221.28</v>
      </c>
      <c r="AL767">
        <v>273.19</v>
      </c>
      <c r="AM767">
        <v>221.28</v>
      </c>
      <c r="AN767">
        <v>228.84</v>
      </c>
      <c r="AO767">
        <v>810</v>
      </c>
      <c r="AP767">
        <v>226.9</v>
      </c>
      <c r="AQ767">
        <v>80149.3</v>
      </c>
      <c r="AR767">
        <v>3712.8</v>
      </c>
      <c r="AS767">
        <v>221.28</v>
      </c>
      <c r="AT767">
        <v>281.72000000000003</v>
      </c>
      <c r="AU767">
        <v>1238.44</v>
      </c>
      <c r="AV767">
        <v>25365.55</v>
      </c>
      <c r="AW767">
        <v>722.93</v>
      </c>
      <c r="AX767">
        <v>10849.3</v>
      </c>
      <c r="AY767">
        <v>492.27</v>
      </c>
      <c r="AZ767">
        <v>217.68</v>
      </c>
      <c r="BA767">
        <v>965.3</v>
      </c>
      <c r="BB767">
        <v>776.21</v>
      </c>
      <c r="BC767">
        <v>10779.3</v>
      </c>
      <c r="BD767">
        <v>400.05</v>
      </c>
      <c r="BE767">
        <v>256.70999999999998</v>
      </c>
      <c r="BF767">
        <v>223.12</v>
      </c>
      <c r="BG767">
        <v>219.46</v>
      </c>
      <c r="BH767">
        <v>1548.05</v>
      </c>
      <c r="BI767">
        <v>221.28</v>
      </c>
      <c r="BJ767">
        <v>2197.44</v>
      </c>
      <c r="BK767">
        <v>273.19</v>
      </c>
      <c r="BL767">
        <v>11190</v>
      </c>
      <c r="BM767">
        <v>8101.8</v>
      </c>
      <c r="BN767">
        <v>1713.6</v>
      </c>
      <c r="BO767">
        <v>891.63</v>
      </c>
      <c r="BP767">
        <v>2258.38</v>
      </c>
      <c r="BQ767">
        <v>267.74</v>
      </c>
      <c r="BR767">
        <v>120.31</v>
      </c>
      <c r="BS767">
        <v>5578129</v>
      </c>
      <c r="BT767">
        <v>57616.3</v>
      </c>
      <c r="BU767" s="115" t="str">
        <f>WSP[[#This Row],[Tier]]&amp;" - "&amp;DOLLAR(WSP[[#This Row],[United States]],2)&amp;" USD"</f>
        <v>765 - $267.74 USD</v>
      </c>
    </row>
    <row r="768" spans="1:73" x14ac:dyDescent="0.25">
      <c r="A768">
        <v>766</v>
      </c>
      <c r="B768">
        <v>268.08999999999997</v>
      </c>
      <c r="C768">
        <v>20375.599999999999</v>
      </c>
      <c r="D768">
        <v>1514.8</v>
      </c>
      <c r="E768">
        <v>359.2</v>
      </c>
      <c r="F768">
        <v>223.41</v>
      </c>
      <c r="G768">
        <v>23849</v>
      </c>
      <c r="H768">
        <v>221.56</v>
      </c>
      <c r="I768">
        <v>481.35</v>
      </c>
      <c r="J768">
        <v>335.13</v>
      </c>
      <c r="K768">
        <v>268.08999999999997</v>
      </c>
      <c r="L768">
        <v>140980</v>
      </c>
      <c r="M768">
        <v>1054.3699999999999</v>
      </c>
      <c r="N768">
        <v>338030</v>
      </c>
      <c r="O768">
        <v>134050</v>
      </c>
      <c r="P768">
        <v>1286.8800000000001</v>
      </c>
      <c r="Q768">
        <v>227.2</v>
      </c>
      <c r="R768">
        <v>4430.83</v>
      </c>
      <c r="S768">
        <v>1153.5999999999999</v>
      </c>
      <c r="T768">
        <v>1725.15</v>
      </c>
      <c r="U768">
        <v>223.41</v>
      </c>
      <c r="V768">
        <v>216.2</v>
      </c>
      <c r="W768">
        <v>223.41</v>
      </c>
      <c r="X768">
        <v>225.29</v>
      </c>
      <c r="Y768">
        <v>217.96</v>
      </c>
      <c r="Z768">
        <v>3239.6</v>
      </c>
      <c r="AA768">
        <v>42214.96</v>
      </c>
      <c r="AB768">
        <v>34852</v>
      </c>
      <c r="AC768">
        <v>6412</v>
      </c>
      <c r="AD768">
        <v>2660000</v>
      </c>
      <c r="AE768">
        <v>217.96</v>
      </c>
      <c r="AF768">
        <v>1319.5</v>
      </c>
      <c r="AG768">
        <v>219.75</v>
      </c>
      <c r="AH768">
        <v>19219</v>
      </c>
      <c r="AI768">
        <v>40144.300000000003</v>
      </c>
      <c r="AJ768">
        <v>242391</v>
      </c>
      <c r="AK768">
        <v>221.56</v>
      </c>
      <c r="AL768">
        <v>273.52</v>
      </c>
      <c r="AM768">
        <v>221.56</v>
      </c>
      <c r="AN768">
        <v>229.14</v>
      </c>
      <c r="AO768">
        <v>811</v>
      </c>
      <c r="AP768">
        <v>227.2</v>
      </c>
      <c r="AQ768">
        <v>80254.3</v>
      </c>
      <c r="AR768">
        <v>3717.7</v>
      </c>
      <c r="AS768">
        <v>221.56</v>
      </c>
      <c r="AT768">
        <v>282.07</v>
      </c>
      <c r="AU768">
        <v>1239.8399999999999</v>
      </c>
      <c r="AV768">
        <v>25398.799999999999</v>
      </c>
      <c r="AW768">
        <v>723.87</v>
      </c>
      <c r="AX768">
        <v>10863.3</v>
      </c>
      <c r="AY768">
        <v>492.84</v>
      </c>
      <c r="AZ768">
        <v>217.96</v>
      </c>
      <c r="BA768">
        <v>966.56</v>
      </c>
      <c r="BB768">
        <v>777.23</v>
      </c>
      <c r="BC768">
        <v>10793.3</v>
      </c>
      <c r="BD768">
        <v>400.4</v>
      </c>
      <c r="BE768">
        <v>257.04000000000002</v>
      </c>
      <c r="BF768">
        <v>223.41</v>
      </c>
      <c r="BG768">
        <v>219.75</v>
      </c>
      <c r="BH768">
        <v>1549.8</v>
      </c>
      <c r="BI768">
        <v>221.56</v>
      </c>
      <c r="BJ768">
        <v>2200.2399999999998</v>
      </c>
      <c r="BK768">
        <v>273.52</v>
      </c>
      <c r="BL768">
        <v>11205</v>
      </c>
      <c r="BM768">
        <v>8112.3</v>
      </c>
      <c r="BN768">
        <v>1715.84</v>
      </c>
      <c r="BO768">
        <v>892.85</v>
      </c>
      <c r="BP768">
        <v>2261.35</v>
      </c>
      <c r="BQ768">
        <v>268.08999999999997</v>
      </c>
      <c r="BR768">
        <v>120.45</v>
      </c>
      <c r="BS768">
        <v>5585420</v>
      </c>
      <c r="BT768">
        <v>57691.62</v>
      </c>
      <c r="BU768" s="115" t="str">
        <f>WSP[[#This Row],[Tier]]&amp;" - "&amp;DOLLAR(WSP[[#This Row],[United States]],2)&amp;" USD"</f>
        <v>766 - $268.09 USD</v>
      </c>
    </row>
    <row r="769" spans="1:73" x14ac:dyDescent="0.25">
      <c r="A769">
        <v>767</v>
      </c>
      <c r="B769">
        <v>268.44</v>
      </c>
      <c r="C769">
        <v>20402.2</v>
      </c>
      <c r="D769">
        <v>1516.55</v>
      </c>
      <c r="E769">
        <v>359.67</v>
      </c>
      <c r="F769">
        <v>223.7</v>
      </c>
      <c r="G769">
        <v>23880.5</v>
      </c>
      <c r="H769">
        <v>221.85</v>
      </c>
      <c r="I769">
        <v>481.98</v>
      </c>
      <c r="J769">
        <v>335.56</v>
      </c>
      <c r="K769">
        <v>268.44</v>
      </c>
      <c r="L769">
        <v>141155</v>
      </c>
      <c r="M769">
        <v>1055.75</v>
      </c>
      <c r="N769">
        <v>338380</v>
      </c>
      <c r="O769">
        <v>134225</v>
      </c>
      <c r="P769">
        <v>1288.56</v>
      </c>
      <c r="Q769">
        <v>227.49</v>
      </c>
      <c r="R769">
        <v>4436.6099999999997</v>
      </c>
      <c r="S769">
        <v>1155</v>
      </c>
      <c r="T769">
        <v>1727.43</v>
      </c>
      <c r="U769">
        <v>223.7</v>
      </c>
      <c r="V769">
        <v>216.49</v>
      </c>
      <c r="W769">
        <v>223.7</v>
      </c>
      <c r="X769">
        <v>225.58</v>
      </c>
      <c r="Y769">
        <v>218.25</v>
      </c>
      <c r="Z769">
        <v>3244.15</v>
      </c>
      <c r="AA769">
        <v>42270.080000000002</v>
      </c>
      <c r="AB769">
        <v>34898</v>
      </c>
      <c r="AC769">
        <v>6419</v>
      </c>
      <c r="AD769">
        <v>2663500</v>
      </c>
      <c r="AE769">
        <v>218.25</v>
      </c>
      <c r="AF769">
        <v>1321.25</v>
      </c>
      <c r="AG769">
        <v>220.04</v>
      </c>
      <c r="AH769">
        <v>19233</v>
      </c>
      <c r="AI769">
        <v>40196.800000000003</v>
      </c>
      <c r="AJ769">
        <v>242709</v>
      </c>
      <c r="AK769">
        <v>221.85</v>
      </c>
      <c r="AL769">
        <v>273.83999999999997</v>
      </c>
      <c r="AM769">
        <v>221.85</v>
      </c>
      <c r="AN769">
        <v>229.44</v>
      </c>
      <c r="AO769">
        <v>812</v>
      </c>
      <c r="AP769">
        <v>227.49</v>
      </c>
      <c r="AQ769">
        <v>80359.3</v>
      </c>
      <c r="AR769">
        <v>3722.6</v>
      </c>
      <c r="AS769">
        <v>221.85</v>
      </c>
      <c r="AT769">
        <v>282.42</v>
      </c>
      <c r="AU769">
        <v>1241.24</v>
      </c>
      <c r="AV769">
        <v>25432.05</v>
      </c>
      <c r="AW769">
        <v>724.82</v>
      </c>
      <c r="AX769">
        <v>10877.3</v>
      </c>
      <c r="AY769">
        <v>493.41</v>
      </c>
      <c r="AZ769">
        <v>218.25</v>
      </c>
      <c r="BA769">
        <v>967.82</v>
      </c>
      <c r="BB769">
        <v>778.24</v>
      </c>
      <c r="BC769">
        <v>10807.3</v>
      </c>
      <c r="BD769">
        <v>400.75</v>
      </c>
      <c r="BE769">
        <v>257.36</v>
      </c>
      <c r="BF769">
        <v>223.7</v>
      </c>
      <c r="BG769">
        <v>220.04</v>
      </c>
      <c r="BH769">
        <v>1551.55</v>
      </c>
      <c r="BI769">
        <v>221.85</v>
      </c>
      <c r="BJ769">
        <v>2203.04</v>
      </c>
      <c r="BK769">
        <v>273.83999999999997</v>
      </c>
      <c r="BL769">
        <v>11221</v>
      </c>
      <c r="BM769">
        <v>8122.8</v>
      </c>
      <c r="BN769">
        <v>1718.08</v>
      </c>
      <c r="BO769">
        <v>894.08</v>
      </c>
      <c r="BP769">
        <v>2264.33</v>
      </c>
      <c r="BQ769">
        <v>268.44</v>
      </c>
      <c r="BR769">
        <v>120.6</v>
      </c>
      <c r="BS769">
        <v>5592712</v>
      </c>
      <c r="BT769">
        <v>57766.94</v>
      </c>
      <c r="BU769" s="115" t="str">
        <f>WSP[[#This Row],[Tier]]&amp;" - "&amp;DOLLAR(WSP[[#This Row],[United States]],2)&amp;" USD"</f>
        <v>767 - $268.44 USD</v>
      </c>
    </row>
    <row r="770" spans="1:73" x14ac:dyDescent="0.25">
      <c r="A770">
        <v>768</v>
      </c>
      <c r="B770">
        <v>268.79000000000002</v>
      </c>
      <c r="C770">
        <v>20428.8</v>
      </c>
      <c r="D770">
        <v>1518.3</v>
      </c>
      <c r="E770">
        <v>360.15</v>
      </c>
      <c r="F770">
        <v>223.99</v>
      </c>
      <c r="G770">
        <v>23912</v>
      </c>
      <c r="H770">
        <v>222.14</v>
      </c>
      <c r="I770">
        <v>482.61</v>
      </c>
      <c r="J770">
        <v>336</v>
      </c>
      <c r="K770">
        <v>268.79000000000002</v>
      </c>
      <c r="L770">
        <v>141330</v>
      </c>
      <c r="M770">
        <v>1057.1199999999999</v>
      </c>
      <c r="N770">
        <v>338730</v>
      </c>
      <c r="O770">
        <v>134400</v>
      </c>
      <c r="P770">
        <v>1290.24</v>
      </c>
      <c r="Q770">
        <v>227.79</v>
      </c>
      <c r="R770">
        <v>4442.3999999999996</v>
      </c>
      <c r="S770">
        <v>1156.4000000000001</v>
      </c>
      <c r="T770">
        <v>1729.7</v>
      </c>
      <c r="U770">
        <v>223.99</v>
      </c>
      <c r="V770">
        <v>216.77</v>
      </c>
      <c r="W770">
        <v>223.99</v>
      </c>
      <c r="X770">
        <v>225.88</v>
      </c>
      <c r="Y770">
        <v>218.53</v>
      </c>
      <c r="Z770">
        <v>3248.7</v>
      </c>
      <c r="AA770">
        <v>42325.2</v>
      </c>
      <c r="AB770">
        <v>34943</v>
      </c>
      <c r="AC770">
        <v>6426</v>
      </c>
      <c r="AD770">
        <v>2667000</v>
      </c>
      <c r="AE770">
        <v>218.53</v>
      </c>
      <c r="AF770">
        <v>1323</v>
      </c>
      <c r="AG770">
        <v>220.32</v>
      </c>
      <c r="AH770">
        <v>19247</v>
      </c>
      <c r="AI770">
        <v>40249.300000000003</v>
      </c>
      <c r="AJ770">
        <v>243027</v>
      </c>
      <c r="AK770">
        <v>222.14</v>
      </c>
      <c r="AL770">
        <v>274.17</v>
      </c>
      <c r="AM770">
        <v>222.14</v>
      </c>
      <c r="AN770">
        <v>229.74</v>
      </c>
      <c r="AO770">
        <v>813</v>
      </c>
      <c r="AP770">
        <v>227.79</v>
      </c>
      <c r="AQ770">
        <v>80464.3</v>
      </c>
      <c r="AR770">
        <v>3727.5</v>
      </c>
      <c r="AS770">
        <v>222.14</v>
      </c>
      <c r="AT770">
        <v>282.77</v>
      </c>
      <c r="AU770">
        <v>1242.6400000000001</v>
      </c>
      <c r="AV770">
        <v>25465.3</v>
      </c>
      <c r="AW770">
        <v>725.76</v>
      </c>
      <c r="AX770">
        <v>10891.3</v>
      </c>
      <c r="AY770">
        <v>493.98</v>
      </c>
      <c r="AZ770">
        <v>218.53</v>
      </c>
      <c r="BA770">
        <v>969.08</v>
      </c>
      <c r="BB770">
        <v>779.26</v>
      </c>
      <c r="BC770">
        <v>10821.3</v>
      </c>
      <c r="BD770">
        <v>401.1</v>
      </c>
      <c r="BE770">
        <v>257.69</v>
      </c>
      <c r="BF770">
        <v>223.99</v>
      </c>
      <c r="BG770">
        <v>220.32</v>
      </c>
      <c r="BH770">
        <v>1553.3</v>
      </c>
      <c r="BI770">
        <v>222.14</v>
      </c>
      <c r="BJ770">
        <v>2205.84</v>
      </c>
      <c r="BK770">
        <v>274.17</v>
      </c>
      <c r="BL770">
        <v>11236</v>
      </c>
      <c r="BM770">
        <v>8133.3</v>
      </c>
      <c r="BN770">
        <v>1720.32</v>
      </c>
      <c r="BO770">
        <v>895.3</v>
      </c>
      <c r="BP770">
        <v>2267.3000000000002</v>
      </c>
      <c r="BQ770">
        <v>268.79000000000002</v>
      </c>
      <c r="BR770">
        <v>120.74</v>
      </c>
      <c r="BS770">
        <v>5600004</v>
      </c>
      <c r="BT770">
        <v>57842.26</v>
      </c>
      <c r="BU770" s="115" t="str">
        <f>WSP[[#This Row],[Tier]]&amp;" - "&amp;DOLLAR(WSP[[#This Row],[United States]],2)&amp;" USD"</f>
        <v>768 - $268.79 USD</v>
      </c>
    </row>
    <row r="771" spans="1:73" x14ac:dyDescent="0.25">
      <c r="A771">
        <v>769</v>
      </c>
      <c r="B771">
        <v>269.14</v>
      </c>
      <c r="C771">
        <v>20455.400000000001</v>
      </c>
      <c r="D771">
        <v>1520.05</v>
      </c>
      <c r="E771">
        <v>360.63</v>
      </c>
      <c r="F771">
        <v>224.29</v>
      </c>
      <c r="G771">
        <v>23943.5</v>
      </c>
      <c r="H771">
        <v>222.43</v>
      </c>
      <c r="I771">
        <v>483.24</v>
      </c>
      <c r="J771">
        <v>336.44</v>
      </c>
      <c r="K771">
        <v>269.14</v>
      </c>
      <c r="L771">
        <v>141505</v>
      </c>
      <c r="M771">
        <v>1058.5</v>
      </c>
      <c r="N771">
        <v>339080</v>
      </c>
      <c r="O771">
        <v>134575</v>
      </c>
      <c r="P771">
        <v>1291.92</v>
      </c>
      <c r="Q771">
        <v>228.09</v>
      </c>
      <c r="R771">
        <v>4448.18</v>
      </c>
      <c r="S771">
        <v>1157.8</v>
      </c>
      <c r="T771">
        <v>1731.98</v>
      </c>
      <c r="U771">
        <v>224.29</v>
      </c>
      <c r="V771">
        <v>217.05</v>
      </c>
      <c r="W771">
        <v>224.29</v>
      </c>
      <c r="X771">
        <v>226.17</v>
      </c>
      <c r="Y771">
        <v>218.82</v>
      </c>
      <c r="Z771">
        <v>3253.25</v>
      </c>
      <c r="AA771">
        <v>42380.31</v>
      </c>
      <c r="AB771">
        <v>34989</v>
      </c>
      <c r="AC771">
        <v>6433</v>
      </c>
      <c r="AD771">
        <v>2670500</v>
      </c>
      <c r="AE771">
        <v>218.82</v>
      </c>
      <c r="AF771">
        <v>1324.75</v>
      </c>
      <c r="AG771">
        <v>220.61</v>
      </c>
      <c r="AH771">
        <v>19262</v>
      </c>
      <c r="AI771">
        <v>40301.800000000003</v>
      </c>
      <c r="AJ771">
        <v>243345</v>
      </c>
      <c r="AK771">
        <v>222.43</v>
      </c>
      <c r="AL771">
        <v>274.49</v>
      </c>
      <c r="AM771">
        <v>222.43</v>
      </c>
      <c r="AN771">
        <v>230.04</v>
      </c>
      <c r="AO771">
        <v>814</v>
      </c>
      <c r="AP771">
        <v>228.09</v>
      </c>
      <c r="AQ771">
        <v>80569.3</v>
      </c>
      <c r="AR771">
        <v>3732.4</v>
      </c>
      <c r="AS771">
        <v>222.43</v>
      </c>
      <c r="AT771">
        <v>283.12</v>
      </c>
      <c r="AU771">
        <v>1244.04</v>
      </c>
      <c r="AV771">
        <v>25498.55</v>
      </c>
      <c r="AW771">
        <v>726.71</v>
      </c>
      <c r="AX771">
        <v>10905.3</v>
      </c>
      <c r="AY771">
        <v>494.55</v>
      </c>
      <c r="AZ771">
        <v>218.82</v>
      </c>
      <c r="BA771">
        <v>970.34</v>
      </c>
      <c r="BB771">
        <v>780.27</v>
      </c>
      <c r="BC771">
        <v>10835.3</v>
      </c>
      <c r="BD771">
        <v>401.45</v>
      </c>
      <c r="BE771">
        <v>258.02</v>
      </c>
      <c r="BF771">
        <v>224.29</v>
      </c>
      <c r="BG771">
        <v>220.61</v>
      </c>
      <c r="BH771">
        <v>1555.05</v>
      </c>
      <c r="BI771">
        <v>222.43</v>
      </c>
      <c r="BJ771">
        <v>2208.64</v>
      </c>
      <c r="BK771">
        <v>274.49</v>
      </c>
      <c r="BL771">
        <v>11251</v>
      </c>
      <c r="BM771">
        <v>8143.8</v>
      </c>
      <c r="BN771">
        <v>1722.56</v>
      </c>
      <c r="BO771">
        <v>896.53</v>
      </c>
      <c r="BP771">
        <v>2270.2800000000002</v>
      </c>
      <c r="BQ771">
        <v>269.14</v>
      </c>
      <c r="BR771">
        <v>120.89</v>
      </c>
      <c r="BS771">
        <v>5607296</v>
      </c>
      <c r="BT771">
        <v>57917.58</v>
      </c>
      <c r="BU771" s="115" t="str">
        <f>WSP[[#This Row],[Tier]]&amp;" - "&amp;DOLLAR(WSP[[#This Row],[United States]],2)&amp;" USD"</f>
        <v>769 - $269.14 USD</v>
      </c>
    </row>
    <row r="772" spans="1:73" x14ac:dyDescent="0.25">
      <c r="A772">
        <v>770</v>
      </c>
      <c r="B772">
        <v>269.49</v>
      </c>
      <c r="C772">
        <v>20482</v>
      </c>
      <c r="D772">
        <v>1521.8</v>
      </c>
      <c r="E772">
        <v>361.1</v>
      </c>
      <c r="F772">
        <v>224.58</v>
      </c>
      <c r="G772">
        <v>23975</v>
      </c>
      <c r="H772">
        <v>222.72</v>
      </c>
      <c r="I772">
        <v>483.87</v>
      </c>
      <c r="J772">
        <v>336.88</v>
      </c>
      <c r="K772">
        <v>269.49</v>
      </c>
      <c r="L772">
        <v>141680</v>
      </c>
      <c r="M772">
        <v>1059.8800000000001</v>
      </c>
      <c r="N772">
        <v>339430</v>
      </c>
      <c r="O772">
        <v>134750</v>
      </c>
      <c r="P772">
        <v>1293.5999999999999</v>
      </c>
      <c r="Q772">
        <v>228.38</v>
      </c>
      <c r="R772">
        <v>4453.97</v>
      </c>
      <c r="S772">
        <v>1159.2</v>
      </c>
      <c r="T772">
        <v>1734.25</v>
      </c>
      <c r="U772">
        <v>224.58</v>
      </c>
      <c r="V772">
        <v>217.33</v>
      </c>
      <c r="W772">
        <v>224.58</v>
      </c>
      <c r="X772">
        <v>226.46</v>
      </c>
      <c r="Y772">
        <v>219.1</v>
      </c>
      <c r="Z772">
        <v>3257.8</v>
      </c>
      <c r="AA772">
        <v>42435.43</v>
      </c>
      <c r="AB772">
        <v>35034</v>
      </c>
      <c r="AC772">
        <v>6440</v>
      </c>
      <c r="AD772">
        <v>2674000</v>
      </c>
      <c r="AE772">
        <v>219.1</v>
      </c>
      <c r="AF772">
        <v>1326.5</v>
      </c>
      <c r="AG772">
        <v>220.9</v>
      </c>
      <c r="AH772">
        <v>19276</v>
      </c>
      <c r="AI772">
        <v>40354.300000000003</v>
      </c>
      <c r="AJ772">
        <v>243664</v>
      </c>
      <c r="AK772">
        <v>222.72</v>
      </c>
      <c r="AL772">
        <v>274.81</v>
      </c>
      <c r="AM772">
        <v>222.72</v>
      </c>
      <c r="AN772">
        <v>230.34</v>
      </c>
      <c r="AO772">
        <v>816</v>
      </c>
      <c r="AP772">
        <v>228.38</v>
      </c>
      <c r="AQ772">
        <v>80674.3</v>
      </c>
      <c r="AR772">
        <v>3737.3</v>
      </c>
      <c r="AS772">
        <v>222.72</v>
      </c>
      <c r="AT772">
        <v>283.47000000000003</v>
      </c>
      <c r="AU772">
        <v>1245.44</v>
      </c>
      <c r="AV772">
        <v>25531.8</v>
      </c>
      <c r="AW772">
        <v>727.65</v>
      </c>
      <c r="AX772">
        <v>10919.3</v>
      </c>
      <c r="AY772">
        <v>495.12</v>
      </c>
      <c r="AZ772">
        <v>219.1</v>
      </c>
      <c r="BA772">
        <v>971.6</v>
      </c>
      <c r="BB772">
        <v>781.29</v>
      </c>
      <c r="BC772">
        <v>10849.3</v>
      </c>
      <c r="BD772">
        <v>401.8</v>
      </c>
      <c r="BE772">
        <v>258.35000000000002</v>
      </c>
      <c r="BF772">
        <v>224.58</v>
      </c>
      <c r="BG772">
        <v>220.9</v>
      </c>
      <c r="BH772">
        <v>1556.8</v>
      </c>
      <c r="BI772">
        <v>222.72</v>
      </c>
      <c r="BJ772">
        <v>2211.44</v>
      </c>
      <c r="BK772">
        <v>274.81</v>
      </c>
      <c r="BL772">
        <v>11267</v>
      </c>
      <c r="BM772">
        <v>8154.3</v>
      </c>
      <c r="BN772">
        <v>1724.8</v>
      </c>
      <c r="BO772">
        <v>897.75</v>
      </c>
      <c r="BP772">
        <v>2273.25</v>
      </c>
      <c r="BQ772">
        <v>269.49</v>
      </c>
      <c r="BR772">
        <v>121.04</v>
      </c>
      <c r="BS772">
        <v>5614588</v>
      </c>
      <c r="BT772">
        <v>57992.9</v>
      </c>
      <c r="BU772" s="115" t="str">
        <f>WSP[[#This Row],[Tier]]&amp;" - "&amp;DOLLAR(WSP[[#This Row],[United States]],2)&amp;" USD"</f>
        <v>770 - $269.49 USD</v>
      </c>
    </row>
    <row r="773" spans="1:73" x14ac:dyDescent="0.25">
      <c r="A773">
        <v>771</v>
      </c>
      <c r="B773">
        <v>269.83999999999997</v>
      </c>
      <c r="C773">
        <v>20508.599999999999</v>
      </c>
      <c r="D773">
        <v>1523.55</v>
      </c>
      <c r="E773">
        <v>361.58</v>
      </c>
      <c r="F773">
        <v>224.87</v>
      </c>
      <c r="G773">
        <v>24006.5</v>
      </c>
      <c r="H773">
        <v>223.01</v>
      </c>
      <c r="I773">
        <v>484.49</v>
      </c>
      <c r="J773">
        <v>337.31</v>
      </c>
      <c r="K773">
        <v>269.83999999999997</v>
      </c>
      <c r="L773">
        <v>141855</v>
      </c>
      <c r="M773">
        <v>1061.25</v>
      </c>
      <c r="N773">
        <v>339780</v>
      </c>
      <c r="O773">
        <v>134925</v>
      </c>
      <c r="P773">
        <v>1295.28</v>
      </c>
      <c r="Q773">
        <v>228.68</v>
      </c>
      <c r="R773">
        <v>4459.75</v>
      </c>
      <c r="S773">
        <v>1160.5999999999999</v>
      </c>
      <c r="T773">
        <v>1736.53</v>
      </c>
      <c r="U773">
        <v>224.87</v>
      </c>
      <c r="V773">
        <v>217.62</v>
      </c>
      <c r="W773">
        <v>224.87</v>
      </c>
      <c r="X773">
        <v>226.76</v>
      </c>
      <c r="Y773">
        <v>219.38</v>
      </c>
      <c r="Z773">
        <v>3262.35</v>
      </c>
      <c r="AA773">
        <v>42490.55</v>
      </c>
      <c r="AB773">
        <v>35080</v>
      </c>
      <c r="AC773">
        <v>6447</v>
      </c>
      <c r="AD773">
        <v>2677500</v>
      </c>
      <c r="AE773">
        <v>219.38</v>
      </c>
      <c r="AF773">
        <v>1328.25</v>
      </c>
      <c r="AG773">
        <v>221.18</v>
      </c>
      <c r="AH773">
        <v>19290</v>
      </c>
      <c r="AI773">
        <v>40406.800000000003</v>
      </c>
      <c r="AJ773">
        <v>243982</v>
      </c>
      <c r="AK773">
        <v>223.01</v>
      </c>
      <c r="AL773">
        <v>275.14</v>
      </c>
      <c r="AM773">
        <v>223.01</v>
      </c>
      <c r="AN773">
        <v>230.64</v>
      </c>
      <c r="AO773">
        <v>817</v>
      </c>
      <c r="AP773">
        <v>228.68</v>
      </c>
      <c r="AQ773">
        <v>80779.3</v>
      </c>
      <c r="AR773">
        <v>3742.2</v>
      </c>
      <c r="AS773">
        <v>223.01</v>
      </c>
      <c r="AT773">
        <v>283.82</v>
      </c>
      <c r="AU773">
        <v>1246.8399999999999</v>
      </c>
      <c r="AV773">
        <v>25565.05</v>
      </c>
      <c r="AW773">
        <v>728.6</v>
      </c>
      <c r="AX773">
        <v>10933.3</v>
      </c>
      <c r="AY773">
        <v>495.69</v>
      </c>
      <c r="AZ773">
        <v>219.38</v>
      </c>
      <c r="BA773">
        <v>972.86</v>
      </c>
      <c r="BB773">
        <v>782.31</v>
      </c>
      <c r="BC773">
        <v>10863.3</v>
      </c>
      <c r="BD773">
        <v>402.15</v>
      </c>
      <c r="BE773">
        <v>258.67</v>
      </c>
      <c r="BF773">
        <v>224.87</v>
      </c>
      <c r="BG773">
        <v>221.18</v>
      </c>
      <c r="BH773">
        <v>1558.55</v>
      </c>
      <c r="BI773">
        <v>223.01</v>
      </c>
      <c r="BJ773">
        <v>2214.2399999999998</v>
      </c>
      <c r="BK773">
        <v>275.14</v>
      </c>
      <c r="BL773">
        <v>11282</v>
      </c>
      <c r="BM773">
        <v>8164.8</v>
      </c>
      <c r="BN773">
        <v>1727.04</v>
      </c>
      <c r="BO773">
        <v>898.98</v>
      </c>
      <c r="BP773">
        <v>2276.23</v>
      </c>
      <c r="BQ773">
        <v>269.83999999999997</v>
      </c>
      <c r="BR773">
        <v>121.18</v>
      </c>
      <c r="BS773">
        <v>5621880</v>
      </c>
      <c r="BT773">
        <v>58068.22</v>
      </c>
      <c r="BU773" s="115" t="str">
        <f>WSP[[#This Row],[Tier]]&amp;" - "&amp;DOLLAR(WSP[[#This Row],[United States]],2)&amp;" USD"</f>
        <v>771 - $269.84 USD</v>
      </c>
    </row>
    <row r="774" spans="1:73" x14ac:dyDescent="0.25">
      <c r="A774">
        <v>772</v>
      </c>
      <c r="B774">
        <v>270.19</v>
      </c>
      <c r="C774">
        <v>20535.2</v>
      </c>
      <c r="D774">
        <v>1525.3</v>
      </c>
      <c r="E774">
        <v>362.06</v>
      </c>
      <c r="F774">
        <v>225.16</v>
      </c>
      <c r="G774">
        <v>24038</v>
      </c>
      <c r="H774">
        <v>223.3</v>
      </c>
      <c r="I774">
        <v>485.12</v>
      </c>
      <c r="J774">
        <v>337.75</v>
      </c>
      <c r="K774">
        <v>270.19</v>
      </c>
      <c r="L774">
        <v>142030</v>
      </c>
      <c r="M774">
        <v>1062.6300000000001</v>
      </c>
      <c r="N774">
        <v>340130</v>
      </c>
      <c r="O774">
        <v>135100</v>
      </c>
      <c r="P774">
        <v>1296.96</v>
      </c>
      <c r="Q774">
        <v>228.98</v>
      </c>
      <c r="R774">
        <v>4465.54</v>
      </c>
      <c r="S774">
        <v>1162</v>
      </c>
      <c r="T774">
        <v>1738.8</v>
      </c>
      <c r="U774">
        <v>225.16</v>
      </c>
      <c r="V774">
        <v>217.9</v>
      </c>
      <c r="W774">
        <v>225.16</v>
      </c>
      <c r="X774">
        <v>227.05</v>
      </c>
      <c r="Y774">
        <v>219.67</v>
      </c>
      <c r="Z774">
        <v>3266.9</v>
      </c>
      <c r="AA774">
        <v>42545.67</v>
      </c>
      <c r="AB774">
        <v>35125</v>
      </c>
      <c r="AC774">
        <v>6454</v>
      </c>
      <c r="AD774">
        <v>2681000</v>
      </c>
      <c r="AE774">
        <v>219.67</v>
      </c>
      <c r="AF774">
        <v>1330</v>
      </c>
      <c r="AG774">
        <v>221.47</v>
      </c>
      <c r="AH774">
        <v>19304</v>
      </c>
      <c r="AI774">
        <v>40459.300000000003</v>
      </c>
      <c r="AJ774">
        <v>244300</v>
      </c>
      <c r="AK774">
        <v>223.3</v>
      </c>
      <c r="AL774">
        <v>275.45999999999998</v>
      </c>
      <c r="AM774">
        <v>223.3</v>
      </c>
      <c r="AN774">
        <v>230.93</v>
      </c>
      <c r="AO774">
        <v>818</v>
      </c>
      <c r="AP774">
        <v>228.98</v>
      </c>
      <c r="AQ774">
        <v>80884.3</v>
      </c>
      <c r="AR774">
        <v>3747.1</v>
      </c>
      <c r="AS774">
        <v>223.3</v>
      </c>
      <c r="AT774">
        <v>284.17</v>
      </c>
      <c r="AU774">
        <v>1248.24</v>
      </c>
      <c r="AV774">
        <v>25598.3</v>
      </c>
      <c r="AW774">
        <v>729.54</v>
      </c>
      <c r="AX774">
        <v>10947.3</v>
      </c>
      <c r="AY774">
        <v>496.25</v>
      </c>
      <c r="AZ774">
        <v>219.67</v>
      </c>
      <c r="BA774">
        <v>974.12</v>
      </c>
      <c r="BB774">
        <v>783.32</v>
      </c>
      <c r="BC774">
        <v>10877.3</v>
      </c>
      <c r="BD774">
        <v>402.5</v>
      </c>
      <c r="BE774">
        <v>259</v>
      </c>
      <c r="BF774">
        <v>225.16</v>
      </c>
      <c r="BG774">
        <v>221.47</v>
      </c>
      <c r="BH774">
        <v>1560.3</v>
      </c>
      <c r="BI774">
        <v>223.3</v>
      </c>
      <c r="BJ774">
        <v>2217.04</v>
      </c>
      <c r="BK774">
        <v>275.45999999999998</v>
      </c>
      <c r="BL774">
        <v>11297</v>
      </c>
      <c r="BM774">
        <v>8175.3</v>
      </c>
      <c r="BN774">
        <v>1729.28</v>
      </c>
      <c r="BO774">
        <v>900.2</v>
      </c>
      <c r="BP774">
        <v>2279.1999999999998</v>
      </c>
      <c r="BQ774">
        <v>270.19</v>
      </c>
      <c r="BR774">
        <v>121.33</v>
      </c>
      <c r="BS774">
        <v>5629172</v>
      </c>
      <c r="BT774">
        <v>58143.54</v>
      </c>
      <c r="BU774" s="115" t="str">
        <f>WSP[[#This Row],[Tier]]&amp;" - "&amp;DOLLAR(WSP[[#This Row],[United States]],2)&amp;" USD"</f>
        <v>772 - $270.19 USD</v>
      </c>
    </row>
    <row r="775" spans="1:73" x14ac:dyDescent="0.25">
      <c r="A775">
        <v>773</v>
      </c>
      <c r="B775">
        <v>270.54000000000002</v>
      </c>
      <c r="C775">
        <v>20561.8</v>
      </c>
      <c r="D775">
        <v>1527.05</v>
      </c>
      <c r="E775">
        <v>362.54</v>
      </c>
      <c r="F775">
        <v>225.45</v>
      </c>
      <c r="G775">
        <v>24069.5</v>
      </c>
      <c r="H775">
        <v>223.59</v>
      </c>
      <c r="I775">
        <v>485.75</v>
      </c>
      <c r="J775">
        <v>338.19</v>
      </c>
      <c r="K775">
        <v>270.54000000000002</v>
      </c>
      <c r="L775">
        <v>142205</v>
      </c>
      <c r="M775">
        <v>1064.01</v>
      </c>
      <c r="N775">
        <v>340480</v>
      </c>
      <c r="O775">
        <v>135275</v>
      </c>
      <c r="P775">
        <v>1298.6400000000001</v>
      </c>
      <c r="Q775">
        <v>229.27</v>
      </c>
      <c r="R775">
        <v>4471.32</v>
      </c>
      <c r="S775">
        <v>1163.4000000000001</v>
      </c>
      <c r="T775">
        <v>1741.08</v>
      </c>
      <c r="U775">
        <v>225.45</v>
      </c>
      <c r="V775">
        <v>218.18</v>
      </c>
      <c r="W775">
        <v>225.45</v>
      </c>
      <c r="X775">
        <v>227.35</v>
      </c>
      <c r="Y775">
        <v>219.95</v>
      </c>
      <c r="Z775">
        <v>3271.45</v>
      </c>
      <c r="AA775">
        <v>42600.79</v>
      </c>
      <c r="AB775">
        <v>35171</v>
      </c>
      <c r="AC775">
        <v>6461</v>
      </c>
      <c r="AD775">
        <v>2684500</v>
      </c>
      <c r="AE775">
        <v>219.95</v>
      </c>
      <c r="AF775">
        <v>1331.75</v>
      </c>
      <c r="AG775">
        <v>221.76</v>
      </c>
      <c r="AH775">
        <v>19319</v>
      </c>
      <c r="AI775">
        <v>40511.800000000003</v>
      </c>
      <c r="AJ775">
        <v>244618</v>
      </c>
      <c r="AK775">
        <v>223.59</v>
      </c>
      <c r="AL775">
        <v>275.79000000000002</v>
      </c>
      <c r="AM775">
        <v>223.59</v>
      </c>
      <c r="AN775">
        <v>231.23</v>
      </c>
      <c r="AO775">
        <v>819</v>
      </c>
      <c r="AP775">
        <v>229.27</v>
      </c>
      <c r="AQ775">
        <v>80989.3</v>
      </c>
      <c r="AR775">
        <v>3752</v>
      </c>
      <c r="AS775">
        <v>223.59</v>
      </c>
      <c r="AT775">
        <v>284.52</v>
      </c>
      <c r="AU775">
        <v>1249.6400000000001</v>
      </c>
      <c r="AV775">
        <v>25631.55</v>
      </c>
      <c r="AW775">
        <v>730.49</v>
      </c>
      <c r="AX775">
        <v>10961.3</v>
      </c>
      <c r="AY775">
        <v>496.82</v>
      </c>
      <c r="AZ775">
        <v>219.95</v>
      </c>
      <c r="BA775">
        <v>975.38</v>
      </c>
      <c r="BB775">
        <v>784.34</v>
      </c>
      <c r="BC775">
        <v>10891.3</v>
      </c>
      <c r="BD775">
        <v>402.85</v>
      </c>
      <c r="BE775">
        <v>259.33</v>
      </c>
      <c r="BF775">
        <v>225.45</v>
      </c>
      <c r="BG775">
        <v>221.76</v>
      </c>
      <c r="BH775">
        <v>1562.05</v>
      </c>
      <c r="BI775">
        <v>223.59</v>
      </c>
      <c r="BJ775">
        <v>2219.84</v>
      </c>
      <c r="BK775">
        <v>275.79000000000002</v>
      </c>
      <c r="BL775">
        <v>11313</v>
      </c>
      <c r="BM775">
        <v>8185.8</v>
      </c>
      <c r="BN775">
        <v>1731.52</v>
      </c>
      <c r="BO775">
        <v>901.43</v>
      </c>
      <c r="BP775">
        <v>2282.1799999999998</v>
      </c>
      <c r="BQ775">
        <v>270.54000000000002</v>
      </c>
      <c r="BR775">
        <v>121.47</v>
      </c>
      <c r="BS775">
        <v>5636464</v>
      </c>
      <c r="BT775">
        <v>58218.86</v>
      </c>
      <c r="BU775" s="115" t="str">
        <f>WSP[[#This Row],[Tier]]&amp;" - "&amp;DOLLAR(WSP[[#This Row],[United States]],2)&amp;" USD"</f>
        <v>773 - $270.54 USD</v>
      </c>
    </row>
    <row r="776" spans="1:73" x14ac:dyDescent="0.25">
      <c r="A776">
        <v>774</v>
      </c>
      <c r="B776">
        <v>270.89</v>
      </c>
      <c r="C776">
        <v>20588.400000000001</v>
      </c>
      <c r="D776">
        <v>1528.8</v>
      </c>
      <c r="E776">
        <v>363.01</v>
      </c>
      <c r="F776">
        <v>225.74</v>
      </c>
      <c r="G776">
        <v>24101</v>
      </c>
      <c r="H776">
        <v>223.88</v>
      </c>
      <c r="I776">
        <v>486.38</v>
      </c>
      <c r="J776">
        <v>338.63</v>
      </c>
      <c r="K776">
        <v>270.89</v>
      </c>
      <c r="L776">
        <v>142380</v>
      </c>
      <c r="M776">
        <v>1065.3900000000001</v>
      </c>
      <c r="N776">
        <v>340830</v>
      </c>
      <c r="O776">
        <v>135450</v>
      </c>
      <c r="P776">
        <v>1300.32</v>
      </c>
      <c r="Q776">
        <v>229.57</v>
      </c>
      <c r="R776">
        <v>4477.1099999999997</v>
      </c>
      <c r="S776">
        <v>1164.8</v>
      </c>
      <c r="T776">
        <v>1743.35</v>
      </c>
      <c r="U776">
        <v>225.74</v>
      </c>
      <c r="V776">
        <v>218.46</v>
      </c>
      <c r="W776">
        <v>225.74</v>
      </c>
      <c r="X776">
        <v>227.64</v>
      </c>
      <c r="Y776">
        <v>220.24</v>
      </c>
      <c r="Z776">
        <v>3276</v>
      </c>
      <c r="AA776">
        <v>42655.91</v>
      </c>
      <c r="AB776">
        <v>35216</v>
      </c>
      <c r="AC776">
        <v>6468</v>
      </c>
      <c r="AD776">
        <v>2688000</v>
      </c>
      <c r="AE776">
        <v>220.24</v>
      </c>
      <c r="AF776">
        <v>1333.5</v>
      </c>
      <c r="AG776">
        <v>222.04</v>
      </c>
      <c r="AH776">
        <v>19333</v>
      </c>
      <c r="AI776">
        <v>40564.300000000003</v>
      </c>
      <c r="AJ776">
        <v>244936</v>
      </c>
      <c r="AK776">
        <v>223.88</v>
      </c>
      <c r="AL776">
        <v>276.11</v>
      </c>
      <c r="AM776">
        <v>223.88</v>
      </c>
      <c r="AN776">
        <v>231.53</v>
      </c>
      <c r="AO776">
        <v>820</v>
      </c>
      <c r="AP776">
        <v>229.57</v>
      </c>
      <c r="AQ776">
        <v>81094.3</v>
      </c>
      <c r="AR776">
        <v>3756.9</v>
      </c>
      <c r="AS776">
        <v>223.88</v>
      </c>
      <c r="AT776">
        <v>284.87</v>
      </c>
      <c r="AU776">
        <v>1251.04</v>
      </c>
      <c r="AV776">
        <v>25664.799999999999</v>
      </c>
      <c r="AW776">
        <v>731.43</v>
      </c>
      <c r="AX776">
        <v>10975.3</v>
      </c>
      <c r="AY776">
        <v>497.39</v>
      </c>
      <c r="AZ776">
        <v>220.24</v>
      </c>
      <c r="BA776">
        <v>976.64</v>
      </c>
      <c r="BB776">
        <v>785.35</v>
      </c>
      <c r="BC776">
        <v>10905.3</v>
      </c>
      <c r="BD776">
        <v>403.2</v>
      </c>
      <c r="BE776">
        <v>259.64999999999998</v>
      </c>
      <c r="BF776">
        <v>225.74</v>
      </c>
      <c r="BG776">
        <v>222.04</v>
      </c>
      <c r="BH776">
        <v>1563.8</v>
      </c>
      <c r="BI776">
        <v>223.88</v>
      </c>
      <c r="BJ776">
        <v>2222.64</v>
      </c>
      <c r="BK776">
        <v>276.11</v>
      </c>
      <c r="BL776">
        <v>11328</v>
      </c>
      <c r="BM776">
        <v>8196.2999999999993</v>
      </c>
      <c r="BN776">
        <v>1733.76</v>
      </c>
      <c r="BO776">
        <v>902.65</v>
      </c>
      <c r="BP776">
        <v>2285.15</v>
      </c>
      <c r="BQ776">
        <v>270.89</v>
      </c>
      <c r="BR776">
        <v>121.62</v>
      </c>
      <c r="BS776">
        <v>5643756</v>
      </c>
      <c r="BT776">
        <v>58294.18</v>
      </c>
      <c r="BU776" s="115" t="str">
        <f>WSP[[#This Row],[Tier]]&amp;" - "&amp;DOLLAR(WSP[[#This Row],[United States]],2)&amp;" USD"</f>
        <v>774 - $270.89 USD</v>
      </c>
    </row>
    <row r="777" spans="1:73" x14ac:dyDescent="0.25">
      <c r="A777">
        <v>775</v>
      </c>
      <c r="B777">
        <v>271.24</v>
      </c>
      <c r="C777">
        <v>20615</v>
      </c>
      <c r="D777">
        <v>1530.55</v>
      </c>
      <c r="E777">
        <v>363.49</v>
      </c>
      <c r="F777">
        <v>226.04</v>
      </c>
      <c r="G777">
        <v>24132.5</v>
      </c>
      <c r="H777">
        <v>224.17</v>
      </c>
      <c r="I777">
        <v>487.01</v>
      </c>
      <c r="J777">
        <v>339.06</v>
      </c>
      <c r="K777">
        <v>271.24</v>
      </c>
      <c r="L777">
        <v>142555</v>
      </c>
      <c r="M777">
        <v>1066.76</v>
      </c>
      <c r="N777">
        <v>341180</v>
      </c>
      <c r="O777">
        <v>135625</v>
      </c>
      <c r="P777">
        <v>1302</v>
      </c>
      <c r="Q777">
        <v>229.87</v>
      </c>
      <c r="R777">
        <v>4482.8900000000003</v>
      </c>
      <c r="S777">
        <v>1166.2</v>
      </c>
      <c r="T777">
        <v>1745.63</v>
      </c>
      <c r="U777">
        <v>226.04</v>
      </c>
      <c r="V777">
        <v>218.74</v>
      </c>
      <c r="W777">
        <v>226.04</v>
      </c>
      <c r="X777">
        <v>227.94</v>
      </c>
      <c r="Y777">
        <v>220.52</v>
      </c>
      <c r="Z777">
        <v>3280.55</v>
      </c>
      <c r="AA777">
        <v>42711.02</v>
      </c>
      <c r="AB777">
        <v>35262</v>
      </c>
      <c r="AC777">
        <v>6475</v>
      </c>
      <c r="AD777">
        <v>2691500</v>
      </c>
      <c r="AE777">
        <v>220.52</v>
      </c>
      <c r="AF777">
        <v>1335.25</v>
      </c>
      <c r="AG777">
        <v>222.33</v>
      </c>
      <c r="AH777">
        <v>19347</v>
      </c>
      <c r="AI777">
        <v>40616.800000000003</v>
      </c>
      <c r="AJ777">
        <v>245255</v>
      </c>
      <c r="AK777">
        <v>224.17</v>
      </c>
      <c r="AL777">
        <v>276.44</v>
      </c>
      <c r="AM777">
        <v>224.17</v>
      </c>
      <c r="AN777">
        <v>231.83</v>
      </c>
      <c r="AO777">
        <v>821</v>
      </c>
      <c r="AP777">
        <v>229.87</v>
      </c>
      <c r="AQ777">
        <v>81199.3</v>
      </c>
      <c r="AR777">
        <v>3761.8</v>
      </c>
      <c r="AS777">
        <v>224.17</v>
      </c>
      <c r="AT777">
        <v>285.22000000000003</v>
      </c>
      <c r="AU777">
        <v>1252.44</v>
      </c>
      <c r="AV777">
        <v>25698.05</v>
      </c>
      <c r="AW777">
        <v>732.38</v>
      </c>
      <c r="AX777">
        <v>10989.3</v>
      </c>
      <c r="AY777">
        <v>497.96</v>
      </c>
      <c r="AZ777">
        <v>220.52</v>
      </c>
      <c r="BA777">
        <v>977.9</v>
      </c>
      <c r="BB777">
        <v>786.37</v>
      </c>
      <c r="BC777">
        <v>10919.3</v>
      </c>
      <c r="BD777">
        <v>403.55</v>
      </c>
      <c r="BE777">
        <v>259.98</v>
      </c>
      <c r="BF777">
        <v>226.04</v>
      </c>
      <c r="BG777">
        <v>222.33</v>
      </c>
      <c r="BH777">
        <v>1565.55</v>
      </c>
      <c r="BI777">
        <v>224.17</v>
      </c>
      <c r="BJ777">
        <v>2225.44</v>
      </c>
      <c r="BK777">
        <v>276.44</v>
      </c>
      <c r="BL777">
        <v>11343</v>
      </c>
      <c r="BM777">
        <v>8206.7999999999993</v>
      </c>
      <c r="BN777">
        <v>1736</v>
      </c>
      <c r="BO777">
        <v>903.88</v>
      </c>
      <c r="BP777">
        <v>2288.13</v>
      </c>
      <c r="BQ777">
        <v>271.24</v>
      </c>
      <c r="BR777">
        <v>121.77</v>
      </c>
      <c r="BS777">
        <v>5651048</v>
      </c>
      <c r="BT777">
        <v>58369.5</v>
      </c>
      <c r="BU777" s="115" t="str">
        <f>WSP[[#This Row],[Tier]]&amp;" - "&amp;DOLLAR(WSP[[#This Row],[United States]],2)&amp;" USD"</f>
        <v>775 - $271.24 USD</v>
      </c>
    </row>
    <row r="778" spans="1:73" x14ac:dyDescent="0.25">
      <c r="A778">
        <v>776</v>
      </c>
      <c r="B778">
        <v>271.58999999999997</v>
      </c>
      <c r="C778">
        <v>20641.599999999999</v>
      </c>
      <c r="D778">
        <v>1532.3</v>
      </c>
      <c r="E778">
        <v>363.97</v>
      </c>
      <c r="F778">
        <v>226.33</v>
      </c>
      <c r="G778">
        <v>24164</v>
      </c>
      <c r="H778">
        <v>224.46</v>
      </c>
      <c r="I778">
        <v>487.64</v>
      </c>
      <c r="J778">
        <v>339.5</v>
      </c>
      <c r="K778">
        <v>271.58999999999997</v>
      </c>
      <c r="L778">
        <v>142730</v>
      </c>
      <c r="M778">
        <v>1068.1400000000001</v>
      </c>
      <c r="N778">
        <v>341530</v>
      </c>
      <c r="O778">
        <v>135800</v>
      </c>
      <c r="P778">
        <v>1303.68</v>
      </c>
      <c r="Q778">
        <v>230.16</v>
      </c>
      <c r="R778">
        <v>4488.68</v>
      </c>
      <c r="S778">
        <v>1167.5999999999999</v>
      </c>
      <c r="T778">
        <v>1747.9</v>
      </c>
      <c r="U778">
        <v>226.33</v>
      </c>
      <c r="V778">
        <v>219.03</v>
      </c>
      <c r="W778">
        <v>226.33</v>
      </c>
      <c r="X778">
        <v>228.23</v>
      </c>
      <c r="Y778">
        <v>220.81</v>
      </c>
      <c r="Z778">
        <v>3285.1</v>
      </c>
      <c r="AA778">
        <v>42766.14</v>
      </c>
      <c r="AB778">
        <v>35307</v>
      </c>
      <c r="AC778">
        <v>6482</v>
      </c>
      <c r="AD778">
        <v>2695000</v>
      </c>
      <c r="AE778">
        <v>220.81</v>
      </c>
      <c r="AF778">
        <v>1337</v>
      </c>
      <c r="AG778">
        <v>222.62</v>
      </c>
      <c r="AH778">
        <v>19361</v>
      </c>
      <c r="AI778">
        <v>40669.300000000003</v>
      </c>
      <c r="AJ778">
        <v>245573</v>
      </c>
      <c r="AK778">
        <v>224.46</v>
      </c>
      <c r="AL778">
        <v>276.76</v>
      </c>
      <c r="AM778">
        <v>224.46</v>
      </c>
      <c r="AN778">
        <v>232.13</v>
      </c>
      <c r="AO778">
        <v>822</v>
      </c>
      <c r="AP778">
        <v>230.16</v>
      </c>
      <c r="AQ778">
        <v>81304.3</v>
      </c>
      <c r="AR778">
        <v>3766.7</v>
      </c>
      <c r="AS778">
        <v>224.46</v>
      </c>
      <c r="AT778">
        <v>285.57</v>
      </c>
      <c r="AU778">
        <v>1253.8399999999999</v>
      </c>
      <c r="AV778">
        <v>25731.3</v>
      </c>
      <c r="AW778">
        <v>733.32</v>
      </c>
      <c r="AX778">
        <v>11003.3</v>
      </c>
      <c r="AY778">
        <v>498.53</v>
      </c>
      <c r="AZ778">
        <v>220.81</v>
      </c>
      <c r="BA778">
        <v>979.16</v>
      </c>
      <c r="BB778">
        <v>787.39</v>
      </c>
      <c r="BC778">
        <v>10933.3</v>
      </c>
      <c r="BD778">
        <v>403.9</v>
      </c>
      <c r="BE778">
        <v>260.31</v>
      </c>
      <c r="BF778">
        <v>226.33</v>
      </c>
      <c r="BG778">
        <v>222.62</v>
      </c>
      <c r="BH778">
        <v>1567.3</v>
      </c>
      <c r="BI778">
        <v>224.46</v>
      </c>
      <c r="BJ778">
        <v>2228.2399999999998</v>
      </c>
      <c r="BK778">
        <v>276.76</v>
      </c>
      <c r="BL778">
        <v>11359</v>
      </c>
      <c r="BM778">
        <v>8217.2999999999993</v>
      </c>
      <c r="BN778">
        <v>1738.24</v>
      </c>
      <c r="BO778">
        <v>905.1</v>
      </c>
      <c r="BP778">
        <v>2291.1</v>
      </c>
      <c r="BQ778">
        <v>271.58999999999997</v>
      </c>
      <c r="BR778">
        <v>121.91</v>
      </c>
      <c r="BS778">
        <v>5658339</v>
      </c>
      <c r="BT778">
        <v>58444.82</v>
      </c>
      <c r="BU778" s="115" t="str">
        <f>WSP[[#This Row],[Tier]]&amp;" - "&amp;DOLLAR(WSP[[#This Row],[United States]],2)&amp;" USD"</f>
        <v>776 - $271.59 USD</v>
      </c>
    </row>
    <row r="779" spans="1:73" x14ac:dyDescent="0.25">
      <c r="A779">
        <v>777</v>
      </c>
      <c r="B779">
        <v>271.94</v>
      </c>
      <c r="C779">
        <v>20668.2</v>
      </c>
      <c r="D779">
        <v>1534.05</v>
      </c>
      <c r="E779">
        <v>364.45</v>
      </c>
      <c r="F779">
        <v>226.62</v>
      </c>
      <c r="G779">
        <v>24195.5</v>
      </c>
      <c r="H779">
        <v>224.75</v>
      </c>
      <c r="I779">
        <v>488.27</v>
      </c>
      <c r="J779">
        <v>339.94</v>
      </c>
      <c r="K779">
        <v>271.94</v>
      </c>
      <c r="L779">
        <v>142905</v>
      </c>
      <c r="M779">
        <v>1069.52</v>
      </c>
      <c r="N779">
        <v>341880</v>
      </c>
      <c r="O779">
        <v>135975</v>
      </c>
      <c r="P779">
        <v>1305.3599999999999</v>
      </c>
      <c r="Q779">
        <v>230.46</v>
      </c>
      <c r="R779">
        <v>4494.46</v>
      </c>
      <c r="S779">
        <v>1169</v>
      </c>
      <c r="T779">
        <v>1750.18</v>
      </c>
      <c r="U779">
        <v>226.62</v>
      </c>
      <c r="V779">
        <v>219.31</v>
      </c>
      <c r="W779">
        <v>226.62</v>
      </c>
      <c r="X779">
        <v>228.52</v>
      </c>
      <c r="Y779">
        <v>221.09</v>
      </c>
      <c r="Z779">
        <v>3289.65</v>
      </c>
      <c r="AA779">
        <v>42821.26</v>
      </c>
      <c r="AB779">
        <v>35353</v>
      </c>
      <c r="AC779">
        <v>6489</v>
      </c>
      <c r="AD779">
        <v>2698500</v>
      </c>
      <c r="AE779">
        <v>221.09</v>
      </c>
      <c r="AF779">
        <v>1338.75</v>
      </c>
      <c r="AG779">
        <v>222.9</v>
      </c>
      <c r="AH779">
        <v>19376</v>
      </c>
      <c r="AI779">
        <v>40721.800000000003</v>
      </c>
      <c r="AJ779">
        <v>245891</v>
      </c>
      <c r="AK779">
        <v>224.75</v>
      </c>
      <c r="AL779">
        <v>277.08</v>
      </c>
      <c r="AM779">
        <v>224.75</v>
      </c>
      <c r="AN779">
        <v>232.43</v>
      </c>
      <c r="AO779">
        <v>823</v>
      </c>
      <c r="AP779">
        <v>230.46</v>
      </c>
      <c r="AQ779">
        <v>81409.3</v>
      </c>
      <c r="AR779">
        <v>3771.6</v>
      </c>
      <c r="AS779">
        <v>224.75</v>
      </c>
      <c r="AT779">
        <v>285.92</v>
      </c>
      <c r="AU779">
        <v>1255.24</v>
      </c>
      <c r="AV779">
        <v>25764.55</v>
      </c>
      <c r="AW779">
        <v>734.27</v>
      </c>
      <c r="AX779">
        <v>11017.3</v>
      </c>
      <c r="AY779">
        <v>499.1</v>
      </c>
      <c r="AZ779">
        <v>221.09</v>
      </c>
      <c r="BA779">
        <v>980.42</v>
      </c>
      <c r="BB779">
        <v>788.4</v>
      </c>
      <c r="BC779">
        <v>10947.3</v>
      </c>
      <c r="BD779">
        <v>404.25</v>
      </c>
      <c r="BE779">
        <v>260.64</v>
      </c>
      <c r="BF779">
        <v>226.62</v>
      </c>
      <c r="BG779">
        <v>222.9</v>
      </c>
      <c r="BH779">
        <v>1569.05</v>
      </c>
      <c r="BI779">
        <v>224.75</v>
      </c>
      <c r="BJ779">
        <v>2231.04</v>
      </c>
      <c r="BK779">
        <v>277.08</v>
      </c>
      <c r="BL779">
        <v>11374</v>
      </c>
      <c r="BM779">
        <v>8227.7999999999993</v>
      </c>
      <c r="BN779">
        <v>1740.48</v>
      </c>
      <c r="BO779">
        <v>906.33</v>
      </c>
      <c r="BP779">
        <v>2294.08</v>
      </c>
      <c r="BQ779">
        <v>271.94</v>
      </c>
      <c r="BR779">
        <v>122.06</v>
      </c>
      <c r="BS779">
        <v>5665631</v>
      </c>
      <c r="BT779">
        <v>58520.14</v>
      </c>
      <c r="BU779" s="115" t="str">
        <f>WSP[[#This Row],[Tier]]&amp;" - "&amp;DOLLAR(WSP[[#This Row],[United States]],2)&amp;" USD"</f>
        <v>777 - $271.94 USD</v>
      </c>
    </row>
    <row r="780" spans="1:73" x14ac:dyDescent="0.25">
      <c r="A780">
        <v>778</v>
      </c>
      <c r="B780">
        <v>272.29000000000002</v>
      </c>
      <c r="C780">
        <v>20694.8</v>
      </c>
      <c r="D780">
        <v>1535.8</v>
      </c>
      <c r="E780">
        <v>364.92</v>
      </c>
      <c r="F780">
        <v>226.91</v>
      </c>
      <c r="G780">
        <v>24227</v>
      </c>
      <c r="H780">
        <v>225.04</v>
      </c>
      <c r="I780">
        <v>488.9</v>
      </c>
      <c r="J780">
        <v>340.38</v>
      </c>
      <c r="K780">
        <v>272.29000000000002</v>
      </c>
      <c r="L780">
        <v>143080</v>
      </c>
      <c r="M780">
        <v>1070.9000000000001</v>
      </c>
      <c r="N780">
        <v>342230</v>
      </c>
      <c r="O780">
        <v>136150</v>
      </c>
      <c r="P780">
        <v>1307.04</v>
      </c>
      <c r="Q780">
        <v>230.76</v>
      </c>
      <c r="R780">
        <v>4500.25</v>
      </c>
      <c r="S780">
        <v>1170.4000000000001</v>
      </c>
      <c r="T780">
        <v>1752.45</v>
      </c>
      <c r="U780">
        <v>226.91</v>
      </c>
      <c r="V780">
        <v>219.59</v>
      </c>
      <c r="W780">
        <v>226.91</v>
      </c>
      <c r="X780">
        <v>228.82</v>
      </c>
      <c r="Y780">
        <v>221.38</v>
      </c>
      <c r="Z780">
        <v>3294.2</v>
      </c>
      <c r="AA780">
        <v>42876.38</v>
      </c>
      <c r="AB780">
        <v>35398</v>
      </c>
      <c r="AC780">
        <v>6496</v>
      </c>
      <c r="AD780">
        <v>2702000</v>
      </c>
      <c r="AE780">
        <v>221.38</v>
      </c>
      <c r="AF780">
        <v>1340.5</v>
      </c>
      <c r="AG780">
        <v>223.19</v>
      </c>
      <c r="AH780">
        <v>19390</v>
      </c>
      <c r="AI780">
        <v>40774.300000000003</v>
      </c>
      <c r="AJ780">
        <v>246209</v>
      </c>
      <c r="AK780">
        <v>225.04</v>
      </c>
      <c r="AL780">
        <v>277.41000000000003</v>
      </c>
      <c r="AM780">
        <v>225.04</v>
      </c>
      <c r="AN780">
        <v>232.73</v>
      </c>
      <c r="AO780">
        <v>824</v>
      </c>
      <c r="AP780">
        <v>230.76</v>
      </c>
      <c r="AQ780">
        <v>81514.3</v>
      </c>
      <c r="AR780">
        <v>3776.5</v>
      </c>
      <c r="AS780">
        <v>225.04</v>
      </c>
      <c r="AT780">
        <v>286.27</v>
      </c>
      <c r="AU780">
        <v>1256.6400000000001</v>
      </c>
      <c r="AV780">
        <v>25797.8</v>
      </c>
      <c r="AW780">
        <v>735.21</v>
      </c>
      <c r="AX780">
        <v>11031.3</v>
      </c>
      <c r="AY780">
        <v>499.67</v>
      </c>
      <c r="AZ780">
        <v>221.38</v>
      </c>
      <c r="BA780">
        <v>981.68</v>
      </c>
      <c r="BB780">
        <v>789.42</v>
      </c>
      <c r="BC780">
        <v>10961.3</v>
      </c>
      <c r="BD780">
        <v>404.6</v>
      </c>
      <c r="BE780">
        <v>260.95999999999998</v>
      </c>
      <c r="BF780">
        <v>226.91</v>
      </c>
      <c r="BG780">
        <v>223.19</v>
      </c>
      <c r="BH780">
        <v>1570.8</v>
      </c>
      <c r="BI780">
        <v>225.04</v>
      </c>
      <c r="BJ780">
        <v>2233.84</v>
      </c>
      <c r="BK780">
        <v>277.41000000000003</v>
      </c>
      <c r="BL780">
        <v>11389</v>
      </c>
      <c r="BM780">
        <v>8238.2999999999993</v>
      </c>
      <c r="BN780">
        <v>1742.72</v>
      </c>
      <c r="BO780">
        <v>907.55</v>
      </c>
      <c r="BP780">
        <v>2297.0500000000002</v>
      </c>
      <c r="BQ780">
        <v>272.29000000000002</v>
      </c>
      <c r="BR780">
        <v>122.2</v>
      </c>
      <c r="BS780">
        <v>5672923</v>
      </c>
      <c r="BT780">
        <v>58595.46</v>
      </c>
      <c r="BU780" s="115" t="str">
        <f>WSP[[#This Row],[Tier]]&amp;" - "&amp;DOLLAR(WSP[[#This Row],[United States]],2)&amp;" USD"</f>
        <v>778 - $272.29 USD</v>
      </c>
    </row>
    <row r="781" spans="1:73" x14ac:dyDescent="0.25">
      <c r="A781">
        <v>779</v>
      </c>
      <c r="B781">
        <v>272.64</v>
      </c>
      <c r="C781">
        <v>20721.400000000001</v>
      </c>
      <c r="D781">
        <v>1537.55</v>
      </c>
      <c r="E781">
        <v>365.4</v>
      </c>
      <c r="F781">
        <v>227.2</v>
      </c>
      <c r="G781">
        <v>24258.5</v>
      </c>
      <c r="H781">
        <v>225.32</v>
      </c>
      <c r="I781">
        <v>489.53</v>
      </c>
      <c r="J781">
        <v>340.81</v>
      </c>
      <c r="K781">
        <v>272.64</v>
      </c>
      <c r="L781">
        <v>143255</v>
      </c>
      <c r="M781">
        <v>1072.27</v>
      </c>
      <c r="N781">
        <v>342580</v>
      </c>
      <c r="O781">
        <v>136325</v>
      </c>
      <c r="P781">
        <v>1308.72</v>
      </c>
      <c r="Q781">
        <v>231.05</v>
      </c>
      <c r="R781">
        <v>4506.03</v>
      </c>
      <c r="S781">
        <v>1171.8</v>
      </c>
      <c r="T781">
        <v>1754.73</v>
      </c>
      <c r="U781">
        <v>227.2</v>
      </c>
      <c r="V781">
        <v>219.87</v>
      </c>
      <c r="W781">
        <v>227.2</v>
      </c>
      <c r="X781">
        <v>229.11</v>
      </c>
      <c r="Y781">
        <v>221.66</v>
      </c>
      <c r="Z781">
        <v>3298.75</v>
      </c>
      <c r="AA781">
        <v>42931.5</v>
      </c>
      <c r="AB781">
        <v>35444</v>
      </c>
      <c r="AC781">
        <v>6503</v>
      </c>
      <c r="AD781">
        <v>2705500</v>
      </c>
      <c r="AE781">
        <v>221.66</v>
      </c>
      <c r="AF781">
        <v>1342.25</v>
      </c>
      <c r="AG781">
        <v>223.48</v>
      </c>
      <c r="AH781">
        <v>19404</v>
      </c>
      <c r="AI781">
        <v>40826.800000000003</v>
      </c>
      <c r="AJ781">
        <v>246527</v>
      </c>
      <c r="AK781">
        <v>225.32</v>
      </c>
      <c r="AL781">
        <v>277.73</v>
      </c>
      <c r="AM781">
        <v>225.32</v>
      </c>
      <c r="AN781">
        <v>233.03</v>
      </c>
      <c r="AO781">
        <v>825</v>
      </c>
      <c r="AP781">
        <v>231.05</v>
      </c>
      <c r="AQ781">
        <v>81619.3</v>
      </c>
      <c r="AR781">
        <v>3781.4</v>
      </c>
      <c r="AS781">
        <v>225.32</v>
      </c>
      <c r="AT781">
        <v>286.62</v>
      </c>
      <c r="AU781">
        <v>1258.04</v>
      </c>
      <c r="AV781">
        <v>25831.05</v>
      </c>
      <c r="AW781">
        <v>736.16</v>
      </c>
      <c r="AX781">
        <v>11045.3</v>
      </c>
      <c r="AY781">
        <v>500.24</v>
      </c>
      <c r="AZ781">
        <v>221.66</v>
      </c>
      <c r="BA781">
        <v>982.94</v>
      </c>
      <c r="BB781">
        <v>790.44</v>
      </c>
      <c r="BC781">
        <v>10975.3</v>
      </c>
      <c r="BD781">
        <v>404.95</v>
      </c>
      <c r="BE781">
        <v>261.29000000000002</v>
      </c>
      <c r="BF781">
        <v>227.2</v>
      </c>
      <c r="BG781">
        <v>223.48</v>
      </c>
      <c r="BH781">
        <v>1572.55</v>
      </c>
      <c r="BI781">
        <v>225.32</v>
      </c>
      <c r="BJ781">
        <v>2236.64</v>
      </c>
      <c r="BK781">
        <v>277.73</v>
      </c>
      <c r="BL781">
        <v>11405</v>
      </c>
      <c r="BM781">
        <v>8248.7999999999993</v>
      </c>
      <c r="BN781">
        <v>1744.96</v>
      </c>
      <c r="BO781">
        <v>908.78</v>
      </c>
      <c r="BP781">
        <v>2300.0300000000002</v>
      </c>
      <c r="BQ781">
        <v>272.64</v>
      </c>
      <c r="BR781">
        <v>122.35</v>
      </c>
      <c r="BS781">
        <v>5680215</v>
      </c>
      <c r="BT781">
        <v>58670.78</v>
      </c>
      <c r="BU781" s="115" t="str">
        <f>WSP[[#This Row],[Tier]]&amp;" - "&amp;DOLLAR(WSP[[#This Row],[United States]],2)&amp;" USD"</f>
        <v>779 - $272.64 USD</v>
      </c>
    </row>
    <row r="782" spans="1:73" x14ac:dyDescent="0.25">
      <c r="A782">
        <v>780</v>
      </c>
      <c r="B782">
        <v>272.99</v>
      </c>
      <c r="C782">
        <v>20748</v>
      </c>
      <c r="D782">
        <v>1539.3</v>
      </c>
      <c r="E782">
        <v>365.88</v>
      </c>
      <c r="F782">
        <v>227.49</v>
      </c>
      <c r="G782">
        <v>24290</v>
      </c>
      <c r="H782">
        <v>225.61</v>
      </c>
      <c r="I782">
        <v>490.16</v>
      </c>
      <c r="J782">
        <v>341.25</v>
      </c>
      <c r="K782">
        <v>272.99</v>
      </c>
      <c r="L782">
        <v>143430</v>
      </c>
      <c r="M782">
        <v>1073.6500000000001</v>
      </c>
      <c r="N782">
        <v>342930</v>
      </c>
      <c r="O782">
        <v>136500</v>
      </c>
      <c r="P782">
        <v>1310.4000000000001</v>
      </c>
      <c r="Q782">
        <v>231.35</v>
      </c>
      <c r="R782">
        <v>4511.82</v>
      </c>
      <c r="S782">
        <v>1173.2</v>
      </c>
      <c r="T782">
        <v>1757</v>
      </c>
      <c r="U782">
        <v>227.49</v>
      </c>
      <c r="V782">
        <v>220.16</v>
      </c>
      <c r="W782">
        <v>227.49</v>
      </c>
      <c r="X782">
        <v>229.41</v>
      </c>
      <c r="Y782">
        <v>221.95</v>
      </c>
      <c r="Z782">
        <v>3303.3</v>
      </c>
      <c r="AA782">
        <v>42986.61</v>
      </c>
      <c r="AB782">
        <v>35489</v>
      </c>
      <c r="AC782">
        <v>6510</v>
      </c>
      <c r="AD782">
        <v>2709000</v>
      </c>
      <c r="AE782">
        <v>221.95</v>
      </c>
      <c r="AF782">
        <v>1344</v>
      </c>
      <c r="AG782">
        <v>223.76</v>
      </c>
      <c r="AH782">
        <v>19419</v>
      </c>
      <c r="AI782">
        <v>40879.300000000003</v>
      </c>
      <c r="AJ782">
        <v>246845</v>
      </c>
      <c r="AK782">
        <v>225.61</v>
      </c>
      <c r="AL782">
        <v>278.06</v>
      </c>
      <c r="AM782">
        <v>225.61</v>
      </c>
      <c r="AN782">
        <v>233.33</v>
      </c>
      <c r="AO782">
        <v>826</v>
      </c>
      <c r="AP782">
        <v>231.35</v>
      </c>
      <c r="AQ782">
        <v>81724.3</v>
      </c>
      <c r="AR782">
        <v>3786.3</v>
      </c>
      <c r="AS782">
        <v>225.61</v>
      </c>
      <c r="AT782">
        <v>286.97000000000003</v>
      </c>
      <c r="AU782">
        <v>1259.44</v>
      </c>
      <c r="AV782">
        <v>25864.3</v>
      </c>
      <c r="AW782">
        <v>737.1</v>
      </c>
      <c r="AX782">
        <v>11059.3</v>
      </c>
      <c r="AY782">
        <v>500.81</v>
      </c>
      <c r="AZ782">
        <v>221.95</v>
      </c>
      <c r="BA782">
        <v>984.2</v>
      </c>
      <c r="BB782">
        <v>791.45</v>
      </c>
      <c r="BC782">
        <v>10989.3</v>
      </c>
      <c r="BD782">
        <v>405.3</v>
      </c>
      <c r="BE782">
        <v>261.62</v>
      </c>
      <c r="BF782">
        <v>227.49</v>
      </c>
      <c r="BG782">
        <v>223.76</v>
      </c>
      <c r="BH782">
        <v>1574.3</v>
      </c>
      <c r="BI782">
        <v>225.61</v>
      </c>
      <c r="BJ782">
        <v>2239.44</v>
      </c>
      <c r="BK782">
        <v>278.06</v>
      </c>
      <c r="BL782">
        <v>11420</v>
      </c>
      <c r="BM782">
        <v>8259.2999999999993</v>
      </c>
      <c r="BN782">
        <v>1747.2</v>
      </c>
      <c r="BO782">
        <v>910</v>
      </c>
      <c r="BP782">
        <v>2303</v>
      </c>
      <c r="BQ782">
        <v>272.99</v>
      </c>
      <c r="BR782">
        <v>122.49</v>
      </c>
      <c r="BS782">
        <v>5687507</v>
      </c>
      <c r="BT782">
        <v>58746.1</v>
      </c>
      <c r="BU782" s="115" t="str">
        <f>WSP[[#This Row],[Tier]]&amp;" - "&amp;DOLLAR(WSP[[#This Row],[United States]],2)&amp;" USD"</f>
        <v>780 - $272.99 USD</v>
      </c>
    </row>
    <row r="783" spans="1:73" x14ac:dyDescent="0.25">
      <c r="A783">
        <v>781</v>
      </c>
      <c r="B783">
        <v>273.33999999999997</v>
      </c>
      <c r="C783">
        <v>20774.599999999999</v>
      </c>
      <c r="D783">
        <v>1541.05</v>
      </c>
      <c r="E783">
        <v>366.35</v>
      </c>
      <c r="F783">
        <v>227.79</v>
      </c>
      <c r="G783">
        <v>24321.5</v>
      </c>
      <c r="H783">
        <v>225.9</v>
      </c>
      <c r="I783">
        <v>490.79</v>
      </c>
      <c r="J783">
        <v>341.69</v>
      </c>
      <c r="K783">
        <v>273.33999999999997</v>
      </c>
      <c r="L783">
        <v>143605</v>
      </c>
      <c r="M783">
        <v>1075.03</v>
      </c>
      <c r="N783">
        <v>343280</v>
      </c>
      <c r="O783">
        <v>136675</v>
      </c>
      <c r="P783">
        <v>1312.08</v>
      </c>
      <c r="Q783">
        <v>231.65</v>
      </c>
      <c r="R783">
        <v>4517.6000000000004</v>
      </c>
      <c r="S783">
        <v>1174.5999999999999</v>
      </c>
      <c r="T783">
        <v>1759.28</v>
      </c>
      <c r="U783">
        <v>227.79</v>
      </c>
      <c r="V783">
        <v>220.44</v>
      </c>
      <c r="W783">
        <v>227.79</v>
      </c>
      <c r="X783">
        <v>229.7</v>
      </c>
      <c r="Y783">
        <v>222.23</v>
      </c>
      <c r="Z783">
        <v>3307.85</v>
      </c>
      <c r="AA783">
        <v>43041.73</v>
      </c>
      <c r="AB783">
        <v>35535</v>
      </c>
      <c r="AC783">
        <v>6517</v>
      </c>
      <c r="AD783">
        <v>2712500</v>
      </c>
      <c r="AE783">
        <v>222.23</v>
      </c>
      <c r="AF783">
        <v>1345.75</v>
      </c>
      <c r="AG783">
        <v>224.05</v>
      </c>
      <c r="AH783">
        <v>19433</v>
      </c>
      <c r="AI783">
        <v>40931.800000000003</v>
      </c>
      <c r="AJ783">
        <v>247164</v>
      </c>
      <c r="AK783">
        <v>225.9</v>
      </c>
      <c r="AL783">
        <v>278.38</v>
      </c>
      <c r="AM783">
        <v>225.9</v>
      </c>
      <c r="AN783">
        <v>233.63</v>
      </c>
      <c r="AO783">
        <v>827</v>
      </c>
      <c r="AP783">
        <v>231.65</v>
      </c>
      <c r="AQ783">
        <v>81829.3</v>
      </c>
      <c r="AR783">
        <v>3791.2</v>
      </c>
      <c r="AS783">
        <v>225.9</v>
      </c>
      <c r="AT783">
        <v>287.32</v>
      </c>
      <c r="AU783">
        <v>1260.8399999999999</v>
      </c>
      <c r="AV783">
        <v>25897.55</v>
      </c>
      <c r="AW783">
        <v>738.05</v>
      </c>
      <c r="AX783">
        <v>11073.3</v>
      </c>
      <c r="AY783">
        <v>501.38</v>
      </c>
      <c r="AZ783">
        <v>222.23</v>
      </c>
      <c r="BA783">
        <v>985.46</v>
      </c>
      <c r="BB783">
        <v>792.47</v>
      </c>
      <c r="BC783">
        <v>11003.3</v>
      </c>
      <c r="BD783">
        <v>405.65</v>
      </c>
      <c r="BE783">
        <v>261.94</v>
      </c>
      <c r="BF783">
        <v>227.79</v>
      </c>
      <c r="BG783">
        <v>224.05</v>
      </c>
      <c r="BH783">
        <v>1576.05</v>
      </c>
      <c r="BI783">
        <v>225.9</v>
      </c>
      <c r="BJ783">
        <v>2242.2399999999998</v>
      </c>
      <c r="BK783">
        <v>278.38</v>
      </c>
      <c r="BL783">
        <v>11435</v>
      </c>
      <c r="BM783">
        <v>8269.7999999999993</v>
      </c>
      <c r="BN783">
        <v>1749.44</v>
      </c>
      <c r="BO783">
        <v>911.23</v>
      </c>
      <c r="BP783">
        <v>2305.98</v>
      </c>
      <c r="BQ783">
        <v>273.33999999999997</v>
      </c>
      <c r="BR783">
        <v>122.64</v>
      </c>
      <c r="BS783">
        <v>5694799</v>
      </c>
      <c r="BT783">
        <v>58821.42</v>
      </c>
      <c r="BU783" s="115" t="str">
        <f>WSP[[#This Row],[Tier]]&amp;" - "&amp;DOLLAR(WSP[[#This Row],[United States]],2)&amp;" USD"</f>
        <v>781 - $273.34 USD</v>
      </c>
    </row>
    <row r="784" spans="1:73" x14ac:dyDescent="0.25">
      <c r="A784">
        <v>782</v>
      </c>
      <c r="B784">
        <v>273.69</v>
      </c>
      <c r="C784">
        <v>20801.2</v>
      </c>
      <c r="D784">
        <v>1542.8</v>
      </c>
      <c r="E784">
        <v>366.83</v>
      </c>
      <c r="F784">
        <v>228.08</v>
      </c>
      <c r="G784">
        <v>24353</v>
      </c>
      <c r="H784">
        <v>226.19</v>
      </c>
      <c r="I784">
        <v>491.42</v>
      </c>
      <c r="J784">
        <v>342.13</v>
      </c>
      <c r="K784">
        <v>273.69</v>
      </c>
      <c r="L784">
        <v>143780</v>
      </c>
      <c r="M784">
        <v>1076.4100000000001</v>
      </c>
      <c r="N784">
        <v>343630</v>
      </c>
      <c r="O784">
        <v>136850</v>
      </c>
      <c r="P784">
        <v>1313.76</v>
      </c>
      <c r="Q784">
        <v>231.94</v>
      </c>
      <c r="R784">
        <v>4523.3900000000003</v>
      </c>
      <c r="S784">
        <v>1176</v>
      </c>
      <c r="T784">
        <v>1761.55</v>
      </c>
      <c r="U784">
        <v>228.08</v>
      </c>
      <c r="V784">
        <v>220.72</v>
      </c>
      <c r="W784">
        <v>228.08</v>
      </c>
      <c r="X784">
        <v>229.99</v>
      </c>
      <c r="Y784">
        <v>222.51</v>
      </c>
      <c r="Z784">
        <v>3312.4</v>
      </c>
      <c r="AA784">
        <v>43096.85</v>
      </c>
      <c r="AB784">
        <v>35580</v>
      </c>
      <c r="AC784">
        <v>6524</v>
      </c>
      <c r="AD784">
        <v>2716000</v>
      </c>
      <c r="AE784">
        <v>222.51</v>
      </c>
      <c r="AF784">
        <v>1347.5</v>
      </c>
      <c r="AG784">
        <v>224.34</v>
      </c>
      <c r="AH784">
        <v>19447</v>
      </c>
      <c r="AI784">
        <v>40984.300000000003</v>
      </c>
      <c r="AJ784">
        <v>247482</v>
      </c>
      <c r="AK784">
        <v>226.19</v>
      </c>
      <c r="AL784">
        <v>278.7</v>
      </c>
      <c r="AM784">
        <v>226.19</v>
      </c>
      <c r="AN784">
        <v>233.93</v>
      </c>
      <c r="AO784">
        <v>828</v>
      </c>
      <c r="AP784">
        <v>231.94</v>
      </c>
      <c r="AQ784">
        <v>81934.3</v>
      </c>
      <c r="AR784">
        <v>3796.1</v>
      </c>
      <c r="AS784">
        <v>226.19</v>
      </c>
      <c r="AT784">
        <v>287.67</v>
      </c>
      <c r="AU784">
        <v>1262.24</v>
      </c>
      <c r="AV784">
        <v>25930.799999999999</v>
      </c>
      <c r="AW784">
        <v>738.99</v>
      </c>
      <c r="AX784">
        <v>11087.3</v>
      </c>
      <c r="AY784">
        <v>501.95</v>
      </c>
      <c r="AZ784">
        <v>222.51</v>
      </c>
      <c r="BA784">
        <v>986.72</v>
      </c>
      <c r="BB784">
        <v>793.48</v>
      </c>
      <c r="BC784">
        <v>11017.3</v>
      </c>
      <c r="BD784">
        <v>406</v>
      </c>
      <c r="BE784">
        <v>262.27</v>
      </c>
      <c r="BF784">
        <v>228.08</v>
      </c>
      <c r="BG784">
        <v>224.34</v>
      </c>
      <c r="BH784">
        <v>1577.8</v>
      </c>
      <c r="BI784">
        <v>226.19</v>
      </c>
      <c r="BJ784">
        <v>2245.04</v>
      </c>
      <c r="BK784">
        <v>278.7</v>
      </c>
      <c r="BL784">
        <v>11451</v>
      </c>
      <c r="BM784">
        <v>8280.2999999999993</v>
      </c>
      <c r="BN784">
        <v>1751.68</v>
      </c>
      <c r="BO784">
        <v>912.45</v>
      </c>
      <c r="BP784">
        <v>2308.9499999999998</v>
      </c>
      <c r="BQ784">
        <v>273.69</v>
      </c>
      <c r="BR784">
        <v>122.79</v>
      </c>
      <c r="BS784">
        <v>5702091</v>
      </c>
      <c r="BT784">
        <v>58896.74</v>
      </c>
      <c r="BU784" s="115" t="str">
        <f>WSP[[#This Row],[Tier]]&amp;" - "&amp;DOLLAR(WSP[[#This Row],[United States]],2)&amp;" USD"</f>
        <v>782 - $273.69 USD</v>
      </c>
    </row>
    <row r="785" spans="1:73" x14ac:dyDescent="0.25">
      <c r="A785">
        <v>783</v>
      </c>
      <c r="B785">
        <v>274.04000000000002</v>
      </c>
      <c r="C785">
        <v>20827.8</v>
      </c>
      <c r="D785">
        <v>1544.55</v>
      </c>
      <c r="E785">
        <v>367.31</v>
      </c>
      <c r="F785">
        <v>228.37</v>
      </c>
      <c r="G785">
        <v>24384.5</v>
      </c>
      <c r="H785">
        <v>226.48</v>
      </c>
      <c r="I785">
        <v>492.04</v>
      </c>
      <c r="J785">
        <v>342.56</v>
      </c>
      <c r="K785">
        <v>274.04000000000002</v>
      </c>
      <c r="L785">
        <v>143955</v>
      </c>
      <c r="M785">
        <v>1077.78</v>
      </c>
      <c r="N785">
        <v>343980</v>
      </c>
      <c r="O785">
        <v>137025</v>
      </c>
      <c r="P785">
        <v>1315.44</v>
      </c>
      <c r="Q785">
        <v>232.24</v>
      </c>
      <c r="R785">
        <v>4529.17</v>
      </c>
      <c r="S785">
        <v>1177.4000000000001</v>
      </c>
      <c r="T785">
        <v>1763.83</v>
      </c>
      <c r="U785">
        <v>228.37</v>
      </c>
      <c r="V785">
        <v>221</v>
      </c>
      <c r="W785">
        <v>228.37</v>
      </c>
      <c r="X785">
        <v>230.29</v>
      </c>
      <c r="Y785">
        <v>222.8</v>
      </c>
      <c r="Z785">
        <v>3316.95</v>
      </c>
      <c r="AA785">
        <v>43151.97</v>
      </c>
      <c r="AB785">
        <v>35626</v>
      </c>
      <c r="AC785">
        <v>6531</v>
      </c>
      <c r="AD785">
        <v>2719500</v>
      </c>
      <c r="AE785">
        <v>222.8</v>
      </c>
      <c r="AF785">
        <v>1349.25</v>
      </c>
      <c r="AG785">
        <v>224.63</v>
      </c>
      <c r="AH785">
        <v>19461</v>
      </c>
      <c r="AI785">
        <v>41036.800000000003</v>
      </c>
      <c r="AJ785">
        <v>247800</v>
      </c>
      <c r="AK785">
        <v>226.48</v>
      </c>
      <c r="AL785">
        <v>279.02999999999997</v>
      </c>
      <c r="AM785">
        <v>226.48</v>
      </c>
      <c r="AN785">
        <v>234.22</v>
      </c>
      <c r="AO785">
        <v>829</v>
      </c>
      <c r="AP785">
        <v>232.24</v>
      </c>
      <c r="AQ785">
        <v>82039.3</v>
      </c>
      <c r="AR785">
        <v>3801</v>
      </c>
      <c r="AS785">
        <v>226.48</v>
      </c>
      <c r="AT785">
        <v>288.02</v>
      </c>
      <c r="AU785">
        <v>1263.6400000000001</v>
      </c>
      <c r="AV785">
        <v>25964.05</v>
      </c>
      <c r="AW785">
        <v>739.94</v>
      </c>
      <c r="AX785">
        <v>11101.3</v>
      </c>
      <c r="AY785">
        <v>502.51</v>
      </c>
      <c r="AZ785">
        <v>222.8</v>
      </c>
      <c r="BA785">
        <v>987.98</v>
      </c>
      <c r="BB785">
        <v>794.5</v>
      </c>
      <c r="BC785">
        <v>11031.3</v>
      </c>
      <c r="BD785">
        <v>406.35</v>
      </c>
      <c r="BE785">
        <v>262.60000000000002</v>
      </c>
      <c r="BF785">
        <v>228.37</v>
      </c>
      <c r="BG785">
        <v>224.63</v>
      </c>
      <c r="BH785">
        <v>1579.55</v>
      </c>
      <c r="BI785">
        <v>226.48</v>
      </c>
      <c r="BJ785">
        <v>2247.84</v>
      </c>
      <c r="BK785">
        <v>279.02999999999997</v>
      </c>
      <c r="BL785">
        <v>11466</v>
      </c>
      <c r="BM785">
        <v>8290.7999999999993</v>
      </c>
      <c r="BN785">
        <v>1753.92</v>
      </c>
      <c r="BO785">
        <v>913.68</v>
      </c>
      <c r="BP785">
        <v>2311.9299999999998</v>
      </c>
      <c r="BQ785">
        <v>274.04000000000002</v>
      </c>
      <c r="BR785">
        <v>122.93</v>
      </c>
      <c r="BS785">
        <v>5709383</v>
      </c>
      <c r="BT785">
        <v>58972.06</v>
      </c>
      <c r="BU785" s="115" t="str">
        <f>WSP[[#This Row],[Tier]]&amp;" - "&amp;DOLLAR(WSP[[#This Row],[United States]],2)&amp;" USD"</f>
        <v>783 - $274.04 USD</v>
      </c>
    </row>
    <row r="786" spans="1:73" x14ac:dyDescent="0.25">
      <c r="A786">
        <v>784</v>
      </c>
      <c r="B786">
        <v>274.39</v>
      </c>
      <c r="C786">
        <v>20854.400000000001</v>
      </c>
      <c r="D786">
        <v>1546.3</v>
      </c>
      <c r="E786">
        <v>367.79</v>
      </c>
      <c r="F786">
        <v>228.66</v>
      </c>
      <c r="G786">
        <v>24416</v>
      </c>
      <c r="H786">
        <v>226.77</v>
      </c>
      <c r="I786">
        <v>492.67</v>
      </c>
      <c r="J786">
        <v>343</v>
      </c>
      <c r="K786">
        <v>274.39</v>
      </c>
      <c r="L786">
        <v>144130</v>
      </c>
      <c r="M786">
        <v>1079.1600000000001</v>
      </c>
      <c r="N786">
        <v>344330</v>
      </c>
      <c r="O786">
        <v>137200</v>
      </c>
      <c r="P786">
        <v>1317.12</v>
      </c>
      <c r="Q786">
        <v>232.54</v>
      </c>
      <c r="R786">
        <v>4534.96</v>
      </c>
      <c r="S786">
        <v>1178.8</v>
      </c>
      <c r="T786">
        <v>1766.1</v>
      </c>
      <c r="U786">
        <v>228.66</v>
      </c>
      <c r="V786">
        <v>221.28</v>
      </c>
      <c r="W786">
        <v>228.66</v>
      </c>
      <c r="X786">
        <v>230.58</v>
      </c>
      <c r="Y786">
        <v>223.08</v>
      </c>
      <c r="Z786">
        <v>3321.5</v>
      </c>
      <c r="AA786">
        <v>43207.09</v>
      </c>
      <c r="AB786">
        <v>35671</v>
      </c>
      <c r="AC786">
        <v>6538</v>
      </c>
      <c r="AD786">
        <v>2723000</v>
      </c>
      <c r="AE786">
        <v>223.08</v>
      </c>
      <c r="AF786">
        <v>1351</v>
      </c>
      <c r="AG786">
        <v>224.91</v>
      </c>
      <c r="AH786">
        <v>19476</v>
      </c>
      <c r="AI786">
        <v>41089.300000000003</v>
      </c>
      <c r="AJ786">
        <v>248118</v>
      </c>
      <c r="AK786">
        <v>226.77</v>
      </c>
      <c r="AL786">
        <v>279.35000000000002</v>
      </c>
      <c r="AM786">
        <v>226.77</v>
      </c>
      <c r="AN786">
        <v>234.52</v>
      </c>
      <c r="AO786">
        <v>830</v>
      </c>
      <c r="AP786">
        <v>232.54</v>
      </c>
      <c r="AQ786">
        <v>82144.3</v>
      </c>
      <c r="AR786">
        <v>3805.9</v>
      </c>
      <c r="AS786">
        <v>226.77</v>
      </c>
      <c r="AT786">
        <v>288.37</v>
      </c>
      <c r="AU786">
        <v>1265.04</v>
      </c>
      <c r="AV786">
        <v>25997.3</v>
      </c>
      <c r="AW786">
        <v>740.88</v>
      </c>
      <c r="AX786">
        <v>11115.3</v>
      </c>
      <c r="AY786">
        <v>503.08</v>
      </c>
      <c r="AZ786">
        <v>223.08</v>
      </c>
      <c r="BA786">
        <v>989.24</v>
      </c>
      <c r="BB786">
        <v>795.52</v>
      </c>
      <c r="BC786">
        <v>11045.3</v>
      </c>
      <c r="BD786">
        <v>406.7</v>
      </c>
      <c r="BE786">
        <v>262.93</v>
      </c>
      <c r="BF786">
        <v>228.66</v>
      </c>
      <c r="BG786">
        <v>224.91</v>
      </c>
      <c r="BH786">
        <v>1581.3</v>
      </c>
      <c r="BI786">
        <v>226.77</v>
      </c>
      <c r="BJ786">
        <v>2250.64</v>
      </c>
      <c r="BK786">
        <v>279.35000000000002</v>
      </c>
      <c r="BL786">
        <v>11481</v>
      </c>
      <c r="BM786">
        <v>8301.2999999999993</v>
      </c>
      <c r="BN786">
        <v>1756.16</v>
      </c>
      <c r="BO786">
        <v>914.9</v>
      </c>
      <c r="BP786">
        <v>2314.9</v>
      </c>
      <c r="BQ786">
        <v>274.39</v>
      </c>
      <c r="BR786">
        <v>123.08</v>
      </c>
      <c r="BS786">
        <v>5716675</v>
      </c>
      <c r="BT786">
        <v>59047.38</v>
      </c>
      <c r="BU786" s="115" t="str">
        <f>WSP[[#This Row],[Tier]]&amp;" - "&amp;DOLLAR(WSP[[#This Row],[United States]],2)&amp;" USD"</f>
        <v>784 - $274.39 USD</v>
      </c>
    </row>
    <row r="787" spans="1:73" x14ac:dyDescent="0.25">
      <c r="A787">
        <v>785</v>
      </c>
      <c r="B787">
        <v>274.74</v>
      </c>
      <c r="C787">
        <v>20881</v>
      </c>
      <c r="D787">
        <v>1548.05</v>
      </c>
      <c r="E787">
        <v>368.26</v>
      </c>
      <c r="F787">
        <v>228.95</v>
      </c>
      <c r="G787">
        <v>24447.5</v>
      </c>
      <c r="H787">
        <v>227.06</v>
      </c>
      <c r="I787">
        <v>493.3</v>
      </c>
      <c r="J787">
        <v>343.44</v>
      </c>
      <c r="K787">
        <v>274.74</v>
      </c>
      <c r="L787">
        <v>144305</v>
      </c>
      <c r="M787">
        <v>1080.54</v>
      </c>
      <c r="N787">
        <v>344680</v>
      </c>
      <c r="O787">
        <v>137375</v>
      </c>
      <c r="P787">
        <v>1318.8</v>
      </c>
      <c r="Q787">
        <v>232.83</v>
      </c>
      <c r="R787">
        <v>4540.74</v>
      </c>
      <c r="S787">
        <v>1180.2</v>
      </c>
      <c r="T787">
        <v>1768.38</v>
      </c>
      <c r="U787">
        <v>228.95</v>
      </c>
      <c r="V787">
        <v>221.57</v>
      </c>
      <c r="W787">
        <v>228.95</v>
      </c>
      <c r="X787">
        <v>230.88</v>
      </c>
      <c r="Y787">
        <v>223.37</v>
      </c>
      <c r="Z787">
        <v>3326.05</v>
      </c>
      <c r="AA787">
        <v>43262.2</v>
      </c>
      <c r="AB787">
        <v>35717</v>
      </c>
      <c r="AC787">
        <v>6545</v>
      </c>
      <c r="AD787">
        <v>2726500</v>
      </c>
      <c r="AE787">
        <v>223.37</v>
      </c>
      <c r="AF787">
        <v>1352.75</v>
      </c>
      <c r="AG787">
        <v>225.2</v>
      </c>
      <c r="AH787">
        <v>19490</v>
      </c>
      <c r="AI787">
        <v>41141.800000000003</v>
      </c>
      <c r="AJ787">
        <v>248436</v>
      </c>
      <c r="AK787">
        <v>227.06</v>
      </c>
      <c r="AL787">
        <v>279.68</v>
      </c>
      <c r="AM787">
        <v>227.06</v>
      </c>
      <c r="AN787">
        <v>234.82</v>
      </c>
      <c r="AO787">
        <v>831</v>
      </c>
      <c r="AP787">
        <v>232.83</v>
      </c>
      <c r="AQ787">
        <v>82249.3</v>
      </c>
      <c r="AR787">
        <v>3810.8</v>
      </c>
      <c r="AS787">
        <v>227.06</v>
      </c>
      <c r="AT787">
        <v>288.72000000000003</v>
      </c>
      <c r="AU787">
        <v>1266.44</v>
      </c>
      <c r="AV787">
        <v>26030.55</v>
      </c>
      <c r="AW787">
        <v>741.83</v>
      </c>
      <c r="AX787">
        <v>11129.3</v>
      </c>
      <c r="AY787">
        <v>503.65</v>
      </c>
      <c r="AZ787">
        <v>223.37</v>
      </c>
      <c r="BA787">
        <v>990.5</v>
      </c>
      <c r="BB787">
        <v>796.53</v>
      </c>
      <c r="BC787">
        <v>11059.3</v>
      </c>
      <c r="BD787">
        <v>407.05</v>
      </c>
      <c r="BE787">
        <v>263.25</v>
      </c>
      <c r="BF787">
        <v>228.95</v>
      </c>
      <c r="BG787">
        <v>225.2</v>
      </c>
      <c r="BH787">
        <v>1583.05</v>
      </c>
      <c r="BI787">
        <v>227.06</v>
      </c>
      <c r="BJ787">
        <v>2253.44</v>
      </c>
      <c r="BK787">
        <v>279.68</v>
      </c>
      <c r="BL787">
        <v>11497</v>
      </c>
      <c r="BM787">
        <v>8311.7999999999993</v>
      </c>
      <c r="BN787">
        <v>1758.4</v>
      </c>
      <c r="BO787">
        <v>916.13</v>
      </c>
      <c r="BP787">
        <v>2317.88</v>
      </c>
      <c r="BQ787">
        <v>274.74</v>
      </c>
      <c r="BR787">
        <v>123.22</v>
      </c>
      <c r="BS787">
        <v>5723967</v>
      </c>
      <c r="BT787">
        <v>59122.7</v>
      </c>
      <c r="BU787" s="115" t="str">
        <f>WSP[[#This Row],[Tier]]&amp;" - "&amp;DOLLAR(WSP[[#This Row],[United States]],2)&amp;" USD"</f>
        <v>785 - $274.74 USD</v>
      </c>
    </row>
    <row r="788" spans="1:73" x14ac:dyDescent="0.25">
      <c r="A788">
        <v>786</v>
      </c>
      <c r="B788">
        <v>275.08999999999997</v>
      </c>
      <c r="C788">
        <v>20907.599999999999</v>
      </c>
      <c r="D788">
        <v>1549.8</v>
      </c>
      <c r="E788">
        <v>368.74</v>
      </c>
      <c r="F788">
        <v>229.24</v>
      </c>
      <c r="G788">
        <v>24479</v>
      </c>
      <c r="H788">
        <v>227.35</v>
      </c>
      <c r="I788">
        <v>493.93</v>
      </c>
      <c r="J788">
        <v>343.88</v>
      </c>
      <c r="K788">
        <v>275.08999999999997</v>
      </c>
      <c r="L788">
        <v>144480</v>
      </c>
      <c r="M788">
        <v>1081.92</v>
      </c>
      <c r="N788">
        <v>345030</v>
      </c>
      <c r="O788">
        <v>137550</v>
      </c>
      <c r="P788">
        <v>1320.48</v>
      </c>
      <c r="Q788">
        <v>233.13</v>
      </c>
      <c r="R788">
        <v>4546.53</v>
      </c>
      <c r="S788">
        <v>1181.5999999999999</v>
      </c>
      <c r="T788">
        <v>1770.65</v>
      </c>
      <c r="U788">
        <v>229.24</v>
      </c>
      <c r="V788">
        <v>221.85</v>
      </c>
      <c r="W788">
        <v>229.24</v>
      </c>
      <c r="X788">
        <v>231.17</v>
      </c>
      <c r="Y788">
        <v>223.65</v>
      </c>
      <c r="Z788">
        <v>3330.6</v>
      </c>
      <c r="AA788">
        <v>43317.32</v>
      </c>
      <c r="AB788">
        <v>35762</v>
      </c>
      <c r="AC788">
        <v>6552</v>
      </c>
      <c r="AD788">
        <v>2730000</v>
      </c>
      <c r="AE788">
        <v>223.65</v>
      </c>
      <c r="AF788">
        <v>1354.5</v>
      </c>
      <c r="AG788">
        <v>225.49</v>
      </c>
      <c r="AH788">
        <v>19504</v>
      </c>
      <c r="AI788">
        <v>41194.300000000003</v>
      </c>
      <c r="AJ788">
        <v>248755</v>
      </c>
      <c r="AK788">
        <v>227.35</v>
      </c>
      <c r="AL788">
        <v>280</v>
      </c>
      <c r="AM788">
        <v>227.35</v>
      </c>
      <c r="AN788">
        <v>235.12</v>
      </c>
      <c r="AO788">
        <v>832</v>
      </c>
      <c r="AP788">
        <v>233.13</v>
      </c>
      <c r="AQ788">
        <v>82354.3</v>
      </c>
      <c r="AR788">
        <v>3815.7</v>
      </c>
      <c r="AS788">
        <v>227.35</v>
      </c>
      <c r="AT788">
        <v>289.07</v>
      </c>
      <c r="AU788">
        <v>1267.8399999999999</v>
      </c>
      <c r="AV788">
        <v>26063.8</v>
      </c>
      <c r="AW788">
        <v>742.77</v>
      </c>
      <c r="AX788">
        <v>11143.3</v>
      </c>
      <c r="AY788">
        <v>504.22</v>
      </c>
      <c r="AZ788">
        <v>223.65</v>
      </c>
      <c r="BA788">
        <v>991.76</v>
      </c>
      <c r="BB788">
        <v>797.55</v>
      </c>
      <c r="BC788">
        <v>11073.3</v>
      </c>
      <c r="BD788">
        <v>407.4</v>
      </c>
      <c r="BE788">
        <v>263.58</v>
      </c>
      <c r="BF788">
        <v>229.24</v>
      </c>
      <c r="BG788">
        <v>225.49</v>
      </c>
      <c r="BH788">
        <v>1584.8</v>
      </c>
      <c r="BI788">
        <v>227.35</v>
      </c>
      <c r="BJ788">
        <v>2256.2399999999998</v>
      </c>
      <c r="BK788">
        <v>280</v>
      </c>
      <c r="BL788">
        <v>11512</v>
      </c>
      <c r="BM788">
        <v>8322.2999999999993</v>
      </c>
      <c r="BN788">
        <v>1760.64</v>
      </c>
      <c r="BO788">
        <v>917.35</v>
      </c>
      <c r="BP788">
        <v>2320.85</v>
      </c>
      <c r="BQ788">
        <v>275.08999999999997</v>
      </c>
      <c r="BR788">
        <v>123.37</v>
      </c>
      <c r="BS788">
        <v>5731258</v>
      </c>
      <c r="BT788">
        <v>59198.02</v>
      </c>
      <c r="BU788" s="115" t="str">
        <f>WSP[[#This Row],[Tier]]&amp;" - "&amp;DOLLAR(WSP[[#This Row],[United States]],2)&amp;" USD"</f>
        <v>786 - $275.09 USD</v>
      </c>
    </row>
    <row r="789" spans="1:73" x14ac:dyDescent="0.25">
      <c r="A789">
        <v>787</v>
      </c>
      <c r="B789">
        <v>275.44</v>
      </c>
      <c r="C789">
        <v>20934.2</v>
      </c>
      <c r="D789">
        <v>1551.55</v>
      </c>
      <c r="E789">
        <v>369.22</v>
      </c>
      <c r="F789">
        <v>229.54</v>
      </c>
      <c r="G789">
        <v>24510.5</v>
      </c>
      <c r="H789">
        <v>227.64</v>
      </c>
      <c r="I789">
        <v>494.56</v>
      </c>
      <c r="J789">
        <v>344.31</v>
      </c>
      <c r="K789">
        <v>275.44</v>
      </c>
      <c r="L789">
        <v>144655</v>
      </c>
      <c r="M789">
        <v>1083.29</v>
      </c>
      <c r="N789">
        <v>345380</v>
      </c>
      <c r="O789">
        <v>137725</v>
      </c>
      <c r="P789">
        <v>1322.16</v>
      </c>
      <c r="Q789">
        <v>233.43</v>
      </c>
      <c r="R789">
        <v>4552.3100000000004</v>
      </c>
      <c r="S789">
        <v>1183</v>
      </c>
      <c r="T789">
        <v>1772.93</v>
      </c>
      <c r="U789">
        <v>229.54</v>
      </c>
      <c r="V789">
        <v>222.13</v>
      </c>
      <c r="W789">
        <v>229.54</v>
      </c>
      <c r="X789">
        <v>231.46</v>
      </c>
      <c r="Y789">
        <v>223.94</v>
      </c>
      <c r="Z789">
        <v>3335.15</v>
      </c>
      <c r="AA789">
        <v>43372.44</v>
      </c>
      <c r="AB789">
        <v>35808</v>
      </c>
      <c r="AC789">
        <v>6559</v>
      </c>
      <c r="AD789">
        <v>2733500</v>
      </c>
      <c r="AE789">
        <v>223.94</v>
      </c>
      <c r="AF789">
        <v>1356.25</v>
      </c>
      <c r="AG789">
        <v>225.77</v>
      </c>
      <c r="AH789">
        <v>19518</v>
      </c>
      <c r="AI789">
        <v>41246.800000000003</v>
      </c>
      <c r="AJ789">
        <v>249073</v>
      </c>
      <c r="AK789">
        <v>227.64</v>
      </c>
      <c r="AL789">
        <v>280.32</v>
      </c>
      <c r="AM789">
        <v>227.64</v>
      </c>
      <c r="AN789">
        <v>235.42</v>
      </c>
      <c r="AO789">
        <v>833</v>
      </c>
      <c r="AP789">
        <v>233.43</v>
      </c>
      <c r="AQ789">
        <v>82459.3</v>
      </c>
      <c r="AR789">
        <v>3820.6</v>
      </c>
      <c r="AS789">
        <v>227.64</v>
      </c>
      <c r="AT789">
        <v>289.42</v>
      </c>
      <c r="AU789">
        <v>1269.24</v>
      </c>
      <c r="AV789">
        <v>26097.05</v>
      </c>
      <c r="AW789">
        <v>743.72</v>
      </c>
      <c r="AX789">
        <v>11157.3</v>
      </c>
      <c r="AY789">
        <v>504.79</v>
      </c>
      <c r="AZ789">
        <v>223.94</v>
      </c>
      <c r="BA789">
        <v>993.02</v>
      </c>
      <c r="BB789">
        <v>798.56</v>
      </c>
      <c r="BC789">
        <v>11087.3</v>
      </c>
      <c r="BD789">
        <v>407.75</v>
      </c>
      <c r="BE789">
        <v>263.91000000000003</v>
      </c>
      <c r="BF789">
        <v>229.54</v>
      </c>
      <c r="BG789">
        <v>225.77</v>
      </c>
      <c r="BH789">
        <v>1586.55</v>
      </c>
      <c r="BI789">
        <v>227.64</v>
      </c>
      <c r="BJ789">
        <v>2259.04</v>
      </c>
      <c r="BK789">
        <v>280.32</v>
      </c>
      <c r="BL789">
        <v>11527</v>
      </c>
      <c r="BM789">
        <v>8332.7999999999993</v>
      </c>
      <c r="BN789">
        <v>1762.88</v>
      </c>
      <c r="BO789">
        <v>918.58</v>
      </c>
      <c r="BP789">
        <v>2323.83</v>
      </c>
      <c r="BQ789">
        <v>275.44</v>
      </c>
      <c r="BR789">
        <v>123.52</v>
      </c>
      <c r="BS789">
        <v>5738550</v>
      </c>
      <c r="BT789">
        <v>59273.34</v>
      </c>
      <c r="BU789" s="115" t="str">
        <f>WSP[[#This Row],[Tier]]&amp;" - "&amp;DOLLAR(WSP[[#This Row],[United States]],2)&amp;" USD"</f>
        <v>787 - $275.44 USD</v>
      </c>
    </row>
    <row r="790" spans="1:73" x14ac:dyDescent="0.25">
      <c r="A790">
        <v>788</v>
      </c>
      <c r="B790">
        <v>275.79000000000002</v>
      </c>
      <c r="C790">
        <v>20960.8</v>
      </c>
      <c r="D790">
        <v>1553.3</v>
      </c>
      <c r="E790">
        <v>369.7</v>
      </c>
      <c r="F790">
        <v>229.83</v>
      </c>
      <c r="G790">
        <v>24542</v>
      </c>
      <c r="H790">
        <v>227.93</v>
      </c>
      <c r="I790">
        <v>495.19</v>
      </c>
      <c r="J790">
        <v>344.75</v>
      </c>
      <c r="K790">
        <v>275.79000000000002</v>
      </c>
      <c r="L790">
        <v>144830</v>
      </c>
      <c r="M790">
        <v>1084.67</v>
      </c>
      <c r="N790">
        <v>345730</v>
      </c>
      <c r="O790">
        <v>137900</v>
      </c>
      <c r="P790">
        <v>1323.84</v>
      </c>
      <c r="Q790">
        <v>233.72</v>
      </c>
      <c r="R790">
        <v>4558.1000000000004</v>
      </c>
      <c r="S790">
        <v>1184.4000000000001</v>
      </c>
      <c r="T790">
        <v>1775.2</v>
      </c>
      <c r="U790">
        <v>229.83</v>
      </c>
      <c r="V790">
        <v>222.41</v>
      </c>
      <c r="W790">
        <v>229.83</v>
      </c>
      <c r="X790">
        <v>231.76</v>
      </c>
      <c r="Y790">
        <v>224.22</v>
      </c>
      <c r="Z790">
        <v>3339.7</v>
      </c>
      <c r="AA790">
        <v>43427.56</v>
      </c>
      <c r="AB790">
        <v>35853</v>
      </c>
      <c r="AC790">
        <v>6566</v>
      </c>
      <c r="AD790">
        <v>2737000</v>
      </c>
      <c r="AE790">
        <v>224.22</v>
      </c>
      <c r="AF790">
        <v>1358</v>
      </c>
      <c r="AG790">
        <v>226.06</v>
      </c>
      <c r="AH790">
        <v>19533</v>
      </c>
      <c r="AI790">
        <v>41299.300000000003</v>
      </c>
      <c r="AJ790">
        <v>249391</v>
      </c>
      <c r="AK790">
        <v>227.93</v>
      </c>
      <c r="AL790">
        <v>280.64999999999998</v>
      </c>
      <c r="AM790">
        <v>227.93</v>
      </c>
      <c r="AN790">
        <v>235.72</v>
      </c>
      <c r="AO790">
        <v>834</v>
      </c>
      <c r="AP790">
        <v>233.72</v>
      </c>
      <c r="AQ790">
        <v>82564.3</v>
      </c>
      <c r="AR790">
        <v>3825.5</v>
      </c>
      <c r="AS790">
        <v>227.93</v>
      </c>
      <c r="AT790">
        <v>289.77</v>
      </c>
      <c r="AU790">
        <v>1270.6400000000001</v>
      </c>
      <c r="AV790">
        <v>26130.3</v>
      </c>
      <c r="AW790">
        <v>744.66</v>
      </c>
      <c r="AX790">
        <v>11171.3</v>
      </c>
      <c r="AY790">
        <v>505.36</v>
      </c>
      <c r="AZ790">
        <v>224.22</v>
      </c>
      <c r="BA790">
        <v>994.28</v>
      </c>
      <c r="BB790">
        <v>799.58</v>
      </c>
      <c r="BC790">
        <v>11101.3</v>
      </c>
      <c r="BD790">
        <v>408.1</v>
      </c>
      <c r="BE790">
        <v>264.23</v>
      </c>
      <c r="BF790">
        <v>229.83</v>
      </c>
      <c r="BG790">
        <v>226.06</v>
      </c>
      <c r="BH790">
        <v>1588.3</v>
      </c>
      <c r="BI790">
        <v>227.93</v>
      </c>
      <c r="BJ790">
        <v>2261.84</v>
      </c>
      <c r="BK790">
        <v>280.64999999999998</v>
      </c>
      <c r="BL790">
        <v>11543</v>
      </c>
      <c r="BM790">
        <v>8343.2999999999993</v>
      </c>
      <c r="BN790">
        <v>1765.12</v>
      </c>
      <c r="BO790">
        <v>919.8</v>
      </c>
      <c r="BP790">
        <v>2326.8000000000002</v>
      </c>
      <c r="BQ790">
        <v>275.79000000000002</v>
      </c>
      <c r="BR790">
        <v>123.66</v>
      </c>
      <c r="BS790">
        <v>5745842</v>
      </c>
      <c r="BT790">
        <v>59348.66</v>
      </c>
      <c r="BU790" s="115" t="str">
        <f>WSP[[#This Row],[Tier]]&amp;" - "&amp;DOLLAR(WSP[[#This Row],[United States]],2)&amp;" USD"</f>
        <v>788 - $275.79 USD</v>
      </c>
    </row>
    <row r="791" spans="1:73" x14ac:dyDescent="0.25">
      <c r="A791">
        <v>789</v>
      </c>
      <c r="B791">
        <v>276.14</v>
      </c>
      <c r="C791">
        <v>20987.4</v>
      </c>
      <c r="D791">
        <v>1555.05</v>
      </c>
      <c r="E791">
        <v>370.17</v>
      </c>
      <c r="F791">
        <v>230.12</v>
      </c>
      <c r="G791">
        <v>24573.5</v>
      </c>
      <c r="H791">
        <v>228.22</v>
      </c>
      <c r="I791">
        <v>495.82</v>
      </c>
      <c r="J791">
        <v>345.19</v>
      </c>
      <c r="K791">
        <v>276.14</v>
      </c>
      <c r="L791">
        <v>145005</v>
      </c>
      <c r="M791">
        <v>1086.05</v>
      </c>
      <c r="N791">
        <v>346080</v>
      </c>
      <c r="O791">
        <v>138075</v>
      </c>
      <c r="P791">
        <v>1325.52</v>
      </c>
      <c r="Q791">
        <v>234.02</v>
      </c>
      <c r="R791">
        <v>4563.88</v>
      </c>
      <c r="S791">
        <v>1185.8</v>
      </c>
      <c r="T791">
        <v>1777.48</v>
      </c>
      <c r="U791">
        <v>230.12</v>
      </c>
      <c r="V791">
        <v>222.7</v>
      </c>
      <c r="W791">
        <v>230.12</v>
      </c>
      <c r="X791">
        <v>232.05</v>
      </c>
      <c r="Y791">
        <v>224.51</v>
      </c>
      <c r="Z791">
        <v>3344.25</v>
      </c>
      <c r="AA791">
        <v>43482.68</v>
      </c>
      <c r="AB791">
        <v>35899</v>
      </c>
      <c r="AC791">
        <v>6573</v>
      </c>
      <c r="AD791">
        <v>2740500</v>
      </c>
      <c r="AE791">
        <v>224.51</v>
      </c>
      <c r="AF791">
        <v>1359.75</v>
      </c>
      <c r="AG791">
        <v>226.35</v>
      </c>
      <c r="AH791">
        <v>19547</v>
      </c>
      <c r="AI791">
        <v>41351.800000000003</v>
      </c>
      <c r="AJ791">
        <v>249709</v>
      </c>
      <c r="AK791">
        <v>228.22</v>
      </c>
      <c r="AL791">
        <v>280.97000000000003</v>
      </c>
      <c r="AM791">
        <v>228.22</v>
      </c>
      <c r="AN791">
        <v>236.02</v>
      </c>
      <c r="AO791">
        <v>835</v>
      </c>
      <c r="AP791">
        <v>234.02</v>
      </c>
      <c r="AQ791">
        <v>82669.3</v>
      </c>
      <c r="AR791">
        <v>3830.4</v>
      </c>
      <c r="AS791">
        <v>228.22</v>
      </c>
      <c r="AT791">
        <v>290.12</v>
      </c>
      <c r="AU791">
        <v>1272.04</v>
      </c>
      <c r="AV791">
        <v>26163.55</v>
      </c>
      <c r="AW791">
        <v>745.61</v>
      </c>
      <c r="AX791">
        <v>11185.3</v>
      </c>
      <c r="AY791">
        <v>505.93</v>
      </c>
      <c r="AZ791">
        <v>224.51</v>
      </c>
      <c r="BA791">
        <v>995.54</v>
      </c>
      <c r="BB791">
        <v>800.6</v>
      </c>
      <c r="BC791">
        <v>11115.3</v>
      </c>
      <c r="BD791">
        <v>408.45</v>
      </c>
      <c r="BE791">
        <v>264.56</v>
      </c>
      <c r="BF791">
        <v>230.12</v>
      </c>
      <c r="BG791">
        <v>226.35</v>
      </c>
      <c r="BH791">
        <v>1590.05</v>
      </c>
      <c r="BI791">
        <v>228.22</v>
      </c>
      <c r="BJ791">
        <v>2264.64</v>
      </c>
      <c r="BK791">
        <v>280.97000000000003</v>
      </c>
      <c r="BL791">
        <v>11558</v>
      </c>
      <c r="BM791">
        <v>8353.7999999999993</v>
      </c>
      <c r="BN791">
        <v>1767.36</v>
      </c>
      <c r="BO791">
        <v>921.03</v>
      </c>
      <c r="BP791">
        <v>2329.7800000000002</v>
      </c>
      <c r="BQ791">
        <v>276.14</v>
      </c>
      <c r="BR791">
        <v>123.81</v>
      </c>
      <c r="BS791">
        <v>5753134</v>
      </c>
      <c r="BT791">
        <v>59423.98</v>
      </c>
      <c r="BU791" s="115" t="str">
        <f>WSP[[#This Row],[Tier]]&amp;" - "&amp;DOLLAR(WSP[[#This Row],[United States]],2)&amp;" USD"</f>
        <v>789 - $276.14 USD</v>
      </c>
    </row>
    <row r="792" spans="1:73" x14ac:dyDescent="0.25">
      <c r="A792">
        <v>790</v>
      </c>
      <c r="B792">
        <v>276.49</v>
      </c>
      <c r="C792">
        <v>21014</v>
      </c>
      <c r="D792">
        <v>1556.8</v>
      </c>
      <c r="E792">
        <v>370.65</v>
      </c>
      <c r="F792">
        <v>230.41</v>
      </c>
      <c r="G792">
        <v>24605</v>
      </c>
      <c r="H792">
        <v>228.51</v>
      </c>
      <c r="I792">
        <v>496.45</v>
      </c>
      <c r="J792">
        <v>345.63</v>
      </c>
      <c r="K792">
        <v>276.49</v>
      </c>
      <c r="L792">
        <v>145180</v>
      </c>
      <c r="M792">
        <v>1087.42</v>
      </c>
      <c r="N792">
        <v>346430</v>
      </c>
      <c r="O792">
        <v>138250</v>
      </c>
      <c r="P792">
        <v>1327.2</v>
      </c>
      <c r="Q792">
        <v>234.32</v>
      </c>
      <c r="R792">
        <v>4569.67</v>
      </c>
      <c r="S792">
        <v>1187.2</v>
      </c>
      <c r="T792">
        <v>1779.75</v>
      </c>
      <c r="U792">
        <v>230.41</v>
      </c>
      <c r="V792">
        <v>222.98</v>
      </c>
      <c r="W792">
        <v>230.41</v>
      </c>
      <c r="X792">
        <v>232.35</v>
      </c>
      <c r="Y792">
        <v>224.79</v>
      </c>
      <c r="Z792">
        <v>3348.8</v>
      </c>
      <c r="AA792">
        <v>43537.8</v>
      </c>
      <c r="AB792">
        <v>35944</v>
      </c>
      <c r="AC792">
        <v>6580</v>
      </c>
      <c r="AD792">
        <v>2744000</v>
      </c>
      <c r="AE792">
        <v>224.79</v>
      </c>
      <c r="AF792">
        <v>1361.5</v>
      </c>
      <c r="AG792">
        <v>226.63</v>
      </c>
      <c r="AH792">
        <v>19561</v>
      </c>
      <c r="AI792">
        <v>41404.300000000003</v>
      </c>
      <c r="AJ792">
        <v>250027</v>
      </c>
      <c r="AK792">
        <v>228.51</v>
      </c>
      <c r="AL792">
        <v>281.3</v>
      </c>
      <c r="AM792">
        <v>228.51</v>
      </c>
      <c r="AN792">
        <v>236.32</v>
      </c>
      <c r="AO792">
        <v>837</v>
      </c>
      <c r="AP792">
        <v>234.32</v>
      </c>
      <c r="AQ792">
        <v>82774.3</v>
      </c>
      <c r="AR792">
        <v>3835.3</v>
      </c>
      <c r="AS792">
        <v>228.51</v>
      </c>
      <c r="AT792">
        <v>290.47000000000003</v>
      </c>
      <c r="AU792">
        <v>1273.44</v>
      </c>
      <c r="AV792">
        <v>26196.799999999999</v>
      </c>
      <c r="AW792">
        <v>746.55</v>
      </c>
      <c r="AX792">
        <v>11199.3</v>
      </c>
      <c r="AY792">
        <v>506.5</v>
      </c>
      <c r="AZ792">
        <v>224.79</v>
      </c>
      <c r="BA792">
        <v>996.8</v>
      </c>
      <c r="BB792">
        <v>801.61</v>
      </c>
      <c r="BC792">
        <v>11129.3</v>
      </c>
      <c r="BD792">
        <v>408.8</v>
      </c>
      <c r="BE792">
        <v>264.89</v>
      </c>
      <c r="BF792">
        <v>230.41</v>
      </c>
      <c r="BG792">
        <v>226.63</v>
      </c>
      <c r="BH792">
        <v>1591.8</v>
      </c>
      <c r="BI792">
        <v>228.51</v>
      </c>
      <c r="BJ792">
        <v>2267.44</v>
      </c>
      <c r="BK792">
        <v>281.3</v>
      </c>
      <c r="BL792">
        <v>11573</v>
      </c>
      <c r="BM792">
        <v>8364.2999999999993</v>
      </c>
      <c r="BN792">
        <v>1769.6</v>
      </c>
      <c r="BO792">
        <v>922.25</v>
      </c>
      <c r="BP792">
        <v>2332.75</v>
      </c>
      <c r="BQ792">
        <v>276.49</v>
      </c>
      <c r="BR792">
        <v>123.95</v>
      </c>
      <c r="BS792">
        <v>5760426</v>
      </c>
      <c r="BT792">
        <v>59499.3</v>
      </c>
      <c r="BU792" s="115" t="str">
        <f>WSP[[#This Row],[Tier]]&amp;" - "&amp;DOLLAR(WSP[[#This Row],[United States]],2)&amp;" USD"</f>
        <v>790 - $276.49 USD</v>
      </c>
    </row>
    <row r="793" spans="1:73" x14ac:dyDescent="0.25">
      <c r="A793">
        <v>791</v>
      </c>
      <c r="B793">
        <v>276.83999999999997</v>
      </c>
      <c r="C793">
        <v>21040.6</v>
      </c>
      <c r="D793">
        <v>1558.55</v>
      </c>
      <c r="E793">
        <v>371.13</v>
      </c>
      <c r="F793">
        <v>230.7</v>
      </c>
      <c r="G793">
        <v>24636.5</v>
      </c>
      <c r="H793">
        <v>228.8</v>
      </c>
      <c r="I793">
        <v>497.08</v>
      </c>
      <c r="J793">
        <v>346.06</v>
      </c>
      <c r="K793">
        <v>276.83999999999997</v>
      </c>
      <c r="L793">
        <v>145355</v>
      </c>
      <c r="M793">
        <v>1088.8</v>
      </c>
      <c r="N793">
        <v>346780</v>
      </c>
      <c r="O793">
        <v>138425</v>
      </c>
      <c r="P793">
        <v>1328.88</v>
      </c>
      <c r="Q793">
        <v>234.61</v>
      </c>
      <c r="R793">
        <v>4575.45</v>
      </c>
      <c r="S793">
        <v>1188.5999999999999</v>
      </c>
      <c r="T793">
        <v>1782.03</v>
      </c>
      <c r="U793">
        <v>230.7</v>
      </c>
      <c r="V793">
        <v>223.26</v>
      </c>
      <c r="W793">
        <v>230.7</v>
      </c>
      <c r="X793">
        <v>232.64</v>
      </c>
      <c r="Y793">
        <v>225.08</v>
      </c>
      <c r="Z793">
        <v>3353.35</v>
      </c>
      <c r="AA793">
        <v>43592.91</v>
      </c>
      <c r="AB793">
        <v>35990</v>
      </c>
      <c r="AC793">
        <v>6587</v>
      </c>
      <c r="AD793">
        <v>2747500</v>
      </c>
      <c r="AE793">
        <v>225.08</v>
      </c>
      <c r="AF793">
        <v>1363.25</v>
      </c>
      <c r="AG793">
        <v>226.92</v>
      </c>
      <c r="AH793">
        <v>19575</v>
      </c>
      <c r="AI793">
        <v>41456.800000000003</v>
      </c>
      <c r="AJ793">
        <v>250345</v>
      </c>
      <c r="AK793">
        <v>228.8</v>
      </c>
      <c r="AL793">
        <v>281.62</v>
      </c>
      <c r="AM793">
        <v>228.8</v>
      </c>
      <c r="AN793">
        <v>236.62</v>
      </c>
      <c r="AO793">
        <v>838</v>
      </c>
      <c r="AP793">
        <v>234.61</v>
      </c>
      <c r="AQ793">
        <v>82879.3</v>
      </c>
      <c r="AR793">
        <v>3840.2</v>
      </c>
      <c r="AS793">
        <v>228.8</v>
      </c>
      <c r="AT793">
        <v>290.82</v>
      </c>
      <c r="AU793">
        <v>1274.8399999999999</v>
      </c>
      <c r="AV793">
        <v>26230.05</v>
      </c>
      <c r="AW793">
        <v>747.5</v>
      </c>
      <c r="AX793">
        <v>11213.3</v>
      </c>
      <c r="AY793">
        <v>507.07</v>
      </c>
      <c r="AZ793">
        <v>225.08</v>
      </c>
      <c r="BA793">
        <v>998.06</v>
      </c>
      <c r="BB793">
        <v>802.63</v>
      </c>
      <c r="BC793">
        <v>11143.3</v>
      </c>
      <c r="BD793">
        <v>409.15</v>
      </c>
      <c r="BE793">
        <v>265.20999999999998</v>
      </c>
      <c r="BF793">
        <v>230.7</v>
      </c>
      <c r="BG793">
        <v>226.92</v>
      </c>
      <c r="BH793">
        <v>1593.55</v>
      </c>
      <c r="BI793">
        <v>228.8</v>
      </c>
      <c r="BJ793">
        <v>2270.2399999999998</v>
      </c>
      <c r="BK793">
        <v>281.62</v>
      </c>
      <c r="BL793">
        <v>11589</v>
      </c>
      <c r="BM793">
        <v>8374.7999999999993</v>
      </c>
      <c r="BN793">
        <v>1771.84</v>
      </c>
      <c r="BO793">
        <v>923.48</v>
      </c>
      <c r="BP793">
        <v>2335.73</v>
      </c>
      <c r="BQ793">
        <v>276.83999999999997</v>
      </c>
      <c r="BR793">
        <v>124.1</v>
      </c>
      <c r="BS793">
        <v>5767718</v>
      </c>
      <c r="BT793">
        <v>59574.62</v>
      </c>
      <c r="BU793" s="115" t="str">
        <f>WSP[[#This Row],[Tier]]&amp;" - "&amp;DOLLAR(WSP[[#This Row],[United States]],2)&amp;" USD"</f>
        <v>791 - $276.84 USD</v>
      </c>
    </row>
    <row r="794" spans="1:73" x14ac:dyDescent="0.25">
      <c r="A794">
        <v>792</v>
      </c>
      <c r="B794">
        <v>277.19</v>
      </c>
      <c r="C794">
        <v>21067.200000000001</v>
      </c>
      <c r="D794">
        <v>1560.3</v>
      </c>
      <c r="E794">
        <v>371.6</v>
      </c>
      <c r="F794">
        <v>230.99</v>
      </c>
      <c r="G794">
        <v>24668</v>
      </c>
      <c r="H794">
        <v>229.09</v>
      </c>
      <c r="I794">
        <v>497.71</v>
      </c>
      <c r="J794">
        <v>346.5</v>
      </c>
      <c r="K794">
        <v>277.19</v>
      </c>
      <c r="L794">
        <v>145530</v>
      </c>
      <c r="M794">
        <v>1090.18</v>
      </c>
      <c r="N794">
        <v>347130</v>
      </c>
      <c r="O794">
        <v>138600</v>
      </c>
      <c r="P794">
        <v>1330.56</v>
      </c>
      <c r="Q794">
        <v>234.91</v>
      </c>
      <c r="R794">
        <v>4581.24</v>
      </c>
      <c r="S794">
        <v>1190</v>
      </c>
      <c r="T794">
        <v>1784.3</v>
      </c>
      <c r="U794">
        <v>230.99</v>
      </c>
      <c r="V794">
        <v>223.54</v>
      </c>
      <c r="W794">
        <v>230.99</v>
      </c>
      <c r="X794">
        <v>232.94</v>
      </c>
      <c r="Y794">
        <v>225.36</v>
      </c>
      <c r="Z794">
        <v>3357.9</v>
      </c>
      <c r="AA794">
        <v>43648.03</v>
      </c>
      <c r="AB794">
        <v>36035</v>
      </c>
      <c r="AC794">
        <v>6594</v>
      </c>
      <c r="AD794">
        <v>2751000</v>
      </c>
      <c r="AE794">
        <v>225.36</v>
      </c>
      <c r="AF794">
        <v>1365</v>
      </c>
      <c r="AG794">
        <v>227.21</v>
      </c>
      <c r="AH794">
        <v>19590</v>
      </c>
      <c r="AI794">
        <v>41509.300000000003</v>
      </c>
      <c r="AJ794">
        <v>250664</v>
      </c>
      <c r="AK794">
        <v>229.09</v>
      </c>
      <c r="AL794">
        <v>281.94</v>
      </c>
      <c r="AM794">
        <v>229.09</v>
      </c>
      <c r="AN794">
        <v>236.92</v>
      </c>
      <c r="AO794">
        <v>839</v>
      </c>
      <c r="AP794">
        <v>234.91</v>
      </c>
      <c r="AQ794">
        <v>82984.3</v>
      </c>
      <c r="AR794">
        <v>3845.1</v>
      </c>
      <c r="AS794">
        <v>229.09</v>
      </c>
      <c r="AT794">
        <v>291.17</v>
      </c>
      <c r="AU794">
        <v>1276.24</v>
      </c>
      <c r="AV794">
        <v>26263.3</v>
      </c>
      <c r="AW794">
        <v>748.44</v>
      </c>
      <c r="AX794">
        <v>11227.3</v>
      </c>
      <c r="AY794">
        <v>507.64</v>
      </c>
      <c r="AZ794">
        <v>225.36</v>
      </c>
      <c r="BA794">
        <v>999.32</v>
      </c>
      <c r="BB794">
        <v>803.65</v>
      </c>
      <c r="BC794">
        <v>11157.3</v>
      </c>
      <c r="BD794">
        <v>409.5</v>
      </c>
      <c r="BE794">
        <v>265.54000000000002</v>
      </c>
      <c r="BF794">
        <v>230.99</v>
      </c>
      <c r="BG794">
        <v>227.21</v>
      </c>
      <c r="BH794">
        <v>1595.3</v>
      </c>
      <c r="BI794">
        <v>229.09</v>
      </c>
      <c r="BJ794">
        <v>2273.04</v>
      </c>
      <c r="BK794">
        <v>281.94</v>
      </c>
      <c r="BL794">
        <v>11604</v>
      </c>
      <c r="BM794">
        <v>8385.2999999999993</v>
      </c>
      <c r="BN794">
        <v>1774.08</v>
      </c>
      <c r="BO794">
        <v>924.7</v>
      </c>
      <c r="BP794">
        <v>2338.6999999999998</v>
      </c>
      <c r="BQ794">
        <v>277.19</v>
      </c>
      <c r="BR794">
        <v>124.24</v>
      </c>
      <c r="BS794">
        <v>5775010</v>
      </c>
      <c r="BT794">
        <v>59649.94</v>
      </c>
      <c r="BU794" s="115" t="str">
        <f>WSP[[#This Row],[Tier]]&amp;" - "&amp;DOLLAR(WSP[[#This Row],[United States]],2)&amp;" USD"</f>
        <v>792 - $277.19 USD</v>
      </c>
    </row>
    <row r="795" spans="1:73" x14ac:dyDescent="0.25">
      <c r="A795">
        <v>793</v>
      </c>
      <c r="B795">
        <v>277.54000000000002</v>
      </c>
      <c r="C795">
        <v>21093.8</v>
      </c>
      <c r="D795">
        <v>1562.05</v>
      </c>
      <c r="E795">
        <v>372.08</v>
      </c>
      <c r="F795">
        <v>231.29</v>
      </c>
      <c r="G795">
        <v>24699.5</v>
      </c>
      <c r="H795">
        <v>229.37</v>
      </c>
      <c r="I795">
        <v>498.34</v>
      </c>
      <c r="J795">
        <v>346.94</v>
      </c>
      <c r="K795">
        <v>277.54000000000002</v>
      </c>
      <c r="L795">
        <v>145705</v>
      </c>
      <c r="M795">
        <v>1091.56</v>
      </c>
      <c r="N795">
        <v>347480</v>
      </c>
      <c r="O795">
        <v>138775</v>
      </c>
      <c r="P795">
        <v>1332.24</v>
      </c>
      <c r="Q795">
        <v>235.21</v>
      </c>
      <c r="R795">
        <v>4587.0200000000004</v>
      </c>
      <c r="S795">
        <v>1191.4000000000001</v>
      </c>
      <c r="T795">
        <v>1786.58</v>
      </c>
      <c r="U795">
        <v>231.29</v>
      </c>
      <c r="V795">
        <v>223.83</v>
      </c>
      <c r="W795">
        <v>231.29</v>
      </c>
      <c r="X795">
        <v>233.23</v>
      </c>
      <c r="Y795">
        <v>225.64</v>
      </c>
      <c r="Z795">
        <v>3362.45</v>
      </c>
      <c r="AA795">
        <v>43703.15</v>
      </c>
      <c r="AB795">
        <v>36081</v>
      </c>
      <c r="AC795">
        <v>6601</v>
      </c>
      <c r="AD795">
        <v>2754500</v>
      </c>
      <c r="AE795">
        <v>225.64</v>
      </c>
      <c r="AF795">
        <v>1366.75</v>
      </c>
      <c r="AG795">
        <v>227.49</v>
      </c>
      <c r="AH795">
        <v>19604</v>
      </c>
      <c r="AI795">
        <v>41561.800000000003</v>
      </c>
      <c r="AJ795">
        <v>250982</v>
      </c>
      <c r="AK795">
        <v>229.37</v>
      </c>
      <c r="AL795">
        <v>282.27</v>
      </c>
      <c r="AM795">
        <v>229.37</v>
      </c>
      <c r="AN795">
        <v>237.22</v>
      </c>
      <c r="AO795">
        <v>840</v>
      </c>
      <c r="AP795">
        <v>235.21</v>
      </c>
      <c r="AQ795">
        <v>83089.3</v>
      </c>
      <c r="AR795">
        <v>3850</v>
      </c>
      <c r="AS795">
        <v>229.37</v>
      </c>
      <c r="AT795">
        <v>291.52</v>
      </c>
      <c r="AU795">
        <v>1277.6400000000001</v>
      </c>
      <c r="AV795">
        <v>26296.55</v>
      </c>
      <c r="AW795">
        <v>749.39</v>
      </c>
      <c r="AX795">
        <v>11241.3</v>
      </c>
      <c r="AY795">
        <v>508.21</v>
      </c>
      <c r="AZ795">
        <v>225.64</v>
      </c>
      <c r="BA795">
        <v>1000.58</v>
      </c>
      <c r="BB795">
        <v>804.66</v>
      </c>
      <c r="BC795">
        <v>11171.3</v>
      </c>
      <c r="BD795">
        <v>409.85</v>
      </c>
      <c r="BE795">
        <v>265.87</v>
      </c>
      <c r="BF795">
        <v>231.29</v>
      </c>
      <c r="BG795">
        <v>227.49</v>
      </c>
      <c r="BH795">
        <v>1597.05</v>
      </c>
      <c r="BI795">
        <v>229.37</v>
      </c>
      <c r="BJ795">
        <v>2275.84</v>
      </c>
      <c r="BK795">
        <v>282.27</v>
      </c>
      <c r="BL795">
        <v>11619</v>
      </c>
      <c r="BM795">
        <v>8395.7999999999993</v>
      </c>
      <c r="BN795">
        <v>1776.32</v>
      </c>
      <c r="BO795">
        <v>925.93</v>
      </c>
      <c r="BP795">
        <v>2341.6799999999998</v>
      </c>
      <c r="BQ795">
        <v>277.54000000000002</v>
      </c>
      <c r="BR795">
        <v>124.39</v>
      </c>
      <c r="BS795">
        <v>5782302</v>
      </c>
      <c r="BT795">
        <v>59725.26</v>
      </c>
      <c r="BU795" s="115" t="str">
        <f>WSP[[#This Row],[Tier]]&amp;" - "&amp;DOLLAR(WSP[[#This Row],[United States]],2)&amp;" USD"</f>
        <v>793 - $277.54 USD</v>
      </c>
    </row>
    <row r="796" spans="1:73" x14ac:dyDescent="0.25">
      <c r="A796">
        <v>794</v>
      </c>
      <c r="B796">
        <v>277.89</v>
      </c>
      <c r="C796">
        <v>21120.400000000001</v>
      </c>
      <c r="D796">
        <v>1563.8</v>
      </c>
      <c r="E796">
        <v>372.56</v>
      </c>
      <c r="F796">
        <v>231.58</v>
      </c>
      <c r="G796">
        <v>24731</v>
      </c>
      <c r="H796">
        <v>229.66</v>
      </c>
      <c r="I796">
        <v>498.97</v>
      </c>
      <c r="J796">
        <v>347.38</v>
      </c>
      <c r="K796">
        <v>277.89</v>
      </c>
      <c r="L796">
        <v>145880</v>
      </c>
      <c r="M796">
        <v>1092.93</v>
      </c>
      <c r="N796">
        <v>347830</v>
      </c>
      <c r="O796">
        <v>138950</v>
      </c>
      <c r="P796">
        <v>1333.92</v>
      </c>
      <c r="Q796">
        <v>235.5</v>
      </c>
      <c r="R796">
        <v>4592.8100000000004</v>
      </c>
      <c r="S796">
        <v>1192.8</v>
      </c>
      <c r="T796">
        <v>1788.85</v>
      </c>
      <c r="U796">
        <v>231.58</v>
      </c>
      <c r="V796">
        <v>224.11</v>
      </c>
      <c r="W796">
        <v>231.58</v>
      </c>
      <c r="X796">
        <v>233.52</v>
      </c>
      <c r="Y796">
        <v>225.93</v>
      </c>
      <c r="Z796">
        <v>3367</v>
      </c>
      <c r="AA796">
        <v>43758.27</v>
      </c>
      <c r="AB796">
        <v>36126</v>
      </c>
      <c r="AC796">
        <v>6608</v>
      </c>
      <c r="AD796">
        <v>2758000</v>
      </c>
      <c r="AE796">
        <v>225.93</v>
      </c>
      <c r="AF796">
        <v>1368.5</v>
      </c>
      <c r="AG796">
        <v>227.78</v>
      </c>
      <c r="AH796">
        <v>19618</v>
      </c>
      <c r="AI796">
        <v>41614.300000000003</v>
      </c>
      <c r="AJ796">
        <v>251300</v>
      </c>
      <c r="AK796">
        <v>229.66</v>
      </c>
      <c r="AL796">
        <v>282.58999999999997</v>
      </c>
      <c r="AM796">
        <v>229.66</v>
      </c>
      <c r="AN796">
        <v>237.52</v>
      </c>
      <c r="AO796">
        <v>841</v>
      </c>
      <c r="AP796">
        <v>235.5</v>
      </c>
      <c r="AQ796">
        <v>83194.3</v>
      </c>
      <c r="AR796">
        <v>3854.9</v>
      </c>
      <c r="AS796">
        <v>229.66</v>
      </c>
      <c r="AT796">
        <v>291.87</v>
      </c>
      <c r="AU796">
        <v>1279.04</v>
      </c>
      <c r="AV796">
        <v>26329.8</v>
      </c>
      <c r="AW796">
        <v>750.33</v>
      </c>
      <c r="AX796">
        <v>11255.3</v>
      </c>
      <c r="AY796">
        <v>508.77</v>
      </c>
      <c r="AZ796">
        <v>225.93</v>
      </c>
      <c r="BA796">
        <v>1001.84</v>
      </c>
      <c r="BB796">
        <v>805.68</v>
      </c>
      <c r="BC796">
        <v>11185.3</v>
      </c>
      <c r="BD796">
        <v>410.2</v>
      </c>
      <c r="BE796">
        <v>266.2</v>
      </c>
      <c r="BF796">
        <v>231.58</v>
      </c>
      <c r="BG796">
        <v>227.78</v>
      </c>
      <c r="BH796">
        <v>1598.8</v>
      </c>
      <c r="BI796">
        <v>229.66</v>
      </c>
      <c r="BJ796">
        <v>2278.64</v>
      </c>
      <c r="BK796">
        <v>282.58999999999997</v>
      </c>
      <c r="BL796">
        <v>11635</v>
      </c>
      <c r="BM796">
        <v>8406.2999999999993</v>
      </c>
      <c r="BN796">
        <v>1778.56</v>
      </c>
      <c r="BO796">
        <v>927.15</v>
      </c>
      <c r="BP796">
        <v>2344.65</v>
      </c>
      <c r="BQ796">
        <v>277.89</v>
      </c>
      <c r="BR796">
        <v>124.54</v>
      </c>
      <c r="BS796">
        <v>5789594</v>
      </c>
      <c r="BT796">
        <v>59800.58</v>
      </c>
      <c r="BU796" s="115" t="str">
        <f>WSP[[#This Row],[Tier]]&amp;" - "&amp;DOLLAR(WSP[[#This Row],[United States]],2)&amp;" USD"</f>
        <v>794 - $277.89 USD</v>
      </c>
    </row>
    <row r="797" spans="1:73" x14ac:dyDescent="0.25">
      <c r="A797">
        <v>795</v>
      </c>
      <c r="B797">
        <v>278.24</v>
      </c>
      <c r="C797">
        <v>21147</v>
      </c>
      <c r="D797">
        <v>1565.55</v>
      </c>
      <c r="E797">
        <v>373.04</v>
      </c>
      <c r="F797">
        <v>231.87</v>
      </c>
      <c r="G797">
        <v>24762.5</v>
      </c>
      <c r="H797">
        <v>229.95</v>
      </c>
      <c r="I797">
        <v>499.6</v>
      </c>
      <c r="J797">
        <v>347.81</v>
      </c>
      <c r="K797">
        <v>278.24</v>
      </c>
      <c r="L797">
        <v>146055</v>
      </c>
      <c r="M797">
        <v>1094.31</v>
      </c>
      <c r="N797">
        <v>348180</v>
      </c>
      <c r="O797">
        <v>139125</v>
      </c>
      <c r="P797">
        <v>1335.6</v>
      </c>
      <c r="Q797">
        <v>235.8</v>
      </c>
      <c r="R797">
        <v>4598.6000000000004</v>
      </c>
      <c r="S797">
        <v>1194.2</v>
      </c>
      <c r="T797">
        <v>1791.13</v>
      </c>
      <c r="U797">
        <v>231.87</v>
      </c>
      <c r="V797">
        <v>224.39</v>
      </c>
      <c r="W797">
        <v>231.87</v>
      </c>
      <c r="X797">
        <v>233.82</v>
      </c>
      <c r="Y797">
        <v>226.21</v>
      </c>
      <c r="Z797">
        <v>3371.55</v>
      </c>
      <c r="AA797">
        <v>43813.39</v>
      </c>
      <c r="AB797">
        <v>36172</v>
      </c>
      <c r="AC797">
        <v>6615</v>
      </c>
      <c r="AD797">
        <v>2761500</v>
      </c>
      <c r="AE797">
        <v>226.21</v>
      </c>
      <c r="AF797">
        <v>1370.25</v>
      </c>
      <c r="AG797">
        <v>228.07</v>
      </c>
      <c r="AH797">
        <v>19632</v>
      </c>
      <c r="AI797">
        <v>41666.800000000003</v>
      </c>
      <c r="AJ797">
        <v>251618</v>
      </c>
      <c r="AK797">
        <v>229.95</v>
      </c>
      <c r="AL797">
        <v>282.92</v>
      </c>
      <c r="AM797">
        <v>229.95</v>
      </c>
      <c r="AN797">
        <v>237.81</v>
      </c>
      <c r="AO797">
        <v>842</v>
      </c>
      <c r="AP797">
        <v>235.8</v>
      </c>
      <c r="AQ797">
        <v>83299.3</v>
      </c>
      <c r="AR797">
        <v>3859.8</v>
      </c>
      <c r="AS797">
        <v>229.95</v>
      </c>
      <c r="AT797">
        <v>292.22000000000003</v>
      </c>
      <c r="AU797">
        <v>1280.44</v>
      </c>
      <c r="AV797">
        <v>26363.05</v>
      </c>
      <c r="AW797">
        <v>751.28</v>
      </c>
      <c r="AX797">
        <v>11269.3</v>
      </c>
      <c r="AY797">
        <v>509.34</v>
      </c>
      <c r="AZ797">
        <v>226.21</v>
      </c>
      <c r="BA797">
        <v>1003.1</v>
      </c>
      <c r="BB797">
        <v>806.69</v>
      </c>
      <c r="BC797">
        <v>11199.3</v>
      </c>
      <c r="BD797">
        <v>410.55</v>
      </c>
      <c r="BE797">
        <v>266.52</v>
      </c>
      <c r="BF797">
        <v>231.87</v>
      </c>
      <c r="BG797">
        <v>228.07</v>
      </c>
      <c r="BH797">
        <v>1600.55</v>
      </c>
      <c r="BI797">
        <v>229.95</v>
      </c>
      <c r="BJ797">
        <v>2281.44</v>
      </c>
      <c r="BK797">
        <v>282.92</v>
      </c>
      <c r="BL797">
        <v>11650</v>
      </c>
      <c r="BM797">
        <v>8416.7999999999993</v>
      </c>
      <c r="BN797">
        <v>1780.8</v>
      </c>
      <c r="BO797">
        <v>928.38</v>
      </c>
      <c r="BP797">
        <v>2347.63</v>
      </c>
      <c r="BQ797">
        <v>278.24</v>
      </c>
      <c r="BR797">
        <v>124.68</v>
      </c>
      <c r="BS797">
        <v>5796886</v>
      </c>
      <c r="BT797">
        <v>59875.9</v>
      </c>
      <c r="BU797" s="115" t="str">
        <f>WSP[[#This Row],[Tier]]&amp;" - "&amp;DOLLAR(WSP[[#This Row],[United States]],2)&amp;" USD"</f>
        <v>795 - $278.24 USD</v>
      </c>
    </row>
    <row r="798" spans="1:73" x14ac:dyDescent="0.25">
      <c r="A798">
        <v>796</v>
      </c>
      <c r="B798">
        <v>278.58999999999997</v>
      </c>
      <c r="C798">
        <v>21173.599999999999</v>
      </c>
      <c r="D798">
        <v>1567.3</v>
      </c>
      <c r="E798">
        <v>373.51</v>
      </c>
      <c r="F798">
        <v>232.16</v>
      </c>
      <c r="G798">
        <v>24794</v>
      </c>
      <c r="H798">
        <v>230.24</v>
      </c>
      <c r="I798">
        <v>500.22</v>
      </c>
      <c r="J798">
        <v>348.25</v>
      </c>
      <c r="K798">
        <v>278.58999999999997</v>
      </c>
      <c r="L798">
        <v>146230</v>
      </c>
      <c r="M798">
        <v>1095.69</v>
      </c>
      <c r="N798">
        <v>348530</v>
      </c>
      <c r="O798">
        <v>139300</v>
      </c>
      <c r="P798">
        <v>1337.28</v>
      </c>
      <c r="Q798">
        <v>236.1</v>
      </c>
      <c r="R798">
        <v>4604.38</v>
      </c>
      <c r="S798">
        <v>1195.5999999999999</v>
      </c>
      <c r="T798">
        <v>1793.4</v>
      </c>
      <c r="U798">
        <v>232.16</v>
      </c>
      <c r="V798">
        <v>224.67</v>
      </c>
      <c r="W798">
        <v>232.16</v>
      </c>
      <c r="X798">
        <v>234.11</v>
      </c>
      <c r="Y798">
        <v>226.5</v>
      </c>
      <c r="Z798">
        <v>3376.1</v>
      </c>
      <c r="AA798">
        <v>43868.5</v>
      </c>
      <c r="AB798">
        <v>36217</v>
      </c>
      <c r="AC798">
        <v>6622</v>
      </c>
      <c r="AD798">
        <v>2765000</v>
      </c>
      <c r="AE798">
        <v>226.5</v>
      </c>
      <c r="AF798">
        <v>1372</v>
      </c>
      <c r="AG798">
        <v>228.35</v>
      </c>
      <c r="AH798">
        <v>19647</v>
      </c>
      <c r="AI798">
        <v>41719.300000000003</v>
      </c>
      <c r="AJ798">
        <v>251936</v>
      </c>
      <c r="AK798">
        <v>230.24</v>
      </c>
      <c r="AL798">
        <v>283.24</v>
      </c>
      <c r="AM798">
        <v>230.24</v>
      </c>
      <c r="AN798">
        <v>238.11</v>
      </c>
      <c r="AO798">
        <v>843</v>
      </c>
      <c r="AP798">
        <v>236.1</v>
      </c>
      <c r="AQ798">
        <v>83404.3</v>
      </c>
      <c r="AR798">
        <v>3864.7</v>
      </c>
      <c r="AS798">
        <v>230.24</v>
      </c>
      <c r="AT798">
        <v>292.57</v>
      </c>
      <c r="AU798">
        <v>1281.8399999999999</v>
      </c>
      <c r="AV798">
        <v>26396.3</v>
      </c>
      <c r="AW798">
        <v>752.22</v>
      </c>
      <c r="AX798">
        <v>11283.3</v>
      </c>
      <c r="AY798">
        <v>509.91</v>
      </c>
      <c r="AZ798">
        <v>226.5</v>
      </c>
      <c r="BA798">
        <v>1004.36</v>
      </c>
      <c r="BB798">
        <v>807.71</v>
      </c>
      <c r="BC798">
        <v>11213.3</v>
      </c>
      <c r="BD798">
        <v>410.9</v>
      </c>
      <c r="BE798">
        <v>266.85000000000002</v>
      </c>
      <c r="BF798">
        <v>232.16</v>
      </c>
      <c r="BG798">
        <v>228.35</v>
      </c>
      <c r="BH798">
        <v>1602.3</v>
      </c>
      <c r="BI798">
        <v>230.24</v>
      </c>
      <c r="BJ798">
        <v>2284.2399999999998</v>
      </c>
      <c r="BK798">
        <v>283.24</v>
      </c>
      <c r="BL798">
        <v>11665</v>
      </c>
      <c r="BM798">
        <v>8427.2999999999993</v>
      </c>
      <c r="BN798">
        <v>1783.04</v>
      </c>
      <c r="BO798">
        <v>929.6</v>
      </c>
      <c r="BP798">
        <v>2350.6</v>
      </c>
      <c r="BQ798">
        <v>278.58999999999997</v>
      </c>
      <c r="BR798">
        <v>124.83</v>
      </c>
      <c r="BS798">
        <v>5804177</v>
      </c>
      <c r="BT798">
        <v>59951.22</v>
      </c>
      <c r="BU798" s="115" t="str">
        <f>WSP[[#This Row],[Tier]]&amp;" - "&amp;DOLLAR(WSP[[#This Row],[United States]],2)&amp;" USD"</f>
        <v>796 - $278.59 USD</v>
      </c>
    </row>
    <row r="799" spans="1:73" x14ac:dyDescent="0.25">
      <c r="A799">
        <v>797</v>
      </c>
      <c r="B799">
        <v>278.94</v>
      </c>
      <c r="C799">
        <v>21200.2</v>
      </c>
      <c r="D799">
        <v>1569.05</v>
      </c>
      <c r="E799">
        <v>373.99</v>
      </c>
      <c r="F799">
        <v>232.45</v>
      </c>
      <c r="G799">
        <v>24825.5</v>
      </c>
      <c r="H799">
        <v>230.53</v>
      </c>
      <c r="I799">
        <v>500.85</v>
      </c>
      <c r="J799">
        <v>348.69</v>
      </c>
      <c r="K799">
        <v>278.94</v>
      </c>
      <c r="L799">
        <v>146405</v>
      </c>
      <c r="M799">
        <v>1097.07</v>
      </c>
      <c r="N799">
        <v>348880</v>
      </c>
      <c r="O799">
        <v>139475</v>
      </c>
      <c r="P799">
        <v>1338.96</v>
      </c>
      <c r="Q799">
        <v>236.39</v>
      </c>
      <c r="R799">
        <v>4610.17</v>
      </c>
      <c r="S799">
        <v>1197</v>
      </c>
      <c r="T799">
        <v>1795.68</v>
      </c>
      <c r="U799">
        <v>232.45</v>
      </c>
      <c r="V799">
        <v>224.95</v>
      </c>
      <c r="W799">
        <v>232.45</v>
      </c>
      <c r="X799">
        <v>234.41</v>
      </c>
      <c r="Y799">
        <v>226.78</v>
      </c>
      <c r="Z799">
        <v>3380.65</v>
      </c>
      <c r="AA799">
        <v>43923.62</v>
      </c>
      <c r="AB799">
        <v>36263</v>
      </c>
      <c r="AC799">
        <v>6629</v>
      </c>
      <c r="AD799">
        <v>2768500</v>
      </c>
      <c r="AE799">
        <v>226.78</v>
      </c>
      <c r="AF799">
        <v>1373.75</v>
      </c>
      <c r="AG799">
        <v>228.64</v>
      </c>
      <c r="AH799">
        <v>19661</v>
      </c>
      <c r="AI799">
        <v>41771.800000000003</v>
      </c>
      <c r="AJ799">
        <v>252255</v>
      </c>
      <c r="AK799">
        <v>230.53</v>
      </c>
      <c r="AL799">
        <v>283.56</v>
      </c>
      <c r="AM799">
        <v>230.53</v>
      </c>
      <c r="AN799">
        <v>238.41</v>
      </c>
      <c r="AO799">
        <v>844</v>
      </c>
      <c r="AP799">
        <v>236.39</v>
      </c>
      <c r="AQ799">
        <v>83509.3</v>
      </c>
      <c r="AR799">
        <v>3869.6</v>
      </c>
      <c r="AS799">
        <v>230.53</v>
      </c>
      <c r="AT799">
        <v>292.92</v>
      </c>
      <c r="AU799">
        <v>1283.24</v>
      </c>
      <c r="AV799">
        <v>26429.55</v>
      </c>
      <c r="AW799">
        <v>753.17</v>
      </c>
      <c r="AX799">
        <v>11297.3</v>
      </c>
      <c r="AY799">
        <v>510.48</v>
      </c>
      <c r="AZ799">
        <v>226.78</v>
      </c>
      <c r="BA799">
        <v>1005.62</v>
      </c>
      <c r="BB799">
        <v>808.73</v>
      </c>
      <c r="BC799">
        <v>11227.3</v>
      </c>
      <c r="BD799">
        <v>411.25</v>
      </c>
      <c r="BE799">
        <v>267.18</v>
      </c>
      <c r="BF799">
        <v>232.45</v>
      </c>
      <c r="BG799">
        <v>228.64</v>
      </c>
      <c r="BH799">
        <v>1604.05</v>
      </c>
      <c r="BI799">
        <v>230.53</v>
      </c>
      <c r="BJ799">
        <v>2287.04</v>
      </c>
      <c r="BK799">
        <v>283.56</v>
      </c>
      <c r="BL799">
        <v>11681</v>
      </c>
      <c r="BM799">
        <v>8437.7999999999993</v>
      </c>
      <c r="BN799">
        <v>1785.28</v>
      </c>
      <c r="BO799">
        <v>930.83</v>
      </c>
      <c r="BP799">
        <v>2353.58</v>
      </c>
      <c r="BQ799">
        <v>278.94</v>
      </c>
      <c r="BR799">
        <v>124.97</v>
      </c>
      <c r="BS799">
        <v>5811469</v>
      </c>
      <c r="BT799">
        <v>60026.54</v>
      </c>
      <c r="BU799" s="115" t="str">
        <f>WSP[[#This Row],[Tier]]&amp;" - "&amp;DOLLAR(WSP[[#This Row],[United States]],2)&amp;" USD"</f>
        <v>797 - $278.94 USD</v>
      </c>
    </row>
    <row r="800" spans="1:73" x14ac:dyDescent="0.25">
      <c r="A800">
        <v>798</v>
      </c>
      <c r="B800">
        <v>279.29000000000002</v>
      </c>
      <c r="C800">
        <v>21226.799999999999</v>
      </c>
      <c r="D800">
        <v>1570.8</v>
      </c>
      <c r="E800">
        <v>374.47</v>
      </c>
      <c r="F800">
        <v>232.74</v>
      </c>
      <c r="G800">
        <v>24857</v>
      </c>
      <c r="H800">
        <v>230.82</v>
      </c>
      <c r="I800">
        <v>501.48</v>
      </c>
      <c r="J800">
        <v>349.13</v>
      </c>
      <c r="K800">
        <v>279.29000000000002</v>
      </c>
      <c r="L800">
        <v>146580</v>
      </c>
      <c r="M800">
        <v>1098.44</v>
      </c>
      <c r="N800">
        <v>349230</v>
      </c>
      <c r="O800">
        <v>139650</v>
      </c>
      <c r="P800">
        <v>1340.64</v>
      </c>
      <c r="Q800">
        <v>236.69</v>
      </c>
      <c r="R800">
        <v>4615.95</v>
      </c>
      <c r="S800">
        <v>1198.4000000000001</v>
      </c>
      <c r="T800">
        <v>1797.95</v>
      </c>
      <c r="U800">
        <v>232.74</v>
      </c>
      <c r="V800">
        <v>225.24</v>
      </c>
      <c r="W800">
        <v>232.74</v>
      </c>
      <c r="X800">
        <v>234.7</v>
      </c>
      <c r="Y800">
        <v>227.07</v>
      </c>
      <c r="Z800">
        <v>3385.2</v>
      </c>
      <c r="AA800">
        <v>43978.74</v>
      </c>
      <c r="AB800">
        <v>36308</v>
      </c>
      <c r="AC800">
        <v>6636</v>
      </c>
      <c r="AD800">
        <v>2772000</v>
      </c>
      <c r="AE800">
        <v>227.07</v>
      </c>
      <c r="AF800">
        <v>1375.5</v>
      </c>
      <c r="AG800">
        <v>228.93</v>
      </c>
      <c r="AH800">
        <v>19675</v>
      </c>
      <c r="AI800">
        <v>41824.300000000003</v>
      </c>
      <c r="AJ800">
        <v>252573</v>
      </c>
      <c r="AK800">
        <v>230.82</v>
      </c>
      <c r="AL800">
        <v>283.89</v>
      </c>
      <c r="AM800">
        <v>230.82</v>
      </c>
      <c r="AN800">
        <v>238.71</v>
      </c>
      <c r="AO800">
        <v>845</v>
      </c>
      <c r="AP800">
        <v>236.69</v>
      </c>
      <c r="AQ800">
        <v>83614.3</v>
      </c>
      <c r="AR800">
        <v>3874.5</v>
      </c>
      <c r="AS800">
        <v>230.82</v>
      </c>
      <c r="AT800">
        <v>293.27</v>
      </c>
      <c r="AU800">
        <v>1284.6400000000001</v>
      </c>
      <c r="AV800">
        <v>26462.799999999999</v>
      </c>
      <c r="AW800">
        <v>754.11</v>
      </c>
      <c r="AX800">
        <v>11311.3</v>
      </c>
      <c r="AY800">
        <v>511.05</v>
      </c>
      <c r="AZ800">
        <v>227.07</v>
      </c>
      <c r="BA800">
        <v>1006.88</v>
      </c>
      <c r="BB800">
        <v>809.74</v>
      </c>
      <c r="BC800">
        <v>11241.3</v>
      </c>
      <c r="BD800">
        <v>411.6</v>
      </c>
      <c r="BE800">
        <v>267.5</v>
      </c>
      <c r="BF800">
        <v>232.74</v>
      </c>
      <c r="BG800">
        <v>228.93</v>
      </c>
      <c r="BH800">
        <v>1605.8</v>
      </c>
      <c r="BI800">
        <v>230.82</v>
      </c>
      <c r="BJ800">
        <v>2289.84</v>
      </c>
      <c r="BK800">
        <v>283.89</v>
      </c>
      <c r="BL800">
        <v>11696</v>
      </c>
      <c r="BM800">
        <v>8448.2999999999993</v>
      </c>
      <c r="BN800">
        <v>1787.52</v>
      </c>
      <c r="BO800">
        <v>932.05</v>
      </c>
      <c r="BP800">
        <v>2356.5500000000002</v>
      </c>
      <c r="BQ800">
        <v>279.29000000000002</v>
      </c>
      <c r="BR800">
        <v>125.12</v>
      </c>
      <c r="BS800">
        <v>5818761</v>
      </c>
      <c r="BT800">
        <v>60101.86</v>
      </c>
      <c r="BU800" s="115" t="str">
        <f>WSP[[#This Row],[Tier]]&amp;" - "&amp;DOLLAR(WSP[[#This Row],[United States]],2)&amp;" USD"</f>
        <v>798 - $279.29 USD</v>
      </c>
    </row>
    <row r="801" spans="1:73" x14ac:dyDescent="0.25">
      <c r="A801">
        <v>799</v>
      </c>
      <c r="B801">
        <v>279.64</v>
      </c>
      <c r="C801">
        <v>21253.4</v>
      </c>
      <c r="D801">
        <v>1572.55</v>
      </c>
      <c r="E801">
        <v>374.95</v>
      </c>
      <c r="F801">
        <v>233.04</v>
      </c>
      <c r="G801">
        <v>24888.5</v>
      </c>
      <c r="H801">
        <v>231.11</v>
      </c>
      <c r="I801">
        <v>502.11</v>
      </c>
      <c r="J801">
        <v>349.56</v>
      </c>
      <c r="K801">
        <v>279.64</v>
      </c>
      <c r="L801">
        <v>146755</v>
      </c>
      <c r="M801">
        <v>1099.82</v>
      </c>
      <c r="N801">
        <v>349580</v>
      </c>
      <c r="O801">
        <v>139825</v>
      </c>
      <c r="P801">
        <v>1342.32</v>
      </c>
      <c r="Q801">
        <v>236.99</v>
      </c>
      <c r="R801">
        <v>4621.74</v>
      </c>
      <c r="S801">
        <v>1199.8</v>
      </c>
      <c r="T801">
        <v>1800.23</v>
      </c>
      <c r="U801">
        <v>233.04</v>
      </c>
      <c r="V801">
        <v>225.52</v>
      </c>
      <c r="W801">
        <v>233.04</v>
      </c>
      <c r="X801">
        <v>234.99</v>
      </c>
      <c r="Y801">
        <v>227.35</v>
      </c>
      <c r="Z801">
        <v>3389.75</v>
      </c>
      <c r="AA801">
        <v>44033.86</v>
      </c>
      <c r="AB801">
        <v>36354</v>
      </c>
      <c r="AC801">
        <v>6643</v>
      </c>
      <c r="AD801">
        <v>2775500</v>
      </c>
      <c r="AE801">
        <v>227.35</v>
      </c>
      <c r="AF801">
        <v>1377.25</v>
      </c>
      <c r="AG801">
        <v>229.22</v>
      </c>
      <c r="AH801">
        <v>19689</v>
      </c>
      <c r="AI801">
        <v>41876.800000000003</v>
      </c>
      <c r="AJ801">
        <v>252891</v>
      </c>
      <c r="AK801">
        <v>231.11</v>
      </c>
      <c r="AL801">
        <v>284.20999999999998</v>
      </c>
      <c r="AM801">
        <v>231.11</v>
      </c>
      <c r="AN801">
        <v>239.01</v>
      </c>
      <c r="AO801">
        <v>846</v>
      </c>
      <c r="AP801">
        <v>236.99</v>
      </c>
      <c r="AQ801">
        <v>83719.3</v>
      </c>
      <c r="AR801">
        <v>3879.4</v>
      </c>
      <c r="AS801">
        <v>231.11</v>
      </c>
      <c r="AT801">
        <v>293.62</v>
      </c>
      <c r="AU801">
        <v>1286.04</v>
      </c>
      <c r="AV801">
        <v>26496.05</v>
      </c>
      <c r="AW801">
        <v>755.06</v>
      </c>
      <c r="AX801">
        <v>11325.3</v>
      </c>
      <c r="AY801">
        <v>511.62</v>
      </c>
      <c r="AZ801">
        <v>227.35</v>
      </c>
      <c r="BA801">
        <v>1008.14</v>
      </c>
      <c r="BB801">
        <v>810.76</v>
      </c>
      <c r="BC801">
        <v>11255.3</v>
      </c>
      <c r="BD801">
        <v>411.95</v>
      </c>
      <c r="BE801">
        <v>267.83</v>
      </c>
      <c r="BF801">
        <v>233.04</v>
      </c>
      <c r="BG801">
        <v>229.22</v>
      </c>
      <c r="BH801">
        <v>1607.55</v>
      </c>
      <c r="BI801">
        <v>231.11</v>
      </c>
      <c r="BJ801">
        <v>2292.64</v>
      </c>
      <c r="BK801">
        <v>284.20999999999998</v>
      </c>
      <c r="BL801">
        <v>11711</v>
      </c>
      <c r="BM801">
        <v>8458.7999999999993</v>
      </c>
      <c r="BN801">
        <v>1789.76</v>
      </c>
      <c r="BO801">
        <v>933.28</v>
      </c>
      <c r="BP801">
        <v>2359.5300000000002</v>
      </c>
      <c r="BQ801">
        <v>279.64</v>
      </c>
      <c r="BR801">
        <v>125.27</v>
      </c>
      <c r="BS801">
        <v>5826053</v>
      </c>
      <c r="BT801">
        <v>60177.18</v>
      </c>
      <c r="BU801" s="115" t="str">
        <f>WSP[[#This Row],[Tier]]&amp;" - "&amp;DOLLAR(WSP[[#This Row],[United States]],2)&amp;" USD"</f>
        <v>799 - $279.64 USD</v>
      </c>
    </row>
    <row r="802" spans="1:73" x14ac:dyDescent="0.25">
      <c r="A802">
        <v>800</v>
      </c>
      <c r="B802">
        <v>279.99</v>
      </c>
      <c r="C802">
        <v>21280</v>
      </c>
      <c r="D802">
        <v>1574.3</v>
      </c>
      <c r="E802">
        <v>375.42</v>
      </c>
      <c r="F802">
        <v>233.33</v>
      </c>
      <c r="G802">
        <v>24920</v>
      </c>
      <c r="H802">
        <v>231.4</v>
      </c>
      <c r="I802">
        <v>502.74</v>
      </c>
      <c r="J802">
        <v>350</v>
      </c>
      <c r="K802">
        <v>279.99</v>
      </c>
      <c r="L802">
        <v>146930</v>
      </c>
      <c r="M802">
        <v>1101.2</v>
      </c>
      <c r="N802">
        <v>349930</v>
      </c>
      <c r="O802">
        <v>140000</v>
      </c>
      <c r="P802">
        <v>1344</v>
      </c>
      <c r="Q802">
        <v>237.28</v>
      </c>
      <c r="R802">
        <v>4627.5200000000004</v>
      </c>
      <c r="S802">
        <v>1201.2</v>
      </c>
      <c r="T802">
        <v>1802.5</v>
      </c>
      <c r="U802">
        <v>233.33</v>
      </c>
      <c r="V802">
        <v>225.8</v>
      </c>
      <c r="W802">
        <v>233.33</v>
      </c>
      <c r="X802">
        <v>235.29</v>
      </c>
      <c r="Y802">
        <v>227.64</v>
      </c>
      <c r="Z802">
        <v>3394.3</v>
      </c>
      <c r="AA802">
        <v>44088.98</v>
      </c>
      <c r="AB802">
        <v>36399</v>
      </c>
      <c r="AC802">
        <v>6650</v>
      </c>
      <c r="AD802">
        <v>2779000</v>
      </c>
      <c r="AE802">
        <v>227.64</v>
      </c>
      <c r="AF802">
        <v>1379</v>
      </c>
      <c r="AG802">
        <v>229.5</v>
      </c>
      <c r="AH802">
        <v>19704</v>
      </c>
      <c r="AI802">
        <v>41929.300000000003</v>
      </c>
      <c r="AJ802">
        <v>253209</v>
      </c>
      <c r="AK802">
        <v>231.4</v>
      </c>
      <c r="AL802">
        <v>284.54000000000002</v>
      </c>
      <c r="AM802">
        <v>231.4</v>
      </c>
      <c r="AN802">
        <v>239.31</v>
      </c>
      <c r="AO802">
        <v>847</v>
      </c>
      <c r="AP802">
        <v>237.28</v>
      </c>
      <c r="AQ802">
        <v>83824.3</v>
      </c>
      <c r="AR802">
        <v>3884.3</v>
      </c>
      <c r="AS802">
        <v>231.4</v>
      </c>
      <c r="AT802">
        <v>293.97000000000003</v>
      </c>
      <c r="AU802">
        <v>1287.44</v>
      </c>
      <c r="AV802">
        <v>26529.3</v>
      </c>
      <c r="AW802">
        <v>756</v>
      </c>
      <c r="AX802">
        <v>11339.3</v>
      </c>
      <c r="AY802">
        <v>512.19000000000005</v>
      </c>
      <c r="AZ802">
        <v>227.64</v>
      </c>
      <c r="BA802">
        <v>1009.4</v>
      </c>
      <c r="BB802">
        <v>811.77</v>
      </c>
      <c r="BC802">
        <v>11269.3</v>
      </c>
      <c r="BD802">
        <v>412.3</v>
      </c>
      <c r="BE802">
        <v>268.16000000000003</v>
      </c>
      <c r="BF802">
        <v>233.33</v>
      </c>
      <c r="BG802">
        <v>229.5</v>
      </c>
      <c r="BH802">
        <v>1609.3</v>
      </c>
      <c r="BI802">
        <v>231.4</v>
      </c>
      <c r="BJ802">
        <v>2295.44</v>
      </c>
      <c r="BK802">
        <v>284.54000000000002</v>
      </c>
      <c r="BL802">
        <v>11727</v>
      </c>
      <c r="BM802">
        <v>8469.2999999999993</v>
      </c>
      <c r="BN802">
        <v>1792</v>
      </c>
      <c r="BO802">
        <v>934.5</v>
      </c>
      <c r="BP802">
        <v>2362.5</v>
      </c>
      <c r="BQ802">
        <v>279.99</v>
      </c>
      <c r="BR802">
        <v>125.41</v>
      </c>
      <c r="BS802">
        <v>5833345</v>
      </c>
      <c r="BT802">
        <v>60252.5</v>
      </c>
      <c r="BU802" s="115" t="str">
        <f>WSP[[#This Row],[Tier]]&amp;" - "&amp;DOLLAR(WSP[[#This Row],[United States]],2)&amp;" USD"</f>
        <v>800 - $279.99 USD</v>
      </c>
    </row>
  </sheetData>
  <sheetProtection algorithmName="SHA-512" hashValue="nuAe+pRIPSz3G2S3J7pmpoxtKxlCzjOgTYDFZ0O055NGBJmWD0rzIAY2HNUbNkJUkS0CLvX8i2T1yVGm4eUYlQ==" saltValue="M3+VikvmH6kQflS9OLrCNA==" spinCount="100000" sheet="1" objects="1" scenarios="1"/>
  <pageMargins left="0.7" right="0.7" top="0.75" bottom="0.75" header="0.3" footer="0.3"/>
  <pageSetup orientation="portrait" horizontalDpi="4294967293" verticalDpi="0"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U56"/>
  <sheetViews>
    <sheetView showGridLines="0" showRowColHeaders="0" workbookViewId="0">
      <selection activeCell="E7" sqref="E7"/>
    </sheetView>
  </sheetViews>
  <sheetFormatPr defaultRowHeight="15" x14ac:dyDescent="0.25"/>
  <cols>
    <col min="1" max="1" width="2.85546875" customWidth="1"/>
    <col min="2" max="2" width="4.42578125" customWidth="1"/>
    <col min="3" max="3" width="22" bestFit="1" customWidth="1"/>
    <col min="4" max="4" width="13.42578125" bestFit="1" customWidth="1"/>
    <col min="5" max="5" width="36.42578125" customWidth="1"/>
    <col min="6" max="6" width="23.140625" bestFit="1" customWidth="1"/>
    <col min="7" max="7" width="22.140625" bestFit="1" customWidth="1"/>
    <col min="8" max="8" width="23.140625" bestFit="1" customWidth="1"/>
    <col min="9" max="9" width="22.140625" bestFit="1" customWidth="1"/>
    <col min="10" max="10" width="23.140625" bestFit="1" customWidth="1"/>
    <col min="11" max="11" width="22.140625" bestFit="1" customWidth="1"/>
    <col min="12" max="12" width="23.140625" bestFit="1" customWidth="1"/>
    <col min="13" max="13" width="22.140625" bestFit="1" customWidth="1"/>
    <col min="14" max="14" width="23.140625" bestFit="1" customWidth="1"/>
    <col min="15" max="15" width="22.140625" bestFit="1" customWidth="1"/>
    <col min="16" max="16" width="23.140625" bestFit="1" customWidth="1"/>
    <col min="17" max="17" width="22.140625" bestFit="1" customWidth="1"/>
  </cols>
  <sheetData>
    <row r="2" spans="2:21" ht="17.25" x14ac:dyDescent="0.3">
      <c r="B2" s="6" t="s">
        <v>145</v>
      </c>
      <c r="C2" s="352" t="s">
        <v>132</v>
      </c>
      <c r="D2" s="353"/>
      <c r="E2" s="353"/>
      <c r="F2" s="353"/>
      <c r="G2" s="353"/>
      <c r="H2" s="353"/>
      <c r="I2" s="353"/>
      <c r="J2" s="353"/>
      <c r="K2" s="353"/>
      <c r="L2" s="353"/>
      <c r="M2" s="353"/>
      <c r="N2" s="353"/>
      <c r="O2" s="353"/>
      <c r="P2" s="353"/>
      <c r="Q2" s="353"/>
      <c r="R2" s="353"/>
      <c r="S2" s="353"/>
      <c r="T2" s="353"/>
      <c r="U2" s="353"/>
    </row>
    <row r="3" spans="2:21" s="23" customFormat="1" ht="4.5" customHeight="1" x14ac:dyDescent="0.25">
      <c r="C3" s="4"/>
      <c r="D3" s="4"/>
      <c r="E3" s="4"/>
      <c r="F3" s="4"/>
      <c r="G3" s="4"/>
      <c r="H3" s="4"/>
      <c r="I3" s="4"/>
      <c r="J3" s="4"/>
      <c r="K3" s="4"/>
      <c r="L3" s="4"/>
      <c r="M3" s="4"/>
      <c r="N3" s="4"/>
      <c r="O3" s="4"/>
      <c r="P3" s="4"/>
      <c r="Q3" s="4"/>
      <c r="R3" s="4"/>
      <c r="S3" s="4"/>
      <c r="T3" s="4"/>
      <c r="U3" s="4"/>
    </row>
    <row r="4" spans="2:21" s="23" customFormat="1" ht="17.25" x14ac:dyDescent="0.3">
      <c r="C4" s="4"/>
      <c r="D4" s="4"/>
      <c r="E4" s="4"/>
      <c r="F4" s="411" t="s">
        <v>133</v>
      </c>
      <c r="G4" s="411"/>
      <c r="H4" s="410" t="s">
        <v>134</v>
      </c>
      <c r="I4" s="411"/>
      <c r="J4" s="410" t="s">
        <v>135</v>
      </c>
      <c r="K4" s="411"/>
      <c r="L4" s="410" t="s">
        <v>136</v>
      </c>
      <c r="M4" s="411"/>
      <c r="N4" s="410" t="s">
        <v>137</v>
      </c>
      <c r="O4" s="411"/>
      <c r="P4" s="410" t="s">
        <v>138</v>
      </c>
      <c r="Q4" s="411"/>
      <c r="R4" s="4"/>
      <c r="S4" s="4"/>
      <c r="T4" s="4"/>
      <c r="U4" s="4"/>
    </row>
    <row r="5" spans="2:21" ht="17.25" x14ac:dyDescent="0.3">
      <c r="C5" s="4"/>
      <c r="D5" s="4"/>
      <c r="E5" s="51" t="s">
        <v>70</v>
      </c>
      <c r="F5" s="51" t="s">
        <v>259</v>
      </c>
      <c r="G5" s="52" t="s">
        <v>260</v>
      </c>
      <c r="H5" s="51" t="s">
        <v>259</v>
      </c>
      <c r="I5" s="52" t="s">
        <v>260</v>
      </c>
      <c r="J5" s="51" t="s">
        <v>259</v>
      </c>
      <c r="K5" s="52" t="s">
        <v>260</v>
      </c>
      <c r="L5" s="51" t="s">
        <v>259</v>
      </c>
      <c r="M5" s="52" t="s">
        <v>260</v>
      </c>
      <c r="N5" s="51" t="s">
        <v>259</v>
      </c>
      <c r="O5" s="52" t="s">
        <v>260</v>
      </c>
      <c r="P5" s="51" t="s">
        <v>259</v>
      </c>
      <c r="Q5" s="52" t="s">
        <v>260</v>
      </c>
      <c r="R5" s="1"/>
      <c r="S5" s="1"/>
      <c r="T5" s="1"/>
      <c r="U5" s="1"/>
    </row>
    <row r="6" spans="2:21" ht="16.5" x14ac:dyDescent="0.3">
      <c r="C6" s="40" t="s">
        <v>0</v>
      </c>
      <c r="D6" s="26"/>
      <c r="E6" s="26"/>
      <c r="F6" s="57"/>
      <c r="G6" s="57"/>
      <c r="H6" s="57"/>
      <c r="I6" s="57"/>
      <c r="J6" s="57"/>
      <c r="K6" s="57"/>
      <c r="L6" s="57"/>
      <c r="M6" s="57"/>
      <c r="N6" s="57"/>
      <c r="O6" s="57"/>
      <c r="P6" s="57"/>
      <c r="Q6" s="57"/>
      <c r="R6" s="1"/>
      <c r="S6" s="1"/>
      <c r="T6" s="1"/>
      <c r="U6" s="1"/>
    </row>
    <row r="7" spans="2:21" ht="16.5" x14ac:dyDescent="0.3">
      <c r="C7" s="59" t="s">
        <v>152</v>
      </c>
      <c r="D7" s="41"/>
      <c r="E7" s="27" t="s">
        <v>35</v>
      </c>
      <c r="F7" s="58" t="s">
        <v>31</v>
      </c>
      <c r="G7" s="58" t="s">
        <v>31</v>
      </c>
      <c r="H7" s="58" t="s">
        <v>31</v>
      </c>
      <c r="I7" s="58" t="s">
        <v>31</v>
      </c>
      <c r="J7" s="58" t="s">
        <v>31</v>
      </c>
      <c r="K7" s="58" t="s">
        <v>31</v>
      </c>
      <c r="L7" s="58" t="s">
        <v>31</v>
      </c>
      <c r="M7" s="58" t="s">
        <v>31</v>
      </c>
      <c r="N7" s="58" t="s">
        <v>31</v>
      </c>
      <c r="O7" s="58" t="s">
        <v>31</v>
      </c>
      <c r="P7" s="58" t="s">
        <v>31</v>
      </c>
      <c r="Q7" s="58" t="s">
        <v>31</v>
      </c>
      <c r="R7" s="1"/>
      <c r="S7" s="1"/>
      <c r="T7" s="1"/>
      <c r="U7" s="1"/>
    </row>
    <row r="8" spans="2:21" ht="16.5" x14ac:dyDescent="0.3">
      <c r="C8" s="16" t="s">
        <v>2</v>
      </c>
      <c r="D8" s="21"/>
      <c r="E8" s="27" t="s">
        <v>35</v>
      </c>
      <c r="F8" s="58" t="s">
        <v>31</v>
      </c>
      <c r="G8" s="58" t="s">
        <v>31</v>
      </c>
      <c r="H8" s="58" t="s">
        <v>31</v>
      </c>
      <c r="I8" s="58" t="s">
        <v>31</v>
      </c>
      <c r="J8" s="58" t="s">
        <v>31</v>
      </c>
      <c r="K8" s="58" t="s">
        <v>31</v>
      </c>
      <c r="L8" s="58" t="s">
        <v>31</v>
      </c>
      <c r="M8" s="58" t="s">
        <v>31</v>
      </c>
      <c r="N8" s="58" t="s">
        <v>31</v>
      </c>
      <c r="O8" s="58" t="s">
        <v>31</v>
      </c>
      <c r="P8" s="58" t="s">
        <v>31</v>
      </c>
      <c r="Q8" s="58" t="s">
        <v>31</v>
      </c>
      <c r="R8" s="1"/>
      <c r="S8" s="1"/>
      <c r="T8" s="1"/>
      <c r="U8" s="1"/>
    </row>
    <row r="9" spans="2:21" ht="16.5" x14ac:dyDescent="0.3">
      <c r="C9" s="21" t="s">
        <v>12</v>
      </c>
      <c r="D9" s="21"/>
      <c r="E9" s="27" t="s">
        <v>35</v>
      </c>
      <c r="F9" s="58" t="s">
        <v>31</v>
      </c>
      <c r="G9" s="58" t="s">
        <v>31</v>
      </c>
      <c r="H9" s="58" t="s">
        <v>31</v>
      </c>
      <c r="I9" s="58" t="s">
        <v>31</v>
      </c>
      <c r="J9" s="58" t="s">
        <v>31</v>
      </c>
      <c r="K9" s="58" t="s">
        <v>31</v>
      </c>
      <c r="L9" s="58" t="s">
        <v>31</v>
      </c>
      <c r="M9" s="58" t="s">
        <v>31</v>
      </c>
      <c r="N9" s="58" t="s">
        <v>31</v>
      </c>
      <c r="O9" s="58" t="s">
        <v>31</v>
      </c>
      <c r="P9" s="58" t="s">
        <v>31</v>
      </c>
      <c r="Q9" s="58" t="s">
        <v>31</v>
      </c>
      <c r="R9" s="1"/>
      <c r="S9" s="1"/>
      <c r="T9" s="1"/>
      <c r="U9" s="1"/>
    </row>
    <row r="10" spans="2:21" ht="16.5" x14ac:dyDescent="0.3">
      <c r="C10" s="26" t="s">
        <v>264</v>
      </c>
      <c r="D10" s="26"/>
      <c r="E10" s="26"/>
      <c r="F10" s="57"/>
      <c r="G10" s="57"/>
      <c r="H10" s="57"/>
      <c r="I10" s="57"/>
      <c r="J10" s="57"/>
      <c r="K10" s="57"/>
      <c r="L10" s="57"/>
      <c r="M10" s="57"/>
      <c r="N10" s="57"/>
      <c r="O10" s="57"/>
      <c r="P10" s="57"/>
      <c r="Q10" s="57"/>
      <c r="R10" s="1"/>
      <c r="S10" s="1"/>
      <c r="T10" s="1"/>
      <c r="U10" s="1"/>
    </row>
    <row r="11" spans="2:21" ht="16.5" x14ac:dyDescent="0.3">
      <c r="C11" s="59" t="s">
        <v>3</v>
      </c>
      <c r="D11" s="41"/>
      <c r="E11" s="27" t="s">
        <v>35</v>
      </c>
      <c r="F11" s="58" t="s">
        <v>31</v>
      </c>
      <c r="G11" s="58" t="s">
        <v>31</v>
      </c>
      <c r="H11" s="58" t="s">
        <v>31</v>
      </c>
      <c r="I11" s="58" t="s">
        <v>31</v>
      </c>
      <c r="J11" s="58" t="s">
        <v>31</v>
      </c>
      <c r="K11" s="58" t="s">
        <v>31</v>
      </c>
      <c r="L11" s="58" t="s">
        <v>31</v>
      </c>
      <c r="M11" s="58" t="s">
        <v>31</v>
      </c>
      <c r="N11" s="58" t="s">
        <v>31</v>
      </c>
      <c r="O11" s="58" t="s">
        <v>31</v>
      </c>
      <c r="P11" s="58" t="s">
        <v>31</v>
      </c>
      <c r="Q11" s="58" t="s">
        <v>31</v>
      </c>
      <c r="R11" s="1"/>
      <c r="S11" s="1"/>
      <c r="T11" s="1"/>
      <c r="U11" s="1"/>
    </row>
    <row r="12" spans="2:21" ht="16.5" x14ac:dyDescent="0.3">
      <c r="C12" s="59" t="s">
        <v>156</v>
      </c>
      <c r="D12" s="21"/>
      <c r="E12" s="27" t="s">
        <v>35</v>
      </c>
      <c r="F12" s="58" t="s">
        <v>31</v>
      </c>
      <c r="G12" s="58" t="s">
        <v>31</v>
      </c>
      <c r="H12" s="58" t="s">
        <v>31</v>
      </c>
      <c r="I12" s="58" t="s">
        <v>31</v>
      </c>
      <c r="J12" s="58" t="s">
        <v>31</v>
      </c>
      <c r="K12" s="58" t="s">
        <v>31</v>
      </c>
      <c r="L12" s="58" t="s">
        <v>31</v>
      </c>
      <c r="M12" s="58" t="s">
        <v>31</v>
      </c>
      <c r="N12" s="58" t="s">
        <v>31</v>
      </c>
      <c r="O12" s="58" t="s">
        <v>31</v>
      </c>
      <c r="P12" s="58" t="s">
        <v>31</v>
      </c>
      <c r="Q12" s="58" t="s">
        <v>31</v>
      </c>
      <c r="R12" s="1"/>
      <c r="S12" s="1"/>
      <c r="T12" s="1"/>
      <c r="U12" s="1"/>
    </row>
    <row r="13" spans="2:21" ht="16.5" x14ac:dyDescent="0.3">
      <c r="C13" s="59" t="s">
        <v>164</v>
      </c>
      <c r="D13" s="21"/>
      <c r="E13" s="27" t="s">
        <v>35</v>
      </c>
      <c r="F13" s="58" t="s">
        <v>31</v>
      </c>
      <c r="G13" s="58" t="s">
        <v>31</v>
      </c>
      <c r="H13" s="58" t="s">
        <v>31</v>
      </c>
      <c r="I13" s="58" t="s">
        <v>31</v>
      </c>
      <c r="J13" s="58" t="s">
        <v>31</v>
      </c>
      <c r="K13" s="58" t="s">
        <v>31</v>
      </c>
      <c r="L13" s="58" t="s">
        <v>31</v>
      </c>
      <c r="M13" s="58" t="s">
        <v>31</v>
      </c>
      <c r="N13" s="58" t="s">
        <v>31</v>
      </c>
      <c r="O13" s="58" t="s">
        <v>31</v>
      </c>
      <c r="P13" s="58" t="s">
        <v>31</v>
      </c>
      <c r="Q13" s="58" t="s">
        <v>31</v>
      </c>
      <c r="R13" s="1"/>
      <c r="S13" s="1"/>
      <c r="T13" s="1"/>
      <c r="U13" s="1"/>
    </row>
    <row r="14" spans="2:21" ht="16.5" x14ac:dyDescent="0.3">
      <c r="C14" s="59" t="s">
        <v>167</v>
      </c>
      <c r="D14" s="21"/>
      <c r="E14" s="27" t="s">
        <v>35</v>
      </c>
      <c r="F14" s="58" t="s">
        <v>31</v>
      </c>
      <c r="G14" s="58" t="s">
        <v>31</v>
      </c>
      <c r="H14" s="58" t="s">
        <v>31</v>
      </c>
      <c r="I14" s="58" t="s">
        <v>31</v>
      </c>
      <c r="J14" s="58" t="s">
        <v>31</v>
      </c>
      <c r="K14" s="58" t="s">
        <v>31</v>
      </c>
      <c r="L14" s="58" t="s">
        <v>31</v>
      </c>
      <c r="M14" s="58" t="s">
        <v>31</v>
      </c>
      <c r="N14" s="58" t="s">
        <v>31</v>
      </c>
      <c r="O14" s="58" t="s">
        <v>31</v>
      </c>
      <c r="P14" s="58" t="s">
        <v>31</v>
      </c>
      <c r="Q14" s="58" t="s">
        <v>31</v>
      </c>
      <c r="R14" s="1"/>
      <c r="S14" s="1"/>
      <c r="T14" s="1"/>
      <c r="U14" s="1"/>
    </row>
    <row r="15" spans="2:21" ht="16.5" x14ac:dyDescent="0.3">
      <c r="C15" s="16" t="s">
        <v>4</v>
      </c>
      <c r="D15" s="21"/>
      <c r="E15" s="27" t="s">
        <v>35</v>
      </c>
      <c r="F15" s="58" t="s">
        <v>31</v>
      </c>
      <c r="G15" s="58" t="s">
        <v>31</v>
      </c>
      <c r="H15" s="58" t="s">
        <v>31</v>
      </c>
      <c r="I15" s="58" t="s">
        <v>31</v>
      </c>
      <c r="J15" s="58" t="s">
        <v>31</v>
      </c>
      <c r="K15" s="58" t="s">
        <v>31</v>
      </c>
      <c r="L15" s="58" t="s">
        <v>31</v>
      </c>
      <c r="M15" s="58" t="s">
        <v>31</v>
      </c>
      <c r="N15" s="58" t="s">
        <v>31</v>
      </c>
      <c r="O15" s="58" t="s">
        <v>31</v>
      </c>
      <c r="P15" s="58" t="s">
        <v>31</v>
      </c>
      <c r="Q15" s="58" t="s">
        <v>31</v>
      </c>
      <c r="R15" s="1"/>
      <c r="S15" s="1"/>
      <c r="T15" s="1"/>
      <c r="U15" s="1"/>
    </row>
    <row r="16" spans="2:21" ht="16.5" x14ac:dyDescent="0.3">
      <c r="C16" s="16" t="s">
        <v>5</v>
      </c>
      <c r="D16" s="21"/>
      <c r="E16" s="27" t="s">
        <v>35</v>
      </c>
      <c r="F16" s="58" t="s">
        <v>31</v>
      </c>
      <c r="G16" s="58" t="s">
        <v>31</v>
      </c>
      <c r="H16" s="58" t="s">
        <v>31</v>
      </c>
      <c r="I16" s="58" t="s">
        <v>31</v>
      </c>
      <c r="J16" s="58" t="s">
        <v>31</v>
      </c>
      <c r="K16" s="58" t="s">
        <v>31</v>
      </c>
      <c r="L16" s="58" t="s">
        <v>31</v>
      </c>
      <c r="M16" s="58" t="s">
        <v>31</v>
      </c>
      <c r="N16" s="58" t="s">
        <v>31</v>
      </c>
      <c r="O16" s="58" t="s">
        <v>31</v>
      </c>
      <c r="P16" s="58" t="s">
        <v>31</v>
      </c>
      <c r="Q16" s="58" t="s">
        <v>31</v>
      </c>
      <c r="R16" s="1"/>
      <c r="S16" s="1"/>
      <c r="T16" s="1"/>
      <c r="U16" s="1"/>
    </row>
    <row r="17" spans="3:21" ht="16.5" x14ac:dyDescent="0.3">
      <c r="C17" s="16" t="s">
        <v>6</v>
      </c>
      <c r="D17" s="21"/>
      <c r="E17" s="27" t="s">
        <v>35</v>
      </c>
      <c r="F17" s="58" t="s">
        <v>31</v>
      </c>
      <c r="G17" s="58" t="s">
        <v>31</v>
      </c>
      <c r="H17" s="58" t="s">
        <v>31</v>
      </c>
      <c r="I17" s="58" t="s">
        <v>31</v>
      </c>
      <c r="J17" s="58" t="s">
        <v>31</v>
      </c>
      <c r="K17" s="58" t="s">
        <v>31</v>
      </c>
      <c r="L17" s="58" t="s">
        <v>31</v>
      </c>
      <c r="M17" s="58" t="s">
        <v>31</v>
      </c>
      <c r="N17" s="58" t="s">
        <v>31</v>
      </c>
      <c r="O17" s="58" t="s">
        <v>31</v>
      </c>
      <c r="P17" s="58" t="s">
        <v>31</v>
      </c>
      <c r="Q17" s="58" t="s">
        <v>31</v>
      </c>
      <c r="R17" s="1"/>
      <c r="S17" s="1"/>
      <c r="T17" s="1"/>
      <c r="U17" s="1"/>
    </row>
    <row r="18" spans="3:21" ht="16.5" x14ac:dyDescent="0.3">
      <c r="C18" s="16" t="s">
        <v>7</v>
      </c>
      <c r="D18" s="21"/>
      <c r="E18" s="27" t="s">
        <v>35</v>
      </c>
      <c r="F18" s="58" t="s">
        <v>31</v>
      </c>
      <c r="G18" s="58" t="s">
        <v>31</v>
      </c>
      <c r="H18" s="58" t="s">
        <v>31</v>
      </c>
      <c r="I18" s="58" t="s">
        <v>31</v>
      </c>
      <c r="J18" s="58" t="s">
        <v>31</v>
      </c>
      <c r="K18" s="58" t="s">
        <v>31</v>
      </c>
      <c r="L18" s="58" t="s">
        <v>31</v>
      </c>
      <c r="M18" s="58" t="s">
        <v>31</v>
      </c>
      <c r="N18" s="58" t="s">
        <v>31</v>
      </c>
      <c r="O18" s="58" t="s">
        <v>31</v>
      </c>
      <c r="P18" s="58" t="s">
        <v>31</v>
      </c>
      <c r="Q18" s="58" t="s">
        <v>31</v>
      </c>
      <c r="R18" s="1"/>
      <c r="S18" s="1"/>
      <c r="T18" s="1"/>
      <c r="U18" s="1"/>
    </row>
    <row r="19" spans="3:21" ht="16.5" x14ac:dyDescent="0.3">
      <c r="C19" s="16" t="s">
        <v>184</v>
      </c>
      <c r="D19" s="21"/>
      <c r="E19" s="27" t="s">
        <v>35</v>
      </c>
      <c r="F19" s="58" t="s">
        <v>31</v>
      </c>
      <c r="G19" s="58" t="s">
        <v>31</v>
      </c>
      <c r="H19" s="58" t="s">
        <v>31</v>
      </c>
      <c r="I19" s="58" t="s">
        <v>31</v>
      </c>
      <c r="J19" s="58" t="s">
        <v>31</v>
      </c>
      <c r="K19" s="58" t="s">
        <v>31</v>
      </c>
      <c r="L19" s="58" t="s">
        <v>31</v>
      </c>
      <c r="M19" s="58" t="s">
        <v>31</v>
      </c>
      <c r="N19" s="58" t="s">
        <v>31</v>
      </c>
      <c r="O19" s="58" t="s">
        <v>31</v>
      </c>
      <c r="P19" s="58" t="s">
        <v>31</v>
      </c>
      <c r="Q19" s="58" t="s">
        <v>31</v>
      </c>
      <c r="R19" s="1"/>
      <c r="S19" s="1"/>
      <c r="T19" s="1"/>
      <c r="U19" s="1"/>
    </row>
    <row r="20" spans="3:21" ht="16.5" x14ac:dyDescent="0.3">
      <c r="C20" s="16" t="s">
        <v>185</v>
      </c>
      <c r="D20" s="21"/>
      <c r="E20" s="27" t="s">
        <v>35</v>
      </c>
      <c r="F20" s="58" t="s">
        <v>31</v>
      </c>
      <c r="G20" s="58" t="s">
        <v>31</v>
      </c>
      <c r="H20" s="58" t="s">
        <v>31</v>
      </c>
      <c r="I20" s="58" t="s">
        <v>31</v>
      </c>
      <c r="J20" s="58" t="s">
        <v>31</v>
      </c>
      <c r="K20" s="58" t="s">
        <v>31</v>
      </c>
      <c r="L20" s="58" t="s">
        <v>31</v>
      </c>
      <c r="M20" s="58" t="s">
        <v>31</v>
      </c>
      <c r="N20" s="58" t="s">
        <v>31</v>
      </c>
      <c r="O20" s="58" t="s">
        <v>31</v>
      </c>
      <c r="P20" s="58" t="s">
        <v>31</v>
      </c>
      <c r="Q20" s="58" t="s">
        <v>31</v>
      </c>
      <c r="R20" s="1"/>
      <c r="S20" s="1"/>
      <c r="T20" s="1"/>
      <c r="U20" s="1"/>
    </row>
    <row r="21" spans="3:21" ht="16.5" x14ac:dyDescent="0.3">
      <c r="C21" s="16" t="s">
        <v>190</v>
      </c>
      <c r="D21" s="21"/>
      <c r="E21" s="27" t="s">
        <v>35</v>
      </c>
      <c r="F21" s="58" t="s">
        <v>31</v>
      </c>
      <c r="G21" s="58" t="s">
        <v>31</v>
      </c>
      <c r="H21" s="58" t="s">
        <v>31</v>
      </c>
      <c r="I21" s="58" t="s">
        <v>31</v>
      </c>
      <c r="J21" s="58" t="s">
        <v>31</v>
      </c>
      <c r="K21" s="58" t="s">
        <v>31</v>
      </c>
      <c r="L21" s="58" t="s">
        <v>31</v>
      </c>
      <c r="M21" s="58" t="s">
        <v>31</v>
      </c>
      <c r="N21" s="58" t="s">
        <v>31</v>
      </c>
      <c r="O21" s="58" t="s">
        <v>31</v>
      </c>
      <c r="P21" s="58" t="s">
        <v>31</v>
      </c>
      <c r="Q21" s="58" t="s">
        <v>31</v>
      </c>
      <c r="R21" s="1"/>
      <c r="S21" s="1"/>
      <c r="T21" s="1"/>
      <c r="U21" s="1"/>
    </row>
    <row r="22" spans="3:21" ht="16.5" x14ac:dyDescent="0.3">
      <c r="C22" s="16" t="s">
        <v>8</v>
      </c>
      <c r="D22" s="21"/>
      <c r="E22" s="27" t="s">
        <v>35</v>
      </c>
      <c r="F22" s="58" t="s">
        <v>31</v>
      </c>
      <c r="G22" s="58" t="s">
        <v>31</v>
      </c>
      <c r="H22" s="58" t="s">
        <v>31</v>
      </c>
      <c r="I22" s="58" t="s">
        <v>31</v>
      </c>
      <c r="J22" s="58" t="s">
        <v>31</v>
      </c>
      <c r="K22" s="58" t="s">
        <v>31</v>
      </c>
      <c r="L22" s="58" t="s">
        <v>31</v>
      </c>
      <c r="M22" s="58" t="s">
        <v>31</v>
      </c>
      <c r="N22" s="58" t="s">
        <v>31</v>
      </c>
      <c r="O22" s="58" t="s">
        <v>31</v>
      </c>
      <c r="P22" s="58" t="s">
        <v>31</v>
      </c>
      <c r="Q22" s="58" t="s">
        <v>31</v>
      </c>
      <c r="R22" s="1"/>
      <c r="S22" s="1"/>
      <c r="T22" s="1"/>
      <c r="U22" s="1"/>
    </row>
    <row r="23" spans="3:21" ht="16.5" x14ac:dyDescent="0.3">
      <c r="C23" s="15" t="s">
        <v>199</v>
      </c>
      <c r="D23" s="21"/>
      <c r="E23" s="27" t="s">
        <v>35</v>
      </c>
      <c r="F23" s="58" t="s">
        <v>31</v>
      </c>
      <c r="G23" s="58" t="s">
        <v>31</v>
      </c>
      <c r="H23" s="58" t="s">
        <v>31</v>
      </c>
      <c r="I23" s="58" t="s">
        <v>31</v>
      </c>
      <c r="J23" s="58" t="s">
        <v>31</v>
      </c>
      <c r="K23" s="58" t="s">
        <v>31</v>
      </c>
      <c r="L23" s="58" t="s">
        <v>31</v>
      </c>
      <c r="M23" s="58" t="s">
        <v>31</v>
      </c>
      <c r="N23" s="58" t="s">
        <v>31</v>
      </c>
      <c r="O23" s="58" t="s">
        <v>31</v>
      </c>
      <c r="P23" s="58" t="s">
        <v>31</v>
      </c>
      <c r="Q23" s="58" t="s">
        <v>31</v>
      </c>
      <c r="R23" s="1"/>
      <c r="S23" s="1"/>
      <c r="T23" s="1"/>
      <c r="U23" s="1"/>
    </row>
    <row r="24" spans="3:21" ht="16.5" x14ac:dyDescent="0.3">
      <c r="C24" s="15" t="s">
        <v>200</v>
      </c>
      <c r="D24" s="21"/>
      <c r="E24" s="27" t="s">
        <v>35</v>
      </c>
      <c r="F24" s="58" t="s">
        <v>31</v>
      </c>
      <c r="G24" s="58" t="s">
        <v>31</v>
      </c>
      <c r="H24" s="58" t="s">
        <v>31</v>
      </c>
      <c r="I24" s="58" t="s">
        <v>31</v>
      </c>
      <c r="J24" s="58" t="s">
        <v>31</v>
      </c>
      <c r="K24" s="58" t="s">
        <v>31</v>
      </c>
      <c r="L24" s="58" t="s">
        <v>31</v>
      </c>
      <c r="M24" s="58" t="s">
        <v>31</v>
      </c>
      <c r="N24" s="58" t="s">
        <v>31</v>
      </c>
      <c r="O24" s="58" t="s">
        <v>31</v>
      </c>
      <c r="P24" s="58" t="s">
        <v>31</v>
      </c>
      <c r="Q24" s="58" t="s">
        <v>31</v>
      </c>
      <c r="R24" s="1"/>
      <c r="S24" s="1"/>
      <c r="T24" s="1"/>
      <c r="U24" s="1"/>
    </row>
    <row r="25" spans="3:21" ht="16.5" x14ac:dyDescent="0.3">
      <c r="C25" s="21" t="s">
        <v>9</v>
      </c>
      <c r="D25" s="21"/>
      <c r="E25" s="27" t="s">
        <v>35</v>
      </c>
      <c r="F25" s="58" t="s">
        <v>31</v>
      </c>
      <c r="G25" s="58" t="s">
        <v>31</v>
      </c>
      <c r="H25" s="58" t="s">
        <v>31</v>
      </c>
      <c r="I25" s="58" t="s">
        <v>31</v>
      </c>
      <c r="J25" s="58" t="s">
        <v>31</v>
      </c>
      <c r="K25" s="58" t="s">
        <v>31</v>
      </c>
      <c r="L25" s="58" t="s">
        <v>31</v>
      </c>
      <c r="M25" s="58" t="s">
        <v>31</v>
      </c>
      <c r="N25" s="58" t="s">
        <v>31</v>
      </c>
      <c r="O25" s="58" t="s">
        <v>31</v>
      </c>
      <c r="P25" s="58" t="s">
        <v>31</v>
      </c>
      <c r="Q25" s="58" t="s">
        <v>31</v>
      </c>
      <c r="R25" s="1"/>
      <c r="S25" s="1"/>
      <c r="T25" s="1"/>
      <c r="U25" s="1"/>
    </row>
    <row r="26" spans="3:21" ht="16.5" x14ac:dyDescent="0.3">
      <c r="C26" s="26" t="s">
        <v>265</v>
      </c>
      <c r="D26" s="26"/>
      <c r="E26" s="26"/>
      <c r="F26" s="57"/>
      <c r="G26" s="57"/>
      <c r="H26" s="57"/>
      <c r="I26" s="57"/>
      <c r="J26" s="57"/>
      <c r="K26" s="57"/>
      <c r="L26" s="57"/>
      <c r="M26" s="57"/>
      <c r="N26" s="57"/>
      <c r="O26" s="57"/>
      <c r="P26" s="57"/>
      <c r="Q26" s="57"/>
      <c r="R26" s="1"/>
      <c r="S26" s="1"/>
      <c r="T26" s="1"/>
      <c r="U26" s="1"/>
    </row>
    <row r="27" spans="3:21" ht="16.5" x14ac:dyDescent="0.3">
      <c r="C27" s="59" t="s">
        <v>163</v>
      </c>
      <c r="D27" s="60"/>
      <c r="E27" s="27" t="s">
        <v>35</v>
      </c>
      <c r="F27" s="28" t="s">
        <v>31</v>
      </c>
      <c r="G27" s="28" t="s">
        <v>31</v>
      </c>
      <c r="H27" s="28" t="s">
        <v>31</v>
      </c>
      <c r="I27" s="28" t="s">
        <v>31</v>
      </c>
      <c r="J27" s="28" t="s">
        <v>31</v>
      </c>
      <c r="K27" s="28" t="s">
        <v>31</v>
      </c>
      <c r="L27" s="28" t="s">
        <v>31</v>
      </c>
      <c r="M27" s="28" t="s">
        <v>31</v>
      </c>
      <c r="N27" s="28" t="s">
        <v>31</v>
      </c>
      <c r="O27" s="28" t="s">
        <v>31</v>
      </c>
      <c r="P27" s="28" t="s">
        <v>31</v>
      </c>
      <c r="Q27" s="28" t="s">
        <v>31</v>
      </c>
      <c r="R27" s="1"/>
      <c r="S27" s="1"/>
      <c r="T27" s="1"/>
      <c r="U27" s="1"/>
    </row>
    <row r="28" spans="3:21" ht="16.5" x14ac:dyDescent="0.3">
      <c r="C28" s="15" t="s">
        <v>168</v>
      </c>
      <c r="D28" s="41"/>
      <c r="E28" s="27" t="s">
        <v>35</v>
      </c>
      <c r="F28" s="58" t="s">
        <v>31</v>
      </c>
      <c r="G28" s="58" t="s">
        <v>31</v>
      </c>
      <c r="H28" s="58" t="s">
        <v>31</v>
      </c>
      <c r="I28" s="58" t="s">
        <v>31</v>
      </c>
      <c r="J28" s="58" t="s">
        <v>31</v>
      </c>
      <c r="K28" s="58" t="s">
        <v>31</v>
      </c>
      <c r="L28" s="58" t="s">
        <v>31</v>
      </c>
      <c r="M28" s="58" t="s">
        <v>31</v>
      </c>
      <c r="N28" s="58" t="s">
        <v>31</v>
      </c>
      <c r="O28" s="58" t="s">
        <v>31</v>
      </c>
      <c r="P28" s="58" t="s">
        <v>31</v>
      </c>
      <c r="Q28" s="58" t="s">
        <v>31</v>
      </c>
      <c r="R28" s="1"/>
      <c r="S28" s="1"/>
      <c r="T28" s="1"/>
      <c r="U28" s="1"/>
    </row>
    <row r="29" spans="3:21" ht="16.5" x14ac:dyDescent="0.3">
      <c r="C29" s="15" t="s">
        <v>170</v>
      </c>
      <c r="D29" s="60"/>
      <c r="E29" s="27" t="s">
        <v>35</v>
      </c>
      <c r="F29" s="58" t="s">
        <v>31</v>
      </c>
      <c r="G29" s="58" t="s">
        <v>31</v>
      </c>
      <c r="H29" s="58" t="s">
        <v>31</v>
      </c>
      <c r="I29" s="58" t="s">
        <v>31</v>
      </c>
      <c r="J29" s="58" t="s">
        <v>31</v>
      </c>
      <c r="K29" s="58" t="s">
        <v>31</v>
      </c>
      <c r="L29" s="58" t="s">
        <v>31</v>
      </c>
      <c r="M29" s="58" t="s">
        <v>31</v>
      </c>
      <c r="N29" s="58" t="s">
        <v>31</v>
      </c>
      <c r="O29" s="58" t="s">
        <v>31</v>
      </c>
      <c r="P29" s="58" t="s">
        <v>31</v>
      </c>
      <c r="Q29" s="58" t="s">
        <v>31</v>
      </c>
      <c r="R29" s="1"/>
      <c r="S29" s="1"/>
      <c r="T29" s="1"/>
      <c r="U29" s="1"/>
    </row>
    <row r="30" spans="3:21" ht="16.5" x14ac:dyDescent="0.3">
      <c r="C30" s="15" t="s">
        <v>189</v>
      </c>
      <c r="D30" s="60"/>
      <c r="E30" s="27" t="s">
        <v>35</v>
      </c>
      <c r="F30" s="28" t="s">
        <v>31</v>
      </c>
      <c r="G30" s="28" t="s">
        <v>31</v>
      </c>
      <c r="H30" s="28" t="s">
        <v>31</v>
      </c>
      <c r="I30" s="28" t="s">
        <v>31</v>
      </c>
      <c r="J30" s="28" t="s">
        <v>31</v>
      </c>
      <c r="K30" s="28" t="s">
        <v>31</v>
      </c>
      <c r="L30" s="28" t="s">
        <v>31</v>
      </c>
      <c r="M30" s="28" t="s">
        <v>31</v>
      </c>
      <c r="N30" s="28" t="s">
        <v>31</v>
      </c>
      <c r="O30" s="28" t="s">
        <v>31</v>
      </c>
      <c r="P30" s="28" t="s">
        <v>31</v>
      </c>
      <c r="Q30" s="28" t="s">
        <v>31</v>
      </c>
      <c r="R30" s="1"/>
      <c r="S30" s="1"/>
      <c r="T30" s="1"/>
      <c r="U30" s="1"/>
    </row>
    <row r="31" spans="3:21" ht="16.5" x14ac:dyDescent="0.3">
      <c r="C31" s="16" t="s">
        <v>193</v>
      </c>
      <c r="D31" s="41"/>
      <c r="E31" s="27" t="s">
        <v>35</v>
      </c>
      <c r="F31" s="58" t="s">
        <v>31</v>
      </c>
      <c r="G31" s="58" t="s">
        <v>31</v>
      </c>
      <c r="H31" s="58" t="s">
        <v>31</v>
      </c>
      <c r="I31" s="58" t="s">
        <v>31</v>
      </c>
      <c r="J31" s="58" t="s">
        <v>31</v>
      </c>
      <c r="K31" s="58" t="s">
        <v>31</v>
      </c>
      <c r="L31" s="58" t="s">
        <v>31</v>
      </c>
      <c r="M31" s="58" t="s">
        <v>31</v>
      </c>
      <c r="N31" s="58" t="s">
        <v>31</v>
      </c>
      <c r="O31" s="58" t="s">
        <v>31</v>
      </c>
      <c r="P31" s="58" t="s">
        <v>31</v>
      </c>
      <c r="Q31" s="58" t="s">
        <v>31</v>
      </c>
      <c r="R31" s="1"/>
      <c r="S31" s="1"/>
      <c r="T31" s="1"/>
      <c r="U31" s="1"/>
    </row>
    <row r="32" spans="3:21" ht="16.5" x14ac:dyDescent="0.3">
      <c r="C32" s="16" t="s">
        <v>196</v>
      </c>
      <c r="D32" s="41"/>
      <c r="E32" s="27" t="s">
        <v>35</v>
      </c>
      <c r="F32" s="58" t="s">
        <v>31</v>
      </c>
      <c r="G32" s="58" t="s">
        <v>31</v>
      </c>
      <c r="H32" s="58" t="s">
        <v>31</v>
      </c>
      <c r="I32" s="58" t="s">
        <v>31</v>
      </c>
      <c r="J32" s="58" t="s">
        <v>31</v>
      </c>
      <c r="K32" s="58" t="s">
        <v>31</v>
      </c>
      <c r="L32" s="58" t="s">
        <v>31</v>
      </c>
      <c r="M32" s="58" t="s">
        <v>31</v>
      </c>
      <c r="N32" s="58" t="s">
        <v>31</v>
      </c>
      <c r="O32" s="58" t="s">
        <v>31</v>
      </c>
      <c r="P32" s="58" t="s">
        <v>31</v>
      </c>
      <c r="Q32" s="58" t="s">
        <v>31</v>
      </c>
      <c r="R32" s="1"/>
      <c r="S32" s="1"/>
      <c r="T32" s="1"/>
      <c r="U32" s="1"/>
    </row>
    <row r="33" spans="3:21" ht="16.5" x14ac:dyDescent="0.3">
      <c r="C33" s="26" t="s">
        <v>268</v>
      </c>
      <c r="D33" s="26"/>
      <c r="E33" s="26"/>
      <c r="F33" s="57"/>
      <c r="G33" s="57"/>
      <c r="H33" s="57"/>
      <c r="I33" s="57"/>
      <c r="J33" s="57"/>
      <c r="K33" s="57"/>
      <c r="L33" s="57"/>
      <c r="M33" s="57"/>
      <c r="N33" s="57"/>
      <c r="O33" s="57"/>
      <c r="P33" s="57"/>
      <c r="Q33" s="57"/>
      <c r="R33" s="1"/>
      <c r="S33" s="1"/>
      <c r="T33" s="1"/>
      <c r="U33" s="1"/>
    </row>
    <row r="34" spans="3:21" ht="16.5" x14ac:dyDescent="0.3">
      <c r="C34" s="59" t="s">
        <v>10</v>
      </c>
      <c r="D34" s="41"/>
      <c r="E34" s="27" t="s">
        <v>35</v>
      </c>
      <c r="F34" s="28" t="s">
        <v>31</v>
      </c>
      <c r="G34" s="28" t="s">
        <v>31</v>
      </c>
      <c r="H34" s="28" t="s">
        <v>31</v>
      </c>
      <c r="I34" s="28" t="s">
        <v>31</v>
      </c>
      <c r="J34" s="28" t="s">
        <v>31</v>
      </c>
      <c r="K34" s="28" t="s">
        <v>31</v>
      </c>
      <c r="L34" s="28" t="s">
        <v>31</v>
      </c>
      <c r="M34" s="28" t="s">
        <v>31</v>
      </c>
      <c r="N34" s="28" t="s">
        <v>31</v>
      </c>
      <c r="O34" s="28" t="s">
        <v>31</v>
      </c>
      <c r="P34" s="28" t="s">
        <v>31</v>
      </c>
      <c r="Q34" s="28" t="s">
        <v>31</v>
      </c>
      <c r="R34" s="1"/>
      <c r="S34" s="1"/>
      <c r="T34" s="1"/>
      <c r="U34" s="1"/>
    </row>
    <row r="35" spans="3:21" ht="16.5" x14ac:dyDescent="0.3">
      <c r="C35" s="59" t="s">
        <v>11</v>
      </c>
      <c r="D35" s="60"/>
      <c r="E35" s="27" t="s">
        <v>35</v>
      </c>
      <c r="F35" s="28" t="s">
        <v>31</v>
      </c>
      <c r="G35" s="28" t="s">
        <v>31</v>
      </c>
      <c r="H35" s="28" t="s">
        <v>31</v>
      </c>
      <c r="I35" s="28" t="s">
        <v>31</v>
      </c>
      <c r="J35" s="28" t="s">
        <v>31</v>
      </c>
      <c r="K35" s="28" t="s">
        <v>31</v>
      </c>
      <c r="L35" s="28" t="s">
        <v>31</v>
      </c>
      <c r="M35" s="28" t="s">
        <v>31</v>
      </c>
      <c r="N35" s="28" t="s">
        <v>31</v>
      </c>
      <c r="O35" s="28" t="s">
        <v>31</v>
      </c>
      <c r="P35" s="28" t="s">
        <v>31</v>
      </c>
      <c r="Q35" s="28" t="s">
        <v>31</v>
      </c>
      <c r="R35" s="1"/>
      <c r="S35" s="1"/>
      <c r="T35" s="1"/>
      <c r="U35" s="1"/>
    </row>
    <row r="36" spans="3:21" ht="16.5" x14ac:dyDescent="0.3">
      <c r="C36" s="26" t="s">
        <v>267</v>
      </c>
      <c r="D36" s="26"/>
      <c r="E36" s="26"/>
      <c r="F36" s="57"/>
      <c r="G36" s="57"/>
      <c r="H36" s="57"/>
      <c r="I36" s="57"/>
      <c r="J36" s="57"/>
      <c r="K36" s="57"/>
      <c r="L36" s="57"/>
      <c r="M36" s="57"/>
      <c r="N36" s="57"/>
      <c r="O36" s="57"/>
      <c r="P36" s="57"/>
      <c r="Q36" s="57"/>
      <c r="R36" s="1"/>
      <c r="S36" s="1"/>
      <c r="T36" s="1"/>
      <c r="U36" s="1"/>
    </row>
    <row r="37" spans="3:21" ht="16.5" x14ac:dyDescent="0.3">
      <c r="C37" s="59" t="s">
        <v>154</v>
      </c>
      <c r="D37" s="60"/>
      <c r="E37" s="27" t="s">
        <v>35</v>
      </c>
      <c r="F37" s="28" t="s">
        <v>31</v>
      </c>
      <c r="G37" s="28" t="s">
        <v>31</v>
      </c>
      <c r="H37" s="28" t="s">
        <v>31</v>
      </c>
      <c r="I37" s="28" t="s">
        <v>31</v>
      </c>
      <c r="J37" s="28" t="s">
        <v>31</v>
      </c>
      <c r="K37" s="28" t="s">
        <v>31</v>
      </c>
      <c r="L37" s="28" t="s">
        <v>31</v>
      </c>
      <c r="M37" s="28" t="s">
        <v>31</v>
      </c>
      <c r="N37" s="28" t="s">
        <v>31</v>
      </c>
      <c r="O37" s="28" t="s">
        <v>31</v>
      </c>
      <c r="P37" s="28" t="s">
        <v>31</v>
      </c>
      <c r="Q37" s="28" t="s">
        <v>31</v>
      </c>
      <c r="R37" s="1"/>
      <c r="S37" s="1"/>
      <c r="T37" s="1"/>
      <c r="U37" s="1"/>
    </row>
    <row r="38" spans="3:21" ht="16.5" x14ac:dyDescent="0.3">
      <c r="C38" s="59" t="s">
        <v>13</v>
      </c>
      <c r="D38" s="60"/>
      <c r="E38" s="27" t="s">
        <v>35</v>
      </c>
      <c r="F38" s="28" t="s">
        <v>31</v>
      </c>
      <c r="G38" s="28" t="s">
        <v>31</v>
      </c>
      <c r="H38" s="28" t="s">
        <v>31</v>
      </c>
      <c r="I38" s="28" t="s">
        <v>31</v>
      </c>
      <c r="J38" s="28" t="s">
        <v>31</v>
      </c>
      <c r="K38" s="28" t="s">
        <v>31</v>
      </c>
      <c r="L38" s="28" t="s">
        <v>31</v>
      </c>
      <c r="M38" s="28" t="s">
        <v>31</v>
      </c>
      <c r="N38" s="28" t="s">
        <v>31</v>
      </c>
      <c r="O38" s="28" t="s">
        <v>31</v>
      </c>
      <c r="P38" s="28" t="s">
        <v>31</v>
      </c>
      <c r="Q38" s="28" t="s">
        <v>31</v>
      </c>
      <c r="R38" s="1"/>
      <c r="S38" s="1"/>
      <c r="T38" s="1"/>
      <c r="U38" s="1"/>
    </row>
    <row r="39" spans="3:21" ht="16.5" x14ac:dyDescent="0.3">
      <c r="C39" s="59" t="s">
        <v>158</v>
      </c>
      <c r="D39" s="60"/>
      <c r="E39" s="27" t="s">
        <v>35</v>
      </c>
      <c r="F39" s="28" t="s">
        <v>31</v>
      </c>
      <c r="G39" s="28" t="s">
        <v>31</v>
      </c>
      <c r="H39" s="28" t="s">
        <v>31</v>
      </c>
      <c r="I39" s="28" t="s">
        <v>31</v>
      </c>
      <c r="J39" s="28" t="s">
        <v>31</v>
      </c>
      <c r="K39" s="28" t="s">
        <v>31</v>
      </c>
      <c r="L39" s="28" t="s">
        <v>31</v>
      </c>
      <c r="M39" s="28" t="s">
        <v>31</v>
      </c>
      <c r="N39" s="28" t="s">
        <v>31</v>
      </c>
      <c r="O39" s="28" t="s">
        <v>31</v>
      </c>
      <c r="P39" s="28" t="s">
        <v>31</v>
      </c>
      <c r="Q39" s="28" t="s">
        <v>31</v>
      </c>
      <c r="R39" s="1"/>
      <c r="S39" s="1"/>
      <c r="T39" s="1"/>
      <c r="U39" s="1"/>
    </row>
    <row r="40" spans="3:21" ht="16.5" x14ac:dyDescent="0.3">
      <c r="C40" s="59" t="s">
        <v>159</v>
      </c>
      <c r="D40" s="60"/>
      <c r="E40" s="27" t="s">
        <v>35</v>
      </c>
      <c r="F40" s="28" t="s">
        <v>31</v>
      </c>
      <c r="G40" s="28" t="s">
        <v>31</v>
      </c>
      <c r="H40" s="28" t="s">
        <v>31</v>
      </c>
      <c r="I40" s="28" t="s">
        <v>31</v>
      </c>
      <c r="J40" s="28" t="s">
        <v>31</v>
      </c>
      <c r="K40" s="28" t="s">
        <v>31</v>
      </c>
      <c r="L40" s="28" t="s">
        <v>31</v>
      </c>
      <c r="M40" s="28" t="s">
        <v>31</v>
      </c>
      <c r="N40" s="28" t="s">
        <v>31</v>
      </c>
      <c r="O40" s="28" t="s">
        <v>31</v>
      </c>
      <c r="P40" s="28" t="s">
        <v>31</v>
      </c>
      <c r="Q40" s="28" t="s">
        <v>31</v>
      </c>
      <c r="R40" s="1"/>
      <c r="S40" s="1"/>
      <c r="T40" s="1"/>
      <c r="U40" s="1"/>
    </row>
    <row r="41" spans="3:21" ht="16.5" x14ac:dyDescent="0.3">
      <c r="C41" s="26" t="s">
        <v>269</v>
      </c>
      <c r="D41" s="26"/>
      <c r="E41" s="26"/>
      <c r="F41" s="57"/>
      <c r="G41" s="57"/>
      <c r="H41" s="57"/>
      <c r="I41" s="57"/>
      <c r="J41" s="57"/>
      <c r="K41" s="57"/>
      <c r="L41" s="57"/>
      <c r="M41" s="57"/>
      <c r="N41" s="57"/>
      <c r="O41" s="57"/>
      <c r="P41" s="57"/>
      <c r="Q41" s="57"/>
      <c r="R41" s="1"/>
      <c r="S41" s="1"/>
      <c r="T41" s="1"/>
      <c r="U41" s="1"/>
    </row>
    <row r="42" spans="3:21" ht="16.5" x14ac:dyDescent="0.3">
      <c r="C42" s="59" t="s">
        <v>175</v>
      </c>
      <c r="D42" s="60"/>
      <c r="E42" s="27" t="s">
        <v>35</v>
      </c>
      <c r="F42" s="28" t="s">
        <v>31</v>
      </c>
      <c r="G42" s="28" t="s">
        <v>31</v>
      </c>
      <c r="H42" s="28" t="s">
        <v>31</v>
      </c>
      <c r="I42" s="28" t="s">
        <v>31</v>
      </c>
      <c r="J42" s="28" t="s">
        <v>31</v>
      </c>
      <c r="K42" s="28" t="s">
        <v>31</v>
      </c>
      <c r="L42" s="28" t="s">
        <v>31</v>
      </c>
      <c r="M42" s="28" t="s">
        <v>31</v>
      </c>
      <c r="N42" s="28" t="s">
        <v>31</v>
      </c>
      <c r="O42" s="28" t="s">
        <v>31</v>
      </c>
      <c r="P42" s="28" t="s">
        <v>31</v>
      </c>
      <c r="Q42" s="28" t="s">
        <v>31</v>
      </c>
      <c r="R42" s="1"/>
      <c r="S42" s="1"/>
      <c r="T42" s="1"/>
      <c r="U42" s="1"/>
    </row>
    <row r="43" spans="3:21" ht="16.5" x14ac:dyDescent="0.3">
      <c r="C43" s="26" t="s">
        <v>270</v>
      </c>
      <c r="D43" s="26"/>
      <c r="E43" s="26"/>
      <c r="F43" s="57"/>
      <c r="G43" s="57"/>
      <c r="H43" s="57"/>
      <c r="I43" s="57"/>
      <c r="J43" s="57"/>
      <c r="K43" s="57"/>
      <c r="L43" s="57"/>
      <c r="M43" s="57"/>
      <c r="N43" s="57"/>
      <c r="O43" s="57"/>
      <c r="P43" s="57"/>
      <c r="Q43" s="57"/>
      <c r="R43" s="1"/>
      <c r="S43" s="1"/>
      <c r="T43" s="1"/>
      <c r="U43" s="1"/>
    </row>
    <row r="44" spans="3:21" ht="16.5" x14ac:dyDescent="0.3">
      <c r="C44" s="84" t="s">
        <v>348</v>
      </c>
      <c r="D44" s="85"/>
      <c r="E44" s="27" t="s">
        <v>35</v>
      </c>
      <c r="F44" s="28" t="s">
        <v>31</v>
      </c>
      <c r="G44" s="28" t="s">
        <v>31</v>
      </c>
      <c r="H44" s="28" t="s">
        <v>31</v>
      </c>
      <c r="I44" s="28" t="s">
        <v>31</v>
      </c>
      <c r="J44" s="28" t="s">
        <v>31</v>
      </c>
      <c r="K44" s="28" t="s">
        <v>31</v>
      </c>
      <c r="L44" s="28" t="s">
        <v>31</v>
      </c>
      <c r="M44" s="28" t="s">
        <v>31</v>
      </c>
      <c r="N44" s="28" t="s">
        <v>31</v>
      </c>
      <c r="O44" s="28" t="s">
        <v>31</v>
      </c>
      <c r="P44" s="28" t="s">
        <v>31</v>
      </c>
      <c r="Q44" s="28" t="s">
        <v>31</v>
      </c>
      <c r="R44" s="1"/>
      <c r="S44" s="1"/>
      <c r="T44" s="1"/>
      <c r="U44" s="1"/>
    </row>
    <row r="45" spans="3:21" ht="16.5" x14ac:dyDescent="0.3">
      <c r="C45" s="59" t="s">
        <v>263</v>
      </c>
      <c r="D45" s="60"/>
      <c r="E45" s="27" t="s">
        <v>35</v>
      </c>
      <c r="F45" s="28" t="s">
        <v>31</v>
      </c>
      <c r="G45" s="28" t="s">
        <v>31</v>
      </c>
      <c r="H45" s="28" t="s">
        <v>31</v>
      </c>
      <c r="I45" s="28" t="s">
        <v>31</v>
      </c>
      <c r="J45" s="28" t="s">
        <v>31</v>
      </c>
      <c r="K45" s="28" t="s">
        <v>31</v>
      </c>
      <c r="L45" s="28" t="s">
        <v>31</v>
      </c>
      <c r="M45" s="28" t="s">
        <v>31</v>
      </c>
      <c r="N45" s="28" t="s">
        <v>31</v>
      </c>
      <c r="O45" s="28" t="s">
        <v>31</v>
      </c>
      <c r="P45" s="28" t="s">
        <v>31</v>
      </c>
      <c r="Q45" s="28" t="s">
        <v>31</v>
      </c>
      <c r="R45" s="1"/>
      <c r="S45" s="1"/>
      <c r="T45" s="1"/>
      <c r="U45" s="1"/>
    </row>
    <row r="46" spans="3:21" ht="16.5" x14ac:dyDescent="0.3">
      <c r="C46" s="59" t="s">
        <v>172</v>
      </c>
      <c r="D46" s="60"/>
      <c r="E46" s="27" t="s">
        <v>35</v>
      </c>
      <c r="F46" s="28" t="s">
        <v>31</v>
      </c>
      <c r="G46" s="28" t="s">
        <v>31</v>
      </c>
      <c r="H46" s="28" t="s">
        <v>31</v>
      </c>
      <c r="I46" s="28" t="s">
        <v>31</v>
      </c>
      <c r="J46" s="28" t="s">
        <v>31</v>
      </c>
      <c r="K46" s="28" t="s">
        <v>31</v>
      </c>
      <c r="L46" s="28" t="s">
        <v>31</v>
      </c>
      <c r="M46" s="28" t="s">
        <v>31</v>
      </c>
      <c r="N46" s="28" t="s">
        <v>31</v>
      </c>
      <c r="O46" s="28" t="s">
        <v>31</v>
      </c>
      <c r="P46" s="28" t="s">
        <v>31</v>
      </c>
      <c r="Q46" s="28" t="s">
        <v>31</v>
      </c>
      <c r="R46" s="1"/>
      <c r="S46" s="1"/>
      <c r="T46" s="1"/>
      <c r="U46" s="1"/>
    </row>
    <row r="47" spans="3:21" ht="16.5" x14ac:dyDescent="0.3">
      <c r="C47" s="59" t="s">
        <v>195</v>
      </c>
      <c r="D47" s="60"/>
      <c r="E47" s="27" t="s">
        <v>35</v>
      </c>
      <c r="F47" s="28" t="s">
        <v>31</v>
      </c>
      <c r="G47" s="28" t="s">
        <v>31</v>
      </c>
      <c r="H47" s="28" t="s">
        <v>31</v>
      </c>
      <c r="I47" s="28" t="s">
        <v>31</v>
      </c>
      <c r="J47" s="28" t="s">
        <v>31</v>
      </c>
      <c r="K47" s="28" t="s">
        <v>31</v>
      </c>
      <c r="L47" s="28" t="s">
        <v>31</v>
      </c>
      <c r="M47" s="28" t="s">
        <v>31</v>
      </c>
      <c r="N47" s="28" t="s">
        <v>31</v>
      </c>
      <c r="O47" s="28" t="s">
        <v>31</v>
      </c>
      <c r="P47" s="28" t="s">
        <v>31</v>
      </c>
      <c r="Q47" s="28" t="s">
        <v>31</v>
      </c>
      <c r="R47" s="1"/>
      <c r="S47" s="1"/>
      <c r="T47" s="1"/>
      <c r="U47" s="1"/>
    </row>
    <row r="48" spans="3:21" ht="16.5" x14ac:dyDescent="0.3">
      <c r="C48" s="59" t="s">
        <v>225</v>
      </c>
      <c r="D48" s="60"/>
      <c r="E48" s="27" t="s">
        <v>35</v>
      </c>
      <c r="F48" s="28" t="s">
        <v>31</v>
      </c>
      <c r="G48" s="28" t="s">
        <v>31</v>
      </c>
      <c r="H48" s="28" t="s">
        <v>31</v>
      </c>
      <c r="I48" s="28" t="s">
        <v>31</v>
      </c>
      <c r="J48" s="28" t="s">
        <v>31</v>
      </c>
      <c r="K48" s="28" t="s">
        <v>31</v>
      </c>
      <c r="L48" s="28" t="s">
        <v>31</v>
      </c>
      <c r="M48" s="28" t="s">
        <v>31</v>
      </c>
      <c r="N48" s="28" t="s">
        <v>31</v>
      </c>
      <c r="O48" s="28" t="s">
        <v>31</v>
      </c>
      <c r="P48" s="28" t="s">
        <v>31</v>
      </c>
      <c r="Q48" s="28" t="s">
        <v>31</v>
      </c>
      <c r="R48" s="1"/>
      <c r="S48" s="1"/>
      <c r="T48" s="1"/>
      <c r="U48" s="1"/>
    </row>
    <row r="49" spans="3:21" ht="16.5" x14ac:dyDescent="0.3">
      <c r="C49" s="59" t="s">
        <v>201</v>
      </c>
      <c r="D49" s="60"/>
      <c r="E49" s="27" t="s">
        <v>35</v>
      </c>
      <c r="F49" s="28" t="s">
        <v>31</v>
      </c>
      <c r="G49" s="28" t="s">
        <v>31</v>
      </c>
      <c r="H49" s="28" t="s">
        <v>31</v>
      </c>
      <c r="I49" s="28" t="s">
        <v>31</v>
      </c>
      <c r="J49" s="28" t="s">
        <v>31</v>
      </c>
      <c r="K49" s="28" t="s">
        <v>31</v>
      </c>
      <c r="L49" s="28" t="s">
        <v>31</v>
      </c>
      <c r="M49" s="28" t="s">
        <v>31</v>
      </c>
      <c r="N49" s="28" t="s">
        <v>31</v>
      </c>
      <c r="O49" s="28" t="s">
        <v>31</v>
      </c>
      <c r="P49" s="28" t="s">
        <v>31</v>
      </c>
      <c r="Q49" s="28" t="s">
        <v>31</v>
      </c>
      <c r="R49" s="1"/>
      <c r="S49" s="1"/>
      <c r="T49" s="1"/>
      <c r="U49" s="1"/>
    </row>
    <row r="50" spans="3:21" ht="16.5" x14ac:dyDescent="0.3">
      <c r="C50" s="26" t="s">
        <v>266</v>
      </c>
      <c r="D50" s="26"/>
      <c r="E50" s="26"/>
      <c r="F50" s="57"/>
      <c r="G50" s="57"/>
      <c r="H50" s="57"/>
      <c r="I50" s="57"/>
      <c r="J50" s="57"/>
      <c r="K50" s="57"/>
      <c r="L50" s="57"/>
      <c r="M50" s="57"/>
      <c r="N50" s="57"/>
      <c r="O50" s="57"/>
      <c r="P50" s="57"/>
      <c r="Q50" s="57"/>
      <c r="R50" s="1"/>
      <c r="S50" s="1"/>
      <c r="T50" s="1"/>
      <c r="U50" s="1"/>
    </row>
    <row r="51" spans="3:21" ht="16.5" x14ac:dyDescent="0.3">
      <c r="C51" s="59" t="s">
        <v>174</v>
      </c>
      <c r="D51" s="41"/>
      <c r="E51" s="27" t="s">
        <v>35</v>
      </c>
      <c r="F51" s="28" t="s">
        <v>31</v>
      </c>
      <c r="G51" s="28" t="s">
        <v>31</v>
      </c>
      <c r="H51" s="28" t="s">
        <v>31</v>
      </c>
      <c r="I51" s="28" t="s">
        <v>31</v>
      </c>
      <c r="J51" s="28" t="s">
        <v>31</v>
      </c>
      <c r="K51" s="28" t="s">
        <v>31</v>
      </c>
      <c r="L51" s="28" t="s">
        <v>31</v>
      </c>
      <c r="M51" s="28" t="s">
        <v>31</v>
      </c>
      <c r="N51" s="28" t="s">
        <v>31</v>
      </c>
      <c r="O51" s="28" t="s">
        <v>31</v>
      </c>
      <c r="P51" s="28" t="s">
        <v>31</v>
      </c>
      <c r="Q51" s="28" t="s">
        <v>31</v>
      </c>
      <c r="R51" s="1"/>
      <c r="S51" s="1"/>
      <c r="T51" s="1"/>
      <c r="U51" s="1"/>
    </row>
    <row r="52" spans="3:21" ht="16.5" x14ac:dyDescent="0.3">
      <c r="C52" s="59" t="s">
        <v>194</v>
      </c>
      <c r="D52" s="41"/>
      <c r="E52" s="27" t="s">
        <v>35</v>
      </c>
      <c r="F52" s="28" t="s">
        <v>31</v>
      </c>
      <c r="G52" s="28" t="s">
        <v>31</v>
      </c>
      <c r="H52" s="28" t="s">
        <v>31</v>
      </c>
      <c r="I52" s="28" t="s">
        <v>31</v>
      </c>
      <c r="J52" s="28" t="s">
        <v>31</v>
      </c>
      <c r="K52" s="28" t="s">
        <v>31</v>
      </c>
      <c r="L52" s="28" t="s">
        <v>31</v>
      </c>
      <c r="M52" s="28" t="s">
        <v>31</v>
      </c>
      <c r="N52" s="28" t="s">
        <v>31</v>
      </c>
      <c r="O52" s="28" t="s">
        <v>31</v>
      </c>
      <c r="P52" s="28" t="s">
        <v>31</v>
      </c>
      <c r="Q52" s="28" t="s">
        <v>31</v>
      </c>
      <c r="R52" s="1"/>
      <c r="S52" s="1"/>
      <c r="T52" s="1"/>
      <c r="U52" s="1"/>
    </row>
    <row r="53" spans="3:21" ht="16.5" x14ac:dyDescent="0.3">
      <c r="C53" s="59" t="s">
        <v>198</v>
      </c>
      <c r="D53" s="41"/>
      <c r="E53" s="27" t="s">
        <v>35</v>
      </c>
      <c r="F53" s="28" t="s">
        <v>31</v>
      </c>
      <c r="G53" s="28" t="s">
        <v>31</v>
      </c>
      <c r="H53" s="28" t="s">
        <v>31</v>
      </c>
      <c r="I53" s="28" t="s">
        <v>31</v>
      </c>
      <c r="J53" s="28" t="s">
        <v>31</v>
      </c>
      <c r="K53" s="28" t="s">
        <v>31</v>
      </c>
      <c r="L53" s="28" t="s">
        <v>31</v>
      </c>
      <c r="M53" s="28" t="s">
        <v>31</v>
      </c>
      <c r="N53" s="28" t="s">
        <v>31</v>
      </c>
      <c r="O53" s="28" t="s">
        <v>31</v>
      </c>
      <c r="P53" s="28" t="s">
        <v>31</v>
      </c>
      <c r="Q53" s="28" t="s">
        <v>31</v>
      </c>
      <c r="R53" s="1"/>
      <c r="S53" s="1"/>
      <c r="T53" s="1"/>
      <c r="U53" s="1"/>
    </row>
    <row r="54" spans="3:21" ht="16.5" x14ac:dyDescent="0.3">
      <c r="C54" s="59" t="s">
        <v>204</v>
      </c>
      <c r="D54" s="41"/>
      <c r="E54" s="27" t="s">
        <v>35</v>
      </c>
      <c r="F54" s="28" t="s">
        <v>31</v>
      </c>
      <c r="G54" s="28" t="s">
        <v>31</v>
      </c>
      <c r="H54" s="28" t="s">
        <v>31</v>
      </c>
      <c r="I54" s="28" t="s">
        <v>31</v>
      </c>
      <c r="J54" s="28" t="s">
        <v>31</v>
      </c>
      <c r="K54" s="28" t="s">
        <v>31</v>
      </c>
      <c r="L54" s="28" t="s">
        <v>31</v>
      </c>
      <c r="M54" s="28" t="s">
        <v>31</v>
      </c>
      <c r="N54" s="28" t="s">
        <v>31</v>
      </c>
      <c r="O54" s="28" t="s">
        <v>31</v>
      </c>
      <c r="P54" s="28" t="s">
        <v>31</v>
      </c>
      <c r="Q54" s="28" t="s">
        <v>31</v>
      </c>
      <c r="R54" s="1"/>
      <c r="S54" s="1"/>
      <c r="T54" s="1"/>
      <c r="U54" s="1"/>
    </row>
    <row r="55" spans="3:21" ht="16.5" x14ac:dyDescent="0.3">
      <c r="C55" s="59" t="s">
        <v>206</v>
      </c>
      <c r="D55" s="60"/>
      <c r="E55" s="27" t="s">
        <v>35</v>
      </c>
      <c r="F55" s="28" t="s">
        <v>31</v>
      </c>
      <c r="G55" s="28" t="s">
        <v>31</v>
      </c>
      <c r="H55" s="28" t="s">
        <v>31</v>
      </c>
      <c r="I55" s="28" t="s">
        <v>31</v>
      </c>
      <c r="J55" s="28" t="s">
        <v>31</v>
      </c>
      <c r="K55" s="28" t="s">
        <v>31</v>
      </c>
      <c r="L55" s="28" t="s">
        <v>31</v>
      </c>
      <c r="M55" s="28" t="s">
        <v>31</v>
      </c>
      <c r="N55" s="28" t="s">
        <v>31</v>
      </c>
      <c r="O55" s="28" t="s">
        <v>31</v>
      </c>
      <c r="P55" s="28" t="s">
        <v>31</v>
      </c>
      <c r="Q55" s="28" t="s">
        <v>31</v>
      </c>
      <c r="R55" s="1"/>
      <c r="S55" s="1"/>
      <c r="T55" s="1"/>
      <c r="U55" s="1"/>
    </row>
    <row r="56" spans="3:21" ht="16.5" x14ac:dyDescent="0.3">
      <c r="C56" s="1"/>
      <c r="D56" s="1"/>
      <c r="E56" s="1"/>
      <c r="F56" s="1"/>
      <c r="G56" s="1"/>
      <c r="H56" s="1"/>
      <c r="I56" s="1"/>
      <c r="J56" s="1"/>
      <c r="K56" s="1"/>
      <c r="L56" s="1"/>
      <c r="M56" s="1"/>
      <c r="N56" s="1"/>
      <c r="O56" s="1"/>
      <c r="P56" s="1"/>
      <c r="Q56" s="1"/>
      <c r="R56" s="1"/>
      <c r="S56" s="1"/>
      <c r="T56" s="1"/>
      <c r="U56" s="1"/>
    </row>
  </sheetData>
  <sheetProtection algorithmName="SHA-512" hashValue="cxurQsV0Nio6Qbd6JTXPZKp5kxg0MTNuXKOP2luBB8TlEBtBnRsMlmANCc97t32/BZRUHMG7wAL6fGjB0M2EkQ==" saltValue="V3qPxm8PeeZBFrju+eWZ1Q==" spinCount="100000" sheet="1" objects="1" scenarios="1"/>
  <mergeCells count="7">
    <mergeCell ref="J4:K4"/>
    <mergeCell ref="L4:M4"/>
    <mergeCell ref="N4:O4"/>
    <mergeCell ref="P4:Q4"/>
    <mergeCell ref="C2:U2"/>
    <mergeCell ref="F4:G4"/>
    <mergeCell ref="H4:I4"/>
  </mergeCells>
  <conditionalFormatting sqref="E7:E9 E11:E25 E28:E29 E31:E32 E34 E51:E54">
    <cfRule type="containsText" dxfId="34" priority="50" operator="containsText" text="Select_Option">
      <formula>NOT(ISERROR(SEARCH("Select_Option",E7)))</formula>
    </cfRule>
  </conditionalFormatting>
  <conditionalFormatting sqref="E55">
    <cfRule type="containsText" dxfId="33" priority="46" operator="containsText" text="Select_Option">
      <formula>NOT(ISERROR(SEARCH("Select_Option",E55)))</formula>
    </cfRule>
  </conditionalFormatting>
  <conditionalFormatting sqref="E35">
    <cfRule type="containsText" dxfId="32" priority="43" operator="containsText" text="Select_Option">
      <formula>NOT(ISERROR(SEARCH("Select_Option",E35)))</formula>
    </cfRule>
  </conditionalFormatting>
  <conditionalFormatting sqref="E30">
    <cfRule type="containsText" dxfId="31" priority="40" operator="containsText" text="Select_Option">
      <formula>NOT(ISERROR(SEARCH("Select_Option",E30)))</formula>
    </cfRule>
  </conditionalFormatting>
  <conditionalFormatting sqref="E27">
    <cfRule type="containsText" dxfId="30" priority="37" operator="containsText" text="Select_Option">
      <formula>NOT(ISERROR(SEARCH("Select_Option",E27)))</formula>
    </cfRule>
  </conditionalFormatting>
  <conditionalFormatting sqref="E37">
    <cfRule type="containsText" dxfId="29" priority="34" operator="containsText" text="Select_Option">
      <formula>NOT(ISERROR(SEARCH("Select_Option",E37)))</formula>
    </cfRule>
  </conditionalFormatting>
  <conditionalFormatting sqref="E38">
    <cfRule type="containsText" dxfId="28" priority="31" operator="containsText" text="Select_Option">
      <formula>NOT(ISERROR(SEARCH("Select_Option",E38)))</formula>
    </cfRule>
  </conditionalFormatting>
  <conditionalFormatting sqref="E39">
    <cfRule type="containsText" dxfId="27" priority="28" operator="containsText" text="Select_Option">
      <formula>NOT(ISERROR(SEARCH("Select_Option",E39)))</formula>
    </cfRule>
  </conditionalFormatting>
  <conditionalFormatting sqref="E40">
    <cfRule type="containsText" dxfId="26" priority="25" operator="containsText" text="Select_Option">
      <formula>NOT(ISERROR(SEARCH("Select_Option",E40)))</formula>
    </cfRule>
  </conditionalFormatting>
  <conditionalFormatting sqref="E42">
    <cfRule type="containsText" dxfId="25" priority="22" operator="containsText" text="Select_Option">
      <formula>NOT(ISERROR(SEARCH("Select_Option",E42)))</formula>
    </cfRule>
  </conditionalFormatting>
  <conditionalFormatting sqref="E45">
    <cfRule type="containsText" dxfId="24" priority="19" operator="containsText" text="Select_Option">
      <formula>NOT(ISERROR(SEARCH("Select_Option",E45)))</formula>
    </cfRule>
  </conditionalFormatting>
  <conditionalFormatting sqref="E46">
    <cfRule type="containsText" dxfId="23" priority="16" operator="containsText" text="Select_Option">
      <formula>NOT(ISERROR(SEARCH("Select_Option",E46)))</formula>
    </cfRule>
  </conditionalFormatting>
  <conditionalFormatting sqref="E47">
    <cfRule type="containsText" dxfId="22" priority="13" operator="containsText" text="Select_Option">
      <formula>NOT(ISERROR(SEARCH("Select_Option",E47)))</formula>
    </cfRule>
  </conditionalFormatting>
  <conditionalFormatting sqref="E48">
    <cfRule type="containsText" dxfId="21" priority="10" operator="containsText" text="Select_Option">
      <formula>NOT(ISERROR(SEARCH("Select_Option",E48)))</formula>
    </cfRule>
  </conditionalFormatting>
  <conditionalFormatting sqref="E49">
    <cfRule type="containsText" dxfId="20" priority="7" operator="containsText" text="Select_Option">
      <formula>NOT(ISERROR(SEARCH("Select_Option",E49)))</formula>
    </cfRule>
  </conditionalFormatting>
  <conditionalFormatting sqref="F7:Q43 F45:Q55">
    <cfRule type="expression" dxfId="19" priority="4">
      <formula>$E7="YES"</formula>
    </cfRule>
  </conditionalFormatting>
  <conditionalFormatting sqref="E44">
    <cfRule type="containsText" dxfId="18" priority="3" operator="containsText" text="Select_Option">
      <formula>NOT(ISERROR(SEARCH("Select_Option",E44)))</formula>
    </cfRule>
  </conditionalFormatting>
  <conditionalFormatting sqref="F44:Q44">
    <cfRule type="expression" dxfId="17" priority="1">
      <formula>$E44="YES"</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8" id="{8D8C75AC-4BC2-473F-808F-BDD4BD7C677A}">
            <xm:f>LEFT('PRODUCT DETAILS'!$E$12,5)&lt;&gt;"Smart"</xm:f>
            <x14:dxf>
              <font>
                <color theme="0"/>
              </font>
              <fill>
                <patternFill patternType="lightUp">
                  <fgColor theme="0" tint="-0.24994659260841701"/>
                </patternFill>
              </fill>
            </x14:dxf>
          </x14:cfRule>
          <xm:sqref>E28:Q29 E7:Q9 E11:Q25 E31:Q32 E34:Q34</xm:sqref>
        </x14:conditionalFormatting>
        <x14:conditionalFormatting xmlns:xm="http://schemas.microsoft.com/office/excel/2006/main">
          <x14:cfRule type="expression" priority="47" id="{EC968C06-32EC-46D4-9ADF-B92DD93FC7D6}">
            <xm:f>LEFT('PRODUCT DETAILS'!$E$12,5)&lt;&gt;"Smart"</xm:f>
            <x14:dxf>
              <font>
                <color theme="0"/>
              </font>
              <fill>
                <patternFill patternType="lightUp">
                  <fgColor theme="0" tint="-0.24994659260841701"/>
                </patternFill>
              </fill>
            </x14:dxf>
          </x14:cfRule>
          <xm:sqref>E51:Q54</xm:sqref>
        </x14:conditionalFormatting>
        <x14:conditionalFormatting xmlns:xm="http://schemas.microsoft.com/office/excel/2006/main">
          <x14:cfRule type="expression" priority="44" id="{3D8C0004-A6B4-4461-A00E-0F3ADB268EC3}">
            <xm:f>LEFT('PRODUCT DETAILS'!$E$12,5)&lt;&gt;"Smart"</xm:f>
            <x14:dxf>
              <font>
                <color theme="0"/>
              </font>
              <fill>
                <patternFill patternType="lightUp">
                  <fgColor theme="0" tint="-0.24994659260841701"/>
                </patternFill>
              </fill>
            </x14:dxf>
          </x14:cfRule>
          <xm:sqref>E55:Q55</xm:sqref>
        </x14:conditionalFormatting>
        <x14:conditionalFormatting xmlns:xm="http://schemas.microsoft.com/office/excel/2006/main">
          <x14:cfRule type="expression" priority="41" id="{D4E51FCC-528B-411E-8FB2-D4BBA1DE817B}">
            <xm:f>LEFT('PRODUCT DETAILS'!$E$12,5)&lt;&gt;"Smart"</xm:f>
            <x14:dxf>
              <font>
                <color theme="0"/>
              </font>
              <fill>
                <patternFill patternType="lightUp">
                  <fgColor theme="0" tint="-0.24994659260841701"/>
                </patternFill>
              </fill>
            </x14:dxf>
          </x14:cfRule>
          <xm:sqref>E35:Q35</xm:sqref>
        </x14:conditionalFormatting>
        <x14:conditionalFormatting xmlns:xm="http://schemas.microsoft.com/office/excel/2006/main">
          <x14:cfRule type="expression" priority="38" id="{8E0725EA-8FB2-4BFB-949F-1CC8C72973D7}">
            <xm:f>LEFT('PRODUCT DETAILS'!$E$12,5)&lt;&gt;"Smart"</xm:f>
            <x14:dxf>
              <font>
                <color theme="0"/>
              </font>
              <fill>
                <patternFill patternType="lightUp">
                  <fgColor theme="0" tint="-0.24994659260841701"/>
                </patternFill>
              </fill>
            </x14:dxf>
          </x14:cfRule>
          <xm:sqref>E30:Q30</xm:sqref>
        </x14:conditionalFormatting>
        <x14:conditionalFormatting xmlns:xm="http://schemas.microsoft.com/office/excel/2006/main">
          <x14:cfRule type="expression" priority="35" id="{E4E806E9-34CE-4C53-A07A-C27419AA5908}">
            <xm:f>LEFT('PRODUCT DETAILS'!$E$12,5)&lt;&gt;"Smart"</xm:f>
            <x14:dxf>
              <font>
                <color theme="0"/>
              </font>
              <fill>
                <patternFill patternType="lightUp">
                  <fgColor theme="0" tint="-0.24994659260841701"/>
                </patternFill>
              </fill>
            </x14:dxf>
          </x14:cfRule>
          <xm:sqref>E27:Q27</xm:sqref>
        </x14:conditionalFormatting>
        <x14:conditionalFormatting xmlns:xm="http://schemas.microsoft.com/office/excel/2006/main">
          <x14:cfRule type="expression" priority="32" id="{0827A1EA-FC6C-4E79-BC6D-91500551F637}">
            <xm:f>LEFT('PRODUCT DETAILS'!$E$12,5)&lt;&gt;"Smart"</xm:f>
            <x14:dxf>
              <font>
                <color theme="0"/>
              </font>
              <fill>
                <patternFill patternType="lightUp">
                  <fgColor theme="0" tint="-0.24994659260841701"/>
                </patternFill>
              </fill>
            </x14:dxf>
          </x14:cfRule>
          <xm:sqref>E37:Q37</xm:sqref>
        </x14:conditionalFormatting>
        <x14:conditionalFormatting xmlns:xm="http://schemas.microsoft.com/office/excel/2006/main">
          <x14:cfRule type="expression" priority="29" id="{4459604B-8823-44A0-B9A1-7330A82FEF96}">
            <xm:f>LEFT('PRODUCT DETAILS'!$E$12,5)&lt;&gt;"Smart"</xm:f>
            <x14:dxf>
              <font>
                <color theme="0"/>
              </font>
              <fill>
                <patternFill patternType="lightUp">
                  <fgColor theme="0" tint="-0.24994659260841701"/>
                </patternFill>
              </fill>
            </x14:dxf>
          </x14:cfRule>
          <xm:sqref>E38:Q38</xm:sqref>
        </x14:conditionalFormatting>
        <x14:conditionalFormatting xmlns:xm="http://schemas.microsoft.com/office/excel/2006/main">
          <x14:cfRule type="expression" priority="26" id="{B9D72F85-792A-42CF-B934-4CF5B9986E23}">
            <xm:f>LEFT('PRODUCT DETAILS'!$E$12,5)&lt;&gt;"Smart"</xm:f>
            <x14:dxf>
              <font>
                <color theme="0"/>
              </font>
              <fill>
                <patternFill patternType="lightUp">
                  <fgColor theme="0" tint="-0.24994659260841701"/>
                </patternFill>
              </fill>
            </x14:dxf>
          </x14:cfRule>
          <xm:sqref>E39:Q39</xm:sqref>
        </x14:conditionalFormatting>
        <x14:conditionalFormatting xmlns:xm="http://schemas.microsoft.com/office/excel/2006/main">
          <x14:cfRule type="expression" priority="23" id="{CE5DCA8C-7DC9-4B06-B0B4-8B5E4AF151AB}">
            <xm:f>LEFT('PRODUCT DETAILS'!$E$12,5)&lt;&gt;"Smart"</xm:f>
            <x14:dxf>
              <font>
                <color theme="0"/>
              </font>
              <fill>
                <patternFill patternType="lightUp">
                  <fgColor theme="0" tint="-0.24994659260841701"/>
                </patternFill>
              </fill>
            </x14:dxf>
          </x14:cfRule>
          <xm:sqref>E40:Q40</xm:sqref>
        </x14:conditionalFormatting>
        <x14:conditionalFormatting xmlns:xm="http://schemas.microsoft.com/office/excel/2006/main">
          <x14:cfRule type="expression" priority="20" id="{DDDFAAEE-E1FA-4870-8BE1-36C071AD7A8C}">
            <xm:f>LEFT('PRODUCT DETAILS'!$E$12,5)&lt;&gt;"Smart"</xm:f>
            <x14:dxf>
              <font>
                <color theme="0"/>
              </font>
              <fill>
                <patternFill patternType="lightUp">
                  <fgColor theme="0" tint="-0.24994659260841701"/>
                </patternFill>
              </fill>
            </x14:dxf>
          </x14:cfRule>
          <xm:sqref>E42:Q42</xm:sqref>
        </x14:conditionalFormatting>
        <x14:conditionalFormatting xmlns:xm="http://schemas.microsoft.com/office/excel/2006/main">
          <x14:cfRule type="expression" priority="17" id="{268B706D-076B-4ED4-BB47-2FB784946A41}">
            <xm:f>LEFT('PRODUCT DETAILS'!$E$12,5)&lt;&gt;"Smart"</xm:f>
            <x14:dxf>
              <font>
                <color theme="0"/>
              </font>
              <fill>
                <patternFill patternType="lightUp">
                  <fgColor theme="0" tint="-0.24994659260841701"/>
                </patternFill>
              </fill>
            </x14:dxf>
          </x14:cfRule>
          <xm:sqref>E45:Q45</xm:sqref>
        </x14:conditionalFormatting>
        <x14:conditionalFormatting xmlns:xm="http://schemas.microsoft.com/office/excel/2006/main">
          <x14:cfRule type="expression" priority="14" id="{7D85108A-D689-4C6E-B26D-F721846E3A44}">
            <xm:f>LEFT('PRODUCT DETAILS'!$E$12,5)&lt;&gt;"Smart"</xm:f>
            <x14:dxf>
              <font>
                <color theme="0"/>
              </font>
              <fill>
                <patternFill patternType="lightUp">
                  <fgColor theme="0" tint="-0.24994659260841701"/>
                </patternFill>
              </fill>
            </x14:dxf>
          </x14:cfRule>
          <xm:sqref>E46:Q46</xm:sqref>
        </x14:conditionalFormatting>
        <x14:conditionalFormatting xmlns:xm="http://schemas.microsoft.com/office/excel/2006/main">
          <x14:cfRule type="expression" priority="11" id="{6CF1D433-2974-4DCD-A1BC-2D4B53C8C796}">
            <xm:f>LEFT('PRODUCT DETAILS'!$E$12,5)&lt;&gt;"Smart"</xm:f>
            <x14:dxf>
              <font>
                <color theme="0"/>
              </font>
              <fill>
                <patternFill patternType="lightUp">
                  <fgColor theme="0" tint="-0.24994659260841701"/>
                </patternFill>
              </fill>
            </x14:dxf>
          </x14:cfRule>
          <xm:sqref>E47:Q47</xm:sqref>
        </x14:conditionalFormatting>
        <x14:conditionalFormatting xmlns:xm="http://schemas.microsoft.com/office/excel/2006/main">
          <x14:cfRule type="expression" priority="8" id="{C2B2F288-762C-4EFE-A803-6BABA1D8CAB0}">
            <xm:f>LEFT('PRODUCT DETAILS'!$E$12,5)&lt;&gt;"Smart"</xm:f>
            <x14:dxf>
              <font>
                <color theme="0"/>
              </font>
              <fill>
                <patternFill patternType="lightUp">
                  <fgColor theme="0" tint="-0.24994659260841701"/>
                </patternFill>
              </fill>
            </x14:dxf>
          </x14:cfRule>
          <xm:sqref>E48:Q48</xm:sqref>
        </x14:conditionalFormatting>
        <x14:conditionalFormatting xmlns:xm="http://schemas.microsoft.com/office/excel/2006/main">
          <x14:cfRule type="expression" priority="5" id="{0182BD76-7CCA-4E02-B4DC-7B8E2AC89B07}">
            <xm:f>LEFT('PRODUCT DETAILS'!$E$12,5)&lt;&gt;"Smart"</xm:f>
            <x14:dxf>
              <font>
                <color theme="0"/>
              </font>
              <fill>
                <patternFill patternType="lightUp">
                  <fgColor theme="0" tint="-0.24994659260841701"/>
                </patternFill>
              </fill>
            </x14:dxf>
          </x14:cfRule>
          <xm:sqref>E49:Q49</xm:sqref>
        </x14:conditionalFormatting>
        <x14:conditionalFormatting xmlns:xm="http://schemas.microsoft.com/office/excel/2006/main">
          <x14:cfRule type="expression" priority="2" id="{9684CD6B-D8D2-49FE-A723-4D201B10A55B}">
            <xm:f>LEFT('PRODUCT DETAILS'!$E$12,5)&lt;&gt;"Smart"</xm:f>
            <x14:dxf>
              <font>
                <color theme="0"/>
              </font>
              <fill>
                <patternFill patternType="lightUp">
                  <fgColor theme="0" tint="-0.24994659260841701"/>
                </patternFill>
              </fill>
            </x14:dxf>
          </x14:cfRule>
          <xm:sqref>E44:Q44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E7:E9 E11:E25 E27:E32 E34:E35 E42 E37:E40 E44:E49 E51:E55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ile xmlns="84927a06-b290-4fd1-b27f-bab369ee02b7">
      <Url>https://developer.xboxlive.com/_layouts/images/icxlsx.gif</Url>
      <Description>Excel</Description>
    </File>
    <XNAPublishedDate xmlns="84927a06-b290-4fd1-b27f-bab369ee02b7">2015-08-07T07:00:00+00:00</XNAPublishedDate>
    <Categories xmlns="84927a06-b290-4fd1-b27f-bab369ee02b7">Workbooks</Categories>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842D2E9097634C9716FE2DDF0AFC0D" ma:contentTypeVersion="11" ma:contentTypeDescription="Create a new document." ma:contentTypeScope="" ma:versionID="4082ed5700d070253af1b0de0ee0aa68">
  <xsd:schema xmlns:xsd="http://www.w3.org/2001/XMLSchema" xmlns:p="http://schemas.microsoft.com/office/2006/metadata/properties" xmlns:ns1="http://schemas.microsoft.com/sharepoint/v3" xmlns:ns2="84927a06-b290-4fd1-b27f-bab369ee02b7" targetNamespace="http://schemas.microsoft.com/office/2006/metadata/properties" ma:root="true" ma:fieldsID="91bc463b427d75bb952b63971bfc203e" ns1:_="" ns2:_="">
    <xsd:import namespace="http://schemas.microsoft.com/sharepoint/v3"/>
    <xsd:import namespace="84927a06-b290-4fd1-b27f-bab369ee02b7"/>
    <xsd:element name="properties">
      <xsd:complexType>
        <xsd:sequence>
          <xsd:element name="documentManagement">
            <xsd:complexType>
              <xsd:all>
                <xsd:element ref="ns2:XNAPublishedDate"/>
                <xsd:element ref="ns1:PublishingStartDate" minOccurs="0"/>
                <xsd:element ref="ns1:PublishingExpirationDate" minOccurs="0"/>
                <xsd:element ref="ns2:Categories" minOccurs="0"/>
                <xsd:element ref="ns2:Fil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4" nillable="true" ma:displayName="Scheduling Start Date" ma:description="" ma:internalName="PublishingStartDate">
      <xsd:simpleType>
        <xsd:restriction base="dms:Unknown"/>
      </xsd:simpleType>
    </xsd:element>
    <xsd:element name="PublishingExpirationDate" ma:index="5" nillable="true" ma:displayName="Scheduling End Date" ma:description="" ma:internalName="PublishingExpirationDate">
      <xsd:simpleType>
        <xsd:restriction base="dms:Unknown"/>
      </xsd:simpleType>
    </xsd:element>
  </xsd:schema>
  <xsd:schema xmlns:xsd="http://www.w3.org/2001/XMLSchema" xmlns:dms="http://schemas.microsoft.com/office/2006/documentManagement/types" targetNamespace="84927a06-b290-4fd1-b27f-bab369ee02b7" elementFormDefault="qualified">
    <xsd:import namespace="http://schemas.microsoft.com/office/2006/documentManagement/types"/>
    <xsd:element name="XNAPublishedDate" ma:index="2" ma:displayName="Published Date" ma:default="[today]" ma:format="DateOnly" ma:internalName="XNAPublishedDate">
      <xsd:simpleType>
        <xsd:restriction base="dms:DateTime"/>
      </xsd:simpleType>
    </xsd:element>
    <xsd:element name="Categories" ma:index="12" nillable="true" ma:displayName="Categories" ma:description="" ma:internalName="Categories">
      <xsd:simpleType>
        <xsd:restriction base="dms:Text"/>
      </xsd:simpleType>
    </xsd:element>
    <xsd:element name="File" ma:index="13" nillable="true" ma:displayName="File" ma:description="Custom file for displaying icon in Terry's List View modification" ma:format="Image" ma:internalName="File">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D99BB4-2419-49DB-9626-4194E7001CB0}">
  <ds:schemaRefs>
    <ds:schemaRef ds:uri="http://purl.org/dc/elements/1.1/"/>
    <ds:schemaRef ds:uri="http://purl.org/dc/dcmitype/"/>
    <ds:schemaRef ds:uri="http://schemas.openxmlformats.org/package/2006/metadata/core-properties"/>
    <ds:schemaRef ds:uri="http://purl.org/dc/terms/"/>
    <ds:schemaRef ds:uri="http://schemas.microsoft.com/sharepoint/v3"/>
    <ds:schemaRef ds:uri="http://schemas.microsoft.com/office/2006/documentManagement/types"/>
    <ds:schemaRef ds:uri="84927a06-b290-4fd1-b27f-bab369ee02b7"/>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3FB3B7C-7D2D-4DF3-AC25-D29A1DBEA489}">
  <ds:schemaRefs>
    <ds:schemaRef ds:uri="http://schemas.microsoft.com/sharepoint/v3/contenttype/forms"/>
  </ds:schemaRefs>
</ds:datastoreItem>
</file>

<file path=customXml/itemProps3.xml><?xml version="1.0" encoding="utf-8"?>
<ds:datastoreItem xmlns:ds="http://schemas.openxmlformats.org/officeDocument/2006/customXml" ds:itemID="{A039C448-BDF5-4F45-8B63-4C62F718EF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4927a06-b290-4fd1-b27f-bab369ee02b7"/>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2446</vt:i4>
      </vt:variant>
    </vt:vector>
  </HeadingPairs>
  <TitlesOfParts>
    <vt:vector size="2457" baseType="lpstr">
      <vt:lpstr>TZConvert</vt:lpstr>
      <vt:lpstr>INSTRUCTIONS</vt:lpstr>
      <vt:lpstr>PRODUCT DETAILS</vt:lpstr>
      <vt:lpstr>INCLUDED PRODUCTS</vt:lpstr>
      <vt:lpstr>_reference</vt:lpstr>
      <vt:lpstr>AVAILABILITIES &amp; BINARIES</vt:lpstr>
      <vt:lpstr>TRAILERS</vt:lpstr>
      <vt:lpstr>CONSUMABLE INFO</vt:lpstr>
      <vt:lpstr>SRP</vt:lpstr>
      <vt:lpstr>WSP</vt:lpstr>
      <vt:lpstr>SMARTGLASS</vt:lpstr>
      <vt:lpstr>AreTrailersEmbargod</vt:lpstr>
      <vt:lpstr>Argentina\AVAILABLE</vt:lpstr>
      <vt:lpstr>Argentina\CONTENTPACKAGENAME</vt:lpstr>
      <vt:lpstr>Argentina\HASATRIAL</vt:lpstr>
      <vt:lpstr>Argentina\MSRPPRICE</vt:lpstr>
      <vt:lpstr>Argentina\PREORDERPERIODENDDATE</vt:lpstr>
      <vt:lpstr>Argentina\PREORDERPERIODENDUTC</vt:lpstr>
      <vt:lpstr>Argentina\PREORDERPERIODSTARTUTC</vt:lpstr>
      <vt:lpstr>Argentina\RETAILPRICE</vt:lpstr>
      <vt:lpstr>Argentina\RETAILPRICETIER</vt:lpstr>
      <vt:lpstr>Argentina\SALEENDUTC</vt:lpstr>
      <vt:lpstr>Argentina\SALESTARTDATE</vt:lpstr>
      <vt:lpstr>Argentina\SALESTARTUTC</vt:lpstr>
      <vt:lpstr>Argentina\TIMEOFTRIAL</vt:lpstr>
      <vt:lpstr>Argentina\VISIBILITYENDUTC</vt:lpstr>
      <vt:lpstr>Argentina\VISIBILITYSTARTUTC</vt:lpstr>
      <vt:lpstr>Argentina\VISIBLEINTHECATALOG</vt:lpstr>
      <vt:lpstr>Argentina\WHOLESALEPRICE</vt:lpstr>
      <vt:lpstr>Argentina\WHOLESALEPRICETIER</vt:lpstr>
      <vt:lpstr>Australia\AVAILABLE</vt:lpstr>
      <vt:lpstr>Australia\CONTENTPACKAGENAME</vt:lpstr>
      <vt:lpstr>Australia\HASATRIAL</vt:lpstr>
      <vt:lpstr>Australia\MSRPPRICE</vt:lpstr>
      <vt:lpstr>Australia\PREORDERPERIODENDDATE</vt:lpstr>
      <vt:lpstr>Australia\PREORDERPERIODENDUTC</vt:lpstr>
      <vt:lpstr>Australia\PREORDERPERIODSTARTUTC</vt:lpstr>
      <vt:lpstr>Australia\RETAILPRICE</vt:lpstr>
      <vt:lpstr>Australia\RETAILPRICETIER</vt:lpstr>
      <vt:lpstr>Australia\SALEENDUTC</vt:lpstr>
      <vt:lpstr>Australia\SALESTARTDATE</vt:lpstr>
      <vt:lpstr>Australia\SALESTARTUTC</vt:lpstr>
      <vt:lpstr>Australia\TIMEOFTRIAL</vt:lpstr>
      <vt:lpstr>Australia\VISIBILITYENDUTC</vt:lpstr>
      <vt:lpstr>Australia\VISIBILITYSTARTUTC</vt:lpstr>
      <vt:lpstr>Australia\VISIBLEINTHECATALOG</vt:lpstr>
      <vt:lpstr>Australia\WHOLESALEPRICE</vt:lpstr>
      <vt:lpstr>Australia\WHOLESALEPRICETIER</vt:lpstr>
      <vt:lpstr>Austria\AVAILABLE</vt:lpstr>
      <vt:lpstr>Austria\CONTENTPACKAGENAME</vt:lpstr>
      <vt:lpstr>Austria\HASATRIAL</vt:lpstr>
      <vt:lpstr>Austria\MSRPPRICE</vt:lpstr>
      <vt:lpstr>Austria\PREORDERPERIODENDDATE</vt:lpstr>
      <vt:lpstr>Austria\PREORDERPERIODENDUTC</vt:lpstr>
      <vt:lpstr>Austria\PREORDERPERIODSTARTUTC</vt:lpstr>
      <vt:lpstr>Austria\RETAILPRICE</vt:lpstr>
      <vt:lpstr>Austria\RETAILPRICETIER</vt:lpstr>
      <vt:lpstr>Austria\SALEENDUTC</vt:lpstr>
      <vt:lpstr>Austria\SALESTARTDATE</vt:lpstr>
      <vt:lpstr>Austria\SALESTARTUTC</vt:lpstr>
      <vt:lpstr>Austria\TIMEOFTRIAL</vt:lpstr>
      <vt:lpstr>Austria\VISIBILITYENDUTC</vt:lpstr>
      <vt:lpstr>Austria\VISIBILITYSTARTUTC</vt:lpstr>
      <vt:lpstr>Austria\VISIBLEINTHECATALOG</vt:lpstr>
      <vt:lpstr>Austria\WHOLESALEPRICE</vt:lpstr>
      <vt:lpstr>Austria\WHOLESALEPRICETIER</vt:lpstr>
      <vt:lpstr>Belgium\AVAILABLE</vt:lpstr>
      <vt:lpstr>Belgium\CONTENTPACKAGENAME</vt:lpstr>
      <vt:lpstr>Belgium\HASATRIAL</vt:lpstr>
      <vt:lpstr>Belgium\MSRPPRICE</vt:lpstr>
      <vt:lpstr>Belgium\PREORDERPERIODENDDATE</vt:lpstr>
      <vt:lpstr>Belgium\PREORDERPERIODENDUTC</vt:lpstr>
      <vt:lpstr>Belgium\PREORDERPERIODSTARTUTC</vt:lpstr>
      <vt:lpstr>Belgium\RETAILPRICE</vt:lpstr>
      <vt:lpstr>Belgium\RETAILPRICETIER</vt:lpstr>
      <vt:lpstr>Belgium\SALEENDUTC</vt:lpstr>
      <vt:lpstr>Belgium\SALESTARTDATE</vt:lpstr>
      <vt:lpstr>Belgium\SALESTARTUTC</vt:lpstr>
      <vt:lpstr>Belgium\TIMEOFTRIAL</vt:lpstr>
      <vt:lpstr>Belgium\VISIBILITYENDUTC</vt:lpstr>
      <vt:lpstr>Belgium\VISIBILITYSTARTUTC</vt:lpstr>
      <vt:lpstr>Belgium\VISIBLEINTHECATALOG</vt:lpstr>
      <vt:lpstr>Belgium\WHOLESALEPRICE</vt:lpstr>
      <vt:lpstr>Belgium\WHOLESALEPRICETIER</vt:lpstr>
      <vt:lpstr>BETTERWITHSUBID</vt:lpstr>
      <vt:lpstr>Brazil\AVAILABLE</vt:lpstr>
      <vt:lpstr>Brazil\CONTENTPACKAGENAME</vt:lpstr>
      <vt:lpstr>Brazil\HASATRIAL</vt:lpstr>
      <vt:lpstr>Brazil\MSRPPRICE</vt:lpstr>
      <vt:lpstr>Brazil\PREORDERPERIODENDDATE</vt:lpstr>
      <vt:lpstr>Brazil\PREORDERPERIODENDUTC</vt:lpstr>
      <vt:lpstr>Brazil\PREORDERPERIODSTARTUTC</vt:lpstr>
      <vt:lpstr>Brazil\RETAILPRICE</vt:lpstr>
      <vt:lpstr>Brazil\RETAILPRICETIER</vt:lpstr>
      <vt:lpstr>Brazil\SALEENDUTC</vt:lpstr>
      <vt:lpstr>Brazil\SALESTARTDATE</vt:lpstr>
      <vt:lpstr>Brazil\SALESTARTUTC</vt:lpstr>
      <vt:lpstr>Brazil\TIMEOFTRIAL</vt:lpstr>
      <vt:lpstr>Brazil\VISIBILITYENDUTC</vt:lpstr>
      <vt:lpstr>Brazil\VISIBILITYSTARTUTC</vt:lpstr>
      <vt:lpstr>Brazil\VISIBLEINTHECATALOG</vt:lpstr>
      <vt:lpstr>Brazil\WHOLESALEPRICE</vt:lpstr>
      <vt:lpstr>Brazil\WHOLESALEPRICETIER</vt:lpstr>
      <vt:lpstr>Canada\AVAILABLE</vt:lpstr>
      <vt:lpstr>Canada\CONTENTPACKAGENAME</vt:lpstr>
      <vt:lpstr>Canada\HASATRIAL</vt:lpstr>
      <vt:lpstr>Canada\MSRPPRICE</vt:lpstr>
      <vt:lpstr>Canada\PREORDERPERIODENDDATE</vt:lpstr>
      <vt:lpstr>Canada\PREORDERPERIODENDUTC</vt:lpstr>
      <vt:lpstr>Canada\PREORDERPERIODSTARTUTC</vt:lpstr>
      <vt:lpstr>Canada\RETAILPRICE</vt:lpstr>
      <vt:lpstr>Canada\RETAILPRICETIER</vt:lpstr>
      <vt:lpstr>Canada\SALEENDUTC</vt:lpstr>
      <vt:lpstr>Canada\SALESTARTDATE</vt:lpstr>
      <vt:lpstr>Canada\SALESTARTUTC</vt:lpstr>
      <vt:lpstr>Canada\TIMEOFTRIAL</vt:lpstr>
      <vt:lpstr>Canada\VISIBILITYENDUTC</vt:lpstr>
      <vt:lpstr>Canada\VISIBILITYSTARTUTC</vt:lpstr>
      <vt:lpstr>Canada\VISIBLEINTHECATALOG</vt:lpstr>
      <vt:lpstr>Canada\WHOLESALEPRICE</vt:lpstr>
      <vt:lpstr>Canada\WHOLESALEPRICETIER</vt:lpstr>
      <vt:lpstr>Chile\AVAILABLE</vt:lpstr>
      <vt:lpstr>Chile\CONTENTPACKAGENAME</vt:lpstr>
      <vt:lpstr>Chile\HASATRIAL</vt:lpstr>
      <vt:lpstr>Chile\MSRPPRICE</vt:lpstr>
      <vt:lpstr>Chile\PREORDERPERIODENDDATE</vt:lpstr>
      <vt:lpstr>Chile\PREORDERPERIODENDUTC</vt:lpstr>
      <vt:lpstr>Chile\PREORDERPERIODSTARTUTC</vt:lpstr>
      <vt:lpstr>Chile\RETAILPRICE</vt:lpstr>
      <vt:lpstr>Chile\RETAILPRICETIER</vt:lpstr>
      <vt:lpstr>Chile\SALEENDUTC</vt:lpstr>
      <vt:lpstr>Chile\SALESTARTDATE</vt:lpstr>
      <vt:lpstr>Chile\SALESTARTUTC</vt:lpstr>
      <vt:lpstr>Chile\TIMEOFTRIAL</vt:lpstr>
      <vt:lpstr>Chile\VISIBILITYENDUTC</vt:lpstr>
      <vt:lpstr>Chile\VISIBILITYSTARTUTC</vt:lpstr>
      <vt:lpstr>Chile\VISIBLEINTHECATALOG</vt:lpstr>
      <vt:lpstr>Chile\WHOLESALEPRICE</vt:lpstr>
      <vt:lpstr>Chile\WHOLESALEPRICETIER</vt:lpstr>
      <vt:lpstr>China\AVAILABLE</vt:lpstr>
      <vt:lpstr>China\CONTENTPACKAGENAME</vt:lpstr>
      <vt:lpstr>China\HASATRIAL</vt:lpstr>
      <vt:lpstr>China\MSRPPRICE</vt:lpstr>
      <vt:lpstr>China\PREORDERPERIODENDDATE</vt:lpstr>
      <vt:lpstr>China\PREORDERPERIODENDUTC</vt:lpstr>
      <vt:lpstr>China\PREORDERPERIODSTARTUTC</vt:lpstr>
      <vt:lpstr>China\RETAILPRICE</vt:lpstr>
      <vt:lpstr>China\RETAILPRICETIER</vt:lpstr>
      <vt:lpstr>China\SALEENDUTC</vt:lpstr>
      <vt:lpstr>China\SALESTARTDATE</vt:lpstr>
      <vt:lpstr>China\SALESTARTUTC</vt:lpstr>
      <vt:lpstr>China\TIMEOFTRIAL</vt:lpstr>
      <vt:lpstr>China\VISIBILITYENDUTC</vt:lpstr>
      <vt:lpstr>China\VISIBILITYSTARTUTC</vt:lpstr>
      <vt:lpstr>China\VISIBLEINTHECATALOG</vt:lpstr>
      <vt:lpstr>China\WHOLESALEPRICE</vt:lpstr>
      <vt:lpstr>China\WHOLESALEPRICETIER</vt:lpstr>
      <vt:lpstr>Colombia\AVAILABLE</vt:lpstr>
      <vt:lpstr>Colombia\CONTENTPACKAGENAME</vt:lpstr>
      <vt:lpstr>Colombia\HASATRIAL</vt:lpstr>
      <vt:lpstr>Colombia\MSRPPRICE</vt:lpstr>
      <vt:lpstr>Colombia\PREORDERPERIODENDDATE</vt:lpstr>
      <vt:lpstr>Colombia\PREORDERPERIODENDUTC</vt:lpstr>
      <vt:lpstr>Colombia\PREORDERPERIODSTARTUTC</vt:lpstr>
      <vt:lpstr>Colombia\RETAILPRICE</vt:lpstr>
      <vt:lpstr>Colombia\RETAILPRICETIER</vt:lpstr>
      <vt:lpstr>Colombia\SALEENDUTC</vt:lpstr>
      <vt:lpstr>Colombia\SALESTARTDATE</vt:lpstr>
      <vt:lpstr>Colombia\SALESTARTUTC</vt:lpstr>
      <vt:lpstr>Colombia\TIMEOFTRIAL</vt:lpstr>
      <vt:lpstr>Colombia\VISIBILITYENDUTC</vt:lpstr>
      <vt:lpstr>Colombia\VISIBILITYSTARTUTC</vt:lpstr>
      <vt:lpstr>Colombia\VISIBLEINTHECATALOG</vt:lpstr>
      <vt:lpstr>Colombia\WHOLESALEPRICE</vt:lpstr>
      <vt:lpstr>Colombia\WHOLESALEPRICETIER</vt:lpstr>
      <vt:lpstr>'CONSUMABLE INFO'!Con1\Avail\Argentina</vt:lpstr>
      <vt:lpstr>'CONSUMABLE INFO'!Con1\Avail\Australia</vt:lpstr>
      <vt:lpstr>'CONSUMABLE INFO'!Con1\Avail\Austria</vt:lpstr>
      <vt:lpstr>'CONSUMABLE INFO'!Con1\Avail\Belgium</vt:lpstr>
      <vt:lpstr>'CONSUMABLE INFO'!Con1\Avail\Belgium_NL</vt:lpstr>
      <vt:lpstr>'CONSUMABLE INFO'!Con1\Avail\Brazil</vt:lpstr>
      <vt:lpstr>'CONSUMABLE INFO'!Con1\Avail\Canada</vt:lpstr>
      <vt:lpstr>'CONSUMABLE INFO'!Con1\Avail\Canada_FR</vt:lpstr>
      <vt:lpstr>'CONSUMABLE INFO'!Con1\Avail\Chile</vt:lpstr>
      <vt:lpstr>'CONSUMABLE INFO'!Con1\Avail\China</vt:lpstr>
      <vt:lpstr>'CONSUMABLE INFO'!Con1\Avail\Colombia</vt:lpstr>
      <vt:lpstr>'CONSUMABLE INFO'!Con1\Avail\CzechRepublic</vt:lpstr>
      <vt:lpstr>'CONSUMABLE INFO'!Con1\Avail\Denmark</vt:lpstr>
      <vt:lpstr>'CONSUMABLE INFO'!Con1\Avail\Finland</vt:lpstr>
      <vt:lpstr>'CONSUMABLE INFO'!Con1\Avail\France</vt:lpstr>
      <vt:lpstr>'CONSUMABLE INFO'!Con1\Avail\Germany</vt:lpstr>
      <vt:lpstr>'CONSUMABLE INFO'!Con1\Avail\Greece</vt:lpstr>
      <vt:lpstr>'CONSUMABLE INFO'!Con1\Avail\HongKong</vt:lpstr>
      <vt:lpstr>'CONSUMABLE INFO'!Con1\Avail\HongKong_EN</vt:lpstr>
      <vt:lpstr>'CONSUMABLE INFO'!Con1\Avail\Hungary</vt:lpstr>
      <vt:lpstr>'CONSUMABLE INFO'!Con1\Avail\India</vt:lpstr>
      <vt:lpstr>'CONSUMABLE INFO'!Con1\Avail\Ireland</vt:lpstr>
      <vt:lpstr>'CONSUMABLE INFO'!Con1\Avail\Israel</vt:lpstr>
      <vt:lpstr>'CONSUMABLE INFO'!Con1\Avail\Italy</vt:lpstr>
      <vt:lpstr>'CONSUMABLE INFO'!Con1\Avail\Japan</vt:lpstr>
      <vt:lpstr>'CONSUMABLE INFO'!Con1\Avail\Mexico</vt:lpstr>
      <vt:lpstr>'CONSUMABLE INFO'!Con1\Avail\Netherlands</vt:lpstr>
      <vt:lpstr>'CONSUMABLE INFO'!Con1\Avail\NewZealand</vt:lpstr>
      <vt:lpstr>'CONSUMABLE INFO'!Con1\Avail\Norway</vt:lpstr>
      <vt:lpstr>'CONSUMABLE INFO'!Con1\Avail\Poland</vt:lpstr>
      <vt:lpstr>'CONSUMABLE INFO'!Con1\Avail\Portugal</vt:lpstr>
      <vt:lpstr>'CONSUMABLE INFO'!Con1\Avail\Russia</vt:lpstr>
      <vt:lpstr>'CONSUMABLE INFO'!Con1\Avail\SaudiArabia</vt:lpstr>
      <vt:lpstr>'CONSUMABLE INFO'!Con1\Avail\Singapore</vt:lpstr>
      <vt:lpstr>'CONSUMABLE INFO'!Con1\Avail\Singapore_EN</vt:lpstr>
      <vt:lpstr>'CONSUMABLE INFO'!Con1\Avail\Slovakia</vt:lpstr>
      <vt:lpstr>'CONSUMABLE INFO'!Con1\Avail\SouthAfrica</vt:lpstr>
      <vt:lpstr>'CONSUMABLE INFO'!Con1\Avail\SouthKorea</vt:lpstr>
      <vt:lpstr>'CONSUMABLE INFO'!Con1\Avail\Spain</vt:lpstr>
      <vt:lpstr>'CONSUMABLE INFO'!Con1\Avail\Sweden</vt:lpstr>
      <vt:lpstr>'CONSUMABLE INFO'!Con1\Avail\Switzerland</vt:lpstr>
      <vt:lpstr>'CONSUMABLE INFO'!Con1\Avail\Switzerland_FR</vt:lpstr>
      <vt:lpstr>'CONSUMABLE INFO'!Con1\Avail\Taiwan</vt:lpstr>
      <vt:lpstr>'CONSUMABLE INFO'!Con1\Avail\Turkey</vt:lpstr>
      <vt:lpstr>'CONSUMABLE INFO'!Con1\Avail\UnitedArabEmirates</vt:lpstr>
      <vt:lpstr>'CONSUMABLE INFO'!Con1\Avail\UnitedKingdom</vt:lpstr>
      <vt:lpstr>'CONSUMABLE INFO'!Con1\Avail\UnitedStates</vt:lpstr>
      <vt:lpstr>'CONSUMABLE INFO'!Con1\Desc\Argentina</vt:lpstr>
      <vt:lpstr>'CONSUMABLE INFO'!Con1\Desc\Australia</vt:lpstr>
      <vt:lpstr>'CONSUMABLE INFO'!Con1\Desc\Austria</vt:lpstr>
      <vt:lpstr>'CONSUMABLE INFO'!Con1\Desc\Belgium</vt:lpstr>
      <vt:lpstr>'CONSUMABLE INFO'!Con1\Desc\Belgium_NL</vt:lpstr>
      <vt:lpstr>'CONSUMABLE INFO'!Con1\Desc\Brazil</vt:lpstr>
      <vt:lpstr>'CONSUMABLE INFO'!Con1\Desc\Canada</vt:lpstr>
      <vt:lpstr>'CONSUMABLE INFO'!Con1\Desc\Canada_FR</vt:lpstr>
      <vt:lpstr>'CONSUMABLE INFO'!Con1\Desc\Chile</vt:lpstr>
      <vt:lpstr>'CONSUMABLE INFO'!Con1\Desc\China</vt:lpstr>
      <vt:lpstr>'CONSUMABLE INFO'!Con1\Desc\Colombia</vt:lpstr>
      <vt:lpstr>'CONSUMABLE INFO'!Con1\Desc\CzechRepublic</vt:lpstr>
      <vt:lpstr>'CONSUMABLE INFO'!Con1\Desc\Denmark</vt:lpstr>
      <vt:lpstr>'CONSUMABLE INFO'!Con1\Desc\Finland</vt:lpstr>
      <vt:lpstr>'CONSUMABLE INFO'!Con1\Desc\France</vt:lpstr>
      <vt:lpstr>'CONSUMABLE INFO'!Con1\Desc\Germany</vt:lpstr>
      <vt:lpstr>'CONSUMABLE INFO'!Con1\Desc\Greece</vt:lpstr>
      <vt:lpstr>'CONSUMABLE INFO'!Con1\Desc\HongKong</vt:lpstr>
      <vt:lpstr>'CONSUMABLE INFO'!Con1\Desc\HongKong_EN</vt:lpstr>
      <vt:lpstr>'CONSUMABLE INFO'!Con1\Desc\Hungary</vt:lpstr>
      <vt:lpstr>'CONSUMABLE INFO'!Con1\Desc\India</vt:lpstr>
      <vt:lpstr>'CONSUMABLE INFO'!Con1\Desc\Ireland</vt:lpstr>
      <vt:lpstr>'CONSUMABLE INFO'!Con1\Desc\Israel</vt:lpstr>
      <vt:lpstr>'CONSUMABLE INFO'!Con1\Desc\Italy</vt:lpstr>
      <vt:lpstr>'CONSUMABLE INFO'!Con1\Desc\Japan</vt:lpstr>
      <vt:lpstr>'CONSUMABLE INFO'!Con1\Desc\Mexico</vt:lpstr>
      <vt:lpstr>'CONSUMABLE INFO'!Con1\Desc\Netherlands</vt:lpstr>
      <vt:lpstr>'CONSUMABLE INFO'!Con1\Desc\NewZealand</vt:lpstr>
      <vt:lpstr>'CONSUMABLE INFO'!Con1\Desc\Norway</vt:lpstr>
      <vt:lpstr>'CONSUMABLE INFO'!Con1\Desc\Poland</vt:lpstr>
      <vt:lpstr>'CONSUMABLE INFO'!Con1\Desc\Portugal</vt:lpstr>
      <vt:lpstr>'CONSUMABLE INFO'!Con1\Desc\Russia</vt:lpstr>
      <vt:lpstr>'CONSUMABLE INFO'!Con1\Desc\SaudiArabia</vt:lpstr>
      <vt:lpstr>'CONSUMABLE INFO'!Con1\Desc\Singapore</vt:lpstr>
      <vt:lpstr>'CONSUMABLE INFO'!Con1\Desc\Singapore_EN</vt:lpstr>
      <vt:lpstr>'CONSUMABLE INFO'!Con1\Desc\Slovakia</vt:lpstr>
      <vt:lpstr>'CONSUMABLE INFO'!Con1\Desc\SouthAfrica</vt:lpstr>
      <vt:lpstr>'CONSUMABLE INFO'!Con1\Desc\SouthKorea</vt:lpstr>
      <vt:lpstr>'CONSUMABLE INFO'!Con1\Desc\Spain</vt:lpstr>
      <vt:lpstr>'CONSUMABLE INFO'!Con1\Desc\Sweden</vt:lpstr>
      <vt:lpstr>'CONSUMABLE INFO'!Con1\Desc\Switzerland</vt:lpstr>
      <vt:lpstr>'CONSUMABLE INFO'!Con1\Desc\Switzerland_FR</vt:lpstr>
      <vt:lpstr>'CONSUMABLE INFO'!Con1\Desc\Taiwan</vt:lpstr>
      <vt:lpstr>'CONSUMABLE INFO'!Con1\Desc\Turkey</vt:lpstr>
      <vt:lpstr>'CONSUMABLE INFO'!Con1\Desc\UnitedArabEmirates</vt:lpstr>
      <vt:lpstr>'CONSUMABLE INFO'!Con1\Desc\UnitedKingdom</vt:lpstr>
      <vt:lpstr>'CONSUMABLE INFO'!Con1\Desc\UnitedStates</vt:lpstr>
      <vt:lpstr>'CONSUMABLE INFO'!Con1\WSP\Argentina</vt:lpstr>
      <vt:lpstr>'CONSUMABLE INFO'!Con1\WSP\Australia</vt:lpstr>
      <vt:lpstr>'CONSUMABLE INFO'!Con1\WSP\Austria</vt:lpstr>
      <vt:lpstr>'CONSUMABLE INFO'!Con1\WSP\Belgium</vt:lpstr>
      <vt:lpstr>'CONSUMABLE INFO'!Con1\WSP\Belgium_NL</vt:lpstr>
      <vt:lpstr>'CONSUMABLE INFO'!Con1\WSP\Brazil</vt:lpstr>
      <vt:lpstr>'CONSUMABLE INFO'!Con1\WSP\Canada</vt:lpstr>
      <vt:lpstr>'CONSUMABLE INFO'!Con1\WSP\Canada_FR</vt:lpstr>
      <vt:lpstr>'CONSUMABLE INFO'!Con1\WSP\Chile</vt:lpstr>
      <vt:lpstr>'CONSUMABLE INFO'!Con1\WSP\China</vt:lpstr>
      <vt:lpstr>'CONSUMABLE INFO'!Con1\WSP\Colombia</vt:lpstr>
      <vt:lpstr>'CONSUMABLE INFO'!Con1\WSP\CzechRepublic</vt:lpstr>
      <vt:lpstr>'CONSUMABLE INFO'!Con1\WSP\Denmark</vt:lpstr>
      <vt:lpstr>'CONSUMABLE INFO'!Con1\WSP\Finland</vt:lpstr>
      <vt:lpstr>'CONSUMABLE INFO'!Con1\WSP\France</vt:lpstr>
      <vt:lpstr>'CONSUMABLE INFO'!Con1\WSP\Germany</vt:lpstr>
      <vt:lpstr>'CONSUMABLE INFO'!Con1\WSP\Greece</vt:lpstr>
      <vt:lpstr>'CONSUMABLE INFO'!Con1\WSP\HongKong</vt:lpstr>
      <vt:lpstr>'CONSUMABLE INFO'!Con1\WSP\HongKong_EN</vt:lpstr>
      <vt:lpstr>'CONSUMABLE INFO'!Con1\WSP\Hungary</vt:lpstr>
      <vt:lpstr>'CONSUMABLE INFO'!Con1\WSP\India</vt:lpstr>
      <vt:lpstr>'CONSUMABLE INFO'!Con1\WSP\Ireland</vt:lpstr>
      <vt:lpstr>'CONSUMABLE INFO'!Con1\WSP\Israel</vt:lpstr>
      <vt:lpstr>'CONSUMABLE INFO'!Con1\WSP\Italy</vt:lpstr>
      <vt:lpstr>'CONSUMABLE INFO'!Con1\WSP\Japan</vt:lpstr>
      <vt:lpstr>'CONSUMABLE INFO'!Con1\WSP\Mexico</vt:lpstr>
      <vt:lpstr>'CONSUMABLE INFO'!Con1\WSP\Netherlands</vt:lpstr>
      <vt:lpstr>'CONSUMABLE INFO'!Con1\WSP\NewZealand</vt:lpstr>
      <vt:lpstr>'CONSUMABLE INFO'!Con1\WSP\Norway</vt:lpstr>
      <vt:lpstr>'CONSUMABLE INFO'!Con1\WSP\Poland</vt:lpstr>
      <vt:lpstr>'CONSUMABLE INFO'!Con1\WSP\Portugal</vt:lpstr>
      <vt:lpstr>'CONSUMABLE INFO'!Con1\WSP\Russia</vt:lpstr>
      <vt:lpstr>'CONSUMABLE INFO'!Con1\WSP\SaudiArabia</vt:lpstr>
      <vt:lpstr>'CONSUMABLE INFO'!Con1\WSP\Singapore</vt:lpstr>
      <vt:lpstr>'CONSUMABLE INFO'!Con1\WSP\Singapore_EN</vt:lpstr>
      <vt:lpstr>'CONSUMABLE INFO'!Con1\WSP\Slovakia</vt:lpstr>
      <vt:lpstr>'CONSUMABLE INFO'!Con1\WSP\SouthAfrica</vt:lpstr>
      <vt:lpstr>'CONSUMABLE INFO'!Con1\WSP\SouthKorea</vt:lpstr>
      <vt:lpstr>'CONSUMABLE INFO'!Con1\WSP\Spain</vt:lpstr>
      <vt:lpstr>'CONSUMABLE INFO'!Con1\WSP\Sweden</vt:lpstr>
      <vt:lpstr>'CONSUMABLE INFO'!Con1\WSP\Switzerland</vt:lpstr>
      <vt:lpstr>'CONSUMABLE INFO'!Con1\WSP\Switzerland_FR</vt:lpstr>
      <vt:lpstr>'CONSUMABLE INFO'!Con1\WSP\Taiwan</vt:lpstr>
      <vt:lpstr>'CONSUMABLE INFO'!Con1\WSP\Turkey</vt:lpstr>
      <vt:lpstr>'CONSUMABLE INFO'!Con1\WSP\UnitedArabEmirates</vt:lpstr>
      <vt:lpstr>'CONSUMABLE INFO'!Con1\WSP\UnitedKingdom</vt:lpstr>
      <vt:lpstr>'CONSUMABLE INFO'!Con1\WSP\UnitedStates</vt:lpstr>
      <vt:lpstr>'CONSUMABLE INFO'!Con2\Avail\</vt:lpstr>
      <vt:lpstr>'CONSUMABLE INFO'!Con2\Avail\Argentina</vt:lpstr>
      <vt:lpstr>'CONSUMABLE INFO'!Con2\Avail\Australia</vt:lpstr>
      <vt:lpstr>'CONSUMABLE INFO'!Con2\Avail\Austria</vt:lpstr>
      <vt:lpstr>'CONSUMABLE INFO'!Con2\Avail\Belgium</vt:lpstr>
      <vt:lpstr>'CONSUMABLE INFO'!Con2\Avail\Belgium_NL</vt:lpstr>
      <vt:lpstr>'CONSUMABLE INFO'!Con2\Avail\Brazil</vt:lpstr>
      <vt:lpstr>'CONSUMABLE INFO'!Con2\Avail\Canada</vt:lpstr>
      <vt:lpstr>'CONSUMABLE INFO'!Con2\Avail\Canada_FR</vt:lpstr>
      <vt:lpstr>'CONSUMABLE INFO'!Con2\Avail\Chile</vt:lpstr>
      <vt:lpstr>'CONSUMABLE INFO'!Con2\Avail\China</vt:lpstr>
      <vt:lpstr>'CONSUMABLE INFO'!Con2\Avail\Colombia</vt:lpstr>
      <vt:lpstr>'CONSUMABLE INFO'!Con2\Avail\CzechRepublic</vt:lpstr>
      <vt:lpstr>'CONSUMABLE INFO'!Con2\Avail\Denmark</vt:lpstr>
      <vt:lpstr>'CONSUMABLE INFO'!Con2\Avail\Finland</vt:lpstr>
      <vt:lpstr>'CONSUMABLE INFO'!Con2\Avail\France</vt:lpstr>
      <vt:lpstr>'CONSUMABLE INFO'!Con2\Avail\Germany</vt:lpstr>
      <vt:lpstr>'CONSUMABLE INFO'!Con2\Avail\Greece</vt:lpstr>
      <vt:lpstr>'CONSUMABLE INFO'!Con2\Avail\HongKong</vt:lpstr>
      <vt:lpstr>'CONSUMABLE INFO'!Con2\Avail\HongKong_EN</vt:lpstr>
      <vt:lpstr>'CONSUMABLE INFO'!Con2\Avail\Hungary</vt:lpstr>
      <vt:lpstr>'CONSUMABLE INFO'!Con2\Avail\India</vt:lpstr>
      <vt:lpstr>'CONSUMABLE INFO'!Con2\Avail\Ireland</vt:lpstr>
      <vt:lpstr>'CONSUMABLE INFO'!Con2\Avail\Israel</vt:lpstr>
      <vt:lpstr>'CONSUMABLE INFO'!Con2\Avail\Italy</vt:lpstr>
      <vt:lpstr>'CONSUMABLE INFO'!Con2\Avail\Japan</vt:lpstr>
      <vt:lpstr>'CONSUMABLE INFO'!Con2\Avail\Mexico</vt:lpstr>
      <vt:lpstr>'CONSUMABLE INFO'!Con2\Avail\Netherlands</vt:lpstr>
      <vt:lpstr>'CONSUMABLE INFO'!Con2\Avail\NewZealand</vt:lpstr>
      <vt:lpstr>'CONSUMABLE INFO'!Con2\Avail\Norway</vt:lpstr>
      <vt:lpstr>'CONSUMABLE INFO'!Con2\Avail\Poland</vt:lpstr>
      <vt:lpstr>'CONSUMABLE INFO'!Con2\Avail\Portugal</vt:lpstr>
      <vt:lpstr>'CONSUMABLE INFO'!Con2\Avail\Russia</vt:lpstr>
      <vt:lpstr>'CONSUMABLE INFO'!Con2\Avail\SaudiArabia</vt:lpstr>
      <vt:lpstr>'CONSUMABLE INFO'!Con2\Avail\Singapore</vt:lpstr>
      <vt:lpstr>'CONSUMABLE INFO'!Con2\Avail\Singapore_EN</vt:lpstr>
      <vt:lpstr>'CONSUMABLE INFO'!Con2\Avail\Slovakia</vt:lpstr>
      <vt:lpstr>'CONSUMABLE INFO'!Con2\Avail\SouthAfrica</vt:lpstr>
      <vt:lpstr>'CONSUMABLE INFO'!Con2\Avail\SouthKorea</vt:lpstr>
      <vt:lpstr>'CONSUMABLE INFO'!Con2\Avail\Spain</vt:lpstr>
      <vt:lpstr>'CONSUMABLE INFO'!Con2\Avail\Sweden</vt:lpstr>
      <vt:lpstr>'CONSUMABLE INFO'!Con2\Avail\Switzerland</vt:lpstr>
      <vt:lpstr>'CONSUMABLE INFO'!Con2\Avail\Switzerland_FR</vt:lpstr>
      <vt:lpstr>'CONSUMABLE INFO'!Con2\Avail\Taiwan</vt:lpstr>
      <vt:lpstr>'CONSUMABLE INFO'!Con2\Avail\Turkey</vt:lpstr>
      <vt:lpstr>'CONSUMABLE INFO'!Con2\Avail\UnitedKingdom</vt:lpstr>
      <vt:lpstr>'CONSUMABLE INFO'!Con2\Avail\UnitedStates</vt:lpstr>
      <vt:lpstr>'CONSUMABLE INFO'!Con2\Desc\</vt:lpstr>
      <vt:lpstr>'CONSUMABLE INFO'!Con2\Desc\Argentina</vt:lpstr>
      <vt:lpstr>'CONSUMABLE INFO'!Con2\Desc\Australia</vt:lpstr>
      <vt:lpstr>'CONSUMABLE INFO'!Con2\Desc\Austria</vt:lpstr>
      <vt:lpstr>'CONSUMABLE INFO'!Con2\Desc\Belgium</vt:lpstr>
      <vt:lpstr>'CONSUMABLE INFO'!Con2\Desc\Belgium_NL</vt:lpstr>
      <vt:lpstr>'CONSUMABLE INFO'!Con2\Desc\Brazil</vt:lpstr>
      <vt:lpstr>'CONSUMABLE INFO'!Con2\Desc\Canada</vt:lpstr>
      <vt:lpstr>'CONSUMABLE INFO'!Con2\Desc\Canada_FR</vt:lpstr>
      <vt:lpstr>'CONSUMABLE INFO'!Con2\Desc\Chile</vt:lpstr>
      <vt:lpstr>'CONSUMABLE INFO'!Con2\Desc\China</vt:lpstr>
      <vt:lpstr>'CONSUMABLE INFO'!Con2\Desc\Colombia</vt:lpstr>
      <vt:lpstr>'CONSUMABLE INFO'!Con2\Desc\CzechRepublic</vt:lpstr>
      <vt:lpstr>'CONSUMABLE INFO'!Con2\Desc\Denmark</vt:lpstr>
      <vt:lpstr>'CONSUMABLE INFO'!Con2\Desc\Finland</vt:lpstr>
      <vt:lpstr>'CONSUMABLE INFO'!Con2\Desc\France</vt:lpstr>
      <vt:lpstr>'CONSUMABLE INFO'!Con2\Desc\Germany</vt:lpstr>
      <vt:lpstr>'CONSUMABLE INFO'!Con2\Desc\Greece</vt:lpstr>
      <vt:lpstr>'CONSUMABLE INFO'!Con2\Desc\HongKong</vt:lpstr>
      <vt:lpstr>'CONSUMABLE INFO'!Con2\Desc\HongKong_EN</vt:lpstr>
      <vt:lpstr>'CONSUMABLE INFO'!Con2\Desc\Hungary</vt:lpstr>
      <vt:lpstr>'CONSUMABLE INFO'!Con2\Desc\India</vt:lpstr>
      <vt:lpstr>'CONSUMABLE INFO'!Con2\Desc\Ireland</vt:lpstr>
      <vt:lpstr>'CONSUMABLE INFO'!Con2\Desc\Israel</vt:lpstr>
      <vt:lpstr>'CONSUMABLE INFO'!Con2\Desc\Italy</vt:lpstr>
      <vt:lpstr>'CONSUMABLE INFO'!Con2\Desc\Japan</vt:lpstr>
      <vt:lpstr>'CONSUMABLE INFO'!Con2\Desc\Mexico</vt:lpstr>
      <vt:lpstr>'CONSUMABLE INFO'!Con2\Desc\Netherlands</vt:lpstr>
      <vt:lpstr>'CONSUMABLE INFO'!Con2\Desc\NewZealand</vt:lpstr>
      <vt:lpstr>'CONSUMABLE INFO'!Con2\Desc\Norway</vt:lpstr>
      <vt:lpstr>'CONSUMABLE INFO'!Con2\Desc\Poland</vt:lpstr>
      <vt:lpstr>'CONSUMABLE INFO'!Con2\Desc\Portugal</vt:lpstr>
      <vt:lpstr>'CONSUMABLE INFO'!Con2\Desc\Russia</vt:lpstr>
      <vt:lpstr>'CONSUMABLE INFO'!Con2\Desc\SaudiArabia</vt:lpstr>
      <vt:lpstr>'CONSUMABLE INFO'!Con2\Desc\Singapore</vt:lpstr>
      <vt:lpstr>'CONSUMABLE INFO'!Con2\Desc\Singapore_EN</vt:lpstr>
      <vt:lpstr>'CONSUMABLE INFO'!Con2\Desc\Slovakia</vt:lpstr>
      <vt:lpstr>'CONSUMABLE INFO'!Con2\Desc\SouthAfrica</vt:lpstr>
      <vt:lpstr>'CONSUMABLE INFO'!Con2\Desc\SouthKorea</vt:lpstr>
      <vt:lpstr>'CONSUMABLE INFO'!Con2\Desc\Spain</vt:lpstr>
      <vt:lpstr>'CONSUMABLE INFO'!Con2\Desc\Sweden</vt:lpstr>
      <vt:lpstr>'CONSUMABLE INFO'!Con2\Desc\Switzerland</vt:lpstr>
      <vt:lpstr>'CONSUMABLE INFO'!Con2\Desc\Switzerland_FR</vt:lpstr>
      <vt:lpstr>'CONSUMABLE INFO'!Con2\Desc\Taiwan</vt:lpstr>
      <vt:lpstr>'CONSUMABLE INFO'!Con2\Desc\Turkey</vt:lpstr>
      <vt:lpstr>'CONSUMABLE INFO'!Con2\Desc\UnitedKingdom</vt:lpstr>
      <vt:lpstr>'CONSUMABLE INFO'!Con2\Desc\UnitedStates</vt:lpstr>
      <vt:lpstr>'CONSUMABLE INFO'!Con2\WSP\</vt:lpstr>
      <vt:lpstr>'CONSUMABLE INFO'!Con2\WSP\Argentina</vt:lpstr>
      <vt:lpstr>'CONSUMABLE INFO'!Con2\WSP\Australia</vt:lpstr>
      <vt:lpstr>'CONSUMABLE INFO'!Con2\WSP\Austria</vt:lpstr>
      <vt:lpstr>'CONSUMABLE INFO'!Con2\WSP\Belgium</vt:lpstr>
      <vt:lpstr>'CONSUMABLE INFO'!Con2\WSP\Belgium_NL</vt:lpstr>
      <vt:lpstr>'CONSUMABLE INFO'!Con2\WSP\Brazil</vt:lpstr>
      <vt:lpstr>'CONSUMABLE INFO'!Con2\WSP\Canada</vt:lpstr>
      <vt:lpstr>'CONSUMABLE INFO'!Con2\WSP\Canada_FR</vt:lpstr>
      <vt:lpstr>'CONSUMABLE INFO'!Con2\WSP\Chile</vt:lpstr>
      <vt:lpstr>'CONSUMABLE INFO'!Con2\WSP\China</vt:lpstr>
      <vt:lpstr>'CONSUMABLE INFO'!Con2\WSP\Colombia</vt:lpstr>
      <vt:lpstr>'CONSUMABLE INFO'!Con2\WSP\CzechRepublic</vt:lpstr>
      <vt:lpstr>'CONSUMABLE INFO'!Con2\WSP\Denmark</vt:lpstr>
      <vt:lpstr>'CONSUMABLE INFO'!Con2\WSP\Finland</vt:lpstr>
      <vt:lpstr>'CONSUMABLE INFO'!Con2\WSP\France</vt:lpstr>
      <vt:lpstr>'CONSUMABLE INFO'!Con2\WSP\Germany</vt:lpstr>
      <vt:lpstr>'CONSUMABLE INFO'!Con2\WSP\Greece</vt:lpstr>
      <vt:lpstr>'CONSUMABLE INFO'!Con2\WSP\HongKong</vt:lpstr>
      <vt:lpstr>'CONSUMABLE INFO'!Con2\WSP\HongKong_EN</vt:lpstr>
      <vt:lpstr>'CONSUMABLE INFO'!Con2\WSP\Hungary</vt:lpstr>
      <vt:lpstr>'CONSUMABLE INFO'!Con2\WSP\India</vt:lpstr>
      <vt:lpstr>'CONSUMABLE INFO'!Con2\WSP\Ireland</vt:lpstr>
      <vt:lpstr>'CONSUMABLE INFO'!Con2\WSP\Israel</vt:lpstr>
      <vt:lpstr>'CONSUMABLE INFO'!Con2\WSP\Italy</vt:lpstr>
      <vt:lpstr>'CONSUMABLE INFO'!Con2\WSP\Japan</vt:lpstr>
      <vt:lpstr>'CONSUMABLE INFO'!Con2\WSP\Mexico</vt:lpstr>
      <vt:lpstr>'CONSUMABLE INFO'!Con2\WSP\Netherlands</vt:lpstr>
      <vt:lpstr>'CONSUMABLE INFO'!Con2\WSP\NewZealand</vt:lpstr>
      <vt:lpstr>'CONSUMABLE INFO'!Con2\WSP\Norway</vt:lpstr>
      <vt:lpstr>'CONSUMABLE INFO'!Con2\WSP\Poland</vt:lpstr>
      <vt:lpstr>'CONSUMABLE INFO'!Con2\WSP\Portugal</vt:lpstr>
      <vt:lpstr>'CONSUMABLE INFO'!Con2\WSP\Russia</vt:lpstr>
      <vt:lpstr>'CONSUMABLE INFO'!Con2\WSP\SaudiArabia</vt:lpstr>
      <vt:lpstr>'CONSUMABLE INFO'!Con2\WSP\Singapore</vt:lpstr>
      <vt:lpstr>'CONSUMABLE INFO'!Con2\WSP\Singapore_EN</vt:lpstr>
      <vt:lpstr>'CONSUMABLE INFO'!Con2\WSP\Slovakia</vt:lpstr>
      <vt:lpstr>'CONSUMABLE INFO'!Con2\WSP\SouthAfrica</vt:lpstr>
      <vt:lpstr>'CONSUMABLE INFO'!Con2\WSP\SouthKorea</vt:lpstr>
      <vt:lpstr>'CONSUMABLE INFO'!Con2\WSP\Spain</vt:lpstr>
      <vt:lpstr>'CONSUMABLE INFO'!Con2\WSP\Sweden</vt:lpstr>
      <vt:lpstr>'CONSUMABLE INFO'!Con2\WSP\Switzerland</vt:lpstr>
      <vt:lpstr>'CONSUMABLE INFO'!Con2\WSP\Switzerland_FR</vt:lpstr>
      <vt:lpstr>'CONSUMABLE INFO'!Con2\WSP\Taiwan</vt:lpstr>
      <vt:lpstr>'CONSUMABLE INFO'!Con2\WSP\Turkey</vt:lpstr>
      <vt:lpstr>'CONSUMABLE INFO'!Con2\WSP\UnitedKingdom</vt:lpstr>
      <vt:lpstr>'CONSUMABLE INFO'!Con2\WSP\UnitedStates</vt:lpstr>
      <vt:lpstr>'CONSUMABLE INFO'!Con3\Avail\</vt:lpstr>
      <vt:lpstr>'CONSUMABLE INFO'!Con3\Avail\Argentina</vt:lpstr>
      <vt:lpstr>'CONSUMABLE INFO'!Con3\Avail\Australia</vt:lpstr>
      <vt:lpstr>'CONSUMABLE INFO'!Con3\Avail\Austria</vt:lpstr>
      <vt:lpstr>'CONSUMABLE INFO'!Con3\Avail\Belgium</vt:lpstr>
      <vt:lpstr>'CONSUMABLE INFO'!Con3\Avail\Belgium_NL</vt:lpstr>
      <vt:lpstr>'CONSUMABLE INFO'!Con3\Avail\Brazil</vt:lpstr>
      <vt:lpstr>'CONSUMABLE INFO'!Con3\Avail\Canada</vt:lpstr>
      <vt:lpstr>'CONSUMABLE INFO'!Con3\Avail\Canada_FR</vt:lpstr>
      <vt:lpstr>'CONSUMABLE INFO'!Con3\Avail\Chile</vt:lpstr>
      <vt:lpstr>'CONSUMABLE INFO'!Con3\Avail\China</vt:lpstr>
      <vt:lpstr>'CONSUMABLE INFO'!Con3\Avail\Colombia</vt:lpstr>
      <vt:lpstr>'CONSUMABLE INFO'!Con3\Avail\CzechRepublic</vt:lpstr>
      <vt:lpstr>'CONSUMABLE INFO'!Con3\Avail\Denmark</vt:lpstr>
      <vt:lpstr>'CONSUMABLE INFO'!Con3\Avail\Finland</vt:lpstr>
      <vt:lpstr>'CONSUMABLE INFO'!Con3\Avail\France</vt:lpstr>
      <vt:lpstr>'CONSUMABLE INFO'!Con3\Avail\Germany</vt:lpstr>
      <vt:lpstr>'CONSUMABLE INFO'!Con3\Avail\Greece</vt:lpstr>
      <vt:lpstr>'CONSUMABLE INFO'!Con3\Avail\HongKong</vt:lpstr>
      <vt:lpstr>'CONSUMABLE INFO'!Con3\Avail\HongKong_EN</vt:lpstr>
      <vt:lpstr>'CONSUMABLE INFO'!Con3\Avail\Hungary</vt:lpstr>
      <vt:lpstr>'CONSUMABLE INFO'!Con3\Avail\India</vt:lpstr>
      <vt:lpstr>'CONSUMABLE INFO'!Con3\Avail\Ireland</vt:lpstr>
      <vt:lpstr>'CONSUMABLE INFO'!Con3\Avail\Israel</vt:lpstr>
      <vt:lpstr>'CONSUMABLE INFO'!Con3\Avail\Italy</vt:lpstr>
      <vt:lpstr>'CONSUMABLE INFO'!Con3\Avail\Japan</vt:lpstr>
      <vt:lpstr>'CONSUMABLE INFO'!Con3\Avail\Mexico</vt:lpstr>
      <vt:lpstr>'CONSUMABLE INFO'!Con3\Avail\Netherlands</vt:lpstr>
      <vt:lpstr>'CONSUMABLE INFO'!Con3\Avail\NewZealand</vt:lpstr>
      <vt:lpstr>'CONSUMABLE INFO'!Con3\Avail\Norway</vt:lpstr>
      <vt:lpstr>'CONSUMABLE INFO'!Con3\Avail\Poland</vt:lpstr>
      <vt:lpstr>'CONSUMABLE INFO'!Con3\Avail\Portugal</vt:lpstr>
      <vt:lpstr>'CONSUMABLE INFO'!Con3\Avail\Russia</vt:lpstr>
      <vt:lpstr>'CONSUMABLE INFO'!Con3\Avail\SaudiArabia</vt:lpstr>
      <vt:lpstr>'CONSUMABLE INFO'!Con3\Avail\Singapore</vt:lpstr>
      <vt:lpstr>'CONSUMABLE INFO'!Con3\Avail\Singapore_EN</vt:lpstr>
      <vt:lpstr>'CONSUMABLE INFO'!Con3\Avail\Slovakia</vt:lpstr>
      <vt:lpstr>'CONSUMABLE INFO'!Con3\Avail\SouthAfrica</vt:lpstr>
      <vt:lpstr>'CONSUMABLE INFO'!Con3\Avail\SouthKorea</vt:lpstr>
      <vt:lpstr>'CONSUMABLE INFO'!Con3\Avail\Spain</vt:lpstr>
      <vt:lpstr>'CONSUMABLE INFO'!Con3\Avail\Sweden</vt:lpstr>
      <vt:lpstr>'CONSUMABLE INFO'!Con3\Avail\Switzerland</vt:lpstr>
      <vt:lpstr>'CONSUMABLE INFO'!Con3\Avail\Switzerland_FR</vt:lpstr>
      <vt:lpstr>'CONSUMABLE INFO'!Con3\Avail\Taiwan</vt:lpstr>
      <vt:lpstr>'CONSUMABLE INFO'!Con3\Avail\UnitedKingdom</vt:lpstr>
      <vt:lpstr>'CONSUMABLE INFO'!Con3\Avail\UnitedStates</vt:lpstr>
      <vt:lpstr>'CONSUMABLE INFO'!Con3\Desc\</vt:lpstr>
      <vt:lpstr>'CONSUMABLE INFO'!Con3\Desc\Argentina</vt:lpstr>
      <vt:lpstr>'CONSUMABLE INFO'!Con3\Desc\Australia</vt:lpstr>
      <vt:lpstr>'CONSUMABLE INFO'!Con3\Desc\Austria</vt:lpstr>
      <vt:lpstr>'CONSUMABLE INFO'!Con3\Desc\Belgium</vt:lpstr>
      <vt:lpstr>'CONSUMABLE INFO'!Con3\Desc\Belgium_NL</vt:lpstr>
      <vt:lpstr>'CONSUMABLE INFO'!Con3\Desc\Brazil</vt:lpstr>
      <vt:lpstr>'CONSUMABLE INFO'!Con3\Desc\Canada</vt:lpstr>
      <vt:lpstr>'CONSUMABLE INFO'!Con3\Desc\Canada_FR</vt:lpstr>
      <vt:lpstr>'CONSUMABLE INFO'!Con3\Desc\Chile</vt:lpstr>
      <vt:lpstr>'CONSUMABLE INFO'!Con3\Desc\China</vt:lpstr>
      <vt:lpstr>'CONSUMABLE INFO'!Con3\Desc\Colombia</vt:lpstr>
      <vt:lpstr>'CONSUMABLE INFO'!Con3\Desc\CzechRepublic</vt:lpstr>
      <vt:lpstr>'CONSUMABLE INFO'!Con3\Desc\Denmark</vt:lpstr>
      <vt:lpstr>'CONSUMABLE INFO'!Con3\Desc\Finland</vt:lpstr>
      <vt:lpstr>'CONSUMABLE INFO'!Con3\Desc\France</vt:lpstr>
      <vt:lpstr>'CONSUMABLE INFO'!Con3\Desc\Germany</vt:lpstr>
      <vt:lpstr>'CONSUMABLE INFO'!Con3\Desc\Greece</vt:lpstr>
      <vt:lpstr>'CONSUMABLE INFO'!Con3\Desc\HongKong</vt:lpstr>
      <vt:lpstr>'CONSUMABLE INFO'!Con3\Desc\HongKong_EN</vt:lpstr>
      <vt:lpstr>'CONSUMABLE INFO'!Con3\Desc\Hungary</vt:lpstr>
      <vt:lpstr>'CONSUMABLE INFO'!Con3\Desc\India</vt:lpstr>
      <vt:lpstr>'CONSUMABLE INFO'!Con3\Desc\Ireland</vt:lpstr>
      <vt:lpstr>'CONSUMABLE INFO'!Con3\Desc\Israel</vt:lpstr>
      <vt:lpstr>'CONSUMABLE INFO'!Con3\Desc\Italy</vt:lpstr>
      <vt:lpstr>'CONSUMABLE INFO'!Con3\Desc\Japan</vt:lpstr>
      <vt:lpstr>'CONSUMABLE INFO'!Con3\Desc\Mexico</vt:lpstr>
      <vt:lpstr>'CONSUMABLE INFO'!Con3\Desc\Netherlands</vt:lpstr>
      <vt:lpstr>'CONSUMABLE INFO'!Con3\Desc\NewZealand</vt:lpstr>
      <vt:lpstr>'CONSUMABLE INFO'!Con3\Desc\Norway</vt:lpstr>
      <vt:lpstr>'CONSUMABLE INFO'!Con3\Desc\Poland</vt:lpstr>
      <vt:lpstr>'CONSUMABLE INFO'!Con3\Desc\Portugal</vt:lpstr>
      <vt:lpstr>'CONSUMABLE INFO'!Con3\Desc\Russia</vt:lpstr>
      <vt:lpstr>'CONSUMABLE INFO'!Con3\Desc\SaudiArabia</vt:lpstr>
      <vt:lpstr>'CONSUMABLE INFO'!Con3\Desc\Singapore</vt:lpstr>
      <vt:lpstr>'CONSUMABLE INFO'!Con3\Desc\Singapore_EN</vt:lpstr>
      <vt:lpstr>'CONSUMABLE INFO'!Con3\Desc\Slovakia</vt:lpstr>
      <vt:lpstr>'CONSUMABLE INFO'!Con3\Desc\SouthAfrica</vt:lpstr>
      <vt:lpstr>'CONSUMABLE INFO'!Con3\Desc\SouthKorea</vt:lpstr>
      <vt:lpstr>'CONSUMABLE INFO'!Con3\Desc\Spain</vt:lpstr>
      <vt:lpstr>'CONSUMABLE INFO'!Con3\Desc\Sweden</vt:lpstr>
      <vt:lpstr>'CONSUMABLE INFO'!Con3\Desc\Switzerland</vt:lpstr>
      <vt:lpstr>'CONSUMABLE INFO'!Con3\Desc\Switzerland_FR</vt:lpstr>
      <vt:lpstr>'CONSUMABLE INFO'!Con3\Desc\Taiwan</vt:lpstr>
      <vt:lpstr>'CONSUMABLE INFO'!Con3\Desc\UnitedKingdom</vt:lpstr>
      <vt:lpstr>'CONSUMABLE INFO'!Con3\Desc\UnitedStates</vt:lpstr>
      <vt:lpstr>'CONSUMABLE INFO'!Con3\WSP\</vt:lpstr>
      <vt:lpstr>'CONSUMABLE INFO'!Con3\WSP\Argentina</vt:lpstr>
      <vt:lpstr>'CONSUMABLE INFO'!Con3\WSP\Australia</vt:lpstr>
      <vt:lpstr>'CONSUMABLE INFO'!Con3\WSP\Austria</vt:lpstr>
      <vt:lpstr>'CONSUMABLE INFO'!Con3\WSP\Belgium</vt:lpstr>
      <vt:lpstr>'CONSUMABLE INFO'!Con3\WSP\Belgium_NL</vt:lpstr>
      <vt:lpstr>'CONSUMABLE INFO'!Con3\WSP\Brazil</vt:lpstr>
      <vt:lpstr>'CONSUMABLE INFO'!Con3\WSP\Canada</vt:lpstr>
      <vt:lpstr>'CONSUMABLE INFO'!Con3\WSP\Canada_FR</vt:lpstr>
      <vt:lpstr>'CONSUMABLE INFO'!Con3\WSP\Chile</vt:lpstr>
      <vt:lpstr>'CONSUMABLE INFO'!Con3\WSP\China</vt:lpstr>
      <vt:lpstr>'CONSUMABLE INFO'!Con3\WSP\Colombia</vt:lpstr>
      <vt:lpstr>'CONSUMABLE INFO'!Con3\WSP\CzechRepublic</vt:lpstr>
      <vt:lpstr>'CONSUMABLE INFO'!Con3\WSP\Denmark</vt:lpstr>
      <vt:lpstr>'CONSUMABLE INFO'!Con3\WSP\Finland</vt:lpstr>
      <vt:lpstr>'CONSUMABLE INFO'!Con3\WSP\France</vt:lpstr>
      <vt:lpstr>'CONSUMABLE INFO'!Con3\WSP\Germany</vt:lpstr>
      <vt:lpstr>'CONSUMABLE INFO'!Con3\WSP\Greece</vt:lpstr>
      <vt:lpstr>'CONSUMABLE INFO'!Con3\WSP\HongKong</vt:lpstr>
      <vt:lpstr>'CONSUMABLE INFO'!Con3\WSP\HongKong_EN</vt:lpstr>
      <vt:lpstr>'CONSUMABLE INFO'!Con3\WSP\Hungary</vt:lpstr>
      <vt:lpstr>'CONSUMABLE INFO'!Con3\WSP\India</vt:lpstr>
      <vt:lpstr>'CONSUMABLE INFO'!Con3\WSP\Ireland</vt:lpstr>
      <vt:lpstr>'CONSUMABLE INFO'!Con3\WSP\Israel</vt:lpstr>
      <vt:lpstr>'CONSUMABLE INFO'!Con3\WSP\Italy</vt:lpstr>
      <vt:lpstr>'CONSUMABLE INFO'!Con3\WSP\Japan</vt:lpstr>
      <vt:lpstr>'CONSUMABLE INFO'!Con3\WSP\Mexico</vt:lpstr>
      <vt:lpstr>'CONSUMABLE INFO'!Con3\WSP\Netherlands</vt:lpstr>
      <vt:lpstr>'CONSUMABLE INFO'!Con3\WSP\NewZealand</vt:lpstr>
      <vt:lpstr>'CONSUMABLE INFO'!Con3\WSP\Norway</vt:lpstr>
      <vt:lpstr>'CONSUMABLE INFO'!Con3\WSP\Poland</vt:lpstr>
      <vt:lpstr>'CONSUMABLE INFO'!Con3\WSP\Portugal</vt:lpstr>
      <vt:lpstr>'CONSUMABLE INFO'!Con3\WSP\Russia</vt:lpstr>
      <vt:lpstr>'CONSUMABLE INFO'!Con3\WSP\SaudiArabia</vt:lpstr>
      <vt:lpstr>'CONSUMABLE INFO'!Con3\WSP\Singapore</vt:lpstr>
      <vt:lpstr>'CONSUMABLE INFO'!Con3\WSP\Singapore_EN</vt:lpstr>
      <vt:lpstr>'CONSUMABLE INFO'!Con3\WSP\Slovakia</vt:lpstr>
      <vt:lpstr>'CONSUMABLE INFO'!Con3\WSP\SouthAfrica</vt:lpstr>
      <vt:lpstr>'CONSUMABLE INFO'!Con3\WSP\SouthKorea</vt:lpstr>
      <vt:lpstr>'CONSUMABLE INFO'!Con3\WSP\Spain</vt:lpstr>
      <vt:lpstr>'CONSUMABLE INFO'!Con3\WSP\Sweden</vt:lpstr>
      <vt:lpstr>'CONSUMABLE INFO'!Con3\WSP\Switzerland</vt:lpstr>
      <vt:lpstr>'CONSUMABLE INFO'!Con3\WSP\Switzerland_FR</vt:lpstr>
      <vt:lpstr>'CONSUMABLE INFO'!Con3\WSP\Taiwan</vt:lpstr>
      <vt:lpstr>'CONSUMABLE INFO'!Con3\WSP\UnitedKingdom</vt:lpstr>
      <vt:lpstr>'CONSUMABLE INFO'!Con3\WSP\UnitedStates</vt:lpstr>
      <vt:lpstr>'CONSUMABLE INFO'!Con4\Avail\</vt:lpstr>
      <vt:lpstr>'CONSUMABLE INFO'!Con4\Avail\Argentina</vt:lpstr>
      <vt:lpstr>'CONSUMABLE INFO'!Con4\Avail\Australia</vt:lpstr>
      <vt:lpstr>'CONSUMABLE INFO'!Con4\Avail\Austria</vt:lpstr>
      <vt:lpstr>'CONSUMABLE INFO'!Con4\Avail\Belgium</vt:lpstr>
      <vt:lpstr>'CONSUMABLE INFO'!Con4\Avail\Belgium_NL</vt:lpstr>
      <vt:lpstr>'CONSUMABLE INFO'!Con4\Avail\Brazil</vt:lpstr>
      <vt:lpstr>'CONSUMABLE INFO'!Con4\Avail\Canada</vt:lpstr>
      <vt:lpstr>'CONSUMABLE INFO'!Con4\Avail\Canada_FR</vt:lpstr>
      <vt:lpstr>'CONSUMABLE INFO'!Con4\Avail\Chile</vt:lpstr>
      <vt:lpstr>'CONSUMABLE INFO'!Con4\Avail\China</vt:lpstr>
      <vt:lpstr>'CONSUMABLE INFO'!Con4\Avail\Colombia</vt:lpstr>
      <vt:lpstr>'CONSUMABLE INFO'!Con4\Avail\CzechRepublic</vt:lpstr>
      <vt:lpstr>'CONSUMABLE INFO'!Con4\Avail\Denmark</vt:lpstr>
      <vt:lpstr>'CONSUMABLE INFO'!Con4\Avail\Finland</vt:lpstr>
      <vt:lpstr>'CONSUMABLE INFO'!Con4\Avail\France</vt:lpstr>
      <vt:lpstr>'CONSUMABLE INFO'!Con4\Avail\Germany</vt:lpstr>
      <vt:lpstr>'CONSUMABLE INFO'!Con4\Avail\Greece</vt:lpstr>
      <vt:lpstr>'CONSUMABLE INFO'!Con4\Avail\HongKong</vt:lpstr>
      <vt:lpstr>'CONSUMABLE INFO'!Con4\Avail\HongKong_EN</vt:lpstr>
      <vt:lpstr>'CONSUMABLE INFO'!Con4\Avail\Hungary</vt:lpstr>
      <vt:lpstr>'CONSUMABLE INFO'!Con4\Avail\India</vt:lpstr>
      <vt:lpstr>'CONSUMABLE INFO'!Con4\Avail\Ireland</vt:lpstr>
      <vt:lpstr>'CONSUMABLE INFO'!Con4\Avail\Israel</vt:lpstr>
      <vt:lpstr>'CONSUMABLE INFO'!Con4\Avail\Italy</vt:lpstr>
      <vt:lpstr>'CONSUMABLE INFO'!Con4\Avail\Japan</vt:lpstr>
      <vt:lpstr>'CONSUMABLE INFO'!Con4\Avail\Mexico</vt:lpstr>
      <vt:lpstr>'CONSUMABLE INFO'!Con4\Avail\Netherlands</vt:lpstr>
      <vt:lpstr>'CONSUMABLE INFO'!Con4\Avail\NewZealand</vt:lpstr>
      <vt:lpstr>'CONSUMABLE INFO'!Con4\Avail\Norway</vt:lpstr>
      <vt:lpstr>'CONSUMABLE INFO'!Con4\Avail\Poland</vt:lpstr>
      <vt:lpstr>'CONSUMABLE INFO'!Con4\Avail\Portugal</vt:lpstr>
      <vt:lpstr>'CONSUMABLE INFO'!Con4\Avail\Russia</vt:lpstr>
      <vt:lpstr>'CONSUMABLE INFO'!Con4\Avail\SaudiArabia</vt:lpstr>
      <vt:lpstr>'CONSUMABLE INFO'!Con4\Avail\Singapore</vt:lpstr>
      <vt:lpstr>'CONSUMABLE INFO'!Con4\Avail\Singapore_EN</vt:lpstr>
      <vt:lpstr>'CONSUMABLE INFO'!Con4\Avail\Slovakia</vt:lpstr>
      <vt:lpstr>'CONSUMABLE INFO'!Con4\Avail\SouthKorea</vt:lpstr>
      <vt:lpstr>'CONSUMABLE INFO'!Con4\Avail\Spain</vt:lpstr>
      <vt:lpstr>'CONSUMABLE INFO'!Con4\Avail\Sweden</vt:lpstr>
      <vt:lpstr>'CONSUMABLE INFO'!Con4\Avail\Switzerland</vt:lpstr>
      <vt:lpstr>'CONSUMABLE INFO'!Con4\Avail\Switzerland_FR</vt:lpstr>
      <vt:lpstr>'CONSUMABLE INFO'!Con4\Avail\Taiwan</vt:lpstr>
      <vt:lpstr>'CONSUMABLE INFO'!Con4\Avail\UnitedKingdom</vt:lpstr>
      <vt:lpstr>'CONSUMABLE INFO'!Con4\Avail\UnitedStates</vt:lpstr>
      <vt:lpstr>'CONSUMABLE INFO'!Con4\Desc\</vt:lpstr>
      <vt:lpstr>'CONSUMABLE INFO'!Con4\Desc\Argentina</vt:lpstr>
      <vt:lpstr>'CONSUMABLE INFO'!Con4\Desc\Australia</vt:lpstr>
      <vt:lpstr>'CONSUMABLE INFO'!Con4\Desc\Austria</vt:lpstr>
      <vt:lpstr>'CONSUMABLE INFO'!Con4\Desc\Belgium</vt:lpstr>
      <vt:lpstr>'CONSUMABLE INFO'!Con4\Desc\Belgium_NL</vt:lpstr>
      <vt:lpstr>'CONSUMABLE INFO'!Con4\Desc\Brazil</vt:lpstr>
      <vt:lpstr>'CONSUMABLE INFO'!Con4\Desc\Canada</vt:lpstr>
      <vt:lpstr>'CONSUMABLE INFO'!Con4\Desc\Canada_FR</vt:lpstr>
      <vt:lpstr>'CONSUMABLE INFO'!Con4\Desc\Chile</vt:lpstr>
      <vt:lpstr>'CONSUMABLE INFO'!Con4\Desc\China</vt:lpstr>
      <vt:lpstr>'CONSUMABLE INFO'!Con4\Desc\Colombia</vt:lpstr>
      <vt:lpstr>'CONSUMABLE INFO'!Con4\Desc\CzechRepublic</vt:lpstr>
      <vt:lpstr>'CONSUMABLE INFO'!Con4\Desc\Denmark</vt:lpstr>
      <vt:lpstr>'CONSUMABLE INFO'!Con4\Desc\Finland</vt:lpstr>
      <vt:lpstr>'CONSUMABLE INFO'!Con4\Desc\France</vt:lpstr>
      <vt:lpstr>'CONSUMABLE INFO'!Con4\Desc\Germany</vt:lpstr>
      <vt:lpstr>'CONSUMABLE INFO'!Con4\Desc\Greece</vt:lpstr>
      <vt:lpstr>'CONSUMABLE INFO'!Con4\Desc\HongKong</vt:lpstr>
      <vt:lpstr>'CONSUMABLE INFO'!Con4\Desc\HongKong_EN</vt:lpstr>
      <vt:lpstr>'CONSUMABLE INFO'!Con4\Desc\Hungary</vt:lpstr>
      <vt:lpstr>'CONSUMABLE INFO'!Con4\Desc\India</vt:lpstr>
      <vt:lpstr>'CONSUMABLE INFO'!Con4\Desc\Ireland</vt:lpstr>
      <vt:lpstr>'CONSUMABLE INFO'!Con4\Desc\Israel</vt:lpstr>
      <vt:lpstr>'CONSUMABLE INFO'!Con4\Desc\Italy</vt:lpstr>
      <vt:lpstr>'CONSUMABLE INFO'!Con4\Desc\Japan</vt:lpstr>
      <vt:lpstr>'CONSUMABLE INFO'!Con4\Desc\Mexico</vt:lpstr>
      <vt:lpstr>'CONSUMABLE INFO'!Con4\Desc\Netherlands</vt:lpstr>
      <vt:lpstr>'CONSUMABLE INFO'!Con4\Desc\NewZealand</vt:lpstr>
      <vt:lpstr>'CONSUMABLE INFO'!Con4\Desc\Norway</vt:lpstr>
      <vt:lpstr>'CONSUMABLE INFO'!Con4\Desc\Poland</vt:lpstr>
      <vt:lpstr>'CONSUMABLE INFO'!Con4\Desc\Portugal</vt:lpstr>
      <vt:lpstr>'CONSUMABLE INFO'!Con4\Desc\Russia</vt:lpstr>
      <vt:lpstr>'CONSUMABLE INFO'!Con4\Desc\SaudiArabia</vt:lpstr>
      <vt:lpstr>'CONSUMABLE INFO'!Con4\Desc\Singapore</vt:lpstr>
      <vt:lpstr>'CONSUMABLE INFO'!Con4\Desc\Singapore_EN</vt:lpstr>
      <vt:lpstr>'CONSUMABLE INFO'!Con4\Desc\Slovakia</vt:lpstr>
      <vt:lpstr>'CONSUMABLE INFO'!Con4\Desc\SouthKorea</vt:lpstr>
      <vt:lpstr>'CONSUMABLE INFO'!Con4\Desc\Spain</vt:lpstr>
      <vt:lpstr>'CONSUMABLE INFO'!Con4\Desc\Sweden</vt:lpstr>
      <vt:lpstr>'CONSUMABLE INFO'!Con4\Desc\Switzerland</vt:lpstr>
      <vt:lpstr>'CONSUMABLE INFO'!Con4\Desc\Switzerland_FR</vt:lpstr>
      <vt:lpstr>'CONSUMABLE INFO'!Con4\Desc\Taiwan</vt:lpstr>
      <vt:lpstr>'CONSUMABLE INFO'!Con4\Desc\UnitedKingdom</vt:lpstr>
      <vt:lpstr>'CONSUMABLE INFO'!Con4\Desc\UnitedStates</vt:lpstr>
      <vt:lpstr>'CONSUMABLE INFO'!Con4\WSP\</vt:lpstr>
      <vt:lpstr>'CONSUMABLE INFO'!Con4\WSP\Argentina</vt:lpstr>
      <vt:lpstr>'CONSUMABLE INFO'!Con4\WSP\Australia</vt:lpstr>
      <vt:lpstr>'CONSUMABLE INFO'!Con4\WSP\Austria</vt:lpstr>
      <vt:lpstr>'CONSUMABLE INFO'!Con4\WSP\Belgium</vt:lpstr>
      <vt:lpstr>'CONSUMABLE INFO'!Con4\WSP\Belgium_NL</vt:lpstr>
      <vt:lpstr>'CONSUMABLE INFO'!Con4\WSP\Brazil</vt:lpstr>
      <vt:lpstr>'CONSUMABLE INFO'!Con4\WSP\Canada</vt:lpstr>
      <vt:lpstr>'CONSUMABLE INFO'!Con4\WSP\Canada_FR</vt:lpstr>
      <vt:lpstr>'CONSUMABLE INFO'!Con4\WSP\Chile</vt:lpstr>
      <vt:lpstr>'CONSUMABLE INFO'!Con4\WSP\China</vt:lpstr>
      <vt:lpstr>'CONSUMABLE INFO'!Con4\WSP\Colombia</vt:lpstr>
      <vt:lpstr>'CONSUMABLE INFO'!Con4\WSP\CzechRepublic</vt:lpstr>
      <vt:lpstr>'CONSUMABLE INFO'!Con4\WSP\Denmark</vt:lpstr>
      <vt:lpstr>'CONSUMABLE INFO'!Con4\WSP\Finland</vt:lpstr>
      <vt:lpstr>'CONSUMABLE INFO'!Con4\WSP\France</vt:lpstr>
      <vt:lpstr>'CONSUMABLE INFO'!Con4\WSP\Germany</vt:lpstr>
      <vt:lpstr>'CONSUMABLE INFO'!Con4\WSP\Greece</vt:lpstr>
      <vt:lpstr>'CONSUMABLE INFO'!Con4\WSP\HongKong</vt:lpstr>
      <vt:lpstr>'CONSUMABLE INFO'!Con4\WSP\HongKong_EN</vt:lpstr>
      <vt:lpstr>'CONSUMABLE INFO'!Con4\WSP\Hungary</vt:lpstr>
      <vt:lpstr>'CONSUMABLE INFO'!Con4\WSP\India</vt:lpstr>
      <vt:lpstr>'CONSUMABLE INFO'!Con4\WSP\Ireland</vt:lpstr>
      <vt:lpstr>'CONSUMABLE INFO'!Con4\WSP\Israel</vt:lpstr>
      <vt:lpstr>'CONSUMABLE INFO'!Con4\WSP\Italy</vt:lpstr>
      <vt:lpstr>'CONSUMABLE INFO'!Con4\WSP\Japan</vt:lpstr>
      <vt:lpstr>'CONSUMABLE INFO'!Con4\WSP\Mexico</vt:lpstr>
      <vt:lpstr>'CONSUMABLE INFO'!Con4\WSP\Netherlands</vt:lpstr>
      <vt:lpstr>'CONSUMABLE INFO'!Con4\WSP\NewZealand</vt:lpstr>
      <vt:lpstr>'CONSUMABLE INFO'!Con4\WSP\Norway</vt:lpstr>
      <vt:lpstr>'CONSUMABLE INFO'!Con4\WSP\Poland</vt:lpstr>
      <vt:lpstr>'CONSUMABLE INFO'!Con4\WSP\Portugal</vt:lpstr>
      <vt:lpstr>'CONSUMABLE INFO'!Con4\WSP\Russia</vt:lpstr>
      <vt:lpstr>'CONSUMABLE INFO'!Con4\WSP\SaudiArabia</vt:lpstr>
      <vt:lpstr>'CONSUMABLE INFO'!Con4\WSP\Singapore</vt:lpstr>
      <vt:lpstr>'CONSUMABLE INFO'!Con4\WSP\Singapore_EN</vt:lpstr>
      <vt:lpstr>'CONSUMABLE INFO'!Con4\WSP\Slovakia</vt:lpstr>
      <vt:lpstr>'CONSUMABLE INFO'!Con4\WSP\SouthKorea</vt:lpstr>
      <vt:lpstr>'CONSUMABLE INFO'!Con4\WSP\Spain</vt:lpstr>
      <vt:lpstr>'CONSUMABLE INFO'!Con4\WSP\Sweden</vt:lpstr>
      <vt:lpstr>'CONSUMABLE INFO'!Con4\WSP\Switzerland</vt:lpstr>
      <vt:lpstr>'CONSUMABLE INFO'!Con4\WSP\Switzerland_FR</vt:lpstr>
      <vt:lpstr>'CONSUMABLE INFO'!Con4\WSP\Taiwan</vt:lpstr>
      <vt:lpstr>'CONSUMABLE INFO'!Con4\WSP\UnitedKingdom</vt:lpstr>
      <vt:lpstr>'CONSUMABLE INFO'!Con4\WSP\UnitedStates</vt:lpstr>
      <vt:lpstr>'CONSUMABLE INFO'!Con5\Avail\</vt:lpstr>
      <vt:lpstr>'CONSUMABLE INFO'!Con5\Avail\Argentina</vt:lpstr>
      <vt:lpstr>'CONSUMABLE INFO'!Con5\Avail\Australia</vt:lpstr>
      <vt:lpstr>'CONSUMABLE INFO'!Con5\Avail\Austria</vt:lpstr>
      <vt:lpstr>'CONSUMABLE INFO'!Con5\Avail\Belgium</vt:lpstr>
      <vt:lpstr>'CONSUMABLE INFO'!Con5\Avail\Belgium_NL</vt:lpstr>
      <vt:lpstr>'CONSUMABLE INFO'!Con5\Avail\Brazil</vt:lpstr>
      <vt:lpstr>'CONSUMABLE INFO'!Con5\Avail\Canada</vt:lpstr>
      <vt:lpstr>'CONSUMABLE INFO'!Con5\Avail\Canada_FR</vt:lpstr>
      <vt:lpstr>'CONSUMABLE INFO'!Con5\Avail\Chile</vt:lpstr>
      <vt:lpstr>'CONSUMABLE INFO'!Con5\Avail\China</vt:lpstr>
      <vt:lpstr>'CONSUMABLE INFO'!Con5\Avail\Colombia</vt:lpstr>
      <vt:lpstr>'CONSUMABLE INFO'!Con5\Avail\CzechRepublic</vt:lpstr>
      <vt:lpstr>'CONSUMABLE INFO'!Con5\Avail\Denmark</vt:lpstr>
      <vt:lpstr>'CONSUMABLE INFO'!Con5\Avail\Enter_Information_Here</vt:lpstr>
      <vt:lpstr>'CONSUMABLE INFO'!Con5\Avail\Finland</vt:lpstr>
      <vt:lpstr>'CONSUMABLE INFO'!Con5\Avail\France</vt:lpstr>
      <vt:lpstr>'CONSUMABLE INFO'!Con5\Avail\Germany</vt:lpstr>
      <vt:lpstr>'CONSUMABLE INFO'!Con5\Avail\Greece</vt:lpstr>
      <vt:lpstr>'CONSUMABLE INFO'!Con5\Avail\HongKong</vt:lpstr>
      <vt:lpstr>'CONSUMABLE INFO'!Con5\Avail\HongKong_EN</vt:lpstr>
      <vt:lpstr>'CONSUMABLE INFO'!Con5\Avail\Hungary</vt:lpstr>
      <vt:lpstr>'CONSUMABLE INFO'!Con5\Avail\India</vt:lpstr>
      <vt:lpstr>'CONSUMABLE INFO'!Con5\Avail\Ireland</vt:lpstr>
      <vt:lpstr>'CONSUMABLE INFO'!Con5\Avail\Israel</vt:lpstr>
      <vt:lpstr>'CONSUMABLE INFO'!Con5\Avail\Italy</vt:lpstr>
      <vt:lpstr>'CONSUMABLE INFO'!Con5\Avail\Japan</vt:lpstr>
      <vt:lpstr>'CONSUMABLE INFO'!Con5\Avail\Mexico</vt:lpstr>
      <vt:lpstr>'CONSUMABLE INFO'!Con5\Avail\Netherlands</vt:lpstr>
      <vt:lpstr>'CONSUMABLE INFO'!Con5\Avail\NewZealand</vt:lpstr>
      <vt:lpstr>'CONSUMABLE INFO'!Con5\Avail\Norway</vt:lpstr>
      <vt:lpstr>'CONSUMABLE INFO'!Con5\Avail\Poland</vt:lpstr>
      <vt:lpstr>'CONSUMABLE INFO'!Con5\Avail\Portugal</vt:lpstr>
      <vt:lpstr>'CONSUMABLE INFO'!Con5\Avail\Russia</vt:lpstr>
      <vt:lpstr>'CONSUMABLE INFO'!Con5\Avail\Singapore</vt:lpstr>
      <vt:lpstr>'CONSUMABLE INFO'!Con5\Avail\Singapore_EN</vt:lpstr>
      <vt:lpstr>'CONSUMABLE INFO'!Con5\Avail\Slovakia</vt:lpstr>
      <vt:lpstr>'CONSUMABLE INFO'!Con5\Avail\SouthKorea</vt:lpstr>
      <vt:lpstr>'CONSUMABLE INFO'!Con5\Avail\Spain</vt:lpstr>
      <vt:lpstr>'CONSUMABLE INFO'!Con5\Avail\Sweden</vt:lpstr>
      <vt:lpstr>'CONSUMABLE INFO'!Con5\Avail\Switzerland</vt:lpstr>
      <vt:lpstr>'CONSUMABLE INFO'!Con5\Avail\Switzerland_FR</vt:lpstr>
      <vt:lpstr>'CONSUMABLE INFO'!Con5\Avail\Taiwan</vt:lpstr>
      <vt:lpstr>'CONSUMABLE INFO'!Con5\Avail\UnitedKingdom</vt:lpstr>
      <vt:lpstr>'CONSUMABLE INFO'!Con5\Avail\UnitedStates</vt:lpstr>
      <vt:lpstr>'CONSUMABLE INFO'!Con5\Desc\</vt:lpstr>
      <vt:lpstr>'CONSUMABLE INFO'!Con5\Desc\Argentina</vt:lpstr>
      <vt:lpstr>'CONSUMABLE INFO'!Con5\Desc\Australia</vt:lpstr>
      <vt:lpstr>'CONSUMABLE INFO'!Con5\Desc\Austria</vt:lpstr>
      <vt:lpstr>'CONSUMABLE INFO'!Con5\Desc\Belgium</vt:lpstr>
      <vt:lpstr>'CONSUMABLE INFO'!Con5\Desc\Belgium_NL</vt:lpstr>
      <vt:lpstr>'CONSUMABLE INFO'!Con5\Desc\Brazil</vt:lpstr>
      <vt:lpstr>'CONSUMABLE INFO'!Con5\Desc\Canada</vt:lpstr>
      <vt:lpstr>'CONSUMABLE INFO'!Con5\Desc\Canada_FR</vt:lpstr>
      <vt:lpstr>'CONSUMABLE INFO'!Con5\Desc\Chile</vt:lpstr>
      <vt:lpstr>'CONSUMABLE INFO'!Con5\Desc\China</vt:lpstr>
      <vt:lpstr>'CONSUMABLE INFO'!Con5\Desc\Colombia</vt:lpstr>
      <vt:lpstr>'CONSUMABLE INFO'!Con5\Desc\CzechRepublic</vt:lpstr>
      <vt:lpstr>'CONSUMABLE INFO'!Con5\Desc\Denmark</vt:lpstr>
      <vt:lpstr>'CONSUMABLE INFO'!Con5\Desc\Enter_Information_Here</vt:lpstr>
      <vt:lpstr>'CONSUMABLE INFO'!Con5\Desc\Finland</vt:lpstr>
      <vt:lpstr>'CONSUMABLE INFO'!Con5\Desc\France</vt:lpstr>
      <vt:lpstr>'CONSUMABLE INFO'!Con5\Desc\Germany</vt:lpstr>
      <vt:lpstr>'CONSUMABLE INFO'!Con5\Desc\Greece</vt:lpstr>
      <vt:lpstr>'CONSUMABLE INFO'!Con5\Desc\HongKong</vt:lpstr>
      <vt:lpstr>'CONSUMABLE INFO'!Con5\Desc\HongKong_EN</vt:lpstr>
      <vt:lpstr>'CONSUMABLE INFO'!Con5\Desc\Hungary</vt:lpstr>
      <vt:lpstr>'CONSUMABLE INFO'!Con5\Desc\India</vt:lpstr>
      <vt:lpstr>'CONSUMABLE INFO'!Con5\Desc\Ireland</vt:lpstr>
      <vt:lpstr>'CONSUMABLE INFO'!Con5\Desc\Israel</vt:lpstr>
      <vt:lpstr>'CONSUMABLE INFO'!Con5\Desc\Italy</vt:lpstr>
      <vt:lpstr>'CONSUMABLE INFO'!Con5\Desc\Japan</vt:lpstr>
      <vt:lpstr>'CONSUMABLE INFO'!Con5\Desc\Mexico</vt:lpstr>
      <vt:lpstr>'CONSUMABLE INFO'!Con5\Desc\Netherlands</vt:lpstr>
      <vt:lpstr>'CONSUMABLE INFO'!Con5\Desc\NewZealand</vt:lpstr>
      <vt:lpstr>'CONSUMABLE INFO'!Con5\Desc\Norway</vt:lpstr>
      <vt:lpstr>'CONSUMABLE INFO'!Con5\Desc\Poland</vt:lpstr>
      <vt:lpstr>'CONSUMABLE INFO'!Con5\Desc\Portugal</vt:lpstr>
      <vt:lpstr>'CONSUMABLE INFO'!Con5\Desc\Russia</vt:lpstr>
      <vt:lpstr>'CONSUMABLE INFO'!Con5\Desc\Singapore</vt:lpstr>
      <vt:lpstr>'CONSUMABLE INFO'!Con5\Desc\Singapore_EN</vt:lpstr>
      <vt:lpstr>'CONSUMABLE INFO'!Con5\Desc\Slovakia</vt:lpstr>
      <vt:lpstr>'CONSUMABLE INFO'!Con5\Desc\SouthKorea</vt:lpstr>
      <vt:lpstr>'CONSUMABLE INFO'!Con5\Desc\Spain</vt:lpstr>
      <vt:lpstr>'CONSUMABLE INFO'!Con5\Desc\Sweden</vt:lpstr>
      <vt:lpstr>'CONSUMABLE INFO'!Con5\Desc\Switzerland</vt:lpstr>
      <vt:lpstr>'CONSUMABLE INFO'!Con5\Desc\Switzerland_FR</vt:lpstr>
      <vt:lpstr>'CONSUMABLE INFO'!Con5\Desc\Taiwan</vt:lpstr>
      <vt:lpstr>'CONSUMABLE INFO'!Con5\Desc\UnitedKingdom</vt:lpstr>
      <vt:lpstr>'CONSUMABLE INFO'!Con5\Desc\UnitedStates</vt:lpstr>
      <vt:lpstr>'CONSUMABLE INFO'!Con5\WSP\</vt:lpstr>
      <vt:lpstr>'CONSUMABLE INFO'!Con5\WSP\Argentina</vt:lpstr>
      <vt:lpstr>'CONSUMABLE INFO'!Con5\WSP\Australia</vt:lpstr>
      <vt:lpstr>'CONSUMABLE INFO'!Con5\WSP\Austria</vt:lpstr>
      <vt:lpstr>'CONSUMABLE INFO'!Con5\WSP\Belgium</vt:lpstr>
      <vt:lpstr>'CONSUMABLE INFO'!Con5\WSP\Belgium_NL</vt:lpstr>
      <vt:lpstr>'CONSUMABLE INFO'!Con5\WSP\Brazil</vt:lpstr>
      <vt:lpstr>'CONSUMABLE INFO'!Con5\WSP\Canada</vt:lpstr>
      <vt:lpstr>'CONSUMABLE INFO'!Con5\WSP\Canada_FR</vt:lpstr>
      <vt:lpstr>'CONSUMABLE INFO'!Con5\WSP\Chile</vt:lpstr>
      <vt:lpstr>'CONSUMABLE INFO'!Con5\WSP\China</vt:lpstr>
      <vt:lpstr>'CONSUMABLE INFO'!Con5\WSP\Colombia</vt:lpstr>
      <vt:lpstr>'CONSUMABLE INFO'!Con5\WSP\CzechRepublic</vt:lpstr>
      <vt:lpstr>'CONSUMABLE INFO'!Con5\WSP\Denmark</vt:lpstr>
      <vt:lpstr>'CONSUMABLE INFO'!Con5\WSP\Enter_Information_Here</vt:lpstr>
      <vt:lpstr>'CONSUMABLE INFO'!Con5\WSP\Finland</vt:lpstr>
      <vt:lpstr>'CONSUMABLE INFO'!Con5\WSP\France</vt:lpstr>
      <vt:lpstr>'CONSUMABLE INFO'!Con5\WSP\Germany</vt:lpstr>
      <vt:lpstr>'CONSUMABLE INFO'!Con5\WSP\Greece</vt:lpstr>
      <vt:lpstr>'CONSUMABLE INFO'!Con5\WSP\HongKong</vt:lpstr>
      <vt:lpstr>'CONSUMABLE INFO'!Con5\WSP\HongKong_EN</vt:lpstr>
      <vt:lpstr>'CONSUMABLE INFO'!Con5\WSP\Hungary</vt:lpstr>
      <vt:lpstr>'CONSUMABLE INFO'!Con5\WSP\India</vt:lpstr>
      <vt:lpstr>'CONSUMABLE INFO'!Con5\WSP\Ireland</vt:lpstr>
      <vt:lpstr>'CONSUMABLE INFO'!Con5\WSP\Israel</vt:lpstr>
      <vt:lpstr>'CONSUMABLE INFO'!Con5\WSP\Italy</vt:lpstr>
      <vt:lpstr>'CONSUMABLE INFO'!Con5\WSP\Japan</vt:lpstr>
      <vt:lpstr>'CONSUMABLE INFO'!Con5\WSP\Mexico</vt:lpstr>
      <vt:lpstr>'CONSUMABLE INFO'!Con5\WSP\Netherlands</vt:lpstr>
      <vt:lpstr>'CONSUMABLE INFO'!Con5\WSP\NewZealand</vt:lpstr>
      <vt:lpstr>'CONSUMABLE INFO'!Con5\WSP\Norway</vt:lpstr>
      <vt:lpstr>'CONSUMABLE INFO'!Con5\WSP\Poland</vt:lpstr>
      <vt:lpstr>'CONSUMABLE INFO'!Con5\WSP\Portugal</vt:lpstr>
      <vt:lpstr>'CONSUMABLE INFO'!Con5\WSP\Russia</vt:lpstr>
      <vt:lpstr>'CONSUMABLE INFO'!Con5\WSP\Singapore</vt:lpstr>
      <vt:lpstr>'CONSUMABLE INFO'!Con5\WSP\Singapore_EN</vt:lpstr>
      <vt:lpstr>'CONSUMABLE INFO'!Con5\WSP\Slovakia</vt:lpstr>
      <vt:lpstr>'CONSUMABLE INFO'!Con5\WSP\SouthKorea</vt:lpstr>
      <vt:lpstr>'CONSUMABLE INFO'!Con5\WSP\Spain</vt:lpstr>
      <vt:lpstr>'CONSUMABLE INFO'!Con5\WSP\Sweden</vt:lpstr>
      <vt:lpstr>'CONSUMABLE INFO'!Con5\WSP\Switzerland</vt:lpstr>
      <vt:lpstr>'CONSUMABLE INFO'!Con5\WSP\Switzerland_FR</vt:lpstr>
      <vt:lpstr>'CONSUMABLE INFO'!Con5\WSP\Taiwan</vt:lpstr>
      <vt:lpstr>'CONSUMABLE INFO'!Con5\WSP\UnitedKingdom</vt:lpstr>
      <vt:lpstr>'CONSUMABLE INFO'!Con5\WSP\UnitedStates</vt:lpstr>
      <vt:lpstr>'CONSUMABLE INFO'!Con6\Avail\</vt:lpstr>
      <vt:lpstr>'CONSUMABLE INFO'!Con6\Avail\Argentina</vt:lpstr>
      <vt:lpstr>'CONSUMABLE INFO'!Con6\Avail\Australia</vt:lpstr>
      <vt:lpstr>'CONSUMABLE INFO'!Con6\Avail\Austria</vt:lpstr>
      <vt:lpstr>'CONSUMABLE INFO'!Con6\Avail\Belgium</vt:lpstr>
      <vt:lpstr>'CONSUMABLE INFO'!Con6\Avail\Belgium_NL</vt:lpstr>
      <vt:lpstr>'CONSUMABLE INFO'!Con6\Avail\Brazil</vt:lpstr>
      <vt:lpstr>'CONSUMABLE INFO'!Con6\Avail\Canada</vt:lpstr>
      <vt:lpstr>'CONSUMABLE INFO'!Con6\Avail\Canada_FR</vt:lpstr>
      <vt:lpstr>'CONSUMABLE INFO'!Con6\Avail\Chile</vt:lpstr>
      <vt:lpstr>'CONSUMABLE INFO'!Con6\Avail\China</vt:lpstr>
      <vt:lpstr>'CONSUMABLE INFO'!Con6\Avail\Colombia</vt:lpstr>
      <vt:lpstr>'CONSUMABLE INFO'!Con6\Avail\CzechRepublic</vt:lpstr>
      <vt:lpstr>'CONSUMABLE INFO'!Con6\Avail\Denmark</vt:lpstr>
      <vt:lpstr>'CONSUMABLE INFO'!Con6\Avail\Enter_Information_Here</vt:lpstr>
      <vt:lpstr>'CONSUMABLE INFO'!Con6\Avail\Finland</vt:lpstr>
      <vt:lpstr>'CONSUMABLE INFO'!Con6\Avail\France</vt:lpstr>
      <vt:lpstr>'CONSUMABLE INFO'!Con6\Avail\Germany</vt:lpstr>
      <vt:lpstr>'CONSUMABLE INFO'!Con6\Avail\Greece</vt:lpstr>
      <vt:lpstr>'CONSUMABLE INFO'!Con6\Avail\HongKong</vt:lpstr>
      <vt:lpstr>'CONSUMABLE INFO'!Con6\Avail\HongKong_EN</vt:lpstr>
      <vt:lpstr>'CONSUMABLE INFO'!Con6\Avail\Hungary</vt:lpstr>
      <vt:lpstr>'CONSUMABLE INFO'!Con6\Avail\India</vt:lpstr>
      <vt:lpstr>'CONSUMABLE INFO'!Con6\Avail\Ireland</vt:lpstr>
      <vt:lpstr>'CONSUMABLE INFO'!Con6\Avail\Italy</vt:lpstr>
      <vt:lpstr>'CONSUMABLE INFO'!Con6\Avail\Japan</vt:lpstr>
      <vt:lpstr>'CONSUMABLE INFO'!Con6\Avail\Mexico</vt:lpstr>
      <vt:lpstr>'CONSUMABLE INFO'!Con6\Avail\Netherlands</vt:lpstr>
      <vt:lpstr>'CONSUMABLE INFO'!Con6\Avail\NewZealand</vt:lpstr>
      <vt:lpstr>'CONSUMABLE INFO'!Con6\Avail\Norway</vt:lpstr>
      <vt:lpstr>'CONSUMABLE INFO'!Con6\Avail\Poland</vt:lpstr>
      <vt:lpstr>'CONSUMABLE INFO'!Con6\Avail\Portugal</vt:lpstr>
      <vt:lpstr>'CONSUMABLE INFO'!Con6\Avail\Russia</vt:lpstr>
      <vt:lpstr>'CONSUMABLE INFO'!Con6\Avail\Singapore</vt:lpstr>
      <vt:lpstr>'CONSUMABLE INFO'!Con6\Avail\Singapore_EN</vt:lpstr>
      <vt:lpstr>'CONSUMABLE INFO'!Con6\Avail\Slovakia</vt:lpstr>
      <vt:lpstr>'CONSUMABLE INFO'!Con6\Avail\SouthKorea</vt:lpstr>
      <vt:lpstr>'CONSUMABLE INFO'!Con6\Avail\Spain</vt:lpstr>
      <vt:lpstr>'CONSUMABLE INFO'!Con6\Avail\Sweden</vt:lpstr>
      <vt:lpstr>'CONSUMABLE INFO'!Con6\Avail\Switzerland</vt:lpstr>
      <vt:lpstr>'CONSUMABLE INFO'!Con6\Avail\Switzerland_FR</vt:lpstr>
      <vt:lpstr>'CONSUMABLE INFO'!Con6\Avail\Taiwan</vt:lpstr>
      <vt:lpstr>'CONSUMABLE INFO'!Con6\Avail\UnitedKingdom</vt:lpstr>
      <vt:lpstr>'CONSUMABLE INFO'!Con6\Avail\UnitedStates</vt:lpstr>
      <vt:lpstr>'CONSUMABLE INFO'!Con6\Desc\</vt:lpstr>
      <vt:lpstr>'CONSUMABLE INFO'!Con6\Desc\Argentina</vt:lpstr>
      <vt:lpstr>'CONSUMABLE INFO'!Con6\Desc\Australia</vt:lpstr>
      <vt:lpstr>'CONSUMABLE INFO'!Con6\Desc\Austria</vt:lpstr>
      <vt:lpstr>'CONSUMABLE INFO'!Con6\Desc\Belgium</vt:lpstr>
      <vt:lpstr>'CONSUMABLE INFO'!Con6\Desc\Belgium_NL</vt:lpstr>
      <vt:lpstr>'CONSUMABLE INFO'!Con6\Desc\Brazil</vt:lpstr>
      <vt:lpstr>'CONSUMABLE INFO'!Con6\Desc\Canada</vt:lpstr>
      <vt:lpstr>'CONSUMABLE INFO'!Con6\Desc\Canada_FR</vt:lpstr>
      <vt:lpstr>'CONSUMABLE INFO'!Con6\Desc\Chile</vt:lpstr>
      <vt:lpstr>'CONSUMABLE INFO'!Con6\Desc\China</vt:lpstr>
      <vt:lpstr>'CONSUMABLE INFO'!Con6\Desc\Colombia</vt:lpstr>
      <vt:lpstr>'CONSUMABLE INFO'!Con6\Desc\CzechRepublic</vt:lpstr>
      <vt:lpstr>'CONSUMABLE INFO'!Con6\Desc\Denmark</vt:lpstr>
      <vt:lpstr>'CONSUMABLE INFO'!Con6\Desc\Enter_Information_Here</vt:lpstr>
      <vt:lpstr>'CONSUMABLE INFO'!Con6\Desc\Finland</vt:lpstr>
      <vt:lpstr>'CONSUMABLE INFO'!Con6\Desc\France</vt:lpstr>
      <vt:lpstr>'CONSUMABLE INFO'!Con6\Desc\Germany</vt:lpstr>
      <vt:lpstr>'CONSUMABLE INFO'!Con6\Desc\Greece</vt:lpstr>
      <vt:lpstr>'CONSUMABLE INFO'!Con6\Desc\HongKong</vt:lpstr>
      <vt:lpstr>'CONSUMABLE INFO'!Con6\Desc\HongKong_EN</vt:lpstr>
      <vt:lpstr>'CONSUMABLE INFO'!Con6\Desc\Hungary</vt:lpstr>
      <vt:lpstr>'CONSUMABLE INFO'!Con6\Desc\India</vt:lpstr>
      <vt:lpstr>'CONSUMABLE INFO'!Con6\Desc\Ireland</vt:lpstr>
      <vt:lpstr>'CONSUMABLE INFO'!Con6\Desc\Italy</vt:lpstr>
      <vt:lpstr>'CONSUMABLE INFO'!Con6\Desc\Japan</vt:lpstr>
      <vt:lpstr>'CONSUMABLE INFO'!Con6\Desc\Mexico</vt:lpstr>
      <vt:lpstr>'CONSUMABLE INFO'!Con6\Desc\Netherlands</vt:lpstr>
      <vt:lpstr>'CONSUMABLE INFO'!Con6\Desc\NewZealand</vt:lpstr>
      <vt:lpstr>'CONSUMABLE INFO'!Con6\Desc\Norway</vt:lpstr>
      <vt:lpstr>'CONSUMABLE INFO'!Con6\Desc\Poland</vt:lpstr>
      <vt:lpstr>'CONSUMABLE INFO'!Con6\Desc\Portugal</vt:lpstr>
      <vt:lpstr>'CONSUMABLE INFO'!Con6\Desc\Russia</vt:lpstr>
      <vt:lpstr>'CONSUMABLE INFO'!Con6\Desc\Singapore</vt:lpstr>
      <vt:lpstr>'CONSUMABLE INFO'!Con6\Desc\Singapore_EN</vt:lpstr>
      <vt:lpstr>'CONSUMABLE INFO'!Con6\Desc\Slovakia</vt:lpstr>
      <vt:lpstr>'CONSUMABLE INFO'!Con6\Desc\SouthKorea</vt:lpstr>
      <vt:lpstr>'CONSUMABLE INFO'!Con6\Desc\Spain</vt:lpstr>
      <vt:lpstr>'CONSUMABLE INFO'!Con6\Desc\Sweden</vt:lpstr>
      <vt:lpstr>'CONSUMABLE INFO'!Con6\Desc\Switzerland</vt:lpstr>
      <vt:lpstr>'CONSUMABLE INFO'!Con6\Desc\Switzerland_FR</vt:lpstr>
      <vt:lpstr>'CONSUMABLE INFO'!Con6\Desc\Taiwan</vt:lpstr>
      <vt:lpstr>'CONSUMABLE INFO'!Con6\Desc\UnitedKingdom</vt:lpstr>
      <vt:lpstr>'CONSUMABLE INFO'!Con6\Desc\UnitedStates</vt:lpstr>
      <vt:lpstr>'CONSUMABLE INFO'!Con6\WSP\</vt:lpstr>
      <vt:lpstr>'CONSUMABLE INFO'!Con6\WSP\Argentina</vt:lpstr>
      <vt:lpstr>'CONSUMABLE INFO'!Con6\WSP\Australia</vt:lpstr>
      <vt:lpstr>'CONSUMABLE INFO'!Con6\WSP\Austria</vt:lpstr>
      <vt:lpstr>'CONSUMABLE INFO'!Con6\WSP\Belgium</vt:lpstr>
      <vt:lpstr>'CONSUMABLE INFO'!Con6\WSP\Belgium_NL</vt:lpstr>
      <vt:lpstr>'CONSUMABLE INFO'!Con6\WSP\Brazil</vt:lpstr>
      <vt:lpstr>'CONSUMABLE INFO'!Con6\WSP\Canada</vt:lpstr>
      <vt:lpstr>'CONSUMABLE INFO'!Con6\WSP\Canada_FR</vt:lpstr>
      <vt:lpstr>'CONSUMABLE INFO'!Con6\WSP\Chile</vt:lpstr>
      <vt:lpstr>'CONSUMABLE INFO'!Con6\WSP\China</vt:lpstr>
      <vt:lpstr>'CONSUMABLE INFO'!Con6\WSP\Colombia</vt:lpstr>
      <vt:lpstr>'CONSUMABLE INFO'!Con6\WSP\CzechRepublic</vt:lpstr>
      <vt:lpstr>'CONSUMABLE INFO'!Con6\WSP\Denmark</vt:lpstr>
      <vt:lpstr>'CONSUMABLE INFO'!Con6\WSP\Enter_Information_Here</vt:lpstr>
      <vt:lpstr>'CONSUMABLE INFO'!Con6\WSP\Finland</vt:lpstr>
      <vt:lpstr>'CONSUMABLE INFO'!Con6\WSP\France</vt:lpstr>
      <vt:lpstr>'CONSUMABLE INFO'!Con6\WSP\Germany</vt:lpstr>
      <vt:lpstr>'CONSUMABLE INFO'!Con6\WSP\Greece</vt:lpstr>
      <vt:lpstr>'CONSUMABLE INFO'!Con6\WSP\HongKong</vt:lpstr>
      <vt:lpstr>'CONSUMABLE INFO'!Con6\WSP\HongKong_EN</vt:lpstr>
      <vt:lpstr>'CONSUMABLE INFO'!Con6\WSP\Hungary</vt:lpstr>
      <vt:lpstr>'CONSUMABLE INFO'!Con6\WSP\India</vt:lpstr>
      <vt:lpstr>'CONSUMABLE INFO'!Con6\WSP\Ireland</vt:lpstr>
      <vt:lpstr>'CONSUMABLE INFO'!Con6\WSP\Italy</vt:lpstr>
      <vt:lpstr>'CONSUMABLE INFO'!Con6\WSP\Japan</vt:lpstr>
      <vt:lpstr>'CONSUMABLE INFO'!Con6\WSP\Mexico</vt:lpstr>
      <vt:lpstr>'CONSUMABLE INFO'!Con6\WSP\Netherlands</vt:lpstr>
      <vt:lpstr>'CONSUMABLE INFO'!Con6\WSP\NewZealand</vt:lpstr>
      <vt:lpstr>'CONSUMABLE INFO'!Con6\WSP\Norway</vt:lpstr>
      <vt:lpstr>'CONSUMABLE INFO'!Con6\WSP\Poland</vt:lpstr>
      <vt:lpstr>'CONSUMABLE INFO'!Con6\WSP\Portugal</vt:lpstr>
      <vt:lpstr>'CONSUMABLE INFO'!Con6\WSP\Russia</vt:lpstr>
      <vt:lpstr>'CONSUMABLE INFO'!Con6\WSP\Singapore</vt:lpstr>
      <vt:lpstr>'CONSUMABLE INFO'!Con6\WSP\Singapore_EN</vt:lpstr>
      <vt:lpstr>'CONSUMABLE INFO'!Con6\WSP\Slovakia</vt:lpstr>
      <vt:lpstr>'CONSUMABLE INFO'!Con6\WSP\SouthKorea</vt:lpstr>
      <vt:lpstr>'CONSUMABLE INFO'!Con6\WSP\Spain</vt:lpstr>
      <vt:lpstr>'CONSUMABLE INFO'!Con6\WSP\Sweden</vt:lpstr>
      <vt:lpstr>'CONSUMABLE INFO'!Con6\WSP\Switzerland</vt:lpstr>
      <vt:lpstr>'CONSUMABLE INFO'!Con6\WSP\Switzerland_FR</vt:lpstr>
      <vt:lpstr>'CONSUMABLE INFO'!Con6\WSP\Taiwan</vt:lpstr>
      <vt:lpstr>'CONSUMABLE INFO'!Con6\WSP\UnitedKingdom</vt:lpstr>
      <vt:lpstr>'CONSUMABLE INFO'!Con6\WSP\UnitedStates</vt:lpstr>
      <vt:lpstr>ConfigureAvailabilitiesInFollowingDevSandboxes</vt:lpstr>
      <vt:lpstr>'CONSUMABLE INFO'!ConsumablePurchasable\1</vt:lpstr>
      <vt:lpstr>'CONSUMABLE INFO'!ConsumablePurchasable\2</vt:lpstr>
      <vt:lpstr>'CONSUMABLE INFO'!ConsumablePurchasable\3</vt:lpstr>
      <vt:lpstr>'CONSUMABLE INFO'!ConsumablePurchasable\4</vt:lpstr>
      <vt:lpstr>'CONSUMABLE INFO'!ConsumablePurchasable\5</vt:lpstr>
      <vt:lpstr>'CONSUMABLE INFO'!ConsumablePurchasable\6</vt:lpstr>
      <vt:lpstr>'CONSUMABLE INFO'!ConsumablePurchaseEnd\1</vt:lpstr>
      <vt:lpstr>'CONSUMABLE INFO'!ConsumablePurchaseEnd\2</vt:lpstr>
      <vt:lpstr>'CONSUMABLE INFO'!ConsumablePurchaseEnd\3</vt:lpstr>
      <vt:lpstr>'CONSUMABLE INFO'!ConsumablePurchaseEnd\4</vt:lpstr>
      <vt:lpstr>'CONSUMABLE INFO'!ConsumablePurchaseEnd\5</vt:lpstr>
      <vt:lpstr>'CONSUMABLE INFO'!ConsumablePurchaseEnd\6</vt:lpstr>
      <vt:lpstr>'CONSUMABLE INFO'!ConsumablePurchaseStart\1</vt:lpstr>
      <vt:lpstr>'CONSUMABLE INFO'!ConsumablePurchaseStart\2</vt:lpstr>
      <vt:lpstr>'CONSUMABLE INFO'!ConsumablePurchaseStart\3</vt:lpstr>
      <vt:lpstr>'CONSUMABLE INFO'!ConsumablePurchaseStart\4</vt:lpstr>
      <vt:lpstr>'CONSUMABLE INFO'!ConsumablePurchaseStart\5</vt:lpstr>
      <vt:lpstr>'CONSUMABLE INFO'!ConsumablePurchaseStart\6</vt:lpstr>
      <vt:lpstr>'CONSUMABLE INFO'!ConsumableQty\1</vt:lpstr>
      <vt:lpstr>'CONSUMABLE INFO'!ConsumableQty\2</vt:lpstr>
      <vt:lpstr>'CONSUMABLE INFO'!ConsumableQty\3</vt:lpstr>
      <vt:lpstr>'CONSUMABLE INFO'!ConsumableQty\4</vt:lpstr>
      <vt:lpstr>'CONSUMABLE INFO'!ConsumableQty\5</vt:lpstr>
      <vt:lpstr>'CONSUMABLE INFO'!ConsumableQty\6</vt:lpstr>
      <vt:lpstr>'CONSUMABLE INFO'!ConsumableVisible\1</vt:lpstr>
      <vt:lpstr>'CONSUMABLE INFO'!ConsumableVisible\2</vt:lpstr>
      <vt:lpstr>'CONSUMABLE INFO'!ConsumableVisible\3</vt:lpstr>
      <vt:lpstr>'CONSUMABLE INFO'!ConsumableVisible\4</vt:lpstr>
      <vt:lpstr>'CONSUMABLE INFO'!ConsumableVisible\5</vt:lpstr>
      <vt:lpstr>'CONSUMABLE INFO'!ConsumableVisible\6</vt:lpstr>
      <vt:lpstr>'CONSUMABLE INFO'!ConsumableVisibleEnd\1</vt:lpstr>
      <vt:lpstr>'CONSUMABLE INFO'!ConsumableVisibleEnd\2</vt:lpstr>
      <vt:lpstr>'CONSUMABLE INFO'!ConsumableVisibleEnd\3</vt:lpstr>
      <vt:lpstr>'CONSUMABLE INFO'!ConsumableVisibleEnd\4</vt:lpstr>
      <vt:lpstr>'CONSUMABLE INFO'!ConsumableVisibleEnd\5</vt:lpstr>
      <vt:lpstr>'CONSUMABLE INFO'!ConsumableVisibleEnd\6</vt:lpstr>
      <vt:lpstr>'CONSUMABLE INFO'!ConsumableVisibleStart\1</vt:lpstr>
      <vt:lpstr>'CONSUMABLE INFO'!ConsumableVisibleStart\2</vt:lpstr>
      <vt:lpstr>'CONSUMABLE INFO'!ConsumableVisibleStart\3</vt:lpstr>
      <vt:lpstr>'CONSUMABLE INFO'!ConsumableVisibleStart\4</vt:lpstr>
      <vt:lpstr>'CONSUMABLE INFO'!ConsumableVisibleStart\5</vt:lpstr>
      <vt:lpstr>'CONSUMABLE INFO'!ConsumableVisibleStart\6</vt:lpstr>
      <vt:lpstr>CONTENTPACKAGENAME\1</vt:lpstr>
      <vt:lpstr>CONTENTPACKAGENAME\10</vt:lpstr>
      <vt:lpstr>CONTENTPACKAGENAME\100</vt:lpstr>
      <vt:lpstr>CONTENTPACKAGENAME\11</vt:lpstr>
      <vt:lpstr>CONTENTPACKAGENAME\12</vt:lpstr>
      <vt:lpstr>CONTENTPACKAGENAME\13</vt:lpstr>
      <vt:lpstr>CONTENTPACKAGENAME\14</vt:lpstr>
      <vt:lpstr>CONTENTPACKAGENAME\15</vt:lpstr>
      <vt:lpstr>CONTENTPACKAGENAME\16</vt:lpstr>
      <vt:lpstr>CONTENTPACKAGENAME\17</vt:lpstr>
      <vt:lpstr>CONTENTPACKAGENAME\18</vt:lpstr>
      <vt:lpstr>CONTENTPACKAGENAME\19</vt:lpstr>
      <vt:lpstr>CONTENTPACKAGENAME\2</vt:lpstr>
      <vt:lpstr>CONTENTPACKAGENAME\20</vt:lpstr>
      <vt:lpstr>CONTENTPACKAGENAME\21</vt:lpstr>
      <vt:lpstr>CONTENTPACKAGENAME\22</vt:lpstr>
      <vt:lpstr>CONTENTPACKAGENAME\23</vt:lpstr>
      <vt:lpstr>CONTENTPACKAGENAME\24</vt:lpstr>
      <vt:lpstr>CONTENTPACKAGENAME\25</vt:lpstr>
      <vt:lpstr>CONTENTPACKAGENAME\26</vt:lpstr>
      <vt:lpstr>CONTENTPACKAGENAME\27</vt:lpstr>
      <vt:lpstr>CONTENTPACKAGENAME\28</vt:lpstr>
      <vt:lpstr>CONTENTPACKAGENAME\29</vt:lpstr>
      <vt:lpstr>CONTENTPACKAGENAME\3</vt:lpstr>
      <vt:lpstr>CONTENTPACKAGENAME\30</vt:lpstr>
      <vt:lpstr>CONTENTPACKAGENAME\31</vt:lpstr>
      <vt:lpstr>CONTENTPACKAGENAME\32</vt:lpstr>
      <vt:lpstr>CONTENTPACKAGENAME\33</vt:lpstr>
      <vt:lpstr>CONTENTPACKAGENAME\34</vt:lpstr>
      <vt:lpstr>CONTENTPACKAGENAME\35</vt:lpstr>
      <vt:lpstr>CONTENTPACKAGENAME\36</vt:lpstr>
      <vt:lpstr>CONTENTPACKAGENAME\37</vt:lpstr>
      <vt:lpstr>CONTENTPACKAGENAME\38</vt:lpstr>
      <vt:lpstr>CONTENTPACKAGENAME\39</vt:lpstr>
      <vt:lpstr>CONTENTPACKAGENAME\4</vt:lpstr>
      <vt:lpstr>CONTENTPACKAGENAME\40</vt:lpstr>
      <vt:lpstr>CONTENTPACKAGENAME\41</vt:lpstr>
      <vt:lpstr>CONTENTPACKAGENAME\42</vt:lpstr>
      <vt:lpstr>CONTENTPACKAGENAME\43</vt:lpstr>
      <vt:lpstr>CONTENTPACKAGENAME\44</vt:lpstr>
      <vt:lpstr>CONTENTPACKAGENAME\45</vt:lpstr>
      <vt:lpstr>CONTENTPACKAGENAME\46</vt:lpstr>
      <vt:lpstr>CONTENTPACKAGENAME\47</vt:lpstr>
      <vt:lpstr>CONTENTPACKAGENAME\48</vt:lpstr>
      <vt:lpstr>CONTENTPACKAGENAME\49</vt:lpstr>
      <vt:lpstr>CONTENTPACKAGENAME\5</vt:lpstr>
      <vt:lpstr>CONTENTPACKAGENAME\50</vt:lpstr>
      <vt:lpstr>CONTENTPACKAGENAME\51</vt:lpstr>
      <vt:lpstr>CONTENTPACKAGENAME\52</vt:lpstr>
      <vt:lpstr>CONTENTPACKAGENAME\53</vt:lpstr>
      <vt:lpstr>CONTENTPACKAGENAME\54</vt:lpstr>
      <vt:lpstr>CONTENTPACKAGENAME\55</vt:lpstr>
      <vt:lpstr>CONTENTPACKAGENAME\56</vt:lpstr>
      <vt:lpstr>CONTENTPACKAGENAME\57</vt:lpstr>
      <vt:lpstr>CONTENTPACKAGENAME\58</vt:lpstr>
      <vt:lpstr>CONTENTPACKAGENAME\59</vt:lpstr>
      <vt:lpstr>CONTENTPACKAGENAME\6</vt:lpstr>
      <vt:lpstr>CONTENTPACKAGENAME\60</vt:lpstr>
      <vt:lpstr>CONTENTPACKAGENAME\61</vt:lpstr>
      <vt:lpstr>CONTENTPACKAGENAME\62</vt:lpstr>
      <vt:lpstr>CONTENTPACKAGENAME\63</vt:lpstr>
      <vt:lpstr>CONTENTPACKAGENAME\64</vt:lpstr>
      <vt:lpstr>CONTENTPACKAGENAME\65</vt:lpstr>
      <vt:lpstr>CONTENTPACKAGENAME\66</vt:lpstr>
      <vt:lpstr>CONTENTPACKAGENAME\67</vt:lpstr>
      <vt:lpstr>CONTENTPACKAGENAME\68</vt:lpstr>
      <vt:lpstr>CONTENTPACKAGENAME\69</vt:lpstr>
      <vt:lpstr>CONTENTPACKAGENAME\7</vt:lpstr>
      <vt:lpstr>CONTENTPACKAGENAME\70</vt:lpstr>
      <vt:lpstr>CONTENTPACKAGENAME\71</vt:lpstr>
      <vt:lpstr>CONTENTPACKAGENAME\72</vt:lpstr>
      <vt:lpstr>CONTENTPACKAGENAME\73</vt:lpstr>
      <vt:lpstr>CONTENTPACKAGENAME\74</vt:lpstr>
      <vt:lpstr>CONTENTPACKAGENAME\75</vt:lpstr>
      <vt:lpstr>CONTENTPACKAGENAME\76</vt:lpstr>
      <vt:lpstr>CONTENTPACKAGENAME\77</vt:lpstr>
      <vt:lpstr>CONTENTPACKAGENAME\78</vt:lpstr>
      <vt:lpstr>CONTENTPACKAGENAME\79</vt:lpstr>
      <vt:lpstr>CONTENTPACKAGENAME\8</vt:lpstr>
      <vt:lpstr>CONTENTPACKAGENAME\80</vt:lpstr>
      <vt:lpstr>CONTENTPACKAGENAME\81</vt:lpstr>
      <vt:lpstr>CONTENTPACKAGENAME\82</vt:lpstr>
      <vt:lpstr>CONTENTPACKAGENAME\83</vt:lpstr>
      <vt:lpstr>CONTENTPACKAGENAME\84</vt:lpstr>
      <vt:lpstr>CONTENTPACKAGENAME\85</vt:lpstr>
      <vt:lpstr>CONTENTPACKAGENAME\86</vt:lpstr>
      <vt:lpstr>CONTENTPACKAGENAME\87</vt:lpstr>
      <vt:lpstr>CONTENTPACKAGENAME\88</vt:lpstr>
      <vt:lpstr>CONTENTPACKAGENAME\89</vt:lpstr>
      <vt:lpstr>CONTENTPACKAGENAME\9</vt:lpstr>
      <vt:lpstr>CONTENTPACKAGENAME\90</vt:lpstr>
      <vt:lpstr>CONTENTPACKAGENAME\91</vt:lpstr>
      <vt:lpstr>CONTENTPACKAGENAME\92</vt:lpstr>
      <vt:lpstr>CONTENTPACKAGENAME\93</vt:lpstr>
      <vt:lpstr>CONTENTPACKAGENAME\94</vt:lpstr>
      <vt:lpstr>CONTENTPACKAGENAME\95</vt:lpstr>
      <vt:lpstr>CONTENTPACKAGENAME\96</vt:lpstr>
      <vt:lpstr>CONTENTPACKAGENAME\97</vt:lpstr>
      <vt:lpstr>CONTENTPACKAGENAME\98</vt:lpstr>
      <vt:lpstr>CONTENTPACKAGENAME\99</vt:lpstr>
      <vt:lpstr>ContentUpdateOrServiceConfigUpdateRequired</vt:lpstr>
      <vt:lpstr>CzechRepublic\AVAILABLE</vt:lpstr>
      <vt:lpstr>CzechRepublic\CONTENTPACKAGENAME</vt:lpstr>
      <vt:lpstr>CzechRepublic\HASATRIAL</vt:lpstr>
      <vt:lpstr>CzechRepublic\MSRPPRICE</vt:lpstr>
      <vt:lpstr>CzechRepublic\PREORDERPERIODENDDATE</vt:lpstr>
      <vt:lpstr>CzechRepublic\PREORDERPERIODENDUTC</vt:lpstr>
      <vt:lpstr>CzechRepublic\PREORDERPERIODSTARTUTC</vt:lpstr>
      <vt:lpstr>CzechRepublic\RETAILPRICE</vt:lpstr>
      <vt:lpstr>CzechRepublic\RETAILPRICETIER</vt:lpstr>
      <vt:lpstr>CzechRepublic\SALEENDUTC</vt:lpstr>
      <vt:lpstr>CzechRepublic\SALESTARTDATE</vt:lpstr>
      <vt:lpstr>CzechRepublic\SALESTARTUTC</vt:lpstr>
      <vt:lpstr>CzechRepublic\TIMEOFTRIAL</vt:lpstr>
      <vt:lpstr>CzechRepublic\VISIBILITYENDUTC</vt:lpstr>
      <vt:lpstr>CzechRepublic\VISIBILITYSTARTUTC</vt:lpstr>
      <vt:lpstr>CzechRepublic\VISIBLEINTHECATALOG</vt:lpstr>
      <vt:lpstr>CzechRepublic\WHOLESALEPRICE</vt:lpstr>
      <vt:lpstr>CzechRepublic\WHOLESALEPRICETIER</vt:lpstr>
      <vt:lpstr>DEFAULTPACKAGE\1</vt:lpstr>
      <vt:lpstr>DEFAULTPACKAGE\10</vt:lpstr>
      <vt:lpstr>DEFAULTPACKAGE\100</vt:lpstr>
      <vt:lpstr>DEFAULTPACKAGE\11</vt:lpstr>
      <vt:lpstr>DEFAULTPACKAGE\12</vt:lpstr>
      <vt:lpstr>DEFAULTPACKAGE\13</vt:lpstr>
      <vt:lpstr>DEFAULTPACKAGE\14</vt:lpstr>
      <vt:lpstr>DEFAULTPACKAGE\15</vt:lpstr>
      <vt:lpstr>DEFAULTPACKAGE\16</vt:lpstr>
      <vt:lpstr>DEFAULTPACKAGE\17</vt:lpstr>
      <vt:lpstr>DEFAULTPACKAGE\18</vt:lpstr>
      <vt:lpstr>DEFAULTPACKAGE\19</vt:lpstr>
      <vt:lpstr>DEFAULTPACKAGE\2</vt:lpstr>
      <vt:lpstr>DEFAULTPACKAGE\20</vt:lpstr>
      <vt:lpstr>DEFAULTPACKAGE\21</vt:lpstr>
      <vt:lpstr>DEFAULTPACKAGE\22</vt:lpstr>
      <vt:lpstr>DEFAULTPACKAGE\23</vt:lpstr>
      <vt:lpstr>DEFAULTPACKAGE\24</vt:lpstr>
      <vt:lpstr>DEFAULTPACKAGE\25</vt:lpstr>
      <vt:lpstr>DEFAULTPACKAGE\26</vt:lpstr>
      <vt:lpstr>DEFAULTPACKAGE\27</vt:lpstr>
      <vt:lpstr>DEFAULTPACKAGE\28</vt:lpstr>
      <vt:lpstr>DEFAULTPACKAGE\29</vt:lpstr>
      <vt:lpstr>DEFAULTPACKAGE\3</vt:lpstr>
      <vt:lpstr>DEFAULTPACKAGE\30</vt:lpstr>
      <vt:lpstr>DEFAULTPACKAGE\31</vt:lpstr>
      <vt:lpstr>DEFAULTPACKAGE\32</vt:lpstr>
      <vt:lpstr>DEFAULTPACKAGE\33</vt:lpstr>
      <vt:lpstr>DEFAULTPACKAGE\34</vt:lpstr>
      <vt:lpstr>DEFAULTPACKAGE\35</vt:lpstr>
      <vt:lpstr>DEFAULTPACKAGE\36</vt:lpstr>
      <vt:lpstr>DEFAULTPACKAGE\37</vt:lpstr>
      <vt:lpstr>DEFAULTPACKAGE\38</vt:lpstr>
      <vt:lpstr>DEFAULTPACKAGE\39</vt:lpstr>
      <vt:lpstr>DEFAULTPACKAGE\4</vt:lpstr>
      <vt:lpstr>DEFAULTPACKAGE\40</vt:lpstr>
      <vt:lpstr>DEFAULTPACKAGE\41</vt:lpstr>
      <vt:lpstr>DEFAULTPACKAGE\42</vt:lpstr>
      <vt:lpstr>DEFAULTPACKAGE\43</vt:lpstr>
      <vt:lpstr>DEFAULTPACKAGE\44</vt:lpstr>
      <vt:lpstr>DEFAULTPACKAGE\45</vt:lpstr>
      <vt:lpstr>DEFAULTPACKAGE\46</vt:lpstr>
      <vt:lpstr>DEFAULTPACKAGE\47</vt:lpstr>
      <vt:lpstr>DEFAULTPACKAGE\48</vt:lpstr>
      <vt:lpstr>DEFAULTPACKAGE\49</vt:lpstr>
      <vt:lpstr>DEFAULTPACKAGE\5</vt:lpstr>
      <vt:lpstr>DEFAULTPACKAGE\50</vt:lpstr>
      <vt:lpstr>DEFAULTPACKAGE\51</vt:lpstr>
      <vt:lpstr>DEFAULTPACKAGE\52</vt:lpstr>
      <vt:lpstr>DEFAULTPACKAGE\53</vt:lpstr>
      <vt:lpstr>DEFAULTPACKAGE\54</vt:lpstr>
      <vt:lpstr>DEFAULTPACKAGE\55</vt:lpstr>
      <vt:lpstr>DEFAULTPACKAGE\56</vt:lpstr>
      <vt:lpstr>DEFAULTPACKAGE\57</vt:lpstr>
      <vt:lpstr>DEFAULTPACKAGE\58</vt:lpstr>
      <vt:lpstr>DEFAULTPACKAGE\59</vt:lpstr>
      <vt:lpstr>DEFAULTPACKAGE\6</vt:lpstr>
      <vt:lpstr>DEFAULTPACKAGE\60</vt:lpstr>
      <vt:lpstr>DEFAULTPACKAGE\61</vt:lpstr>
      <vt:lpstr>DEFAULTPACKAGE\62</vt:lpstr>
      <vt:lpstr>DEFAULTPACKAGE\63</vt:lpstr>
      <vt:lpstr>DEFAULTPACKAGE\64</vt:lpstr>
      <vt:lpstr>DEFAULTPACKAGE\65</vt:lpstr>
      <vt:lpstr>DEFAULTPACKAGE\66</vt:lpstr>
      <vt:lpstr>DEFAULTPACKAGE\67</vt:lpstr>
      <vt:lpstr>DEFAULTPACKAGE\68</vt:lpstr>
      <vt:lpstr>DEFAULTPACKAGE\69</vt:lpstr>
      <vt:lpstr>DEFAULTPACKAGE\7</vt:lpstr>
      <vt:lpstr>DEFAULTPACKAGE\70</vt:lpstr>
      <vt:lpstr>DEFAULTPACKAGE\71</vt:lpstr>
      <vt:lpstr>DEFAULTPACKAGE\72</vt:lpstr>
      <vt:lpstr>DEFAULTPACKAGE\73</vt:lpstr>
      <vt:lpstr>DEFAULTPACKAGE\74</vt:lpstr>
      <vt:lpstr>DEFAULTPACKAGE\75</vt:lpstr>
      <vt:lpstr>DEFAULTPACKAGE\76</vt:lpstr>
      <vt:lpstr>DEFAULTPACKAGE\77</vt:lpstr>
      <vt:lpstr>DEFAULTPACKAGE\78</vt:lpstr>
      <vt:lpstr>DEFAULTPACKAGE\79</vt:lpstr>
      <vt:lpstr>DEFAULTPACKAGE\8</vt:lpstr>
      <vt:lpstr>DEFAULTPACKAGE\80</vt:lpstr>
      <vt:lpstr>DEFAULTPACKAGE\81</vt:lpstr>
      <vt:lpstr>DEFAULTPACKAGE\82</vt:lpstr>
      <vt:lpstr>DEFAULTPACKAGE\83</vt:lpstr>
      <vt:lpstr>DEFAULTPACKAGE\84</vt:lpstr>
      <vt:lpstr>DEFAULTPACKAGE\85</vt:lpstr>
      <vt:lpstr>DEFAULTPACKAGE\86</vt:lpstr>
      <vt:lpstr>DEFAULTPACKAGE\87</vt:lpstr>
      <vt:lpstr>DEFAULTPACKAGE\88</vt:lpstr>
      <vt:lpstr>DEFAULTPACKAGE\89</vt:lpstr>
      <vt:lpstr>DEFAULTPACKAGE\9</vt:lpstr>
      <vt:lpstr>DEFAULTPACKAGE\90</vt:lpstr>
      <vt:lpstr>DEFAULTPACKAGE\91</vt:lpstr>
      <vt:lpstr>DEFAULTPACKAGE\92</vt:lpstr>
      <vt:lpstr>DEFAULTPACKAGE\93</vt:lpstr>
      <vt:lpstr>DEFAULTPACKAGE\94</vt:lpstr>
      <vt:lpstr>DEFAULTPACKAGE\95</vt:lpstr>
      <vt:lpstr>DEFAULTPACKAGE\96</vt:lpstr>
      <vt:lpstr>DEFAULTPACKAGE\97</vt:lpstr>
      <vt:lpstr>DEFAULTPACKAGE\98</vt:lpstr>
      <vt:lpstr>DEFAULTPACKAGE\99</vt:lpstr>
      <vt:lpstr>Denmark\AVAILABLE</vt:lpstr>
      <vt:lpstr>Denmark\CONTENTPACKAGENAME</vt:lpstr>
      <vt:lpstr>Denmark\HASATRIAL</vt:lpstr>
      <vt:lpstr>Denmark\MSRPPRICE</vt:lpstr>
      <vt:lpstr>Denmark\PREORDERPERIODENDDATE</vt:lpstr>
      <vt:lpstr>Denmark\PREORDERPERIODENDUTC</vt:lpstr>
      <vt:lpstr>Denmark\PREORDERPERIODSTARTUTC</vt:lpstr>
      <vt:lpstr>Denmark\RETAILPRICE</vt:lpstr>
      <vt:lpstr>Denmark\RETAILPRICETIER</vt:lpstr>
      <vt:lpstr>Denmark\SALEENDUTC</vt:lpstr>
      <vt:lpstr>Denmark\SALESTARTDATE</vt:lpstr>
      <vt:lpstr>Denmark\SALESTARTUTC</vt:lpstr>
      <vt:lpstr>Denmark\TIMEOFTRIAL</vt:lpstr>
      <vt:lpstr>Denmark\VISIBILITYENDUTC</vt:lpstr>
      <vt:lpstr>Denmark\VISIBILITYSTARTUTC</vt:lpstr>
      <vt:lpstr>Denmark\VISIBLEINTHECATALOG</vt:lpstr>
      <vt:lpstr>Denmark\WHOLESALEPRICE</vt:lpstr>
      <vt:lpstr>Denmark\WHOLESALEPRICETIER</vt:lpstr>
      <vt:lpstr>EmbargoDateTimeUTC</vt:lpstr>
      <vt:lpstr>EXISTSINADIFFERENTPRODUCTGROUP\1</vt:lpstr>
      <vt:lpstr>EXISTSINADIFFERENTPRODUCTGROUP\10</vt:lpstr>
      <vt:lpstr>EXISTSINADIFFERENTPRODUCTGROUP\100</vt:lpstr>
      <vt:lpstr>EXISTSINADIFFERENTPRODUCTGROUP\11</vt:lpstr>
      <vt:lpstr>EXISTSINADIFFERENTPRODUCTGROUP\12</vt:lpstr>
      <vt:lpstr>EXISTSINADIFFERENTPRODUCTGROUP\13</vt:lpstr>
      <vt:lpstr>EXISTSINADIFFERENTPRODUCTGROUP\14</vt:lpstr>
      <vt:lpstr>EXISTSINADIFFERENTPRODUCTGROUP\15</vt:lpstr>
      <vt:lpstr>EXISTSINADIFFERENTPRODUCTGROUP\16</vt:lpstr>
      <vt:lpstr>EXISTSINADIFFERENTPRODUCTGROUP\17</vt:lpstr>
      <vt:lpstr>EXISTSINADIFFERENTPRODUCTGROUP\18</vt:lpstr>
      <vt:lpstr>EXISTSINADIFFERENTPRODUCTGROUP\19</vt:lpstr>
      <vt:lpstr>EXISTSINADIFFERENTPRODUCTGROUP\2</vt:lpstr>
      <vt:lpstr>EXISTSINADIFFERENTPRODUCTGROUP\20</vt:lpstr>
      <vt:lpstr>EXISTSINADIFFERENTPRODUCTGROUP\21</vt:lpstr>
      <vt:lpstr>EXISTSINADIFFERENTPRODUCTGROUP\22</vt:lpstr>
      <vt:lpstr>EXISTSINADIFFERENTPRODUCTGROUP\23</vt:lpstr>
      <vt:lpstr>EXISTSINADIFFERENTPRODUCTGROUP\24</vt:lpstr>
      <vt:lpstr>EXISTSINADIFFERENTPRODUCTGROUP\25</vt:lpstr>
      <vt:lpstr>EXISTSINADIFFERENTPRODUCTGROUP\26</vt:lpstr>
      <vt:lpstr>EXISTSINADIFFERENTPRODUCTGROUP\27</vt:lpstr>
      <vt:lpstr>EXISTSINADIFFERENTPRODUCTGROUP\28</vt:lpstr>
      <vt:lpstr>EXISTSINADIFFERENTPRODUCTGROUP\29</vt:lpstr>
      <vt:lpstr>EXISTSINADIFFERENTPRODUCTGROUP\3</vt:lpstr>
      <vt:lpstr>EXISTSINADIFFERENTPRODUCTGROUP\30</vt:lpstr>
      <vt:lpstr>EXISTSINADIFFERENTPRODUCTGROUP\31</vt:lpstr>
      <vt:lpstr>EXISTSINADIFFERENTPRODUCTGROUP\32</vt:lpstr>
      <vt:lpstr>EXISTSINADIFFERENTPRODUCTGROUP\33</vt:lpstr>
      <vt:lpstr>EXISTSINADIFFERENTPRODUCTGROUP\34</vt:lpstr>
      <vt:lpstr>EXISTSINADIFFERENTPRODUCTGROUP\35</vt:lpstr>
      <vt:lpstr>EXISTSINADIFFERENTPRODUCTGROUP\36</vt:lpstr>
      <vt:lpstr>EXISTSINADIFFERENTPRODUCTGROUP\37</vt:lpstr>
      <vt:lpstr>EXISTSINADIFFERENTPRODUCTGROUP\38</vt:lpstr>
      <vt:lpstr>EXISTSINADIFFERENTPRODUCTGROUP\39</vt:lpstr>
      <vt:lpstr>EXISTSINADIFFERENTPRODUCTGROUP\4</vt:lpstr>
      <vt:lpstr>EXISTSINADIFFERENTPRODUCTGROUP\40</vt:lpstr>
      <vt:lpstr>EXISTSINADIFFERENTPRODUCTGROUP\41</vt:lpstr>
      <vt:lpstr>EXISTSINADIFFERENTPRODUCTGROUP\42</vt:lpstr>
      <vt:lpstr>EXISTSINADIFFERENTPRODUCTGROUP\43</vt:lpstr>
      <vt:lpstr>EXISTSINADIFFERENTPRODUCTGROUP\44</vt:lpstr>
      <vt:lpstr>EXISTSINADIFFERENTPRODUCTGROUP\45</vt:lpstr>
      <vt:lpstr>EXISTSINADIFFERENTPRODUCTGROUP\46</vt:lpstr>
      <vt:lpstr>EXISTSINADIFFERENTPRODUCTGROUP\47</vt:lpstr>
      <vt:lpstr>EXISTSINADIFFERENTPRODUCTGROUP\48</vt:lpstr>
      <vt:lpstr>EXISTSINADIFFERENTPRODUCTGROUP\49</vt:lpstr>
      <vt:lpstr>EXISTSINADIFFERENTPRODUCTGROUP\5</vt:lpstr>
      <vt:lpstr>EXISTSINADIFFERENTPRODUCTGROUP\50</vt:lpstr>
      <vt:lpstr>EXISTSINADIFFERENTPRODUCTGROUP\51</vt:lpstr>
      <vt:lpstr>EXISTSINADIFFERENTPRODUCTGROUP\52</vt:lpstr>
      <vt:lpstr>EXISTSINADIFFERENTPRODUCTGROUP\53</vt:lpstr>
      <vt:lpstr>EXISTSINADIFFERENTPRODUCTGROUP\54</vt:lpstr>
      <vt:lpstr>EXISTSINADIFFERENTPRODUCTGROUP\55</vt:lpstr>
      <vt:lpstr>EXISTSINADIFFERENTPRODUCTGROUP\56</vt:lpstr>
      <vt:lpstr>EXISTSINADIFFERENTPRODUCTGROUP\57</vt:lpstr>
      <vt:lpstr>EXISTSINADIFFERENTPRODUCTGROUP\58</vt:lpstr>
      <vt:lpstr>EXISTSINADIFFERENTPRODUCTGROUP\59</vt:lpstr>
      <vt:lpstr>EXISTSINADIFFERENTPRODUCTGROUP\6</vt:lpstr>
      <vt:lpstr>EXISTSINADIFFERENTPRODUCTGROUP\60</vt:lpstr>
      <vt:lpstr>EXISTSINADIFFERENTPRODUCTGROUP\61</vt:lpstr>
      <vt:lpstr>EXISTSINADIFFERENTPRODUCTGROUP\62</vt:lpstr>
      <vt:lpstr>EXISTSINADIFFERENTPRODUCTGROUP\63</vt:lpstr>
      <vt:lpstr>EXISTSINADIFFERENTPRODUCTGROUP\64</vt:lpstr>
      <vt:lpstr>EXISTSINADIFFERENTPRODUCTGROUP\65</vt:lpstr>
      <vt:lpstr>EXISTSINADIFFERENTPRODUCTGROUP\66</vt:lpstr>
      <vt:lpstr>EXISTSINADIFFERENTPRODUCTGROUP\67</vt:lpstr>
      <vt:lpstr>EXISTSINADIFFERENTPRODUCTGROUP\68</vt:lpstr>
      <vt:lpstr>EXISTSINADIFFERENTPRODUCTGROUP\69</vt:lpstr>
      <vt:lpstr>EXISTSINADIFFERENTPRODUCTGROUP\7</vt:lpstr>
      <vt:lpstr>EXISTSINADIFFERENTPRODUCTGROUP\70</vt:lpstr>
      <vt:lpstr>EXISTSINADIFFERENTPRODUCTGROUP\71</vt:lpstr>
      <vt:lpstr>EXISTSINADIFFERENTPRODUCTGROUP\72</vt:lpstr>
      <vt:lpstr>EXISTSINADIFFERENTPRODUCTGROUP\73</vt:lpstr>
      <vt:lpstr>EXISTSINADIFFERENTPRODUCTGROUP\74</vt:lpstr>
      <vt:lpstr>EXISTSINADIFFERENTPRODUCTGROUP\75</vt:lpstr>
      <vt:lpstr>EXISTSINADIFFERENTPRODUCTGROUP\76</vt:lpstr>
      <vt:lpstr>EXISTSINADIFFERENTPRODUCTGROUP\77</vt:lpstr>
      <vt:lpstr>EXISTSINADIFFERENTPRODUCTGROUP\78</vt:lpstr>
      <vt:lpstr>EXISTSINADIFFERENTPRODUCTGROUP\79</vt:lpstr>
      <vt:lpstr>EXISTSINADIFFERENTPRODUCTGROUP\8</vt:lpstr>
      <vt:lpstr>EXISTSINADIFFERENTPRODUCTGROUP\80</vt:lpstr>
      <vt:lpstr>EXISTSINADIFFERENTPRODUCTGROUP\81</vt:lpstr>
      <vt:lpstr>EXISTSINADIFFERENTPRODUCTGROUP\82</vt:lpstr>
      <vt:lpstr>EXISTSINADIFFERENTPRODUCTGROUP\83</vt:lpstr>
      <vt:lpstr>EXISTSINADIFFERENTPRODUCTGROUP\84</vt:lpstr>
      <vt:lpstr>EXISTSINADIFFERENTPRODUCTGROUP\85</vt:lpstr>
      <vt:lpstr>EXISTSINADIFFERENTPRODUCTGROUP\86</vt:lpstr>
      <vt:lpstr>EXISTSINADIFFERENTPRODUCTGROUP\87</vt:lpstr>
      <vt:lpstr>EXISTSINADIFFERENTPRODUCTGROUP\88</vt:lpstr>
      <vt:lpstr>EXISTSINADIFFERENTPRODUCTGROUP\89</vt:lpstr>
      <vt:lpstr>EXISTSINADIFFERENTPRODUCTGROUP\9</vt:lpstr>
      <vt:lpstr>EXISTSINADIFFERENTPRODUCTGROUP\90</vt:lpstr>
      <vt:lpstr>EXISTSINADIFFERENTPRODUCTGROUP\91</vt:lpstr>
      <vt:lpstr>EXISTSINADIFFERENTPRODUCTGROUP\92</vt:lpstr>
      <vt:lpstr>EXISTSINADIFFERENTPRODUCTGROUP\93</vt:lpstr>
      <vt:lpstr>EXISTSINADIFFERENTPRODUCTGROUP\94</vt:lpstr>
      <vt:lpstr>EXISTSINADIFFERENTPRODUCTGROUP\95</vt:lpstr>
      <vt:lpstr>EXISTSINADIFFERENTPRODUCTGROUP\96</vt:lpstr>
      <vt:lpstr>EXISTSINADIFFERENTPRODUCTGROUP\97</vt:lpstr>
      <vt:lpstr>EXISTSINADIFFERENTPRODUCTGROUP\98</vt:lpstr>
      <vt:lpstr>EXISTSINADIFFERENTPRODUCTGROUP\99</vt:lpstr>
      <vt:lpstr>Finland\AVAILABLE</vt:lpstr>
      <vt:lpstr>Finland\CONTENTPACKAGENAME</vt:lpstr>
      <vt:lpstr>Finland\HASATRIAL</vt:lpstr>
      <vt:lpstr>Finland\MSRPPRICE</vt:lpstr>
      <vt:lpstr>Finland\PREORDERPERIODENDDATE</vt:lpstr>
      <vt:lpstr>Finland\PREORDERPERIODENDUTC</vt:lpstr>
      <vt:lpstr>Finland\PREORDERPERIODSTARTUTC</vt:lpstr>
      <vt:lpstr>Finland\RETAILPRICE</vt:lpstr>
      <vt:lpstr>Finland\RETAILPRICETIER</vt:lpstr>
      <vt:lpstr>Finland\SALEENDUTC</vt:lpstr>
      <vt:lpstr>Finland\SALESTARTDATE</vt:lpstr>
      <vt:lpstr>Finland\SALESTARTUTC</vt:lpstr>
      <vt:lpstr>Finland\TIMEOFTRIAL</vt:lpstr>
      <vt:lpstr>Finland\VISIBILITYENDUTC</vt:lpstr>
      <vt:lpstr>Finland\VISIBILITYSTARTUTC</vt:lpstr>
      <vt:lpstr>Finland\VISIBLEINTHECATALOG</vt:lpstr>
      <vt:lpstr>Finland\WHOLESALEPRICE</vt:lpstr>
      <vt:lpstr>Finland\WHOLESALEPRICETIER</vt:lpstr>
      <vt:lpstr>France\AVAILABLE</vt:lpstr>
      <vt:lpstr>France\CONTENTPACKAGENAME</vt:lpstr>
      <vt:lpstr>France\HASATRIAL</vt:lpstr>
      <vt:lpstr>France\MSRPPRICE</vt:lpstr>
      <vt:lpstr>France\PREORDERPERIODENDDATE</vt:lpstr>
      <vt:lpstr>France\PREORDERPERIODENDUTC</vt:lpstr>
      <vt:lpstr>France\PREORDERPERIODSTARTUTC</vt:lpstr>
      <vt:lpstr>France\RETAILPRICE</vt:lpstr>
      <vt:lpstr>France\RETAILPRICETIER</vt:lpstr>
      <vt:lpstr>France\SALEENDUTC</vt:lpstr>
      <vt:lpstr>France\SALESTARTDATE</vt:lpstr>
      <vt:lpstr>France\SALESTARTUTC</vt:lpstr>
      <vt:lpstr>France\TIMEOFTRIAL</vt:lpstr>
      <vt:lpstr>France\VISIBILITYENDUTC</vt:lpstr>
      <vt:lpstr>France\VISIBILITYSTARTUTC</vt:lpstr>
      <vt:lpstr>France\VISIBLEINTHECATALOG</vt:lpstr>
      <vt:lpstr>France\WHOLESALEPRICE</vt:lpstr>
      <vt:lpstr>France\WHOLESALEPRICETIER</vt:lpstr>
      <vt:lpstr>Germany\AVAILABLE</vt:lpstr>
      <vt:lpstr>Germany\CONTENTPACKAGENAME</vt:lpstr>
      <vt:lpstr>Germany\HASATRIAL</vt:lpstr>
      <vt:lpstr>Germany\MSRPPRICE</vt:lpstr>
      <vt:lpstr>Germany\PREORDERPERIODENDDATE</vt:lpstr>
      <vt:lpstr>Germany\PREORDERPERIODENDUTC</vt:lpstr>
      <vt:lpstr>Germany\PREORDERPERIODSTARTUTC</vt:lpstr>
      <vt:lpstr>Germany\RETAILPRICE</vt:lpstr>
      <vt:lpstr>Germany\RETAILPRICETIER</vt:lpstr>
      <vt:lpstr>Germany\SALEENDUTC</vt:lpstr>
      <vt:lpstr>Germany\SALESTARTDATE</vt:lpstr>
      <vt:lpstr>Germany\SALESTARTUTC</vt:lpstr>
      <vt:lpstr>Germany\TIMEOFTRIAL</vt:lpstr>
      <vt:lpstr>Germany\VISIBILITYENDUTC</vt:lpstr>
      <vt:lpstr>Germany\VISIBILITYSTARTUTC</vt:lpstr>
      <vt:lpstr>Germany\VISIBLEINTHECATALOG</vt:lpstr>
      <vt:lpstr>Germany\WHOLESALEPRICE</vt:lpstr>
      <vt:lpstr>Germany\WHOLESALEPRICETIER</vt:lpstr>
      <vt:lpstr>Greece\AVAILABLE</vt:lpstr>
      <vt:lpstr>Greece\CONTENTPACKAGENAME</vt:lpstr>
      <vt:lpstr>Greece\HASATRIAL</vt:lpstr>
      <vt:lpstr>Greece\MSRPPRICE</vt:lpstr>
      <vt:lpstr>Greece\PREORDERPERIODENDDATE</vt:lpstr>
      <vt:lpstr>Greece\PREORDERPERIODENDUTC</vt:lpstr>
      <vt:lpstr>Greece\PREORDERPERIODSTARTUTC</vt:lpstr>
      <vt:lpstr>Greece\RETAILPRICE</vt:lpstr>
      <vt:lpstr>Greece\RETAILPRICETIER</vt:lpstr>
      <vt:lpstr>Greece\SALEENDUTC</vt:lpstr>
      <vt:lpstr>Greece\SALESTARTDATE</vt:lpstr>
      <vt:lpstr>Greece\SALESTARTUTC</vt:lpstr>
      <vt:lpstr>Greece\TIMEOFTRIAL</vt:lpstr>
      <vt:lpstr>Greece\VISIBILITYENDUTC</vt:lpstr>
      <vt:lpstr>Greece\VISIBILITYSTARTUTC</vt:lpstr>
      <vt:lpstr>Greece\VISIBLEINTHECATALOG</vt:lpstr>
      <vt:lpstr>Greece\WHOLESALEPRICE</vt:lpstr>
      <vt:lpstr>Greece\WHOLESALEPRICETIER</vt:lpstr>
      <vt:lpstr>HasPreorder</vt:lpstr>
      <vt:lpstr>HongKong\AVAILABLE</vt:lpstr>
      <vt:lpstr>HongKong\CONTENTPACKAGENAME</vt:lpstr>
      <vt:lpstr>HongKong\HASATRIAL</vt:lpstr>
      <vt:lpstr>HongKong\MSRPPRICE</vt:lpstr>
      <vt:lpstr>HongKong\PREORDERPERIODENDDATE</vt:lpstr>
      <vt:lpstr>HongKong\PREORDERPERIODENDUTC</vt:lpstr>
      <vt:lpstr>HongKong\PREORDERPERIODSTARTUTC</vt:lpstr>
      <vt:lpstr>HongKong\RETAILPRICE</vt:lpstr>
      <vt:lpstr>HongKong\RETAILPRICETIER</vt:lpstr>
      <vt:lpstr>HongKong\SALEENDUTC</vt:lpstr>
      <vt:lpstr>HongKong\SALESTARTDATE</vt:lpstr>
      <vt:lpstr>HongKong\SALESTARTUTC</vt:lpstr>
      <vt:lpstr>HongKong\TIMEOFTRIAL</vt:lpstr>
      <vt:lpstr>HongKong\VISIBILITYENDUTC</vt:lpstr>
      <vt:lpstr>HongKong\VISIBILITYSTARTUTC</vt:lpstr>
      <vt:lpstr>HongKong\VISIBLEINTHECATALOG</vt:lpstr>
      <vt:lpstr>HongKong\WHOLESALEPRICE</vt:lpstr>
      <vt:lpstr>HongKong\WHOLESALEPRICETIER</vt:lpstr>
      <vt:lpstr>Hungary\AVAILABLE</vt:lpstr>
      <vt:lpstr>Hungary\CONTENTPACKAGENAME</vt:lpstr>
      <vt:lpstr>Hungary\HASATRIAL</vt:lpstr>
      <vt:lpstr>Hungary\MSRPPRICE</vt:lpstr>
      <vt:lpstr>Hungary\PREORDERPERIODENDDATE</vt:lpstr>
      <vt:lpstr>Hungary\PREORDERPERIODENDUTC</vt:lpstr>
      <vt:lpstr>Hungary\PREORDERPERIODSTARTUTC</vt:lpstr>
      <vt:lpstr>Hungary\RETAILPRICE</vt:lpstr>
      <vt:lpstr>Hungary\RETAILPRICETIER</vt:lpstr>
      <vt:lpstr>Hungary\SALEENDUTC</vt:lpstr>
      <vt:lpstr>Hungary\SALESTARTDATE</vt:lpstr>
      <vt:lpstr>Hungary\SALESTARTUTC</vt:lpstr>
      <vt:lpstr>Hungary\TIMEOFTRIAL</vt:lpstr>
      <vt:lpstr>Hungary\VISIBILITYENDUTC</vt:lpstr>
      <vt:lpstr>Hungary\VISIBILITYSTARTUTC</vt:lpstr>
      <vt:lpstr>Hungary\VISIBLEINTHECATALOG</vt:lpstr>
      <vt:lpstr>Hungary\WHOLESALEPRICE</vt:lpstr>
      <vt:lpstr>Hungary\WHOLESALEPRICETIER</vt:lpstr>
      <vt:lpstr>India\AVAILABLE</vt:lpstr>
      <vt:lpstr>India\CONTENTPACKAGENAME</vt:lpstr>
      <vt:lpstr>India\HASATRIAL</vt:lpstr>
      <vt:lpstr>India\MSRPPRICE</vt:lpstr>
      <vt:lpstr>India\PREORDERPERIODENDDATE</vt:lpstr>
      <vt:lpstr>India\PREORDERPERIODENDUTC</vt:lpstr>
      <vt:lpstr>India\PREORDERPERIODSTARTUTC</vt:lpstr>
      <vt:lpstr>India\RETAILPRICE</vt:lpstr>
      <vt:lpstr>India\RETAILPRICETIER</vt:lpstr>
      <vt:lpstr>India\SALEENDUTC</vt:lpstr>
      <vt:lpstr>India\SALESTARTDATE</vt:lpstr>
      <vt:lpstr>India\SALESTARTUTC</vt:lpstr>
      <vt:lpstr>India\TIMEOFTRIAL</vt:lpstr>
      <vt:lpstr>India\VISIBILITYENDUTC</vt:lpstr>
      <vt:lpstr>India\VISIBILITYSTARTUTC</vt:lpstr>
      <vt:lpstr>India\VISIBLEINTHECATALOG</vt:lpstr>
      <vt:lpstr>India\WHOLESALEPRICE</vt:lpstr>
      <vt:lpstr>India\WHOLESALEPRICETIER</vt:lpstr>
      <vt:lpstr>INSTALLORDER\1</vt:lpstr>
      <vt:lpstr>INSTALLORDER\10</vt:lpstr>
      <vt:lpstr>INSTALLORDER\100</vt:lpstr>
      <vt:lpstr>INSTALLORDER\11</vt:lpstr>
      <vt:lpstr>INSTALLORDER\12</vt:lpstr>
      <vt:lpstr>INSTALLORDER\13</vt:lpstr>
      <vt:lpstr>INSTALLORDER\14</vt:lpstr>
      <vt:lpstr>INSTALLORDER\15</vt:lpstr>
      <vt:lpstr>INSTALLORDER\16</vt:lpstr>
      <vt:lpstr>INSTALLORDER\17</vt:lpstr>
      <vt:lpstr>INSTALLORDER\18</vt:lpstr>
      <vt:lpstr>INSTALLORDER\19</vt:lpstr>
      <vt:lpstr>INSTALLORDER\2</vt:lpstr>
      <vt:lpstr>INSTALLORDER\20</vt:lpstr>
      <vt:lpstr>INSTALLORDER\21</vt:lpstr>
      <vt:lpstr>INSTALLORDER\22</vt:lpstr>
      <vt:lpstr>INSTALLORDER\23</vt:lpstr>
      <vt:lpstr>INSTALLORDER\24</vt:lpstr>
      <vt:lpstr>INSTALLORDER\25</vt:lpstr>
      <vt:lpstr>INSTALLORDER\26</vt:lpstr>
      <vt:lpstr>INSTALLORDER\27</vt:lpstr>
      <vt:lpstr>INSTALLORDER\28</vt:lpstr>
      <vt:lpstr>INSTALLORDER\29</vt:lpstr>
      <vt:lpstr>INSTALLORDER\3</vt:lpstr>
      <vt:lpstr>INSTALLORDER\30</vt:lpstr>
      <vt:lpstr>INSTALLORDER\31</vt:lpstr>
      <vt:lpstr>INSTALLORDER\32</vt:lpstr>
      <vt:lpstr>INSTALLORDER\33</vt:lpstr>
      <vt:lpstr>INSTALLORDER\34</vt:lpstr>
      <vt:lpstr>INSTALLORDER\35</vt:lpstr>
      <vt:lpstr>INSTALLORDER\36</vt:lpstr>
      <vt:lpstr>INSTALLORDER\37</vt:lpstr>
      <vt:lpstr>INSTALLORDER\38</vt:lpstr>
      <vt:lpstr>INSTALLORDER\39</vt:lpstr>
      <vt:lpstr>INSTALLORDER\4</vt:lpstr>
      <vt:lpstr>INSTALLORDER\40</vt:lpstr>
      <vt:lpstr>INSTALLORDER\41</vt:lpstr>
      <vt:lpstr>INSTALLORDER\42</vt:lpstr>
      <vt:lpstr>INSTALLORDER\43</vt:lpstr>
      <vt:lpstr>INSTALLORDER\44</vt:lpstr>
      <vt:lpstr>INSTALLORDER\45</vt:lpstr>
      <vt:lpstr>INSTALLORDER\46</vt:lpstr>
      <vt:lpstr>INSTALLORDER\47</vt:lpstr>
      <vt:lpstr>INSTALLORDER\48</vt:lpstr>
      <vt:lpstr>INSTALLORDER\49</vt:lpstr>
      <vt:lpstr>INSTALLORDER\5</vt:lpstr>
      <vt:lpstr>INSTALLORDER\50</vt:lpstr>
      <vt:lpstr>INSTALLORDER\51</vt:lpstr>
      <vt:lpstr>INSTALLORDER\52</vt:lpstr>
      <vt:lpstr>INSTALLORDER\53</vt:lpstr>
      <vt:lpstr>INSTALLORDER\54</vt:lpstr>
      <vt:lpstr>INSTALLORDER\55</vt:lpstr>
      <vt:lpstr>INSTALLORDER\56</vt:lpstr>
      <vt:lpstr>INSTALLORDER\57</vt:lpstr>
      <vt:lpstr>INSTALLORDER\58</vt:lpstr>
      <vt:lpstr>INSTALLORDER\59</vt:lpstr>
      <vt:lpstr>INSTALLORDER\6</vt:lpstr>
      <vt:lpstr>INSTALLORDER\60</vt:lpstr>
      <vt:lpstr>INSTALLORDER\61</vt:lpstr>
      <vt:lpstr>INSTALLORDER\62</vt:lpstr>
      <vt:lpstr>INSTALLORDER\63</vt:lpstr>
      <vt:lpstr>INSTALLORDER\64</vt:lpstr>
      <vt:lpstr>INSTALLORDER\65</vt:lpstr>
      <vt:lpstr>INSTALLORDER\66</vt:lpstr>
      <vt:lpstr>INSTALLORDER\67</vt:lpstr>
      <vt:lpstr>INSTALLORDER\68</vt:lpstr>
      <vt:lpstr>INSTALLORDER\69</vt:lpstr>
      <vt:lpstr>INSTALLORDER\7</vt:lpstr>
      <vt:lpstr>INSTALLORDER\70</vt:lpstr>
      <vt:lpstr>INSTALLORDER\71</vt:lpstr>
      <vt:lpstr>INSTALLORDER\72</vt:lpstr>
      <vt:lpstr>INSTALLORDER\73</vt:lpstr>
      <vt:lpstr>INSTALLORDER\74</vt:lpstr>
      <vt:lpstr>INSTALLORDER\75</vt:lpstr>
      <vt:lpstr>INSTALLORDER\76</vt:lpstr>
      <vt:lpstr>INSTALLORDER\77</vt:lpstr>
      <vt:lpstr>INSTALLORDER\78</vt:lpstr>
      <vt:lpstr>INSTALLORDER\79</vt:lpstr>
      <vt:lpstr>INSTALLORDER\8</vt:lpstr>
      <vt:lpstr>INSTALLORDER\80</vt:lpstr>
      <vt:lpstr>INSTALLORDER\81</vt:lpstr>
      <vt:lpstr>INSTALLORDER\82</vt:lpstr>
      <vt:lpstr>INSTALLORDER\83</vt:lpstr>
      <vt:lpstr>INSTALLORDER\84</vt:lpstr>
      <vt:lpstr>INSTALLORDER\85</vt:lpstr>
      <vt:lpstr>INSTALLORDER\86</vt:lpstr>
      <vt:lpstr>INSTALLORDER\87</vt:lpstr>
      <vt:lpstr>INSTALLORDER\88</vt:lpstr>
      <vt:lpstr>INSTALLORDER\89</vt:lpstr>
      <vt:lpstr>INSTALLORDER\9</vt:lpstr>
      <vt:lpstr>INSTALLORDER\90</vt:lpstr>
      <vt:lpstr>INSTALLORDER\91</vt:lpstr>
      <vt:lpstr>INSTALLORDER\92</vt:lpstr>
      <vt:lpstr>INSTALLORDER\93</vt:lpstr>
      <vt:lpstr>INSTALLORDER\94</vt:lpstr>
      <vt:lpstr>INSTALLORDER\95</vt:lpstr>
      <vt:lpstr>INSTALLORDER\96</vt:lpstr>
      <vt:lpstr>INSTALLORDER\97</vt:lpstr>
      <vt:lpstr>INSTALLORDER\98</vt:lpstr>
      <vt:lpstr>INSTALLORDER\99</vt:lpstr>
      <vt:lpstr>Ireland\AVAILABLE</vt:lpstr>
      <vt:lpstr>Ireland\CONTENTPACKAGENAME</vt:lpstr>
      <vt:lpstr>Ireland\HASATRIAL</vt:lpstr>
      <vt:lpstr>Ireland\MSRPPRICE</vt:lpstr>
      <vt:lpstr>Ireland\PREORDERPERIODENDDATE</vt:lpstr>
      <vt:lpstr>Ireland\PREORDERPERIODENDUTC</vt:lpstr>
      <vt:lpstr>Ireland\PREORDERPERIODSTARTUTC</vt:lpstr>
      <vt:lpstr>Ireland\RETAILPRICE</vt:lpstr>
      <vt:lpstr>Ireland\RETAILPRICETIER</vt:lpstr>
      <vt:lpstr>Ireland\SALEENDUTC</vt:lpstr>
      <vt:lpstr>Ireland\SALESTARTDATE</vt:lpstr>
      <vt:lpstr>Ireland\SALESTARTUTC</vt:lpstr>
      <vt:lpstr>Ireland\TIMEOFTRIAL</vt:lpstr>
      <vt:lpstr>Ireland\VISIBILITYENDUTC</vt:lpstr>
      <vt:lpstr>Ireland\VISIBILITYSTARTUTC</vt:lpstr>
      <vt:lpstr>Ireland\VISIBLEINTHECATALOG</vt:lpstr>
      <vt:lpstr>Ireland\WHOLESALEPRICE</vt:lpstr>
      <vt:lpstr>Ireland\WHOLESALEPRICETIER</vt:lpstr>
      <vt:lpstr>ISBETTERWITHASUB</vt:lpstr>
      <vt:lpstr>Israel\AVAILABLE</vt:lpstr>
      <vt:lpstr>Israel\CONTENTPACKAGENAME</vt:lpstr>
      <vt:lpstr>Israel\HASATRIAL</vt:lpstr>
      <vt:lpstr>Israel\MSRPPRICE</vt:lpstr>
      <vt:lpstr>Israel\PREORDERPERIODENDDATE</vt:lpstr>
      <vt:lpstr>Israel\PREORDERPERIODENDUTC</vt:lpstr>
      <vt:lpstr>Israel\PREORDERPERIODSTARTUTC</vt:lpstr>
      <vt:lpstr>Israel\RETAILPRICE</vt:lpstr>
      <vt:lpstr>Israel\RETAILPRICETIER</vt:lpstr>
      <vt:lpstr>Israel\SALEENDUTC</vt:lpstr>
      <vt:lpstr>Israel\SALESTARTDATE</vt:lpstr>
      <vt:lpstr>Israel\SALESTARTUTC</vt:lpstr>
      <vt:lpstr>Israel\TIMEOFTRIAL</vt:lpstr>
      <vt:lpstr>Israel\VISIBILITYENDUTC</vt:lpstr>
      <vt:lpstr>Israel\VISIBILITYSTARTUTC</vt:lpstr>
      <vt:lpstr>Israel\VISIBLEINTHECATALOG</vt:lpstr>
      <vt:lpstr>Israel\WHOLESALEPRICE</vt:lpstr>
      <vt:lpstr>Israel\WHOLESALEPRICETIER</vt:lpstr>
      <vt:lpstr>Italy\AVAILABLE</vt:lpstr>
      <vt:lpstr>Italy\CONTENTPACKAGENAME</vt:lpstr>
      <vt:lpstr>Italy\HASATRIAL</vt:lpstr>
      <vt:lpstr>Italy\MSRPPRICE</vt:lpstr>
      <vt:lpstr>Italy\PREORDERPERIODENDDATE</vt:lpstr>
      <vt:lpstr>Italy\PREORDERPERIODENDUTC</vt:lpstr>
      <vt:lpstr>Italy\PREORDERPERIODSTARTUTC</vt:lpstr>
      <vt:lpstr>Italy\RETAILPRICE</vt:lpstr>
      <vt:lpstr>Italy\RETAILPRICETIER</vt:lpstr>
      <vt:lpstr>Italy\SALEENDUTC</vt:lpstr>
      <vt:lpstr>Italy\SALESTARTDATE</vt:lpstr>
      <vt:lpstr>Italy\SALESTARTUTC</vt:lpstr>
      <vt:lpstr>Italy\TIMEOFTRIAL</vt:lpstr>
      <vt:lpstr>Italy\VISIBILITYENDUTC</vt:lpstr>
      <vt:lpstr>Italy\VISIBILITYSTARTUTC</vt:lpstr>
      <vt:lpstr>Italy\VISIBLEINTHECATALOG</vt:lpstr>
      <vt:lpstr>Italy\WHOLESALEPRICE</vt:lpstr>
      <vt:lpstr>Italy\WHOLESALEPRICETIER</vt:lpstr>
      <vt:lpstr>Japan\AVAILABLE</vt:lpstr>
      <vt:lpstr>Japan\CONTENTPACKAGENAME</vt:lpstr>
      <vt:lpstr>Japan\HASATRIAL</vt:lpstr>
      <vt:lpstr>Japan\MSRPPRICE</vt:lpstr>
      <vt:lpstr>Japan\PREORDERPERIODENDDATE</vt:lpstr>
      <vt:lpstr>Japan\PREORDERPERIODENDUTC</vt:lpstr>
      <vt:lpstr>Japan\PREORDERPERIODSTARTUTC</vt:lpstr>
      <vt:lpstr>Japan\RETAILPRICE</vt:lpstr>
      <vt:lpstr>Japan\RETAILPRICETIER</vt:lpstr>
      <vt:lpstr>Japan\SALEENDUTC</vt:lpstr>
      <vt:lpstr>Japan\SALESTARTDATE</vt:lpstr>
      <vt:lpstr>Japan\SALESTARTUTC</vt:lpstr>
      <vt:lpstr>Japan\TIMEOFTRIAL</vt:lpstr>
      <vt:lpstr>Japan\VISIBILITYENDUTC</vt:lpstr>
      <vt:lpstr>Japan\VISIBILITYSTARTUTC</vt:lpstr>
      <vt:lpstr>Japan\VISIBLEINTHECATALOG</vt:lpstr>
      <vt:lpstr>Japan\WHOLESALEPRICE</vt:lpstr>
      <vt:lpstr>Japan\WHOLESALEPRICETIER</vt:lpstr>
      <vt:lpstr>ListOfXbox360OfferIDs</vt:lpstr>
      <vt:lpstr>Mexico\AVAILABLE</vt:lpstr>
      <vt:lpstr>Mexico\CONTENTPACKAGENAME</vt:lpstr>
      <vt:lpstr>Mexico\HASATRIAL</vt:lpstr>
      <vt:lpstr>Mexico\MSRPPRICE</vt:lpstr>
      <vt:lpstr>Mexico\PREORDERPERIODENDDATE</vt:lpstr>
      <vt:lpstr>Mexico\PREORDERPERIODENDUTC</vt:lpstr>
      <vt:lpstr>Mexico\PREORDERPERIODSTARTUTC</vt:lpstr>
      <vt:lpstr>Mexico\RETAILPRICE</vt:lpstr>
      <vt:lpstr>Mexico\RETAILPRICETIER</vt:lpstr>
      <vt:lpstr>Mexico\SALEENDUTC</vt:lpstr>
      <vt:lpstr>Mexico\SALESTARTDATE</vt:lpstr>
      <vt:lpstr>Mexico\SALESTARTUTC</vt:lpstr>
      <vt:lpstr>Mexico\TIMEOFTRIAL</vt:lpstr>
      <vt:lpstr>Mexico\VISIBILITYENDUTC</vt:lpstr>
      <vt:lpstr>Mexico\VISIBILITYSTARTUTC</vt:lpstr>
      <vt:lpstr>Mexico\VISIBLEINTHECATALOG</vt:lpstr>
      <vt:lpstr>Mexico\WHOLESALEPRICE</vt:lpstr>
      <vt:lpstr>Mexico\WHOLESALEPRICETIER</vt:lpstr>
      <vt:lpstr>Netherlands\AVAILABLE</vt:lpstr>
      <vt:lpstr>Netherlands\CONTENTPACKAGENAME</vt:lpstr>
      <vt:lpstr>Netherlands\HASATRIAL</vt:lpstr>
      <vt:lpstr>Netherlands\MSRPPRICE</vt:lpstr>
      <vt:lpstr>Netherlands\PREORDERPERIODENDDATE</vt:lpstr>
      <vt:lpstr>Netherlands\PREORDERPERIODENDUTC</vt:lpstr>
      <vt:lpstr>Netherlands\PREORDERPERIODSTARTUTC</vt:lpstr>
      <vt:lpstr>Netherlands\RETAILPRICE</vt:lpstr>
      <vt:lpstr>Netherlands\RETAILPRICETIER</vt:lpstr>
      <vt:lpstr>Netherlands\SALEENDUTC</vt:lpstr>
      <vt:lpstr>Netherlands\SALESTARTDATE</vt:lpstr>
      <vt:lpstr>Netherlands\SALESTARTUTC</vt:lpstr>
      <vt:lpstr>Netherlands\TIMEOFTRIAL</vt:lpstr>
      <vt:lpstr>Netherlands\VISIBILITYENDUTC</vt:lpstr>
      <vt:lpstr>Netherlands\VISIBILITYSTARTUTC</vt:lpstr>
      <vt:lpstr>Netherlands\VISIBLEINTHECATALOG</vt:lpstr>
      <vt:lpstr>Netherlands\WHOLESALEPRICE</vt:lpstr>
      <vt:lpstr>Netherlands\WHOLESALEPRICETIER</vt:lpstr>
      <vt:lpstr>NewZealand\AVAILABLE</vt:lpstr>
      <vt:lpstr>NewZealand\CONTENTPACKAGENAME</vt:lpstr>
      <vt:lpstr>NewZealand\HASATRIAL</vt:lpstr>
      <vt:lpstr>NewZealand\MSRPPRICE</vt:lpstr>
      <vt:lpstr>NewZealand\PREORDERPERIODENDDATE</vt:lpstr>
      <vt:lpstr>NewZealand\PREORDERPERIODENDUTC</vt:lpstr>
      <vt:lpstr>NewZealand\PREORDERPERIODSTARTUTC</vt:lpstr>
      <vt:lpstr>NewZealand\RETAILPRICE</vt:lpstr>
      <vt:lpstr>NewZealand\RETAILPRICETIER</vt:lpstr>
      <vt:lpstr>NewZealand\SALEENDUTC</vt:lpstr>
      <vt:lpstr>NewZealand\SALESTARTDATE</vt:lpstr>
      <vt:lpstr>NewZealand\SALESTARTUTC</vt:lpstr>
      <vt:lpstr>NewZealand\TIMEOFTRIAL</vt:lpstr>
      <vt:lpstr>NewZealand\VISIBILITYENDUTC</vt:lpstr>
      <vt:lpstr>NewZealand\VISIBILITYSTARTUTC</vt:lpstr>
      <vt:lpstr>NewZealand\VISIBLEINTHECATALOG</vt:lpstr>
      <vt:lpstr>NewZealand\WHOLESALEPRICE</vt:lpstr>
      <vt:lpstr>NewZealand\WHOLESALEPRICETIER</vt:lpstr>
      <vt:lpstr>Norway\AVAILABLE</vt:lpstr>
      <vt:lpstr>Norway\CONTENTPACKAGENAME</vt:lpstr>
      <vt:lpstr>Norway\HASATRIAL</vt:lpstr>
      <vt:lpstr>Norway\MSRPPRICE</vt:lpstr>
      <vt:lpstr>Norway\PREORDERPERIODENDDATE</vt:lpstr>
      <vt:lpstr>Norway\PREORDERPERIODENDUTC</vt:lpstr>
      <vt:lpstr>Norway\PREORDERPERIODSTARTUTC</vt:lpstr>
      <vt:lpstr>Norway\RETAILPRICE</vt:lpstr>
      <vt:lpstr>Norway\RETAILPRICETIER</vt:lpstr>
      <vt:lpstr>Norway\SALEENDUTC</vt:lpstr>
      <vt:lpstr>Norway\SALESTARTDATE</vt:lpstr>
      <vt:lpstr>Norway\SALESTARTUTC</vt:lpstr>
      <vt:lpstr>Norway\TIMEOFTRIAL</vt:lpstr>
      <vt:lpstr>Norway\VISIBILITYENDUTC</vt:lpstr>
      <vt:lpstr>Norway\VISIBILITYSTARTUTC</vt:lpstr>
      <vt:lpstr>Norway\VISIBLEINTHECATALOG</vt:lpstr>
      <vt:lpstr>Norway\WHOLESALEPRICE</vt:lpstr>
      <vt:lpstr>Norway\WHOLESALEPRICETIER</vt:lpstr>
      <vt:lpstr>OwnersOfXbox360GetXboxOneVersionForFree</vt:lpstr>
      <vt:lpstr>Poland\AVAILABLE</vt:lpstr>
      <vt:lpstr>Poland\CONTENTPACKAGENAME</vt:lpstr>
      <vt:lpstr>Poland\HASATRIAL</vt:lpstr>
      <vt:lpstr>Poland\MSRPPRICE</vt:lpstr>
      <vt:lpstr>Poland\PREORDERPERIODENDDATE</vt:lpstr>
      <vt:lpstr>Poland\PREORDERPERIODENDUTC</vt:lpstr>
      <vt:lpstr>Poland\PREORDERPERIODSTARTUTC</vt:lpstr>
      <vt:lpstr>Poland\RETAILPRICE</vt:lpstr>
      <vt:lpstr>Poland\RETAILPRICETIER</vt:lpstr>
      <vt:lpstr>Poland\SALEENDUTC</vt:lpstr>
      <vt:lpstr>Poland\SALESTARTDATE</vt:lpstr>
      <vt:lpstr>Poland\SALESTARTUTC</vt:lpstr>
      <vt:lpstr>Poland\TIMEOFTRIAL</vt:lpstr>
      <vt:lpstr>Poland\VISIBILITYENDUTC</vt:lpstr>
      <vt:lpstr>Poland\VISIBILITYSTARTUTC</vt:lpstr>
      <vt:lpstr>Poland\VISIBLEINTHECATALOG</vt:lpstr>
      <vt:lpstr>Poland\WHOLESALEPRICE</vt:lpstr>
      <vt:lpstr>Poland\WHOLESALEPRICETIER</vt:lpstr>
      <vt:lpstr>Portugal\AVAILABLE</vt:lpstr>
      <vt:lpstr>Portugal\CONTENTPACKAGENAME</vt:lpstr>
      <vt:lpstr>Portugal\HASATRIAL</vt:lpstr>
      <vt:lpstr>Portugal\MSRPPRICE</vt:lpstr>
      <vt:lpstr>Portugal\PREORDERPERIODENDDATE</vt:lpstr>
      <vt:lpstr>Portugal\PREORDERPERIODENDUTC</vt:lpstr>
      <vt:lpstr>Portugal\PREORDERPERIODSTARTUTC</vt:lpstr>
      <vt:lpstr>Portugal\RETAILPRICE</vt:lpstr>
      <vt:lpstr>Portugal\RETAILPRICETIER</vt:lpstr>
      <vt:lpstr>Portugal\SALEENDUTC</vt:lpstr>
      <vt:lpstr>Portugal\SALESTARTDATE</vt:lpstr>
      <vt:lpstr>Portugal\SALESTARTUTC</vt:lpstr>
      <vt:lpstr>Portugal\TIMEOFTRIAL</vt:lpstr>
      <vt:lpstr>Portugal\VISIBILITYENDUTC</vt:lpstr>
      <vt:lpstr>Portugal\VISIBILITYSTARTUTC</vt:lpstr>
      <vt:lpstr>Portugal\VISIBLEINTHECATALOG</vt:lpstr>
      <vt:lpstr>Portugal\WHOLESALEPRICE</vt:lpstr>
      <vt:lpstr>Portugal\WHOLESALEPRICETIER</vt:lpstr>
      <vt:lpstr>ProductGroupName</vt:lpstr>
      <vt:lpstr>ProductID</vt:lpstr>
      <vt:lpstr>PRODUCTID\1</vt:lpstr>
      <vt:lpstr>PRODUCTID\10</vt:lpstr>
      <vt:lpstr>PRODUCTID\100</vt:lpstr>
      <vt:lpstr>PRODUCTID\11</vt:lpstr>
      <vt:lpstr>PRODUCTID\12</vt:lpstr>
      <vt:lpstr>PRODUCTID\13</vt:lpstr>
      <vt:lpstr>PRODUCTID\14</vt:lpstr>
      <vt:lpstr>PRODUCTID\15</vt:lpstr>
      <vt:lpstr>PRODUCTID\16</vt:lpstr>
      <vt:lpstr>PRODUCTID\17</vt:lpstr>
      <vt:lpstr>PRODUCTID\18</vt:lpstr>
      <vt:lpstr>PRODUCTID\19</vt:lpstr>
      <vt:lpstr>PRODUCTID\2</vt:lpstr>
      <vt:lpstr>PRODUCTID\20</vt:lpstr>
      <vt:lpstr>PRODUCTID\21</vt:lpstr>
      <vt:lpstr>PRODUCTID\22</vt:lpstr>
      <vt:lpstr>PRODUCTID\23</vt:lpstr>
      <vt:lpstr>PRODUCTID\24</vt:lpstr>
      <vt:lpstr>PRODUCTID\25</vt:lpstr>
      <vt:lpstr>PRODUCTID\26</vt:lpstr>
      <vt:lpstr>PRODUCTID\27</vt:lpstr>
      <vt:lpstr>PRODUCTID\28</vt:lpstr>
      <vt:lpstr>PRODUCTID\29</vt:lpstr>
      <vt:lpstr>PRODUCTID\3</vt:lpstr>
      <vt:lpstr>PRODUCTID\30</vt:lpstr>
      <vt:lpstr>PRODUCTID\31</vt:lpstr>
      <vt:lpstr>PRODUCTID\32</vt:lpstr>
      <vt:lpstr>PRODUCTID\33</vt:lpstr>
      <vt:lpstr>PRODUCTID\34</vt:lpstr>
      <vt:lpstr>PRODUCTID\35</vt:lpstr>
      <vt:lpstr>PRODUCTID\36</vt:lpstr>
      <vt:lpstr>PRODUCTID\37</vt:lpstr>
      <vt:lpstr>PRODUCTID\38</vt:lpstr>
      <vt:lpstr>PRODUCTID\39</vt:lpstr>
      <vt:lpstr>PRODUCTID\4</vt:lpstr>
      <vt:lpstr>PRODUCTID\40</vt:lpstr>
      <vt:lpstr>PRODUCTID\41</vt:lpstr>
      <vt:lpstr>PRODUCTID\42</vt:lpstr>
      <vt:lpstr>PRODUCTID\43</vt:lpstr>
      <vt:lpstr>PRODUCTID\44</vt:lpstr>
      <vt:lpstr>PRODUCTID\45</vt:lpstr>
      <vt:lpstr>PRODUCTID\46</vt:lpstr>
      <vt:lpstr>PRODUCTID\47</vt:lpstr>
      <vt:lpstr>PRODUCTID\48</vt:lpstr>
      <vt:lpstr>PRODUCTID\49</vt:lpstr>
      <vt:lpstr>PRODUCTID\5</vt:lpstr>
      <vt:lpstr>PRODUCTID\50</vt:lpstr>
      <vt:lpstr>PRODUCTID\51</vt:lpstr>
      <vt:lpstr>PRODUCTID\52</vt:lpstr>
      <vt:lpstr>PRODUCTID\53</vt:lpstr>
      <vt:lpstr>PRODUCTID\54</vt:lpstr>
      <vt:lpstr>PRODUCTID\55</vt:lpstr>
      <vt:lpstr>PRODUCTID\56</vt:lpstr>
      <vt:lpstr>PRODUCTID\57</vt:lpstr>
      <vt:lpstr>PRODUCTID\58</vt:lpstr>
      <vt:lpstr>PRODUCTID\59</vt:lpstr>
      <vt:lpstr>PRODUCTID\6</vt:lpstr>
      <vt:lpstr>PRODUCTID\60</vt:lpstr>
      <vt:lpstr>PRODUCTID\61</vt:lpstr>
      <vt:lpstr>PRODUCTID\62</vt:lpstr>
      <vt:lpstr>PRODUCTID\63</vt:lpstr>
      <vt:lpstr>PRODUCTID\64</vt:lpstr>
      <vt:lpstr>PRODUCTID\65</vt:lpstr>
      <vt:lpstr>PRODUCTID\66</vt:lpstr>
      <vt:lpstr>PRODUCTID\67</vt:lpstr>
      <vt:lpstr>PRODUCTID\68</vt:lpstr>
      <vt:lpstr>PRODUCTID\69</vt:lpstr>
      <vt:lpstr>PRODUCTID\7</vt:lpstr>
      <vt:lpstr>PRODUCTID\70</vt:lpstr>
      <vt:lpstr>PRODUCTID\71</vt:lpstr>
      <vt:lpstr>PRODUCTID\72</vt:lpstr>
      <vt:lpstr>PRODUCTID\73</vt:lpstr>
      <vt:lpstr>PRODUCTID\74</vt:lpstr>
      <vt:lpstr>PRODUCTID\75</vt:lpstr>
      <vt:lpstr>PRODUCTID\76</vt:lpstr>
      <vt:lpstr>PRODUCTID\77</vt:lpstr>
      <vt:lpstr>PRODUCTID\78</vt:lpstr>
      <vt:lpstr>PRODUCTID\79</vt:lpstr>
      <vt:lpstr>PRODUCTID\8</vt:lpstr>
      <vt:lpstr>PRODUCTID\80</vt:lpstr>
      <vt:lpstr>PRODUCTID\81</vt:lpstr>
      <vt:lpstr>PRODUCTID\82</vt:lpstr>
      <vt:lpstr>PRODUCTID\83</vt:lpstr>
      <vt:lpstr>PRODUCTID\84</vt:lpstr>
      <vt:lpstr>PRODUCTID\85</vt:lpstr>
      <vt:lpstr>PRODUCTID\86</vt:lpstr>
      <vt:lpstr>PRODUCTID\87</vt:lpstr>
      <vt:lpstr>PRODUCTID\88</vt:lpstr>
      <vt:lpstr>PRODUCTID\89</vt:lpstr>
      <vt:lpstr>PRODUCTID\9</vt:lpstr>
      <vt:lpstr>PRODUCTID\90</vt:lpstr>
      <vt:lpstr>PRODUCTID\91</vt:lpstr>
      <vt:lpstr>PRODUCTID\92</vt:lpstr>
      <vt:lpstr>PRODUCTID\93</vt:lpstr>
      <vt:lpstr>PRODUCTID\94</vt:lpstr>
      <vt:lpstr>PRODUCTID\95</vt:lpstr>
      <vt:lpstr>PRODUCTID\96</vt:lpstr>
      <vt:lpstr>PRODUCTID\97</vt:lpstr>
      <vt:lpstr>PRODUCTID\98</vt:lpstr>
      <vt:lpstr>PRODUCTID\99</vt:lpstr>
      <vt:lpstr>ProductIsPartOfABundle</vt:lpstr>
      <vt:lpstr>ProductName</vt:lpstr>
      <vt:lpstr>PRODUCTNAME\1</vt:lpstr>
      <vt:lpstr>PRODUCTNAME\10</vt:lpstr>
      <vt:lpstr>PRODUCTNAME\100</vt:lpstr>
      <vt:lpstr>PRODUCTNAME\11</vt:lpstr>
      <vt:lpstr>PRODUCTNAME\12</vt:lpstr>
      <vt:lpstr>PRODUCTNAME\13</vt:lpstr>
      <vt:lpstr>PRODUCTNAME\14</vt:lpstr>
      <vt:lpstr>PRODUCTNAME\15</vt:lpstr>
      <vt:lpstr>PRODUCTNAME\16</vt:lpstr>
      <vt:lpstr>PRODUCTNAME\17</vt:lpstr>
      <vt:lpstr>PRODUCTNAME\18</vt:lpstr>
      <vt:lpstr>PRODUCTNAME\19</vt:lpstr>
      <vt:lpstr>PRODUCTNAME\2</vt:lpstr>
      <vt:lpstr>PRODUCTNAME\20</vt:lpstr>
      <vt:lpstr>PRODUCTNAME\21</vt:lpstr>
      <vt:lpstr>PRODUCTNAME\22</vt:lpstr>
      <vt:lpstr>PRODUCTNAME\23</vt:lpstr>
      <vt:lpstr>PRODUCTNAME\24</vt:lpstr>
      <vt:lpstr>PRODUCTNAME\25</vt:lpstr>
      <vt:lpstr>PRODUCTNAME\26</vt:lpstr>
      <vt:lpstr>PRODUCTNAME\27</vt:lpstr>
      <vt:lpstr>PRODUCTNAME\28</vt:lpstr>
      <vt:lpstr>PRODUCTNAME\29</vt:lpstr>
      <vt:lpstr>PRODUCTNAME\3</vt:lpstr>
      <vt:lpstr>PRODUCTNAME\30</vt:lpstr>
      <vt:lpstr>PRODUCTNAME\31</vt:lpstr>
      <vt:lpstr>PRODUCTNAME\32</vt:lpstr>
      <vt:lpstr>PRODUCTNAME\33</vt:lpstr>
      <vt:lpstr>PRODUCTNAME\34</vt:lpstr>
      <vt:lpstr>PRODUCTNAME\35</vt:lpstr>
      <vt:lpstr>PRODUCTNAME\36</vt:lpstr>
      <vt:lpstr>PRODUCTNAME\37</vt:lpstr>
      <vt:lpstr>PRODUCTNAME\38</vt:lpstr>
      <vt:lpstr>PRODUCTNAME\39</vt:lpstr>
      <vt:lpstr>PRODUCTNAME\4</vt:lpstr>
      <vt:lpstr>PRODUCTNAME\40</vt:lpstr>
      <vt:lpstr>PRODUCTNAME\41</vt:lpstr>
      <vt:lpstr>PRODUCTNAME\42</vt:lpstr>
      <vt:lpstr>PRODUCTNAME\43</vt:lpstr>
      <vt:lpstr>PRODUCTNAME\44</vt:lpstr>
      <vt:lpstr>PRODUCTNAME\45</vt:lpstr>
      <vt:lpstr>PRODUCTNAME\46</vt:lpstr>
      <vt:lpstr>PRODUCTNAME\47</vt:lpstr>
      <vt:lpstr>PRODUCTNAME\48</vt:lpstr>
      <vt:lpstr>PRODUCTNAME\49</vt:lpstr>
      <vt:lpstr>PRODUCTNAME\5</vt:lpstr>
      <vt:lpstr>PRODUCTNAME\50</vt:lpstr>
      <vt:lpstr>PRODUCTNAME\51</vt:lpstr>
      <vt:lpstr>PRODUCTNAME\52</vt:lpstr>
      <vt:lpstr>PRODUCTNAME\53</vt:lpstr>
      <vt:lpstr>PRODUCTNAME\54</vt:lpstr>
      <vt:lpstr>PRODUCTNAME\55</vt:lpstr>
      <vt:lpstr>PRODUCTNAME\56</vt:lpstr>
      <vt:lpstr>PRODUCTNAME\57</vt:lpstr>
      <vt:lpstr>PRODUCTNAME\58</vt:lpstr>
      <vt:lpstr>PRODUCTNAME\59</vt:lpstr>
      <vt:lpstr>PRODUCTNAME\6</vt:lpstr>
      <vt:lpstr>PRODUCTNAME\60</vt:lpstr>
      <vt:lpstr>PRODUCTNAME\61</vt:lpstr>
      <vt:lpstr>PRODUCTNAME\62</vt:lpstr>
      <vt:lpstr>PRODUCTNAME\63</vt:lpstr>
      <vt:lpstr>PRODUCTNAME\64</vt:lpstr>
      <vt:lpstr>PRODUCTNAME\65</vt:lpstr>
      <vt:lpstr>PRODUCTNAME\66</vt:lpstr>
      <vt:lpstr>PRODUCTNAME\67</vt:lpstr>
      <vt:lpstr>PRODUCTNAME\68</vt:lpstr>
      <vt:lpstr>PRODUCTNAME\69</vt:lpstr>
      <vt:lpstr>PRODUCTNAME\7</vt:lpstr>
      <vt:lpstr>PRODUCTNAME\70</vt:lpstr>
      <vt:lpstr>PRODUCTNAME\71</vt:lpstr>
      <vt:lpstr>PRODUCTNAME\72</vt:lpstr>
      <vt:lpstr>PRODUCTNAME\73</vt:lpstr>
      <vt:lpstr>PRODUCTNAME\74</vt:lpstr>
      <vt:lpstr>PRODUCTNAME\75</vt:lpstr>
      <vt:lpstr>PRODUCTNAME\76</vt:lpstr>
      <vt:lpstr>PRODUCTNAME\77</vt:lpstr>
      <vt:lpstr>PRODUCTNAME\78</vt:lpstr>
      <vt:lpstr>PRODUCTNAME\79</vt:lpstr>
      <vt:lpstr>PRODUCTNAME\8</vt:lpstr>
      <vt:lpstr>PRODUCTNAME\80</vt:lpstr>
      <vt:lpstr>PRODUCTNAME\81</vt:lpstr>
      <vt:lpstr>PRODUCTNAME\82</vt:lpstr>
      <vt:lpstr>PRODUCTNAME\83</vt:lpstr>
      <vt:lpstr>PRODUCTNAME\84</vt:lpstr>
      <vt:lpstr>PRODUCTNAME\85</vt:lpstr>
      <vt:lpstr>PRODUCTNAME\86</vt:lpstr>
      <vt:lpstr>PRODUCTNAME\87</vt:lpstr>
      <vt:lpstr>PRODUCTNAME\88</vt:lpstr>
      <vt:lpstr>PRODUCTNAME\89</vt:lpstr>
      <vt:lpstr>PRODUCTNAME\9</vt:lpstr>
      <vt:lpstr>PRODUCTNAME\90</vt:lpstr>
      <vt:lpstr>PRODUCTNAME\91</vt:lpstr>
      <vt:lpstr>PRODUCTNAME\92</vt:lpstr>
      <vt:lpstr>PRODUCTNAME\93</vt:lpstr>
      <vt:lpstr>PRODUCTNAME\94</vt:lpstr>
      <vt:lpstr>PRODUCTNAME\95</vt:lpstr>
      <vt:lpstr>PRODUCTNAME\96</vt:lpstr>
      <vt:lpstr>PRODUCTNAME\97</vt:lpstr>
      <vt:lpstr>PRODUCTNAME\98</vt:lpstr>
      <vt:lpstr>PRODUCTNAME\99</vt:lpstr>
      <vt:lpstr>ProductType</vt:lpstr>
      <vt:lpstr>PRODUCTTYPE\1</vt:lpstr>
      <vt:lpstr>PRODUCTTYPE\10</vt:lpstr>
      <vt:lpstr>PRODUCTTYPE\100</vt:lpstr>
      <vt:lpstr>PRODUCTTYPE\11</vt:lpstr>
      <vt:lpstr>PRODUCTTYPE\12</vt:lpstr>
      <vt:lpstr>PRODUCTTYPE\13</vt:lpstr>
      <vt:lpstr>PRODUCTTYPE\14</vt:lpstr>
      <vt:lpstr>PRODUCTTYPE\15</vt:lpstr>
      <vt:lpstr>PRODUCTTYPE\16</vt:lpstr>
      <vt:lpstr>PRODUCTTYPE\17</vt:lpstr>
      <vt:lpstr>PRODUCTTYPE\18</vt:lpstr>
      <vt:lpstr>PRODUCTTYPE\19</vt:lpstr>
      <vt:lpstr>PRODUCTTYPE\2</vt:lpstr>
      <vt:lpstr>PRODUCTTYPE\20</vt:lpstr>
      <vt:lpstr>PRODUCTTYPE\21</vt:lpstr>
      <vt:lpstr>PRODUCTTYPE\22</vt:lpstr>
      <vt:lpstr>PRODUCTTYPE\23</vt:lpstr>
      <vt:lpstr>PRODUCTTYPE\24</vt:lpstr>
      <vt:lpstr>PRODUCTTYPE\25</vt:lpstr>
      <vt:lpstr>PRODUCTTYPE\26</vt:lpstr>
      <vt:lpstr>PRODUCTTYPE\27</vt:lpstr>
      <vt:lpstr>PRODUCTTYPE\28</vt:lpstr>
      <vt:lpstr>PRODUCTTYPE\29</vt:lpstr>
      <vt:lpstr>PRODUCTTYPE\3</vt:lpstr>
      <vt:lpstr>PRODUCTTYPE\30</vt:lpstr>
      <vt:lpstr>PRODUCTTYPE\31</vt:lpstr>
      <vt:lpstr>PRODUCTTYPE\32</vt:lpstr>
      <vt:lpstr>PRODUCTTYPE\33</vt:lpstr>
      <vt:lpstr>PRODUCTTYPE\34</vt:lpstr>
      <vt:lpstr>PRODUCTTYPE\35</vt:lpstr>
      <vt:lpstr>PRODUCTTYPE\36</vt:lpstr>
      <vt:lpstr>PRODUCTTYPE\37</vt:lpstr>
      <vt:lpstr>PRODUCTTYPE\38</vt:lpstr>
      <vt:lpstr>PRODUCTTYPE\39</vt:lpstr>
      <vt:lpstr>PRODUCTTYPE\4</vt:lpstr>
      <vt:lpstr>PRODUCTTYPE\40</vt:lpstr>
      <vt:lpstr>PRODUCTTYPE\41</vt:lpstr>
      <vt:lpstr>PRODUCTTYPE\42</vt:lpstr>
      <vt:lpstr>PRODUCTTYPE\43</vt:lpstr>
      <vt:lpstr>PRODUCTTYPE\44</vt:lpstr>
      <vt:lpstr>PRODUCTTYPE\45</vt:lpstr>
      <vt:lpstr>PRODUCTTYPE\46</vt:lpstr>
      <vt:lpstr>PRODUCTTYPE\47</vt:lpstr>
      <vt:lpstr>PRODUCTTYPE\48</vt:lpstr>
      <vt:lpstr>PRODUCTTYPE\49</vt:lpstr>
      <vt:lpstr>PRODUCTTYPE\5</vt:lpstr>
      <vt:lpstr>PRODUCTTYPE\50</vt:lpstr>
      <vt:lpstr>PRODUCTTYPE\51</vt:lpstr>
      <vt:lpstr>PRODUCTTYPE\52</vt:lpstr>
      <vt:lpstr>PRODUCTTYPE\53</vt:lpstr>
      <vt:lpstr>PRODUCTTYPE\54</vt:lpstr>
      <vt:lpstr>PRODUCTTYPE\55</vt:lpstr>
      <vt:lpstr>PRODUCTTYPE\56</vt:lpstr>
      <vt:lpstr>PRODUCTTYPE\57</vt:lpstr>
      <vt:lpstr>PRODUCTTYPE\58</vt:lpstr>
      <vt:lpstr>PRODUCTTYPE\59</vt:lpstr>
      <vt:lpstr>PRODUCTTYPE\6</vt:lpstr>
      <vt:lpstr>PRODUCTTYPE\60</vt:lpstr>
      <vt:lpstr>PRODUCTTYPE\61</vt:lpstr>
      <vt:lpstr>PRODUCTTYPE\62</vt:lpstr>
      <vt:lpstr>PRODUCTTYPE\63</vt:lpstr>
      <vt:lpstr>PRODUCTTYPE\64</vt:lpstr>
      <vt:lpstr>PRODUCTTYPE\65</vt:lpstr>
      <vt:lpstr>PRODUCTTYPE\66</vt:lpstr>
      <vt:lpstr>PRODUCTTYPE\67</vt:lpstr>
      <vt:lpstr>PRODUCTTYPE\68</vt:lpstr>
      <vt:lpstr>PRODUCTTYPE\69</vt:lpstr>
      <vt:lpstr>PRODUCTTYPE\7</vt:lpstr>
      <vt:lpstr>PRODUCTTYPE\70</vt:lpstr>
      <vt:lpstr>PRODUCTTYPE\71</vt:lpstr>
      <vt:lpstr>PRODUCTTYPE\72</vt:lpstr>
      <vt:lpstr>PRODUCTTYPE\73</vt:lpstr>
      <vt:lpstr>PRODUCTTYPE\74</vt:lpstr>
      <vt:lpstr>PRODUCTTYPE\75</vt:lpstr>
      <vt:lpstr>PRODUCTTYPE\76</vt:lpstr>
      <vt:lpstr>PRODUCTTYPE\77</vt:lpstr>
      <vt:lpstr>PRODUCTTYPE\78</vt:lpstr>
      <vt:lpstr>PRODUCTTYPE\79</vt:lpstr>
      <vt:lpstr>PRODUCTTYPE\8</vt:lpstr>
      <vt:lpstr>PRODUCTTYPE\80</vt:lpstr>
      <vt:lpstr>PRODUCTTYPE\81</vt:lpstr>
      <vt:lpstr>PRODUCTTYPE\82</vt:lpstr>
      <vt:lpstr>PRODUCTTYPE\83</vt:lpstr>
      <vt:lpstr>PRODUCTTYPE\84</vt:lpstr>
      <vt:lpstr>PRODUCTTYPE\85</vt:lpstr>
      <vt:lpstr>PRODUCTTYPE\86</vt:lpstr>
      <vt:lpstr>PRODUCTTYPE\87</vt:lpstr>
      <vt:lpstr>PRODUCTTYPE\88</vt:lpstr>
      <vt:lpstr>PRODUCTTYPE\89</vt:lpstr>
      <vt:lpstr>PRODUCTTYPE\9</vt:lpstr>
      <vt:lpstr>PRODUCTTYPE\90</vt:lpstr>
      <vt:lpstr>PRODUCTTYPE\91</vt:lpstr>
      <vt:lpstr>PRODUCTTYPE\92</vt:lpstr>
      <vt:lpstr>PRODUCTTYPE\93</vt:lpstr>
      <vt:lpstr>PRODUCTTYPE\94</vt:lpstr>
      <vt:lpstr>PRODUCTTYPE\95</vt:lpstr>
      <vt:lpstr>PRODUCTTYPE\96</vt:lpstr>
      <vt:lpstr>PRODUCTTYPE\97</vt:lpstr>
      <vt:lpstr>PRODUCTTYPE\98</vt:lpstr>
      <vt:lpstr>PRODUCTTYPE\99</vt:lpstr>
      <vt:lpstr>PublisherNotes</vt:lpstr>
      <vt:lpstr>PurposeOfWorkbook</vt:lpstr>
      <vt:lpstr>QUANTITY\1</vt:lpstr>
      <vt:lpstr>QUANTITY\10</vt:lpstr>
      <vt:lpstr>QUANTITY\100</vt:lpstr>
      <vt:lpstr>QUANTITY\11</vt:lpstr>
      <vt:lpstr>QUANTITY\12</vt:lpstr>
      <vt:lpstr>QUANTITY\13</vt:lpstr>
      <vt:lpstr>QUANTITY\14</vt:lpstr>
      <vt:lpstr>QUANTITY\15</vt:lpstr>
      <vt:lpstr>QUANTITY\16</vt:lpstr>
      <vt:lpstr>QUANTITY\17</vt:lpstr>
      <vt:lpstr>QUANTITY\18</vt:lpstr>
      <vt:lpstr>QUANTITY\19</vt:lpstr>
      <vt:lpstr>QUANTITY\2</vt:lpstr>
      <vt:lpstr>QUANTITY\20</vt:lpstr>
      <vt:lpstr>QUANTITY\21</vt:lpstr>
      <vt:lpstr>QUANTITY\22</vt:lpstr>
      <vt:lpstr>QUANTITY\23</vt:lpstr>
      <vt:lpstr>QUANTITY\24</vt:lpstr>
      <vt:lpstr>QUANTITY\25</vt:lpstr>
      <vt:lpstr>QUANTITY\26</vt:lpstr>
      <vt:lpstr>QUANTITY\27</vt:lpstr>
      <vt:lpstr>QUANTITY\28</vt:lpstr>
      <vt:lpstr>QUANTITY\29</vt:lpstr>
      <vt:lpstr>QUANTITY\3</vt:lpstr>
      <vt:lpstr>QUANTITY\30</vt:lpstr>
      <vt:lpstr>QUANTITY\31</vt:lpstr>
      <vt:lpstr>QUANTITY\32</vt:lpstr>
      <vt:lpstr>QUANTITY\33</vt:lpstr>
      <vt:lpstr>QUANTITY\34</vt:lpstr>
      <vt:lpstr>QUANTITY\35</vt:lpstr>
      <vt:lpstr>QUANTITY\36</vt:lpstr>
      <vt:lpstr>QUANTITY\37</vt:lpstr>
      <vt:lpstr>QUANTITY\38</vt:lpstr>
      <vt:lpstr>QUANTITY\39</vt:lpstr>
      <vt:lpstr>QUANTITY\4</vt:lpstr>
      <vt:lpstr>QUANTITY\40</vt:lpstr>
      <vt:lpstr>QUANTITY\41</vt:lpstr>
      <vt:lpstr>QUANTITY\42</vt:lpstr>
      <vt:lpstr>QUANTITY\43</vt:lpstr>
      <vt:lpstr>QUANTITY\44</vt:lpstr>
      <vt:lpstr>QUANTITY\45</vt:lpstr>
      <vt:lpstr>QUANTITY\46</vt:lpstr>
      <vt:lpstr>QUANTITY\47</vt:lpstr>
      <vt:lpstr>QUANTITY\48</vt:lpstr>
      <vt:lpstr>QUANTITY\49</vt:lpstr>
      <vt:lpstr>QUANTITY\5</vt:lpstr>
      <vt:lpstr>QUANTITY\50</vt:lpstr>
      <vt:lpstr>QUANTITY\51</vt:lpstr>
      <vt:lpstr>QUANTITY\52</vt:lpstr>
      <vt:lpstr>QUANTITY\53</vt:lpstr>
      <vt:lpstr>QUANTITY\54</vt:lpstr>
      <vt:lpstr>QUANTITY\55</vt:lpstr>
      <vt:lpstr>QUANTITY\56</vt:lpstr>
      <vt:lpstr>QUANTITY\57</vt:lpstr>
      <vt:lpstr>QUANTITY\58</vt:lpstr>
      <vt:lpstr>QUANTITY\59</vt:lpstr>
      <vt:lpstr>QUANTITY\6</vt:lpstr>
      <vt:lpstr>QUANTITY\60</vt:lpstr>
      <vt:lpstr>QUANTITY\61</vt:lpstr>
      <vt:lpstr>QUANTITY\62</vt:lpstr>
      <vt:lpstr>QUANTITY\63</vt:lpstr>
      <vt:lpstr>QUANTITY\64</vt:lpstr>
      <vt:lpstr>QUANTITY\65</vt:lpstr>
      <vt:lpstr>QUANTITY\66</vt:lpstr>
      <vt:lpstr>QUANTITY\67</vt:lpstr>
      <vt:lpstr>QUANTITY\68</vt:lpstr>
      <vt:lpstr>QUANTITY\69</vt:lpstr>
      <vt:lpstr>QUANTITY\7</vt:lpstr>
      <vt:lpstr>QUANTITY\70</vt:lpstr>
      <vt:lpstr>QUANTITY\71</vt:lpstr>
      <vt:lpstr>QUANTITY\72</vt:lpstr>
      <vt:lpstr>QUANTITY\73</vt:lpstr>
      <vt:lpstr>QUANTITY\74</vt:lpstr>
      <vt:lpstr>QUANTITY\75</vt:lpstr>
      <vt:lpstr>QUANTITY\76</vt:lpstr>
      <vt:lpstr>QUANTITY\77</vt:lpstr>
      <vt:lpstr>QUANTITY\78</vt:lpstr>
      <vt:lpstr>QUANTITY\79</vt:lpstr>
      <vt:lpstr>QUANTITY\8</vt:lpstr>
      <vt:lpstr>QUANTITY\80</vt:lpstr>
      <vt:lpstr>QUANTITY\81</vt:lpstr>
      <vt:lpstr>QUANTITY\82</vt:lpstr>
      <vt:lpstr>QUANTITY\83</vt:lpstr>
      <vt:lpstr>QUANTITY\84</vt:lpstr>
      <vt:lpstr>QUANTITY\85</vt:lpstr>
      <vt:lpstr>QUANTITY\86</vt:lpstr>
      <vt:lpstr>QUANTITY\87</vt:lpstr>
      <vt:lpstr>QUANTITY\88</vt:lpstr>
      <vt:lpstr>QUANTITY\89</vt:lpstr>
      <vt:lpstr>QUANTITY\9</vt:lpstr>
      <vt:lpstr>QUANTITY\90</vt:lpstr>
      <vt:lpstr>QUANTITY\91</vt:lpstr>
      <vt:lpstr>QUANTITY\92</vt:lpstr>
      <vt:lpstr>QUANTITY\93</vt:lpstr>
      <vt:lpstr>QUANTITY\94</vt:lpstr>
      <vt:lpstr>QUANTITY\95</vt:lpstr>
      <vt:lpstr>QUANTITY\96</vt:lpstr>
      <vt:lpstr>QUANTITY\97</vt:lpstr>
      <vt:lpstr>QUANTITY\98</vt:lpstr>
      <vt:lpstr>QUANTITY\99</vt:lpstr>
      <vt:lpstr>Russia\AVAILABLE</vt:lpstr>
      <vt:lpstr>Russia\CONTENTPACKAGENAME</vt:lpstr>
      <vt:lpstr>Russia\HASATRIAL</vt:lpstr>
      <vt:lpstr>Russia\MSRPPRICE</vt:lpstr>
      <vt:lpstr>Russia\PREORDERPERIODENDDATE</vt:lpstr>
      <vt:lpstr>Russia\PREORDERPERIODENDUTC</vt:lpstr>
      <vt:lpstr>Russia\PREORDERPERIODSTARTUTC</vt:lpstr>
      <vt:lpstr>Russia\RETAILPRICE</vt:lpstr>
      <vt:lpstr>Russia\RETAILPRICETIER</vt:lpstr>
      <vt:lpstr>Russia\SALEENDUTC</vt:lpstr>
      <vt:lpstr>Russia\SALESTARTDATE</vt:lpstr>
      <vt:lpstr>Russia\SALESTARTUTC</vt:lpstr>
      <vt:lpstr>Russia\TIMEOFTRIAL</vt:lpstr>
      <vt:lpstr>Russia\VISIBILITYENDUTC</vt:lpstr>
      <vt:lpstr>Russia\VISIBILITYSTARTUTC</vt:lpstr>
      <vt:lpstr>Russia\VISIBLEINTHECATALOG</vt:lpstr>
      <vt:lpstr>Russia\WHOLESALEPRICE</vt:lpstr>
      <vt:lpstr>Russia\WHOLESALEPRICETIER</vt:lpstr>
      <vt:lpstr>SandboxBinariesAreUploadedTo</vt:lpstr>
      <vt:lpstr>SandboxWhereUpdatedServiceConfigResides</vt:lpstr>
      <vt:lpstr>SaudiArabia\AVAILABLE</vt:lpstr>
      <vt:lpstr>SaudiArabia\CONTENTPACKAGENAME</vt:lpstr>
      <vt:lpstr>SaudiArabia\HASATRIAL</vt:lpstr>
      <vt:lpstr>SaudiArabia\MSRPPRICE</vt:lpstr>
      <vt:lpstr>SaudiArabia\PREORDERPERIODENDDATE</vt:lpstr>
      <vt:lpstr>SaudiArabia\PREORDERPERIODENDUTC</vt:lpstr>
      <vt:lpstr>SaudiArabia\PREORDERPERIODSTARTUTC</vt:lpstr>
      <vt:lpstr>SaudiArabia\RETAILPRICE</vt:lpstr>
      <vt:lpstr>SaudiArabia\RETAILPRICETIER</vt:lpstr>
      <vt:lpstr>SaudiArabia\SALEENDUTC</vt:lpstr>
      <vt:lpstr>SaudiArabia\SALESTARTDATE</vt:lpstr>
      <vt:lpstr>SaudiArabia\SALESTARTUTC</vt:lpstr>
      <vt:lpstr>SaudiArabia\TIMEOFTRIAL</vt:lpstr>
      <vt:lpstr>SaudiArabia\VISIBILITYENDUTC</vt:lpstr>
      <vt:lpstr>SaudiArabia\VISIBILITYSTARTUTC</vt:lpstr>
      <vt:lpstr>SaudiArabia\VISIBLEINTHECATALOG</vt:lpstr>
      <vt:lpstr>SaudiArabia\WHOLESALEPRICE</vt:lpstr>
      <vt:lpstr>SaudiArabia\WHOLESALEPRICETIER</vt:lpstr>
      <vt:lpstr>SigniantFolderName</vt:lpstr>
      <vt:lpstr>Singapore\AVAILABLE</vt:lpstr>
      <vt:lpstr>Singapore\CONTENTPACKAGENAME</vt:lpstr>
      <vt:lpstr>Singapore\HASATRIAL</vt:lpstr>
      <vt:lpstr>Singapore\MSRPPRICE</vt:lpstr>
      <vt:lpstr>Singapore\PREORDERPERIODENDDATE</vt:lpstr>
      <vt:lpstr>Singapore\PREORDERPERIODENDUTC</vt:lpstr>
      <vt:lpstr>Singapore\PREORDERPERIODSTARTUTC</vt:lpstr>
      <vt:lpstr>Singapore\RETAILPRICE</vt:lpstr>
      <vt:lpstr>Singapore\RETAILPRICETIER</vt:lpstr>
      <vt:lpstr>Singapore\SALEENDUTC</vt:lpstr>
      <vt:lpstr>Singapore\SALESTARTDATE</vt:lpstr>
      <vt:lpstr>Singapore\SALESTARTUTC</vt:lpstr>
      <vt:lpstr>Singapore\TIMEOFTRIAL</vt:lpstr>
      <vt:lpstr>Singapore\VISIBILITYENDUTC</vt:lpstr>
      <vt:lpstr>Singapore\VISIBILITYSTARTUTC</vt:lpstr>
      <vt:lpstr>Singapore\VISIBLEINTHECATALOG</vt:lpstr>
      <vt:lpstr>Singapore\WHOLESALEPRICE</vt:lpstr>
      <vt:lpstr>Singapore\WHOLESALEPRICETIER</vt:lpstr>
      <vt:lpstr>Slovakia\AVAILABLE</vt:lpstr>
      <vt:lpstr>Slovakia\CONTENTPACKAGENAME</vt:lpstr>
      <vt:lpstr>Slovakia\HASATRIAL</vt:lpstr>
      <vt:lpstr>Slovakia\MSRPPRICE</vt:lpstr>
      <vt:lpstr>Slovakia\PREORDERPERIODENDDATE</vt:lpstr>
      <vt:lpstr>Slovakia\PREORDERPERIODENDUTC</vt:lpstr>
      <vt:lpstr>Slovakia\PREORDERPERIODSTARTUTC</vt:lpstr>
      <vt:lpstr>Slovakia\RETAILPRICE</vt:lpstr>
      <vt:lpstr>Slovakia\RETAILPRICETIER</vt:lpstr>
      <vt:lpstr>Slovakia\SALEENDUTC</vt:lpstr>
      <vt:lpstr>Slovakia\SALESTARTDATE</vt:lpstr>
      <vt:lpstr>Slovakia\SALESTARTUTC</vt:lpstr>
      <vt:lpstr>Slovakia\TIMEOFTRIAL</vt:lpstr>
      <vt:lpstr>Slovakia\VISIBILITYENDUTC</vt:lpstr>
      <vt:lpstr>Slovakia\VISIBILITYSTARTUTC</vt:lpstr>
      <vt:lpstr>Slovakia\VISIBLEINTHECATALOG</vt:lpstr>
      <vt:lpstr>Slovakia\WHOLESALEPRICE</vt:lpstr>
      <vt:lpstr>Slovakia\WHOLESALEPRICETIER</vt:lpstr>
      <vt:lpstr>SoldSeperately</vt:lpstr>
      <vt:lpstr>SouthAfrica\AVAILABLE</vt:lpstr>
      <vt:lpstr>SouthAfrica\CONTENTPACKAGENAME</vt:lpstr>
      <vt:lpstr>SouthAfrica\HASATRIAL</vt:lpstr>
      <vt:lpstr>SouthAfrica\MSRPPRICE</vt:lpstr>
      <vt:lpstr>SouthAfrica\PREORDERPERIODENDDATE</vt:lpstr>
      <vt:lpstr>SouthAfrica\PREORDERPERIODENDUTC</vt:lpstr>
      <vt:lpstr>SouthAfrica\PREORDERPERIODSTARTUTC</vt:lpstr>
      <vt:lpstr>SouthAfrica\RETAILPRICE</vt:lpstr>
      <vt:lpstr>SouthAfrica\RETAILPRICETIER</vt:lpstr>
      <vt:lpstr>SouthAfrica\SALEENDUTC</vt:lpstr>
      <vt:lpstr>SouthAfrica\SALESTARTDATE</vt:lpstr>
      <vt:lpstr>SouthAfrica\SALESTARTUTC</vt:lpstr>
      <vt:lpstr>SouthAfrica\TIMEOFTRIAL</vt:lpstr>
      <vt:lpstr>SouthAfrica\VISIBILITYENDUTC</vt:lpstr>
      <vt:lpstr>SouthAfrica\VISIBILITYSTARTUTC</vt:lpstr>
      <vt:lpstr>SouthAfrica\VISIBLEINTHECATALOG</vt:lpstr>
      <vt:lpstr>SouthAfrica\WHOLESALEPRICE</vt:lpstr>
      <vt:lpstr>SouthAfrica\WHOLESALEPRICETIER</vt:lpstr>
      <vt:lpstr>SouthKorea\AVAILABLE</vt:lpstr>
      <vt:lpstr>SouthKorea\CONTENTPACKAGENAME</vt:lpstr>
      <vt:lpstr>SouthKorea\HASATRIAL</vt:lpstr>
      <vt:lpstr>SouthKorea\MSRPPRICE</vt:lpstr>
      <vt:lpstr>SouthKorea\PREORDERPERIODENDDATE</vt:lpstr>
      <vt:lpstr>SouthKorea\PREORDERPERIODENDUTC</vt:lpstr>
      <vt:lpstr>SouthKorea\PREORDERPERIODSTARTUTC</vt:lpstr>
      <vt:lpstr>SouthKorea\RETAILPRICE</vt:lpstr>
      <vt:lpstr>SouthKorea\RETAILPRICETIER</vt:lpstr>
      <vt:lpstr>SouthKorea\SALEENDUTC</vt:lpstr>
      <vt:lpstr>SouthKorea\SALESTARTDATE</vt:lpstr>
      <vt:lpstr>SouthKorea\SALESTARTUTC</vt:lpstr>
      <vt:lpstr>SouthKorea\TIMEOFTRIAL</vt:lpstr>
      <vt:lpstr>SouthKorea\VISIBILITYENDUTC</vt:lpstr>
      <vt:lpstr>SouthKorea\VISIBILITYSTARTUTC</vt:lpstr>
      <vt:lpstr>SouthKorea\VISIBLEINTHECATALOG</vt:lpstr>
      <vt:lpstr>SouthKorea\WHOLESALEPRICE</vt:lpstr>
      <vt:lpstr>SouthKorea\WHOLESALEPRICETIER</vt:lpstr>
      <vt:lpstr>Spain\AVAILABLE</vt:lpstr>
      <vt:lpstr>Spain\CONTENTPACKAGENAME</vt:lpstr>
      <vt:lpstr>Spain\HASATRIAL</vt:lpstr>
      <vt:lpstr>Spain\MSRPPRICE</vt:lpstr>
      <vt:lpstr>Spain\PREORDERPERIODENDDATE</vt:lpstr>
      <vt:lpstr>Spain\PREORDERPERIODENDUTC</vt:lpstr>
      <vt:lpstr>Spain\PREORDERPERIODSTARTUTC</vt:lpstr>
      <vt:lpstr>Spain\RETAILPRICE</vt:lpstr>
      <vt:lpstr>Spain\RETAILPRICETIER</vt:lpstr>
      <vt:lpstr>Spain\SALEENDUTC</vt:lpstr>
      <vt:lpstr>Spain\SALESTARTDATE</vt:lpstr>
      <vt:lpstr>Spain\SALESTARTUTC</vt:lpstr>
      <vt:lpstr>Spain\TIMEOFTRIAL</vt:lpstr>
      <vt:lpstr>Spain\VISIBILITYENDUTC</vt:lpstr>
      <vt:lpstr>Spain\VISIBILITYSTARTUTC</vt:lpstr>
      <vt:lpstr>Spain\VISIBLEINTHECATALOG</vt:lpstr>
      <vt:lpstr>Spain\WHOLESALEPRICE</vt:lpstr>
      <vt:lpstr>Spain\WHOLESALEPRICETIER</vt:lpstr>
      <vt:lpstr>SubmitterEmailAddress</vt:lpstr>
      <vt:lpstr>Sweden\AVAILABLE</vt:lpstr>
      <vt:lpstr>Sweden\CONTENTPACKAGENAME</vt:lpstr>
      <vt:lpstr>Sweden\HASATRIAL</vt:lpstr>
      <vt:lpstr>Sweden\MSRPPRICE</vt:lpstr>
      <vt:lpstr>Sweden\PREORDERPERIODENDDATE</vt:lpstr>
      <vt:lpstr>Sweden\PREORDERPERIODENDUTC</vt:lpstr>
      <vt:lpstr>Sweden\PREORDERPERIODSTARTUTC</vt:lpstr>
      <vt:lpstr>Sweden\RETAILPRICE</vt:lpstr>
      <vt:lpstr>Sweden\RETAILPRICETIER</vt:lpstr>
      <vt:lpstr>Sweden\SALEENDUTC</vt:lpstr>
      <vt:lpstr>Sweden\SALESTARTDATE</vt:lpstr>
      <vt:lpstr>Sweden\SALESTARTUTC</vt:lpstr>
      <vt:lpstr>Sweden\TIMEOFTRIAL</vt:lpstr>
      <vt:lpstr>Sweden\VISIBILITYENDUTC</vt:lpstr>
      <vt:lpstr>Sweden\VISIBILITYSTARTUTC</vt:lpstr>
      <vt:lpstr>Sweden\VISIBLEINTHECATALOG</vt:lpstr>
      <vt:lpstr>Sweden\WHOLESALEPRICE</vt:lpstr>
      <vt:lpstr>Sweden\WHOLESALEPRICETIER</vt:lpstr>
      <vt:lpstr>Switzerland\AVAILABLE</vt:lpstr>
      <vt:lpstr>Switzerland\CONTENTPACKAGENAME</vt:lpstr>
      <vt:lpstr>Switzerland\HASATRIAL</vt:lpstr>
      <vt:lpstr>Switzerland\MSRPPRICE</vt:lpstr>
      <vt:lpstr>Switzerland\PREORDERPERIODENDDATE</vt:lpstr>
      <vt:lpstr>Switzerland\PREORDERPERIODENDUTC</vt:lpstr>
      <vt:lpstr>Switzerland\PREORDERPERIODSTARTUTC</vt:lpstr>
      <vt:lpstr>Switzerland\RETAILPRICE</vt:lpstr>
      <vt:lpstr>Switzerland\RETAILPRICETIER</vt:lpstr>
      <vt:lpstr>Switzerland\SALEENDUTC</vt:lpstr>
      <vt:lpstr>Switzerland\SALESTARTDATE</vt:lpstr>
      <vt:lpstr>Switzerland\SALESTARTUTC</vt:lpstr>
      <vt:lpstr>Switzerland\TIMEOFTRIAL</vt:lpstr>
      <vt:lpstr>Switzerland\VISIBILITYENDUTC</vt:lpstr>
      <vt:lpstr>Switzerland\VISIBILITYSTARTUTC</vt:lpstr>
      <vt:lpstr>Switzerland\VISIBLEINTHECATALOG</vt:lpstr>
      <vt:lpstr>Switzerland\WHOLESALEPRICE</vt:lpstr>
      <vt:lpstr>Switzerland\WHOLESALEPRICETIER</vt:lpstr>
      <vt:lpstr>Taiwan\AVAILABLE</vt:lpstr>
      <vt:lpstr>Taiwan\CONTENTPACKAGENAME</vt:lpstr>
      <vt:lpstr>Taiwan\HASATRIAL</vt:lpstr>
      <vt:lpstr>Taiwan\MSRPPRICE</vt:lpstr>
      <vt:lpstr>Taiwan\PREORDERPERIODENDDATE</vt:lpstr>
      <vt:lpstr>Taiwan\PREORDERPERIODENDUTC</vt:lpstr>
      <vt:lpstr>Taiwan\PREORDERPERIODSTARTUTC</vt:lpstr>
      <vt:lpstr>Taiwan\RETAILPRICE</vt:lpstr>
      <vt:lpstr>Taiwan\RETAILPRICETIER</vt:lpstr>
      <vt:lpstr>Taiwan\SALEENDUTC</vt:lpstr>
      <vt:lpstr>Taiwan\SALESTARTDATE</vt:lpstr>
      <vt:lpstr>Taiwan\SALESTARTUTC</vt:lpstr>
      <vt:lpstr>Taiwan\TIMEOFTRIAL</vt:lpstr>
      <vt:lpstr>Taiwan\VISIBILITYENDUTC</vt:lpstr>
      <vt:lpstr>Taiwan\VISIBILITYSTARTUTC</vt:lpstr>
      <vt:lpstr>Taiwan\VISIBLEINTHECATALOG</vt:lpstr>
      <vt:lpstr>Taiwan\WHOLESALEPRICE</vt:lpstr>
      <vt:lpstr>Taiwan\WHOLESALEPRICETIER</vt:lpstr>
      <vt:lpstr>Turkey\AVAILABLE</vt:lpstr>
      <vt:lpstr>Turkey\CONTENTPACKAGENAME</vt:lpstr>
      <vt:lpstr>Turkey\HASATRIAL</vt:lpstr>
      <vt:lpstr>Turkey\MSRPPRICE</vt:lpstr>
      <vt:lpstr>Turkey\PREORDERPERIODENDDATE</vt:lpstr>
      <vt:lpstr>Turkey\PREORDERPERIODENDUTC</vt:lpstr>
      <vt:lpstr>Turkey\PREORDERPERIODSTARTUTC</vt:lpstr>
      <vt:lpstr>Turkey\RETAILPRICE</vt:lpstr>
      <vt:lpstr>Turkey\RETAILPRICETIER</vt:lpstr>
      <vt:lpstr>Turkey\SALEENDUTC</vt:lpstr>
      <vt:lpstr>Turkey\SALESTARTDATE</vt:lpstr>
      <vt:lpstr>Turkey\SALESTARTUTC</vt:lpstr>
      <vt:lpstr>Turkey\TIMEOFTRIAL</vt:lpstr>
      <vt:lpstr>Turkey\VISIBILITYENDUTC</vt:lpstr>
      <vt:lpstr>Turkey\VISIBILITYSTARTUTC</vt:lpstr>
      <vt:lpstr>Turkey\VISIBLEINTHECATALOG</vt:lpstr>
      <vt:lpstr>Turkey\WHOLESALEPRICE</vt:lpstr>
      <vt:lpstr>Turkey\WHOLESALEPRICETIER</vt:lpstr>
      <vt:lpstr>TypeOfBundle</vt:lpstr>
      <vt:lpstr>UnitedArabEmirates\AVAILABLE</vt:lpstr>
      <vt:lpstr>UnitedArabEmirates\CONTENTPACKAGENAME</vt:lpstr>
      <vt:lpstr>UnitedArabEmirates\HASATRIAL</vt:lpstr>
      <vt:lpstr>UnitedArabEmirates\MSRPPRICE</vt:lpstr>
      <vt:lpstr>UnitedArabEmirates\PREORDERPERIODENDDATE</vt:lpstr>
      <vt:lpstr>UnitedArabEmirates\PREORDERPERIODENDUTC</vt:lpstr>
      <vt:lpstr>UnitedArabEmirates\PREORDERPERIODSTARTUTC</vt:lpstr>
      <vt:lpstr>UnitedArabEmirates\RETAILPRICE</vt:lpstr>
      <vt:lpstr>UnitedArabEmirates\RETAILPRICETIER</vt:lpstr>
      <vt:lpstr>UnitedArabEmirates\SALEENDUTC</vt:lpstr>
      <vt:lpstr>UnitedArabEmirates\SALESTARTDATE</vt:lpstr>
      <vt:lpstr>UnitedArabEmirates\SALESTARTUTC</vt:lpstr>
      <vt:lpstr>UnitedArabEmirates\TIMEOFTRIAL</vt:lpstr>
      <vt:lpstr>UnitedArabEmirates\VISIBILITYENDUTC</vt:lpstr>
      <vt:lpstr>UnitedArabEmirates\VISIBILITYSTARTUTC</vt:lpstr>
      <vt:lpstr>UnitedArabEmirates\VISIBLEINTHECATALOG</vt:lpstr>
      <vt:lpstr>UnitedArabEmirates\WHOLESALEPRICE</vt:lpstr>
      <vt:lpstr>UnitedArabEmirates\WHOLESALEPRICETIER</vt:lpstr>
      <vt:lpstr>UnitedKingdom\AVAILABLE</vt:lpstr>
      <vt:lpstr>UnitedKingdom\CONTENTPACKAGENAME</vt:lpstr>
      <vt:lpstr>UnitedKingdom\HASATRIAL</vt:lpstr>
      <vt:lpstr>UnitedKingdom\MSRPPRICE</vt:lpstr>
      <vt:lpstr>UnitedKingdom\PREORDERPERIODENDDATE</vt:lpstr>
      <vt:lpstr>UnitedKingdom\PREORDERPERIODENDUTC</vt:lpstr>
      <vt:lpstr>UnitedKingdom\PREORDERPERIODSTARTUTC</vt:lpstr>
      <vt:lpstr>UnitedKingdom\RETAILPRICE</vt:lpstr>
      <vt:lpstr>UnitedKingdom\RETAILPRICETIER</vt:lpstr>
      <vt:lpstr>UnitedKingdom\SALEENDUTC</vt:lpstr>
      <vt:lpstr>UnitedKingdom\SALESTARTDATE</vt:lpstr>
      <vt:lpstr>UnitedKingdom\SALESTARTUTC</vt:lpstr>
      <vt:lpstr>UnitedKingdom\TIMEOFTRIAL</vt:lpstr>
      <vt:lpstr>UnitedKingdom\VISIBILITYENDUTC</vt:lpstr>
      <vt:lpstr>UnitedKingdom\VISIBILITYSTARTUTC</vt:lpstr>
      <vt:lpstr>UnitedKingdom\VISIBLEINTHECATALOG</vt:lpstr>
      <vt:lpstr>UnitedKingdom\WHOLESALEPRICE</vt:lpstr>
      <vt:lpstr>UnitedKingdom\WHOLESALEPRICETIER</vt:lpstr>
      <vt:lpstr>UnitedStates\AVAILABLE</vt:lpstr>
      <vt:lpstr>UnitedStates\CONTENTPACKAGENAME</vt:lpstr>
      <vt:lpstr>UnitedStates\HASATRIAL</vt:lpstr>
      <vt:lpstr>UnitedStates\MSRPPRICE</vt:lpstr>
      <vt:lpstr>UnitedStates\PREORDERPERIODENDDATE</vt:lpstr>
      <vt:lpstr>UnitedStates\PREORDERPERIODENDUTC</vt:lpstr>
      <vt:lpstr>UnitedStates\PREORDERPERIODSTARTUTC</vt:lpstr>
      <vt:lpstr>UnitedStates\RETAILPRICE</vt:lpstr>
      <vt:lpstr>UnitedStates\RETAILPRICETIER</vt:lpstr>
      <vt:lpstr>UnitedStates\SALEENDUTC</vt:lpstr>
      <vt:lpstr>UnitedStates\SALESTARTDATE</vt:lpstr>
      <vt:lpstr>UnitedStates\SALESTARTUTC</vt:lpstr>
      <vt:lpstr>UnitedStates\TIMEOFTRIAL</vt:lpstr>
      <vt:lpstr>UnitedStates\VISIBILITYENDUTC</vt:lpstr>
      <vt:lpstr>UnitedStates\VISIBILITYSTARTUTC</vt:lpstr>
      <vt:lpstr>UnitedStates\VISIBLEINTHECATALOG</vt:lpstr>
      <vt:lpstr>UnitedStates\WHOLESALEPRICE</vt:lpstr>
      <vt:lpstr>UnitedStates\WHOLESALEPRICETIER</vt:lpstr>
      <vt:lpstr>UpdateToPriorSubmission</vt:lpstr>
      <vt:lpstr>UploadingAssetsToSigniant</vt:lpstr>
      <vt:lpstr>UploadingBinariesToXDP</vt:lpstr>
      <vt:lpstr>WhichBundlesWillThisProductBeIncludedIn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Xbox One Catalog Availability Submission Form version 7.4</dc:title>
  <dc:creator>Brannon Zahand</dc:creator>
  <cp:lastModifiedBy>Peter Lu</cp:lastModifiedBy>
  <dcterms:created xsi:type="dcterms:W3CDTF">2013-09-29T01:18:52Z</dcterms:created>
  <dcterms:modified xsi:type="dcterms:W3CDTF">2015-08-12T03:26:20Z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0x010100FB842D2E9097634C9716FE2DDF0AFC0D</vt:lpwstr>
  </property>
  <property fmtid="{D5CDD505-2E9C-101B-9397-08002B2CF9AE}" pid="3" name="IsMyDocuments">
    <vt:bool>true</vt:bool>
  </property>
</Properties>
</file>