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u\OneDrive - St. Jude Children's Research Hospital\UDrive\Documents_syu_Backup\PMBA_courses\FIR7155_GlobalFinanceMgmt\EquityReport\"/>
    </mc:Choice>
  </mc:AlternateContent>
  <xr:revisionPtr revIDLastSave="0" documentId="13_ncr:1_{B88DDCB8-2CA2-49D9-A1A3-229CBDB1C4DC}" xr6:coauthVersionLast="47" xr6:coauthVersionMax="47" xr10:uidLastSave="{00000000-0000-0000-0000-000000000000}"/>
  <bookViews>
    <workbookView xWindow="57480" yWindow="-1815" windowWidth="29040" windowHeight="15840" activeTab="1" xr2:uid="{00000000-000D-0000-FFFF-FFFF00000000}"/>
  </bookViews>
  <sheets>
    <sheet name="WFM_ExecutiveShares_Morningstar" sheetId="1" r:id="rId1"/>
    <sheet name="WFM_ExecutiveShares_yahoo" sheetId="2" r:id="rId2"/>
    <sheet name="RiskFreerate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3" l="1"/>
  <c r="E16" i="3"/>
  <c r="F16" i="3"/>
  <c r="G16" i="3"/>
  <c r="H16" i="3"/>
  <c r="I16" i="3"/>
  <c r="J16" i="3"/>
  <c r="C16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2" i="2"/>
  <c r="F21" i="2"/>
  <c r="F31" i="2"/>
  <c r="F23" i="2"/>
  <c r="F30" i="2"/>
  <c r="F29" i="2"/>
  <c r="F26" i="2"/>
  <c r="F7" i="2"/>
  <c r="F2" i="2"/>
  <c r="F9" i="2"/>
  <c r="F27" i="2"/>
  <c r="F8" i="2"/>
  <c r="F10" i="2"/>
  <c r="F12" i="2"/>
  <c r="F18" i="2"/>
  <c r="F15" i="2"/>
  <c r="F16" i="2"/>
  <c r="F24" i="2"/>
  <c r="F13" i="2"/>
  <c r="F32" i="2"/>
  <c r="F20" i="2"/>
  <c r="F4" i="2"/>
  <c r="F25" i="2"/>
  <c r="F5" i="2"/>
  <c r="F11" i="2"/>
  <c r="F17" i="2"/>
  <c r="F14" i="2"/>
  <c r="F3" i="2"/>
  <c r="F6" i="2"/>
  <c r="F33" i="2"/>
  <c r="F28" i="2"/>
  <c r="F22" i="2"/>
  <c r="F19" i="2"/>
  <c r="J8" i="1"/>
  <c r="J6" i="1"/>
  <c r="G3" i="1"/>
  <c r="G4" i="1"/>
  <c r="G5" i="1"/>
  <c r="G6" i="1"/>
  <c r="G8" i="1"/>
  <c r="K4" i="1"/>
  <c r="K5" i="1"/>
  <c r="K3" i="1"/>
</calcChain>
</file>

<file path=xl/sharedStrings.xml><?xml version="1.0" encoding="utf-8"?>
<sst xmlns="http://schemas.openxmlformats.org/spreadsheetml/2006/main" count="119" uniqueCount="81">
  <si>
    <t>Name/Title</t>
  </si>
  <si>
    <t>Total Cash</t>
  </si>
  <si>
    <t>Equity</t>
  </si>
  <si>
    <t>Other</t>
  </si>
  <si>
    <t>Total Compensation</t>
  </si>
  <si>
    <t>Walter Robb </t>
  </si>
  <si>
    <t>Former Co-Chief Executive Officer</t>
  </si>
  <si>
    <t>A C. Gallo </t>
  </si>
  <si>
    <t>President and Chief Operating Officer</t>
  </si>
  <si>
    <t>Glenda Flanagan </t>
  </si>
  <si>
    <t>Executive Vice President and Chief Financial Officer</t>
  </si>
  <si>
    <t>David Lannon </t>
  </si>
  <si>
    <t>Executive Vice President of Operations</t>
  </si>
  <si>
    <t>John Mackey </t>
  </si>
  <si>
    <t>Chief Executive Officer</t>
  </si>
  <si>
    <t>Jason Buechel </t>
  </si>
  <si>
    <t>Executive Vice President and Chief Information Officer</t>
  </si>
  <si>
    <t>-</t>
  </si>
  <si>
    <t>Breakdown</t>
  </si>
  <si>
    <t>Type of owners</t>
  </si>
  <si>
    <t>Institutions</t>
  </si>
  <si>
    <t>Mutual Funds</t>
  </si>
  <si>
    <t>Insiders</t>
  </si>
  <si>
    <t>USD                    (in millions)</t>
  </si>
  <si>
    <t>Percentage</t>
  </si>
  <si>
    <t>Ownership percentage</t>
  </si>
  <si>
    <t>Individual or Entity</t>
  </si>
  <si>
    <t>Most Recent Transaction</t>
  </si>
  <si>
    <t>Date</t>
  </si>
  <si>
    <t>Shares Owned as of Transaction Date</t>
  </si>
  <si>
    <t>ALLSHOUSE SCOTT A</t>
  </si>
  <si>
    <t>Disposition (Non Open Market)</t>
  </si>
  <si>
    <t>BASHAW MICHAEL</t>
  </si>
  <si>
    <t>Option Exercise</t>
  </si>
  <si>
    <t>BRADLEY PATRICK E</t>
  </si>
  <si>
    <t>Sale</t>
  </si>
  <si>
    <t>BUECHEL JASON</t>
  </si>
  <si>
    <t>COE MARY ELLEN</t>
  </si>
  <si>
    <t>Acquisition (Non Open Market)</t>
  </si>
  <si>
    <t>DERBA LAURA A</t>
  </si>
  <si>
    <t>DIXON MARK T</t>
  </si>
  <si>
    <t>ELSTROTT JOHN</t>
  </si>
  <si>
    <t>FLANAGAN GLENDA J</t>
  </si>
  <si>
    <t>GALLO A C</t>
  </si>
  <si>
    <t>GAYE OMAR</t>
  </si>
  <si>
    <t>GREENE-SULZBERGER GABRIELLE</t>
  </si>
  <si>
    <t>HASSAN SHAHID M</t>
  </si>
  <si>
    <t>KUGELMAN STEPHANIE</t>
  </si>
  <si>
    <t>LANG ROBERTA</t>
  </si>
  <si>
    <t>LANNON DAVID</t>
  </si>
  <si>
    <t>MANBECK KEITH</t>
  </si>
  <si>
    <t>MANSUETO JOSEPH D</t>
  </si>
  <si>
    <t>Ownership Statement</t>
  </si>
  <si>
    <t>MEYER KENNETH J</t>
  </si>
  <si>
    <t>MINARDI CHRISTINA</t>
  </si>
  <si>
    <t>NUNEZ JUAN</t>
  </si>
  <si>
    <t>ROBB WALTER E IV</t>
  </si>
  <si>
    <t>ROGOFF JOSEPH</t>
  </si>
  <si>
    <t>SEIFFER JONATHAN A</t>
  </si>
  <si>
    <t>SIEGEL MORRIS J</t>
  </si>
  <si>
    <t>SOKOLOFF JONATHAN D</t>
  </si>
  <si>
    <t>SORENSON RALPH Z</t>
  </si>
  <si>
    <t>SUD JAMES P</t>
  </si>
  <si>
    <t>TINDELL WILLIAM A</t>
  </si>
  <si>
    <t>TURNAS JEFF</t>
  </si>
  <si>
    <t>TURNER ROBERT R</t>
  </si>
  <si>
    <t>TWYMAN ROBERT M</t>
  </si>
  <si>
    <t>Shares Owned percentage</t>
  </si>
  <si>
    <t>shares outstanding by July17,2017 (in millions)</t>
  </si>
  <si>
    <t>Shares Held by All Insider and 5% Owners</t>
  </si>
  <si>
    <t>% of Shares Held by Institutional &amp; Mutual Fund Owners</t>
  </si>
  <si>
    <t>% of Float Held by Institutional &amp; Mutual Fund Owners</t>
  </si>
  <si>
    <t>Number of Institutions Holding Shares</t>
  </si>
  <si>
    <t>13 WEEKS</t>
  </si>
  <si>
    <t>26 WEEKS</t>
  </si>
  <si>
    <t>52 WEEKS</t>
  </si>
  <si>
    <t>4 WEEKS</t>
  </si>
  <si>
    <t>DATE</t>
  </si>
  <si>
    <t>BANK DISCOUNT</t>
  </si>
  <si>
    <t>COUPON EQUIVALENT</t>
  </si>
  <si>
    <t>Arithmetic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</si>
</sst>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0.000000%"/>
    <numFmt numFmtId="165" formatCode="0.00000%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2A2A2A"/>
      <name val="Arial"/>
      <family val="2"/>
    </font>
    <font>
      <sz val="9"/>
      <color rgb="FF2A2A2A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6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14" fontId="3" fillId="3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6" fontId="0" fillId="0" borderId="2" xfId="0" applyNumberForma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H1" sqref="H1:H1048576"/>
    </sheetView>
  </sheetViews>
  <sheetFormatPr defaultColWidth="8.734375" defaultRowHeight="14.4" x14ac:dyDescent="0.55000000000000004"/>
  <cols>
    <col min="1" max="1" width="19.734375" style="5" customWidth="1"/>
    <col min="2" max="2" width="14.7890625" style="1" customWidth="1"/>
    <col min="3" max="5" width="11.47265625" style="1" customWidth="1"/>
    <col min="6" max="6" width="13.1015625" style="4" customWidth="1"/>
    <col min="7" max="8" width="16.89453125" style="9" customWidth="1"/>
    <col min="9" max="9" width="12.5234375" style="1" customWidth="1"/>
    <col min="10" max="10" width="13.89453125" style="1" customWidth="1"/>
    <col min="11" max="11" width="10" style="1" customWidth="1"/>
    <col min="12" max="16384" width="8.734375" style="3"/>
  </cols>
  <sheetData>
    <row r="1" spans="1:11" x14ac:dyDescent="0.55000000000000004">
      <c r="I1" s="4" t="s">
        <v>18</v>
      </c>
    </row>
    <row r="2" spans="1:11" s="4" customFormat="1" ht="28.8" x14ac:dyDescent="0.55000000000000004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9" t="s">
        <v>25</v>
      </c>
      <c r="H2" s="9"/>
      <c r="I2" s="4" t="s">
        <v>19</v>
      </c>
      <c r="J2" s="4" t="s">
        <v>23</v>
      </c>
      <c r="K2" s="4" t="s">
        <v>24</v>
      </c>
    </row>
    <row r="3" spans="1:11" ht="28.8" x14ac:dyDescent="0.55000000000000004">
      <c r="A3" s="5" t="s">
        <v>6</v>
      </c>
      <c r="B3" s="1" t="s">
        <v>5</v>
      </c>
      <c r="C3" s="2">
        <v>796300</v>
      </c>
      <c r="D3" s="2">
        <v>38208</v>
      </c>
      <c r="E3" s="2">
        <v>57772</v>
      </c>
      <c r="F3" s="6">
        <v>892280</v>
      </c>
      <c r="G3" s="10">
        <f t="shared" ref="G3:G6" si="0">D3/(319.69*41.89*1000000)</f>
        <v>2.8530861998748921E-6</v>
      </c>
      <c r="H3" s="10"/>
      <c r="I3" s="1" t="s">
        <v>20</v>
      </c>
      <c r="J3" s="7">
        <v>12368.96</v>
      </c>
      <c r="K3" s="8">
        <f>J3/SUM($J$3:$J$5)</f>
        <v>0.70034414305661097</v>
      </c>
    </row>
    <row r="4" spans="1:11" ht="28.8" x14ac:dyDescent="0.55000000000000004">
      <c r="A4" s="5" t="s">
        <v>8</v>
      </c>
      <c r="B4" s="1" t="s">
        <v>7</v>
      </c>
      <c r="C4" s="2">
        <v>796300</v>
      </c>
      <c r="D4" s="2">
        <v>35629</v>
      </c>
      <c r="E4" s="2">
        <v>50312</v>
      </c>
      <c r="F4" s="6">
        <v>882241</v>
      </c>
      <c r="G4" s="10">
        <f t="shared" si="0"/>
        <v>2.6605058682826251E-6</v>
      </c>
      <c r="H4" s="10"/>
      <c r="I4" s="1" t="s">
        <v>21</v>
      </c>
      <c r="J4" s="7">
        <v>5232.12</v>
      </c>
      <c r="K4" s="8">
        <f t="shared" ref="K4:K5" si="1">J4/SUM($J$3:$J$5)</f>
        <v>0.29624839903834721</v>
      </c>
    </row>
    <row r="5" spans="1:11" ht="43.2" x14ac:dyDescent="0.55000000000000004">
      <c r="A5" s="5" t="s">
        <v>10</v>
      </c>
      <c r="B5" s="1" t="s">
        <v>9</v>
      </c>
      <c r="C5" s="2">
        <v>796300</v>
      </c>
      <c r="D5" s="2">
        <v>38161</v>
      </c>
      <c r="E5" s="2">
        <v>5849</v>
      </c>
      <c r="F5" s="6">
        <v>840310</v>
      </c>
      <c r="G5" s="10">
        <f t="shared" si="0"/>
        <v>2.8495765932115201E-6</v>
      </c>
      <c r="H5" s="10"/>
      <c r="I5" s="1" t="s">
        <v>22</v>
      </c>
      <c r="J5" s="1">
        <v>60.18</v>
      </c>
      <c r="K5" s="8">
        <f t="shared" si="1"/>
        <v>3.407457905041883E-3</v>
      </c>
    </row>
    <row r="6" spans="1:11" ht="28.8" x14ac:dyDescent="0.55000000000000004">
      <c r="A6" s="5" t="s">
        <v>12</v>
      </c>
      <c r="B6" s="1" t="s">
        <v>11</v>
      </c>
      <c r="C6" s="2">
        <v>796300</v>
      </c>
      <c r="D6" s="2">
        <v>37677</v>
      </c>
      <c r="E6" s="2">
        <v>62902</v>
      </c>
      <c r="F6" s="6">
        <v>896879</v>
      </c>
      <c r="G6" s="10">
        <f t="shared" si="0"/>
        <v>2.8134351118270078E-6</v>
      </c>
      <c r="H6" s="10"/>
      <c r="J6" s="7">
        <f>SUM(J3:J5)</f>
        <v>17661.259999999998</v>
      </c>
    </row>
    <row r="7" spans="1:11" x14ac:dyDescent="0.55000000000000004">
      <c r="A7" s="5" t="s">
        <v>14</v>
      </c>
      <c r="B7" s="1" t="s">
        <v>13</v>
      </c>
      <c r="C7" s="2" t="s">
        <v>17</v>
      </c>
      <c r="D7" s="2" t="s">
        <v>17</v>
      </c>
      <c r="E7" s="2" t="s">
        <v>17</v>
      </c>
      <c r="F7" s="6" t="s">
        <v>17</v>
      </c>
      <c r="G7" s="10"/>
      <c r="H7" s="10"/>
    </row>
    <row r="8" spans="1:11" ht="43.2" x14ac:dyDescent="0.55000000000000004">
      <c r="A8" s="5" t="s">
        <v>16</v>
      </c>
      <c r="B8" s="1" t="s">
        <v>15</v>
      </c>
      <c r="C8" s="2">
        <v>796300</v>
      </c>
      <c r="D8" s="2">
        <v>425701</v>
      </c>
      <c r="E8" s="2">
        <v>40378</v>
      </c>
      <c r="F8" s="6">
        <v>1262379</v>
      </c>
      <c r="G8" s="10">
        <f>D8/(319.69*41.89*1000000)</f>
        <v>3.1788150344769194E-5</v>
      </c>
      <c r="H8" s="10"/>
      <c r="J8" s="1">
        <f>319.69*41.89/1000</f>
        <v>13.391814099999999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abSelected="1" topLeftCell="C1" zoomScaleNormal="100" workbookViewId="0">
      <pane ySplit="1" topLeftCell="A2" activePane="bottomLeft" state="frozen"/>
      <selection pane="bottomLeft" activeCell="G21" sqref="G21"/>
    </sheetView>
  </sheetViews>
  <sheetFormatPr defaultColWidth="8.734375" defaultRowHeight="14.4" x14ac:dyDescent="0.55000000000000004"/>
  <cols>
    <col min="1" max="1" width="27.3671875" style="3" customWidth="1"/>
    <col min="2" max="2" width="11.7890625" style="1" customWidth="1"/>
    <col min="3" max="3" width="28.26171875" style="1" customWidth="1"/>
    <col min="4" max="4" width="24.47265625" style="1" customWidth="1"/>
    <col min="5" max="5" width="20.47265625" style="1" customWidth="1"/>
    <col min="6" max="6" width="12" style="4" customWidth="1"/>
    <col min="7" max="7" width="16.47265625" style="4" customWidth="1"/>
    <col min="8" max="8" width="8.26171875" style="4" customWidth="1"/>
    <col min="9" max="9" width="48.15625" style="3" customWidth="1"/>
    <col min="10" max="10" width="10.3671875" style="1" customWidth="1"/>
    <col min="11" max="16384" width="8.734375" style="1"/>
  </cols>
  <sheetData>
    <row r="1" spans="1:10" s="11" customFormat="1" ht="43.2" x14ac:dyDescent="0.55000000000000004">
      <c r="A1" s="13" t="s">
        <v>27</v>
      </c>
      <c r="B1" s="11" t="s">
        <v>28</v>
      </c>
      <c r="C1" s="14" t="s">
        <v>26</v>
      </c>
      <c r="D1" s="14" t="s">
        <v>26</v>
      </c>
      <c r="E1" s="14" t="s">
        <v>29</v>
      </c>
      <c r="F1" s="14" t="s">
        <v>67</v>
      </c>
      <c r="G1" s="14" t="s">
        <v>68</v>
      </c>
      <c r="I1" s="18" t="s">
        <v>18</v>
      </c>
    </row>
    <row r="2" spans="1:10" x14ac:dyDescent="0.55000000000000004">
      <c r="A2" s="3" t="s">
        <v>33</v>
      </c>
      <c r="B2" s="12">
        <v>42788</v>
      </c>
      <c r="C2" s="15" t="s">
        <v>42</v>
      </c>
      <c r="D2" s="15" t="str">
        <f>PROPER(C2)</f>
        <v>Flanagan Glenda J</v>
      </c>
      <c r="E2" s="16">
        <v>215122</v>
      </c>
      <c r="F2" s="17">
        <f t="shared" ref="F2:F33" si="0">E2/(319.69 * 1000000)</f>
        <v>6.7290812975069603E-4</v>
      </c>
      <c r="G2" s="4">
        <v>319.69</v>
      </c>
      <c r="I2" s="3" t="s">
        <v>69</v>
      </c>
      <c r="J2" s="8">
        <v>8.0999999999999996E-3</v>
      </c>
    </row>
    <row r="3" spans="1:10" x14ac:dyDescent="0.55000000000000004">
      <c r="A3" s="3" t="s">
        <v>31</v>
      </c>
      <c r="B3" s="12">
        <v>42779</v>
      </c>
      <c r="C3" s="15" t="s">
        <v>62</v>
      </c>
      <c r="D3" s="15" t="str">
        <f t="shared" ref="D3:D33" si="1">PROPER(C3)</f>
        <v>Sud James P</v>
      </c>
      <c r="E3" s="16">
        <v>183496</v>
      </c>
      <c r="F3" s="17">
        <f t="shared" si="0"/>
        <v>5.7398104413650727E-4</v>
      </c>
      <c r="I3" s="3" t="s">
        <v>70</v>
      </c>
      <c r="J3" s="8">
        <v>0.80800000000000005</v>
      </c>
    </row>
    <row r="4" spans="1:10" x14ac:dyDescent="0.55000000000000004">
      <c r="A4" s="3" t="s">
        <v>31</v>
      </c>
      <c r="B4" s="12">
        <v>42771</v>
      </c>
      <c r="C4" s="15" t="s">
        <v>56</v>
      </c>
      <c r="D4" s="15" t="str">
        <f t="shared" si="1"/>
        <v>Robb Walter E Iv</v>
      </c>
      <c r="E4" s="16">
        <v>145612</v>
      </c>
      <c r="F4" s="17">
        <f t="shared" si="0"/>
        <v>4.5547874503425195E-4</v>
      </c>
      <c r="I4" s="3" t="s">
        <v>71</v>
      </c>
      <c r="J4" s="8">
        <v>0.81459999999999999</v>
      </c>
    </row>
    <row r="5" spans="1:10" x14ac:dyDescent="0.55000000000000004">
      <c r="A5" s="3" t="s">
        <v>33</v>
      </c>
      <c r="B5" s="12">
        <v>42864</v>
      </c>
      <c r="C5" s="15" t="s">
        <v>58</v>
      </c>
      <c r="D5" s="15" t="str">
        <f t="shared" si="1"/>
        <v>Seiffer Jonathan A</v>
      </c>
      <c r="E5" s="16">
        <v>130479</v>
      </c>
      <c r="F5" s="17">
        <f t="shared" si="0"/>
        <v>4.0814226281710408E-4</v>
      </c>
      <c r="I5" s="3" t="s">
        <v>72</v>
      </c>
      <c r="J5" s="1">
        <v>733</v>
      </c>
    </row>
    <row r="6" spans="1:10" x14ac:dyDescent="0.55000000000000004">
      <c r="A6" s="3" t="s">
        <v>33</v>
      </c>
      <c r="B6" s="12">
        <v>42863</v>
      </c>
      <c r="C6" s="15" t="s">
        <v>63</v>
      </c>
      <c r="D6" s="15" t="str">
        <f t="shared" si="1"/>
        <v>Tindell William A</v>
      </c>
      <c r="E6" s="16">
        <v>75919</v>
      </c>
      <c r="F6" s="17">
        <f t="shared" si="0"/>
        <v>2.3747693077668991E-4</v>
      </c>
    </row>
    <row r="7" spans="1:10" x14ac:dyDescent="0.55000000000000004">
      <c r="A7" s="3" t="s">
        <v>33</v>
      </c>
      <c r="B7" s="12">
        <v>42775</v>
      </c>
      <c r="C7" s="15" t="s">
        <v>41</v>
      </c>
      <c r="D7" s="15" t="str">
        <f t="shared" si="1"/>
        <v>Elstrott John</v>
      </c>
      <c r="E7" s="16">
        <v>61609</v>
      </c>
      <c r="F7" s="17">
        <f t="shared" si="0"/>
        <v>1.9271481747943321E-4</v>
      </c>
    </row>
    <row r="8" spans="1:10" x14ac:dyDescent="0.55000000000000004">
      <c r="A8" s="3" t="s">
        <v>33</v>
      </c>
      <c r="B8" s="12">
        <v>42841</v>
      </c>
      <c r="C8" s="15" t="s">
        <v>45</v>
      </c>
      <c r="D8" s="15" t="str">
        <f t="shared" si="1"/>
        <v>Greene-Sulzberger Gabrielle</v>
      </c>
      <c r="E8" s="16">
        <v>52501</v>
      </c>
      <c r="F8" s="17">
        <f t="shared" si="0"/>
        <v>1.6422471769526729E-4</v>
      </c>
    </row>
    <row r="9" spans="1:10" x14ac:dyDescent="0.55000000000000004">
      <c r="A9" s="3" t="s">
        <v>35</v>
      </c>
      <c r="B9" s="12">
        <v>42795</v>
      </c>
      <c r="C9" s="15" t="s">
        <v>43</v>
      </c>
      <c r="D9" s="15" t="str">
        <f t="shared" si="1"/>
        <v>Gallo A C</v>
      </c>
      <c r="E9" s="16">
        <v>51699</v>
      </c>
      <c r="F9" s="17">
        <f t="shared" si="0"/>
        <v>1.6171603741124214E-4</v>
      </c>
    </row>
    <row r="10" spans="1:10" x14ac:dyDescent="0.55000000000000004">
      <c r="A10" s="3" t="s">
        <v>38</v>
      </c>
      <c r="B10" s="12">
        <v>42710</v>
      </c>
      <c r="C10" s="15" t="s">
        <v>46</v>
      </c>
      <c r="D10" s="15" t="str">
        <f t="shared" si="1"/>
        <v>Hassan Shahid M</v>
      </c>
      <c r="E10" s="16">
        <v>33144</v>
      </c>
      <c r="F10" s="17">
        <f t="shared" si="0"/>
        <v>1.036754355782164E-4</v>
      </c>
    </row>
    <row r="11" spans="1:10" x14ac:dyDescent="0.55000000000000004">
      <c r="A11" s="3" t="s">
        <v>38</v>
      </c>
      <c r="B11" s="12">
        <v>42710</v>
      </c>
      <c r="C11" s="15" t="s">
        <v>59</v>
      </c>
      <c r="D11" s="15" t="str">
        <f t="shared" si="1"/>
        <v>Siegel Morris J</v>
      </c>
      <c r="E11" s="16">
        <v>27155</v>
      </c>
      <c r="F11" s="17">
        <f t="shared" si="0"/>
        <v>8.4941662235290435E-5</v>
      </c>
    </row>
    <row r="12" spans="1:10" x14ac:dyDescent="0.55000000000000004">
      <c r="A12" s="3" t="s">
        <v>33</v>
      </c>
      <c r="B12" s="12">
        <v>42862</v>
      </c>
      <c r="C12" s="15" t="s">
        <v>47</v>
      </c>
      <c r="D12" s="15" t="str">
        <f t="shared" si="1"/>
        <v>Kugelman Stephanie</v>
      </c>
      <c r="E12" s="16">
        <v>21750</v>
      </c>
      <c r="F12" s="17">
        <f t="shared" si="0"/>
        <v>6.8034658575495007E-5</v>
      </c>
    </row>
    <row r="13" spans="1:10" x14ac:dyDescent="0.55000000000000004">
      <c r="A13" s="3" t="s">
        <v>31</v>
      </c>
      <c r="B13" s="12">
        <v>42779</v>
      </c>
      <c r="C13" s="15" t="s">
        <v>53</v>
      </c>
      <c r="D13" s="15" t="str">
        <f t="shared" si="1"/>
        <v>Meyer Kenneth J</v>
      </c>
      <c r="E13" s="16">
        <v>12091</v>
      </c>
      <c r="F13" s="17">
        <f t="shared" si="0"/>
        <v>3.7821014107416559E-5</v>
      </c>
    </row>
    <row r="14" spans="1:10" x14ac:dyDescent="0.55000000000000004">
      <c r="A14" s="3" t="s">
        <v>33</v>
      </c>
      <c r="B14" s="12">
        <v>42864</v>
      </c>
      <c r="C14" s="15" t="s">
        <v>61</v>
      </c>
      <c r="D14" s="15" t="str">
        <f t="shared" si="1"/>
        <v>Sorenson Ralph Z</v>
      </c>
      <c r="E14" s="16">
        <v>12088</v>
      </c>
      <c r="F14" s="17">
        <f t="shared" si="0"/>
        <v>3.781163001657856E-5</v>
      </c>
    </row>
    <row r="15" spans="1:10" x14ac:dyDescent="0.55000000000000004">
      <c r="A15" s="3" t="s">
        <v>31</v>
      </c>
      <c r="B15" s="12">
        <v>42779</v>
      </c>
      <c r="C15" s="15" t="s">
        <v>49</v>
      </c>
      <c r="D15" s="15" t="str">
        <f t="shared" si="1"/>
        <v>Lannon David</v>
      </c>
      <c r="E15" s="16">
        <v>11733</v>
      </c>
      <c r="F15" s="17">
        <f t="shared" si="0"/>
        <v>3.6701179267415311E-5</v>
      </c>
    </row>
    <row r="16" spans="1:10" x14ac:dyDescent="0.55000000000000004">
      <c r="A16" s="3" t="s">
        <v>38</v>
      </c>
      <c r="B16" s="12">
        <v>42873</v>
      </c>
      <c r="C16" s="15" t="s">
        <v>50</v>
      </c>
      <c r="D16" s="15" t="str">
        <f t="shared" si="1"/>
        <v>Manbeck Keith</v>
      </c>
      <c r="E16" s="16">
        <v>10000</v>
      </c>
      <c r="F16" s="17">
        <f t="shared" si="0"/>
        <v>3.1280302793331036E-5</v>
      </c>
    </row>
    <row r="17" spans="1:6" x14ac:dyDescent="0.55000000000000004">
      <c r="A17" s="3" t="s">
        <v>38</v>
      </c>
      <c r="B17" s="12">
        <v>42710</v>
      </c>
      <c r="C17" s="15" t="s">
        <v>60</v>
      </c>
      <c r="D17" s="15" t="str">
        <f t="shared" si="1"/>
        <v>Sokoloff Jonathan D</v>
      </c>
      <c r="E17" s="16">
        <v>8983</v>
      </c>
      <c r="F17" s="17">
        <f t="shared" si="0"/>
        <v>2.8099095999249274E-5</v>
      </c>
    </row>
    <row r="18" spans="1:6" x14ac:dyDescent="0.55000000000000004">
      <c r="A18" s="3" t="s">
        <v>31</v>
      </c>
      <c r="B18" s="12">
        <v>42411</v>
      </c>
      <c r="C18" s="15" t="s">
        <v>48</v>
      </c>
      <c r="D18" s="15" t="str">
        <f t="shared" si="1"/>
        <v>Lang Roberta</v>
      </c>
      <c r="E18" s="16">
        <v>5761</v>
      </c>
      <c r="F18" s="17">
        <f t="shared" si="0"/>
        <v>1.8020582439238011E-5</v>
      </c>
    </row>
    <row r="19" spans="1:6" x14ac:dyDescent="0.55000000000000004">
      <c r="A19" s="3" t="s">
        <v>31</v>
      </c>
      <c r="B19" s="12">
        <v>42779</v>
      </c>
      <c r="C19" s="15" t="s">
        <v>30</v>
      </c>
      <c r="D19" s="15" t="str">
        <f t="shared" si="1"/>
        <v>Allshouse Scott A</v>
      </c>
      <c r="E19" s="16">
        <v>5386</v>
      </c>
      <c r="F19" s="17">
        <f t="shared" si="0"/>
        <v>1.6847571084488099E-5</v>
      </c>
    </row>
    <row r="20" spans="1:6" x14ac:dyDescent="0.55000000000000004">
      <c r="A20" s="3" t="s">
        <v>35</v>
      </c>
      <c r="B20" s="12">
        <v>42872</v>
      </c>
      <c r="C20" s="15" t="s">
        <v>55</v>
      </c>
      <c r="D20" s="15" t="str">
        <f t="shared" si="1"/>
        <v>Nunez Juan</v>
      </c>
      <c r="E20" s="16">
        <v>5244</v>
      </c>
      <c r="F20" s="17">
        <f t="shared" si="0"/>
        <v>1.6403390784822798E-5</v>
      </c>
    </row>
    <row r="21" spans="1:6" x14ac:dyDescent="0.55000000000000004">
      <c r="A21" s="3" t="s">
        <v>33</v>
      </c>
      <c r="B21" s="12">
        <v>42796</v>
      </c>
      <c r="C21" s="15" t="s">
        <v>32</v>
      </c>
      <c r="D21" s="15" t="str">
        <f t="shared" si="1"/>
        <v>Bashaw Michael</v>
      </c>
      <c r="E21" s="16">
        <v>4585</v>
      </c>
      <c r="F21" s="17">
        <f t="shared" si="0"/>
        <v>1.4342018830742281E-5</v>
      </c>
    </row>
    <row r="22" spans="1:6" x14ac:dyDescent="0.55000000000000004">
      <c r="A22" s="3" t="s">
        <v>35</v>
      </c>
      <c r="B22" s="12">
        <v>42866</v>
      </c>
      <c r="C22" s="15" t="s">
        <v>66</v>
      </c>
      <c r="D22" s="15" t="str">
        <f t="shared" si="1"/>
        <v>Twyman Robert M</v>
      </c>
      <c r="E22" s="16">
        <v>4427</v>
      </c>
      <c r="F22" s="17">
        <f t="shared" si="0"/>
        <v>1.3847790046607652E-5</v>
      </c>
    </row>
    <row r="23" spans="1:6" x14ac:dyDescent="0.55000000000000004">
      <c r="A23" s="3" t="s">
        <v>31</v>
      </c>
      <c r="B23" s="12">
        <v>42779</v>
      </c>
      <c r="C23" s="15" t="s">
        <v>36</v>
      </c>
      <c r="D23" s="15" t="str">
        <f t="shared" si="1"/>
        <v>Buechel Jason</v>
      </c>
      <c r="E23" s="16">
        <v>3612</v>
      </c>
      <c r="F23" s="17">
        <f t="shared" si="0"/>
        <v>1.1298445368951172E-5</v>
      </c>
    </row>
    <row r="24" spans="1:6" x14ac:dyDescent="0.55000000000000004">
      <c r="A24" s="3" t="s">
        <v>52</v>
      </c>
      <c r="B24" s="12">
        <v>42864</v>
      </c>
      <c r="C24" s="15" t="s">
        <v>51</v>
      </c>
      <c r="D24" s="15" t="str">
        <f t="shared" si="1"/>
        <v>Mansueto Joseph D</v>
      </c>
      <c r="E24" s="16">
        <v>3600</v>
      </c>
      <c r="F24" s="17">
        <f t="shared" si="0"/>
        <v>1.1260909005599175E-5</v>
      </c>
    </row>
    <row r="25" spans="1:6" x14ac:dyDescent="0.55000000000000004">
      <c r="A25" s="3" t="s">
        <v>35</v>
      </c>
      <c r="B25" s="12">
        <v>42579</v>
      </c>
      <c r="C25" s="15" t="s">
        <v>57</v>
      </c>
      <c r="D25" s="15" t="str">
        <f t="shared" si="1"/>
        <v>Rogoff Joseph</v>
      </c>
      <c r="E25" s="16">
        <v>2392</v>
      </c>
      <c r="F25" s="17">
        <f t="shared" si="0"/>
        <v>7.4822484281647844E-6</v>
      </c>
    </row>
    <row r="26" spans="1:6" x14ac:dyDescent="0.55000000000000004">
      <c r="A26" s="3" t="s">
        <v>31</v>
      </c>
      <c r="B26" s="12">
        <v>42779</v>
      </c>
      <c r="C26" s="15" t="s">
        <v>40</v>
      </c>
      <c r="D26" s="15" t="str">
        <f t="shared" si="1"/>
        <v>Dixon Mark T</v>
      </c>
      <c r="E26" s="16">
        <v>2001</v>
      </c>
      <c r="F26" s="17">
        <f t="shared" si="0"/>
        <v>6.259188588945541E-6</v>
      </c>
    </row>
    <row r="27" spans="1:6" x14ac:dyDescent="0.55000000000000004">
      <c r="A27" s="3" t="s">
        <v>35</v>
      </c>
      <c r="B27" s="12">
        <v>42866</v>
      </c>
      <c r="C27" s="15" t="s">
        <v>44</v>
      </c>
      <c r="D27" s="15" t="str">
        <f t="shared" si="1"/>
        <v>Gaye Omar</v>
      </c>
      <c r="E27" s="16">
        <v>1929</v>
      </c>
      <c r="F27" s="17">
        <f t="shared" si="0"/>
        <v>6.0339704088335579E-6</v>
      </c>
    </row>
    <row r="28" spans="1:6" x14ac:dyDescent="0.55000000000000004">
      <c r="A28" s="3" t="s">
        <v>52</v>
      </c>
      <c r="B28" s="12">
        <v>42914</v>
      </c>
      <c r="C28" s="15" t="s">
        <v>65</v>
      </c>
      <c r="D28" s="15" t="str">
        <f t="shared" si="1"/>
        <v>Turner Robert R</v>
      </c>
      <c r="E28" s="16">
        <v>1465</v>
      </c>
      <c r="F28" s="17">
        <f t="shared" si="0"/>
        <v>4.5825643592229975E-6</v>
      </c>
    </row>
    <row r="29" spans="1:6" x14ac:dyDescent="0.55000000000000004">
      <c r="A29" s="3" t="s">
        <v>33</v>
      </c>
      <c r="B29" s="12">
        <v>42870</v>
      </c>
      <c r="C29" s="15" t="s">
        <v>39</v>
      </c>
      <c r="D29" s="15" t="str">
        <f t="shared" si="1"/>
        <v>Derba Laura A</v>
      </c>
      <c r="E29" s="16">
        <v>1218</v>
      </c>
      <c r="F29" s="17">
        <f t="shared" si="0"/>
        <v>3.8099408802277208E-6</v>
      </c>
    </row>
    <row r="30" spans="1:6" x14ac:dyDescent="0.55000000000000004">
      <c r="A30" s="3" t="s">
        <v>38</v>
      </c>
      <c r="B30" s="12">
        <v>42710</v>
      </c>
      <c r="C30" s="15" t="s">
        <v>37</v>
      </c>
      <c r="D30" s="15" t="str">
        <f t="shared" si="1"/>
        <v>Coe Mary Ellen</v>
      </c>
      <c r="E30" s="16">
        <v>1200</v>
      </c>
      <c r="F30" s="17">
        <f t="shared" si="0"/>
        <v>3.7536363351997246E-6</v>
      </c>
    </row>
    <row r="31" spans="1:6" x14ac:dyDescent="0.55000000000000004">
      <c r="A31" s="3" t="s">
        <v>35</v>
      </c>
      <c r="B31" s="12">
        <v>42866</v>
      </c>
      <c r="C31" s="15" t="s">
        <v>34</v>
      </c>
      <c r="D31" s="15" t="str">
        <f t="shared" si="1"/>
        <v>Bradley Patrick E</v>
      </c>
      <c r="E31" s="16">
        <v>1196</v>
      </c>
      <c r="F31" s="17">
        <f t="shared" si="0"/>
        <v>3.7411242140823922E-6</v>
      </c>
    </row>
    <row r="32" spans="1:6" x14ac:dyDescent="0.55000000000000004">
      <c r="A32" s="3" t="s">
        <v>35</v>
      </c>
      <c r="B32" s="12">
        <v>42866</v>
      </c>
      <c r="C32" s="15" t="s">
        <v>54</v>
      </c>
      <c r="D32" s="15" t="str">
        <f t="shared" si="1"/>
        <v>Minardi Christina</v>
      </c>
      <c r="E32" s="16">
        <v>1196</v>
      </c>
      <c r="F32" s="17">
        <f t="shared" si="0"/>
        <v>3.7411242140823922E-6</v>
      </c>
    </row>
    <row r="33" spans="1:6" x14ac:dyDescent="0.55000000000000004">
      <c r="A33" s="3" t="s">
        <v>31</v>
      </c>
      <c r="B33" s="12">
        <v>42869</v>
      </c>
      <c r="C33" s="33" t="s">
        <v>64</v>
      </c>
      <c r="D33" s="15" t="str">
        <f t="shared" si="1"/>
        <v>Turnas Jeff</v>
      </c>
      <c r="E33" s="15">
        <v>335</v>
      </c>
      <c r="F33" s="17">
        <f t="shared" si="0"/>
        <v>1.0478901435765898E-6</v>
      </c>
    </row>
  </sheetData>
  <sortState xmlns:xlrd2="http://schemas.microsoft.com/office/spreadsheetml/2017/richdata2" ref="A2:F33">
    <sortCondition descending="1" ref="F2:F3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16"/>
  <sheetViews>
    <sheetView workbookViewId="0">
      <selection activeCell="I16" sqref="I16"/>
    </sheetView>
  </sheetViews>
  <sheetFormatPr defaultColWidth="8.734375" defaultRowHeight="14.4" x14ac:dyDescent="0.55000000000000004"/>
  <cols>
    <col min="1" max="1" width="8.734375" style="4"/>
    <col min="2" max="2" width="9.62890625" style="4" customWidth="1"/>
    <col min="3" max="3" width="10.3671875" style="4" customWidth="1"/>
    <col min="4" max="4" width="12" style="4" customWidth="1"/>
    <col min="5" max="5" width="9.47265625" style="4" customWidth="1"/>
    <col min="6" max="6" width="12.5234375" style="4" customWidth="1"/>
    <col min="7" max="7" width="10.1015625" style="4" customWidth="1"/>
    <col min="8" max="8" width="12.1015625" style="4" customWidth="1"/>
    <col min="9" max="9" width="9.26171875" style="4" customWidth="1"/>
    <col min="10" max="10" width="11.26171875" style="4" customWidth="1"/>
    <col min="11" max="16384" width="8.734375" style="4"/>
  </cols>
  <sheetData>
    <row r="2" spans="2:10" x14ac:dyDescent="0.55000000000000004">
      <c r="B2" s="23"/>
      <c r="C2" s="24"/>
      <c r="D2" s="24"/>
      <c r="E2" s="25"/>
      <c r="F2" s="24"/>
      <c r="G2" s="25"/>
      <c r="H2" s="24"/>
      <c r="I2" s="25"/>
      <c r="J2" s="24"/>
    </row>
    <row r="3" spans="2:10" x14ac:dyDescent="0.55000000000000004">
      <c r="B3" s="26"/>
      <c r="C3" s="32" t="s">
        <v>76</v>
      </c>
      <c r="D3" s="32"/>
      <c r="E3" s="32" t="s">
        <v>73</v>
      </c>
      <c r="F3" s="32"/>
      <c r="G3" s="32" t="s">
        <v>74</v>
      </c>
      <c r="H3" s="32"/>
      <c r="I3" s="32" t="s">
        <v>75</v>
      </c>
      <c r="J3" s="32"/>
    </row>
    <row r="4" spans="2:10" ht="22.8" x14ac:dyDescent="0.55000000000000004">
      <c r="B4" s="27" t="s">
        <v>77</v>
      </c>
      <c r="C4" s="27" t="s">
        <v>78</v>
      </c>
      <c r="D4" s="27" t="s">
        <v>79</v>
      </c>
      <c r="E4" s="27" t="s">
        <v>78</v>
      </c>
      <c r="F4" s="27" t="s">
        <v>79</v>
      </c>
      <c r="G4" s="27" t="s">
        <v>78</v>
      </c>
      <c r="H4" s="27" t="s">
        <v>79</v>
      </c>
      <c r="I4" s="27" t="s">
        <v>78</v>
      </c>
      <c r="J4" s="27" t="s">
        <v>79</v>
      </c>
    </row>
    <row r="5" spans="2:10" x14ac:dyDescent="0.55000000000000004">
      <c r="B5" s="19">
        <v>42919</v>
      </c>
      <c r="C5" s="20">
        <v>0.95</v>
      </c>
      <c r="D5" s="20">
        <v>0.96</v>
      </c>
      <c r="E5" s="20">
        <v>1.04</v>
      </c>
      <c r="F5" s="20">
        <v>1.06</v>
      </c>
      <c r="G5" s="20">
        <v>1.1100000000000001</v>
      </c>
      <c r="H5" s="20">
        <v>1.1299999999999999</v>
      </c>
      <c r="I5" s="20">
        <v>1.21</v>
      </c>
      <c r="J5" s="20">
        <v>1.24</v>
      </c>
    </row>
    <row r="6" spans="2:10" x14ac:dyDescent="0.55000000000000004">
      <c r="B6" s="21">
        <v>42921</v>
      </c>
      <c r="C6" s="22">
        <v>0.95</v>
      </c>
      <c r="D6" s="22">
        <v>0.96</v>
      </c>
      <c r="E6" s="22">
        <v>1.03</v>
      </c>
      <c r="F6" s="22">
        <v>1.05</v>
      </c>
      <c r="G6" s="22">
        <v>1.1299999999999999</v>
      </c>
      <c r="H6" s="22">
        <v>1.1499999999999999</v>
      </c>
      <c r="I6" s="22">
        <v>1.21</v>
      </c>
      <c r="J6" s="22">
        <v>1.24</v>
      </c>
    </row>
    <row r="7" spans="2:10" x14ac:dyDescent="0.55000000000000004">
      <c r="B7" s="19">
        <v>42922</v>
      </c>
      <c r="C7" s="20">
        <v>0.93</v>
      </c>
      <c r="D7" s="20">
        <v>0.94</v>
      </c>
      <c r="E7" s="20">
        <v>1.02</v>
      </c>
      <c r="F7" s="20">
        <v>1.04</v>
      </c>
      <c r="G7" s="20">
        <v>1.1200000000000001</v>
      </c>
      <c r="H7" s="20">
        <v>1.1399999999999999</v>
      </c>
      <c r="I7" s="20">
        <v>1.2</v>
      </c>
      <c r="J7" s="20">
        <v>1.23</v>
      </c>
    </row>
    <row r="8" spans="2:10" x14ac:dyDescent="0.55000000000000004">
      <c r="B8" s="21">
        <v>42923</v>
      </c>
      <c r="C8" s="22">
        <v>0.92</v>
      </c>
      <c r="D8" s="22">
        <v>0.93</v>
      </c>
      <c r="E8" s="22">
        <v>1.03</v>
      </c>
      <c r="F8" s="22">
        <v>1.05</v>
      </c>
      <c r="G8" s="22">
        <v>1.1200000000000001</v>
      </c>
      <c r="H8" s="22">
        <v>1.1399999999999999</v>
      </c>
      <c r="I8" s="22">
        <v>1.19</v>
      </c>
      <c r="J8" s="22">
        <v>1.22</v>
      </c>
    </row>
    <row r="9" spans="2:10" x14ac:dyDescent="0.55000000000000004">
      <c r="B9" s="19">
        <v>42926</v>
      </c>
      <c r="C9" s="20">
        <v>0.92</v>
      </c>
      <c r="D9" s="20">
        <v>0.93</v>
      </c>
      <c r="E9" s="20">
        <v>1.03</v>
      </c>
      <c r="F9" s="20">
        <v>1.05</v>
      </c>
      <c r="G9" s="20">
        <v>1.1100000000000001</v>
      </c>
      <c r="H9" s="20">
        <v>1.1299999999999999</v>
      </c>
      <c r="I9" s="20">
        <v>1.19</v>
      </c>
      <c r="J9" s="20">
        <v>1.22</v>
      </c>
    </row>
    <row r="10" spans="2:10" x14ac:dyDescent="0.55000000000000004">
      <c r="B10" s="21">
        <v>42927</v>
      </c>
      <c r="C10" s="22">
        <v>0.95</v>
      </c>
      <c r="D10" s="22">
        <v>0.96</v>
      </c>
      <c r="E10" s="22">
        <v>1.03</v>
      </c>
      <c r="F10" s="22">
        <v>1.05</v>
      </c>
      <c r="G10" s="22">
        <v>1.1200000000000001</v>
      </c>
      <c r="H10" s="22">
        <v>1.1399999999999999</v>
      </c>
      <c r="I10" s="22">
        <v>1.17</v>
      </c>
      <c r="J10" s="22">
        <v>1.2</v>
      </c>
    </row>
    <row r="11" spans="2:10" x14ac:dyDescent="0.55000000000000004">
      <c r="B11" s="19">
        <v>42928</v>
      </c>
      <c r="C11" s="20">
        <v>0.92</v>
      </c>
      <c r="D11" s="20">
        <v>0.93</v>
      </c>
      <c r="E11" s="20">
        <v>1.03</v>
      </c>
      <c r="F11" s="20">
        <v>1.05</v>
      </c>
      <c r="G11" s="20">
        <v>1.1100000000000001</v>
      </c>
      <c r="H11" s="20">
        <v>1.1299999999999999</v>
      </c>
      <c r="I11" s="20">
        <v>1.18</v>
      </c>
      <c r="J11" s="20">
        <v>1.21</v>
      </c>
    </row>
    <row r="12" spans="2:10" x14ac:dyDescent="0.55000000000000004">
      <c r="B12" s="21">
        <v>42929</v>
      </c>
      <c r="C12" s="22">
        <v>0.93</v>
      </c>
      <c r="D12" s="22">
        <v>0.94</v>
      </c>
      <c r="E12" s="22">
        <v>1.03</v>
      </c>
      <c r="F12" s="22">
        <v>1.05</v>
      </c>
      <c r="G12" s="22">
        <v>1.1200000000000001</v>
      </c>
      <c r="H12" s="22">
        <v>1.1399999999999999</v>
      </c>
      <c r="I12" s="22">
        <v>1.19</v>
      </c>
      <c r="J12" s="22">
        <v>1.22</v>
      </c>
    </row>
    <row r="13" spans="2:10" x14ac:dyDescent="0.55000000000000004">
      <c r="B13" s="19">
        <v>42930</v>
      </c>
      <c r="C13" s="20">
        <v>0.91</v>
      </c>
      <c r="D13" s="20">
        <v>0.92</v>
      </c>
      <c r="E13" s="20">
        <v>1.02</v>
      </c>
      <c r="F13" s="20">
        <v>1.04</v>
      </c>
      <c r="G13" s="20">
        <v>1.1000000000000001</v>
      </c>
      <c r="H13" s="20">
        <v>1.1200000000000001</v>
      </c>
      <c r="I13" s="20">
        <v>1.18</v>
      </c>
      <c r="J13" s="20">
        <v>1.21</v>
      </c>
    </row>
    <row r="14" spans="2:10" x14ac:dyDescent="0.55000000000000004">
      <c r="B14" s="21">
        <v>42933</v>
      </c>
      <c r="C14" s="22">
        <v>0.92</v>
      </c>
      <c r="D14" s="22">
        <v>0.93</v>
      </c>
      <c r="E14" s="22">
        <v>1.05</v>
      </c>
      <c r="F14" s="22">
        <v>1.07</v>
      </c>
      <c r="G14" s="22">
        <v>1.08</v>
      </c>
      <c r="H14" s="22">
        <v>1.1000000000000001</v>
      </c>
      <c r="I14" s="22">
        <v>1.18</v>
      </c>
      <c r="J14" s="22">
        <v>1.21</v>
      </c>
    </row>
    <row r="15" spans="2:10" x14ac:dyDescent="0.55000000000000004">
      <c r="B15" s="28">
        <v>42934</v>
      </c>
      <c r="C15" s="29">
        <v>0.93</v>
      </c>
      <c r="D15" s="29">
        <v>0.94</v>
      </c>
      <c r="E15" s="29">
        <v>1.05</v>
      </c>
      <c r="F15" s="29">
        <v>1.07</v>
      </c>
      <c r="G15" s="29">
        <v>1.0900000000000001</v>
      </c>
      <c r="H15" s="29">
        <v>1.1100000000000001</v>
      </c>
      <c r="I15" s="29">
        <v>1.1599999999999999</v>
      </c>
      <c r="J15" s="29">
        <v>1.19</v>
      </c>
    </row>
    <row r="16" spans="2:10" ht="28.8" x14ac:dyDescent="0.55000000000000004">
      <c r="B16" s="30" t="s">
        <v>80</v>
      </c>
      <c r="C16" s="31">
        <f>AVERAGE(C5:C15)</f>
        <v>0.92999999999999983</v>
      </c>
      <c r="D16" s="31">
        <f t="shared" ref="D16:J16" si="0">AVERAGE(D5:D15)</f>
        <v>0.93999999999999984</v>
      </c>
      <c r="E16" s="31">
        <f t="shared" si="0"/>
        <v>1.0327272727272729</v>
      </c>
      <c r="F16" s="31">
        <f t="shared" si="0"/>
        <v>1.052727272727273</v>
      </c>
      <c r="G16" s="31">
        <f t="shared" si="0"/>
        <v>1.1100000000000001</v>
      </c>
      <c r="H16" s="31">
        <f t="shared" si="0"/>
        <v>1.1299999999999999</v>
      </c>
      <c r="I16" s="31">
        <f t="shared" si="0"/>
        <v>1.1872727272727273</v>
      </c>
      <c r="J16" s="31">
        <f t="shared" si="0"/>
        <v>1.2172727272727271</v>
      </c>
    </row>
  </sheetData>
  <mergeCells count="4">
    <mergeCell ref="C3:D3"/>
    <mergeCell ref="E3:F3"/>
    <mergeCell ref="G3:H3"/>
    <mergeCell ref="I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WFM_ExecutiveShares_Morningstar</vt:lpstr>
      <vt:lpstr>WFM_ExecutiveShares_yahoo</vt:lpstr>
      <vt:lpstr>RiskFreerate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Shanshan Yu</dc:creator>
  <cp:lastModifiedBy>YuChen Bradford, Shanshan</cp:lastModifiedBy>
  <dcterms:created xsi:type="dcterms:W3CDTF">2017-07-18T04:17:45Z</dcterms:created>
  <dcterms:modified xsi:type="dcterms:W3CDTF">2022-12-30T22:59:00Z</dcterms:modified>
</cp:coreProperties>
</file>