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Pictures\учеба\АБ тесты\диплом\"/>
    </mc:Choice>
  </mc:AlternateContent>
  <xr:revisionPtr revIDLastSave="0" documentId="13_ncr:1_{5574E602-74BD-45DB-BA77-3717DE8F0CA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Положительные" sheetId="1" r:id="rId1"/>
    <sheet name="Отрицательные" sheetId="2" r:id="rId2"/>
    <sheet name="Нейтральные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1" l="1" a="1"/>
  <c r="D23" i="1" s="1"/>
  <c r="C23" i="1" a="1"/>
  <c r="C23" i="1" s="1"/>
  <c r="D8" i="2" a="1"/>
  <c r="D8" i="2" s="1"/>
  <c r="B8" i="2" a="1"/>
  <c r="B8" i="2" s="1"/>
  <c r="B23" i="1" a="1"/>
  <c r="B23" i="1" s="1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C36" i="3"/>
  <c r="C8" i="2" l="1" a="1"/>
  <c r="C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<sst xmlns="http://schemas.openxmlformats.org/spreadsheetml/2006/main" count="160" uniqueCount="44">
  <si>
    <t>city</t>
  </si>
  <si>
    <t>id_trading_point</t>
  </si>
  <si>
    <t>count_test</t>
  </si>
  <si>
    <t>count_control</t>
  </si>
  <si>
    <t>count_all</t>
  </si>
  <si>
    <t>avg_test</t>
  </si>
  <si>
    <t>avg_control</t>
  </si>
  <si>
    <t>sigma_test</t>
  </si>
  <si>
    <t>sigma_control</t>
  </si>
  <si>
    <t>diff</t>
  </si>
  <si>
    <t>abs_ttest_s</t>
  </si>
  <si>
    <t>abs_ttest_p</t>
  </si>
  <si>
    <t>pr_ttest_s</t>
  </si>
  <si>
    <t>лейбл</t>
  </si>
  <si>
    <t>percent_count</t>
  </si>
  <si>
    <t>Санкт-Петербург</t>
  </si>
  <si>
    <t>Москва</t>
  </si>
  <si>
    <t>Владимир</t>
  </si>
  <si>
    <t>Казань</t>
  </si>
  <si>
    <t>Самара</t>
  </si>
  <si>
    <t>положительный</t>
  </si>
  <si>
    <t>Волгоград</t>
  </si>
  <si>
    <t>Краснодар</t>
  </si>
  <si>
    <t>отрицательный</t>
  </si>
  <si>
    <t>Саратов</t>
  </si>
  <si>
    <t>Тольятти</t>
  </si>
  <si>
    <t>Мурманск</t>
  </si>
  <si>
    <t>Красноярск</t>
  </si>
  <si>
    <t>Сочи</t>
  </si>
  <si>
    <t>Дмитров</t>
  </si>
  <si>
    <t>Тюмень</t>
  </si>
  <si>
    <t>Сахалинск</t>
  </si>
  <si>
    <t>нейтральный</t>
  </si>
  <si>
    <t>клиенты</t>
  </si>
  <si>
    <t>торговая точка</t>
  </si>
  <si>
    <t>выгода</t>
  </si>
  <si>
    <t>Нужное кол-во наблюдений</t>
  </si>
  <si>
    <t>MDE</t>
  </si>
  <si>
    <t xml:space="preserve">торговая точка </t>
  </si>
  <si>
    <t xml:space="preserve">кол-во наблюдений </t>
  </si>
  <si>
    <t>Нужное кол-во наблюдений (упрощенная формула)</t>
  </si>
  <si>
    <t xml:space="preserve">потеряная прибыль </t>
  </si>
  <si>
    <t>общие потери</t>
  </si>
  <si>
    <t>Общая выгода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</si>
</sst>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0.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44" fontId="0" fillId="0" borderId="0" xfId="1" applyFont="1"/>
    <xf numFmtId="10" fontId="2" fillId="0" borderId="1" xfId="2" applyNumberFormat="1" applyFont="1" applyBorder="1" applyAlignment="1">
      <alignment horizontal="center" vertical="top"/>
    </xf>
    <xf numFmtId="10" fontId="0" fillId="0" borderId="0" xfId="2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1" xfId="0" applyBorder="1"/>
    <xf numFmtId="44" fontId="0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2" fillId="5" borderId="2" xfId="0" applyFont="1" applyFill="1" applyBorder="1" applyAlignment="1">
      <alignment horizontal="center" vertical="top"/>
    </xf>
    <xf numFmtId="1" fontId="0" fillId="0" borderId="1" xfId="0" applyNumberFormat="1" applyBorder="1"/>
    <xf numFmtId="0" fontId="0" fillId="6" borderId="1" xfId="0" applyFill="1" applyBorder="1"/>
    <xf numFmtId="0" fontId="2" fillId="5" borderId="1" xfId="0" applyFont="1" applyFill="1" applyBorder="1" applyAlignment="1">
      <alignment horizontal="center" vertical="top"/>
    </xf>
    <xf numFmtId="44" fontId="0" fillId="0" borderId="0" xfId="0" applyNumberFormat="1"/>
    <xf numFmtId="0" fontId="0" fillId="0" borderId="0" xfId="0" applyNumberFormat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workbookViewId="0">
      <selection activeCell="J30" sqref="J30"/>
    </sheetView>
  </sheetViews>
  <sheetFormatPr defaultRowHeight="15" x14ac:dyDescent="0.25"/>
  <cols>
    <col min="1" max="1" width="18.28515625" customWidth="1"/>
    <col min="2" max="2" width="16.140625" bestFit="1" customWidth="1"/>
    <col min="3" max="3" width="14.85546875" bestFit="1" customWidth="1"/>
    <col min="4" max="4" width="15.5703125" bestFit="1" customWidth="1"/>
    <col min="5" max="5" width="10.5703125" bestFit="1" customWidth="1"/>
    <col min="6" max="6" width="11" bestFit="1" customWidth="1"/>
    <col min="7" max="7" width="12.42578125" bestFit="1" customWidth="1"/>
    <col min="8" max="8" width="12.28515625" bestFit="1" customWidth="1"/>
    <col min="9" max="9" width="13.85546875" bestFit="1" customWidth="1"/>
    <col min="10" max="10" width="11" bestFit="1" customWidth="1"/>
    <col min="11" max="13" width="12.28515625" bestFit="1" customWidth="1"/>
    <col min="14" max="14" width="16.140625" bestFit="1" customWidth="1"/>
    <col min="15" max="15" width="14" style="5" bestFit="1" customWidth="1"/>
    <col min="16" max="16" width="15.5703125" bestFit="1" customWidth="1"/>
    <col min="18" max="18" width="8.7109375" customWidth="1"/>
    <col min="19" max="19" width="1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S1" s="3"/>
    </row>
    <row r="2" spans="1:19" x14ac:dyDescent="0.25">
      <c r="A2" t="s">
        <v>15</v>
      </c>
      <c r="B2" s="9">
        <v>453</v>
      </c>
      <c r="C2" s="9">
        <v>1066</v>
      </c>
      <c r="D2" s="9">
        <v>1049</v>
      </c>
      <c r="E2" s="9">
        <v>2115</v>
      </c>
      <c r="F2" s="3">
        <v>2501.9662288930581</v>
      </c>
      <c r="G2" s="3">
        <v>1889.9237368922779</v>
      </c>
      <c r="H2" s="6">
        <v>2993.4425401386588</v>
      </c>
      <c r="I2" s="6">
        <v>2648.6593032825899</v>
      </c>
      <c r="J2" s="3">
        <v>612.0424920007797</v>
      </c>
      <c r="K2" s="7">
        <v>4.976910182958596</v>
      </c>
      <c r="L2" s="8">
        <v>6.9832069012744641E-7</v>
      </c>
      <c r="M2" s="7">
        <v>5.5410755907344127</v>
      </c>
      <c r="N2" t="s">
        <v>20</v>
      </c>
      <c r="O2" s="5">
        <v>4.6670197272606913E-2</v>
      </c>
      <c r="P2" s="20"/>
      <c r="R2" s="2"/>
      <c r="S2" s="3"/>
    </row>
    <row r="3" spans="1:19" x14ac:dyDescent="0.25">
      <c r="A3" t="s">
        <v>15</v>
      </c>
      <c r="B3" s="9">
        <v>117</v>
      </c>
      <c r="C3" s="9">
        <v>625</v>
      </c>
      <c r="D3" s="9">
        <v>587</v>
      </c>
      <c r="E3" s="9">
        <v>1212</v>
      </c>
      <c r="F3" s="3">
        <v>2582.2975999999999</v>
      </c>
      <c r="G3" s="3">
        <v>2050.6916524701869</v>
      </c>
      <c r="H3" s="6">
        <v>2835.0045031864101</v>
      </c>
      <c r="I3" s="6">
        <v>2595.7377919626351</v>
      </c>
      <c r="J3" s="3">
        <v>531.60594752981251</v>
      </c>
      <c r="K3" s="7">
        <v>3.3981956005701761</v>
      </c>
      <c r="L3" s="8">
        <v>7.0038166313428352E-4</v>
      </c>
      <c r="M3" s="7">
        <v>3.6730547601775219</v>
      </c>
      <c r="N3" t="s">
        <v>20</v>
      </c>
      <c r="O3" s="5">
        <v>2.6744339997352051E-2</v>
      </c>
      <c r="P3" s="20"/>
      <c r="R3" s="2"/>
      <c r="S3" s="3"/>
    </row>
    <row r="4" spans="1:19" x14ac:dyDescent="0.25">
      <c r="A4" t="s">
        <v>15</v>
      </c>
      <c r="B4" s="9">
        <v>900</v>
      </c>
      <c r="C4" s="9">
        <v>335</v>
      </c>
      <c r="D4" s="9">
        <v>341</v>
      </c>
      <c r="E4" s="9">
        <v>676</v>
      </c>
      <c r="F4" s="3">
        <v>2450.991044776119</v>
      </c>
      <c r="G4" s="3">
        <v>1689.7917888563049</v>
      </c>
      <c r="H4" s="6">
        <v>2865.6073558468502</v>
      </c>
      <c r="I4" s="6">
        <v>2492.4726113410602</v>
      </c>
      <c r="J4" s="3">
        <v>761.1992559198145</v>
      </c>
      <c r="K4" s="7">
        <v>3.686913572889702</v>
      </c>
      <c r="L4" s="8">
        <v>2.4525342392273629E-4</v>
      </c>
      <c r="M4" s="7">
        <v>3.7184106348903012</v>
      </c>
      <c r="N4" t="s">
        <v>20</v>
      </c>
      <c r="O4" s="5">
        <v>1.4916810097532989E-2</v>
      </c>
      <c r="P4" s="20"/>
      <c r="R4" s="2"/>
    </row>
    <row r="5" spans="1:19" x14ac:dyDescent="0.25">
      <c r="A5" t="s">
        <v>15</v>
      </c>
      <c r="B5" s="9">
        <v>213</v>
      </c>
      <c r="C5" s="9">
        <v>232</v>
      </c>
      <c r="D5" s="9">
        <v>255</v>
      </c>
      <c r="E5" s="9">
        <v>487</v>
      </c>
      <c r="F5" s="3">
        <v>2977.629310344827</v>
      </c>
      <c r="G5" s="3">
        <v>2277.6117647058818</v>
      </c>
      <c r="H5" s="6">
        <v>2905.4943623590088</v>
      </c>
      <c r="I5" s="6">
        <v>2710.0434132013152</v>
      </c>
      <c r="J5" s="3">
        <v>700.01754563894519</v>
      </c>
      <c r="K5" s="7">
        <v>2.7507518943584151</v>
      </c>
      <c r="L5" s="8">
        <v>6.1682152950104643E-3</v>
      </c>
      <c r="M5" s="7">
        <v>2.5248127210101812</v>
      </c>
      <c r="N5" t="s">
        <v>20</v>
      </c>
      <c r="O5" s="5">
        <v>1.0746281830619179E-2</v>
      </c>
      <c r="P5" s="20"/>
      <c r="R5" s="2"/>
    </row>
    <row r="6" spans="1:19" x14ac:dyDescent="0.25">
      <c r="A6" t="s">
        <v>15</v>
      </c>
      <c r="B6" s="9">
        <v>801</v>
      </c>
      <c r="C6" s="9">
        <v>225</v>
      </c>
      <c r="D6" s="9">
        <v>212</v>
      </c>
      <c r="E6" s="9">
        <v>437</v>
      </c>
      <c r="F6" s="3">
        <v>2925.1422222222218</v>
      </c>
      <c r="G6" s="3">
        <v>2352.283018867925</v>
      </c>
      <c r="H6" s="6">
        <v>2774.2920633734361</v>
      </c>
      <c r="I6" s="6">
        <v>2928.2858378165029</v>
      </c>
      <c r="J6" s="3">
        <v>572.85920335429773</v>
      </c>
      <c r="K6" s="7">
        <v>2.0999906224732121</v>
      </c>
      <c r="L6" s="8">
        <v>3.6305006065519063E-2</v>
      </c>
      <c r="M6" s="7">
        <v>2.4754411741041422</v>
      </c>
      <c r="N6" t="s">
        <v>20</v>
      </c>
      <c r="O6" s="5">
        <v>9.6429674742927757E-3</v>
      </c>
      <c r="P6" s="20"/>
      <c r="R6" s="2"/>
    </row>
    <row r="7" spans="1:19" x14ac:dyDescent="0.25">
      <c r="A7" t="s">
        <v>15</v>
      </c>
      <c r="B7" s="9">
        <v>573</v>
      </c>
      <c r="C7" s="9">
        <v>177</v>
      </c>
      <c r="D7" s="9">
        <v>160</v>
      </c>
      <c r="E7" s="9">
        <v>337</v>
      </c>
      <c r="F7" s="3">
        <v>2929.0451977401131</v>
      </c>
      <c r="G7" s="3">
        <v>1641.2125000000001</v>
      </c>
      <c r="H7" s="6">
        <v>3201.0981368955931</v>
      </c>
      <c r="I7" s="6">
        <v>2619.0447809502239</v>
      </c>
      <c r="J7" s="3">
        <v>1287.832697740113</v>
      </c>
      <c r="K7" s="7">
        <v>4.0165685114334524</v>
      </c>
      <c r="L7" s="8">
        <v>7.2940741192307104E-5</v>
      </c>
      <c r="M7" s="7">
        <v>4.8886602730201014</v>
      </c>
      <c r="N7" t="s">
        <v>20</v>
      </c>
      <c r="O7" s="5">
        <v>7.4363387616399662E-3</v>
      </c>
      <c r="P7" s="20"/>
      <c r="R7" s="2"/>
    </row>
    <row r="8" spans="1:19" x14ac:dyDescent="0.25">
      <c r="A8" t="s">
        <v>15</v>
      </c>
      <c r="B8" s="9">
        <v>891</v>
      </c>
      <c r="C8" s="9">
        <v>159</v>
      </c>
      <c r="D8" s="9">
        <v>167</v>
      </c>
      <c r="E8" s="9">
        <v>326</v>
      </c>
      <c r="F8" s="3">
        <v>2618.949685534591</v>
      </c>
      <c r="G8" s="3">
        <v>1980.65868263473</v>
      </c>
      <c r="H8" s="6">
        <v>2899.782464121165</v>
      </c>
      <c r="I8" s="6">
        <v>2489.571942139818</v>
      </c>
      <c r="J8" s="3">
        <v>638.29100289986059</v>
      </c>
      <c r="K8" s="7">
        <v>2.135593480676524</v>
      </c>
      <c r="L8" s="8">
        <v>3.3462036844691949E-2</v>
      </c>
      <c r="M8" s="7">
        <v>2.176540047373472</v>
      </c>
      <c r="N8" t="s">
        <v>20</v>
      </c>
      <c r="O8" s="5">
        <v>7.1936096032481573E-3</v>
      </c>
      <c r="P8" s="20"/>
      <c r="R8" s="2"/>
    </row>
    <row r="9" spans="1:19" x14ac:dyDescent="0.25">
      <c r="A9" t="s">
        <v>16</v>
      </c>
      <c r="B9" s="9">
        <v>2652</v>
      </c>
      <c r="C9" s="9">
        <v>2273</v>
      </c>
      <c r="D9" s="9">
        <v>2370</v>
      </c>
      <c r="E9" s="9">
        <v>4643</v>
      </c>
      <c r="F9" s="3">
        <v>2506.6168059832821</v>
      </c>
      <c r="G9" s="3">
        <v>1972.847679324894</v>
      </c>
      <c r="H9" s="6">
        <v>2842.182948460033</v>
      </c>
      <c r="I9" s="6">
        <v>2565.8782422552608</v>
      </c>
      <c r="J9" s="3">
        <v>533.76912665838768</v>
      </c>
      <c r="K9" s="7">
        <v>6.722229837176438</v>
      </c>
      <c r="L9" s="8">
        <v>2.0059224232258572E-11</v>
      </c>
      <c r="M9" s="7">
        <v>7.444250668151299</v>
      </c>
      <c r="N9" t="s">
        <v>20</v>
      </c>
      <c r="O9" s="5">
        <v>0.1024537711284699</v>
      </c>
      <c r="P9" s="20"/>
      <c r="R9" s="2"/>
    </row>
    <row r="10" spans="1:19" x14ac:dyDescent="0.25">
      <c r="A10" t="s">
        <v>16</v>
      </c>
      <c r="B10" s="9">
        <v>1287</v>
      </c>
      <c r="C10" s="9">
        <v>370</v>
      </c>
      <c r="D10" s="9">
        <v>357</v>
      </c>
      <c r="E10" s="9">
        <v>727</v>
      </c>
      <c r="F10" s="3">
        <v>2128.5567567567568</v>
      </c>
      <c r="G10" s="3">
        <v>1394.6554621848741</v>
      </c>
      <c r="H10" s="6">
        <v>2437.376458023035</v>
      </c>
      <c r="I10" s="6">
        <v>2338.4617787149891</v>
      </c>
      <c r="J10" s="3">
        <v>733.901294571883</v>
      </c>
      <c r="K10" s="7">
        <v>4.1402972158827431</v>
      </c>
      <c r="L10" s="8">
        <v>3.876566044301065E-5</v>
      </c>
      <c r="M10" s="7">
        <v>5.2292880808550546</v>
      </c>
      <c r="N10" t="s">
        <v>20</v>
      </c>
      <c r="O10" s="5">
        <v>1.604219074098592E-2</v>
      </c>
      <c r="P10" s="20"/>
      <c r="R10" s="2"/>
    </row>
    <row r="11" spans="1:19" x14ac:dyDescent="0.25">
      <c r="A11" t="s">
        <v>16</v>
      </c>
      <c r="B11" s="9">
        <v>1654</v>
      </c>
      <c r="C11" s="9">
        <v>799</v>
      </c>
      <c r="D11" s="9">
        <v>775</v>
      </c>
      <c r="E11" s="9">
        <v>1574</v>
      </c>
      <c r="F11" s="3">
        <v>3132.3016270337921</v>
      </c>
      <c r="G11" s="3">
        <v>2507.8864516129029</v>
      </c>
      <c r="H11" s="6">
        <v>3199.6602001424731</v>
      </c>
      <c r="I11" s="6">
        <v>2950.5128884516971</v>
      </c>
      <c r="J11" s="3">
        <v>624.41517542088877</v>
      </c>
      <c r="K11" s="7">
        <v>4.021739297627466</v>
      </c>
      <c r="L11" s="8">
        <v>6.050970845492351E-5</v>
      </c>
      <c r="M11" s="7">
        <v>1.0003417203491041</v>
      </c>
      <c r="N11" t="s">
        <v>20</v>
      </c>
      <c r="O11" s="5">
        <v>3.4732335937155218E-2</v>
      </c>
      <c r="P11" s="20"/>
      <c r="R11" s="2"/>
    </row>
    <row r="12" spans="1:19" x14ac:dyDescent="0.25">
      <c r="A12" t="s">
        <v>16</v>
      </c>
      <c r="B12" s="9">
        <v>1002</v>
      </c>
      <c r="C12" s="9">
        <v>138</v>
      </c>
      <c r="D12" s="9">
        <v>188</v>
      </c>
      <c r="E12" s="9">
        <v>326</v>
      </c>
      <c r="F12" s="3">
        <v>4121.753623188406</v>
      </c>
      <c r="G12" s="3">
        <v>1844.7872340425531</v>
      </c>
      <c r="H12" s="6">
        <v>4084.263175981715</v>
      </c>
      <c r="I12" s="6">
        <v>2436.5361201199139</v>
      </c>
      <c r="J12" s="3">
        <v>2276.9663891458531</v>
      </c>
      <c r="K12" s="7">
        <v>6.2746223040715314</v>
      </c>
      <c r="L12" s="8">
        <v>1.1223868363766531E-9</v>
      </c>
      <c r="M12" s="7">
        <v>4.3041860455436733</v>
      </c>
      <c r="N12" t="s">
        <v>20</v>
      </c>
      <c r="O12" s="5">
        <v>7.1936096032481573E-3</v>
      </c>
      <c r="P12" s="20"/>
      <c r="R12" s="2"/>
    </row>
    <row r="13" spans="1:19" x14ac:dyDescent="0.25">
      <c r="A13" t="s">
        <v>17</v>
      </c>
      <c r="B13" s="9">
        <v>11</v>
      </c>
      <c r="C13" s="9">
        <v>509</v>
      </c>
      <c r="D13" s="9">
        <v>608</v>
      </c>
      <c r="E13" s="9">
        <v>1117</v>
      </c>
      <c r="F13" s="3">
        <v>2547.2200392927311</v>
      </c>
      <c r="G13" s="3">
        <v>2108.6101973684208</v>
      </c>
      <c r="H13" s="6">
        <v>3023.702163626916</v>
      </c>
      <c r="I13" s="6">
        <v>2663.0383919741221</v>
      </c>
      <c r="J13" s="3">
        <v>438.60984192430942</v>
      </c>
      <c r="K13" s="7">
        <v>2.576955493292318</v>
      </c>
      <c r="L13" s="8">
        <v>1.009511217035171E-2</v>
      </c>
      <c r="M13" s="7">
        <v>1.7249370167804161</v>
      </c>
      <c r="N13" t="s">
        <v>20</v>
      </c>
      <c r="O13" s="5">
        <v>2.4648042720331879E-2</v>
      </c>
      <c r="P13" s="20"/>
      <c r="R13" s="2"/>
    </row>
    <row r="14" spans="1:19" x14ac:dyDescent="0.25">
      <c r="A14" t="s">
        <v>18</v>
      </c>
      <c r="B14" s="9">
        <v>991</v>
      </c>
      <c r="C14" s="9">
        <v>270</v>
      </c>
      <c r="D14" s="9">
        <v>294</v>
      </c>
      <c r="E14" s="9">
        <v>564</v>
      </c>
      <c r="F14" s="3">
        <v>3249.281481481481</v>
      </c>
      <c r="G14" s="3">
        <v>2452.9863945578231</v>
      </c>
      <c r="H14" s="6">
        <v>4719.5926012698164</v>
      </c>
      <c r="I14" s="6">
        <v>3633.9358583139451</v>
      </c>
      <c r="J14" s="3">
        <v>796.29508692365835</v>
      </c>
      <c r="K14" s="7">
        <v>2.2552583978062271</v>
      </c>
      <c r="L14" s="8">
        <v>2.4501004890271769E-2</v>
      </c>
      <c r="M14" s="7">
        <v>1.2603341076545269</v>
      </c>
      <c r="N14" t="s">
        <v>20</v>
      </c>
      <c r="O14" s="5">
        <v>1.244538593936184E-2</v>
      </c>
      <c r="P14" s="20"/>
      <c r="R14" s="2"/>
    </row>
    <row r="15" spans="1:19" x14ac:dyDescent="0.25">
      <c r="A15" t="s">
        <v>19</v>
      </c>
      <c r="B15" s="9">
        <v>33</v>
      </c>
      <c r="C15" s="9">
        <v>232</v>
      </c>
      <c r="D15" s="9">
        <v>258</v>
      </c>
      <c r="E15" s="9">
        <v>490</v>
      </c>
      <c r="F15" s="3">
        <v>4598.2198275862074</v>
      </c>
      <c r="G15" s="3">
        <v>2311.3875968992252</v>
      </c>
      <c r="H15" s="6">
        <v>2931.2349256860789</v>
      </c>
      <c r="I15" s="6">
        <v>2371.7712956261339</v>
      </c>
      <c r="J15" s="3">
        <v>2286.8322306869818</v>
      </c>
      <c r="K15" s="7">
        <v>9.5328379164110402</v>
      </c>
      <c r="L15" s="8">
        <v>7.2225189745714525E-20</v>
      </c>
      <c r="M15" s="7">
        <v>9.8158721857369819</v>
      </c>
      <c r="N15" t="s">
        <v>20</v>
      </c>
      <c r="O15" s="5">
        <v>1.081248069199876E-2</v>
      </c>
      <c r="P15" s="20"/>
      <c r="R15" s="2"/>
    </row>
    <row r="16" spans="1:19" x14ac:dyDescent="0.25">
      <c r="A16" t="s">
        <v>19</v>
      </c>
      <c r="B16" s="9">
        <v>34</v>
      </c>
      <c r="C16" s="9">
        <v>225</v>
      </c>
      <c r="D16" s="9">
        <v>253</v>
      </c>
      <c r="E16" s="9">
        <v>478</v>
      </c>
      <c r="F16" s="3">
        <v>3104.5066666666671</v>
      </c>
      <c r="G16" s="3">
        <v>1752.608695652174</v>
      </c>
      <c r="H16" s="6">
        <v>2956.8269145922541</v>
      </c>
      <c r="I16" s="6">
        <v>2529.700798122044</v>
      </c>
      <c r="J16" s="3">
        <v>1351.8979710144929</v>
      </c>
      <c r="K16" s="7">
        <v>5.3862649969282721</v>
      </c>
      <c r="L16" s="8">
        <v>1.1327785130388309E-7</v>
      </c>
      <c r="M16" s="7">
        <v>6.3392666437390286</v>
      </c>
      <c r="N16" t="s">
        <v>20</v>
      </c>
      <c r="O16" s="5">
        <v>1.0547685246480429E-2</v>
      </c>
      <c r="P16" s="20"/>
      <c r="R16" s="2"/>
    </row>
    <row r="17" spans="1:18" x14ac:dyDescent="0.25">
      <c r="A17" t="s">
        <v>19</v>
      </c>
      <c r="B17" s="9">
        <v>35</v>
      </c>
      <c r="C17" s="9">
        <v>214</v>
      </c>
      <c r="D17" s="9">
        <v>194</v>
      </c>
      <c r="E17" s="9">
        <v>408</v>
      </c>
      <c r="F17" s="3">
        <v>2762.2242990654199</v>
      </c>
      <c r="G17" s="3">
        <v>1508.8350515463919</v>
      </c>
      <c r="H17" s="6">
        <v>2977.0835472163549</v>
      </c>
      <c r="I17" s="6">
        <v>2184.8080940632258</v>
      </c>
      <c r="J17" s="3">
        <v>1253.3892475190289</v>
      </c>
      <c r="K17" s="7">
        <v>4.8066661954145689</v>
      </c>
      <c r="L17" s="8">
        <v>2.1646756758588111E-6</v>
      </c>
      <c r="M17" s="7">
        <v>5.1510408532962701</v>
      </c>
      <c r="N17" t="s">
        <v>20</v>
      </c>
      <c r="O17" s="5">
        <v>9.0030451476234615E-3</v>
      </c>
      <c r="P17" s="20"/>
      <c r="R17" s="2"/>
    </row>
    <row r="18" spans="1:18" x14ac:dyDescent="0.25">
      <c r="A18" t="s">
        <v>19</v>
      </c>
      <c r="B18" s="9">
        <v>36</v>
      </c>
      <c r="C18" s="9">
        <v>131</v>
      </c>
      <c r="D18" s="9">
        <v>141</v>
      </c>
      <c r="E18" s="9">
        <v>272</v>
      </c>
      <c r="F18" s="3">
        <v>1987.3282442748091</v>
      </c>
      <c r="G18" s="3">
        <v>860.41843971631204</v>
      </c>
      <c r="H18" s="6">
        <v>2718.5026632115769</v>
      </c>
      <c r="I18" s="6">
        <v>1840.8266394516061</v>
      </c>
      <c r="J18" s="3">
        <v>1126.9098045584969</v>
      </c>
      <c r="K18" s="7">
        <v>4.0279507279668927</v>
      </c>
      <c r="L18" s="8">
        <v>7.3187580909933603E-5</v>
      </c>
      <c r="M18" s="7">
        <v>3.989239025537124</v>
      </c>
      <c r="N18" t="s">
        <v>20</v>
      </c>
      <c r="O18" s="5">
        <v>6.0020300984156404E-3</v>
      </c>
      <c r="P18" s="20"/>
      <c r="R18" s="2"/>
    </row>
    <row r="19" spans="1:18" x14ac:dyDescent="0.25">
      <c r="R19" s="2"/>
    </row>
    <row r="21" spans="1:18" x14ac:dyDescent="0.25">
      <c r="P21" s="20"/>
    </row>
    <row r="22" spans="1:18" x14ac:dyDescent="0.25">
      <c r="A22" s="12" t="s">
        <v>34</v>
      </c>
      <c r="B22" s="12" t="s">
        <v>33</v>
      </c>
      <c r="C22" s="12" t="s">
        <v>35</v>
      </c>
      <c r="D22" s="12" t="s">
        <v>43</v>
      </c>
    </row>
    <row r="23" spans="1:18" x14ac:dyDescent="0.25">
      <c r="A23" s="10">
        <v>453</v>
      </c>
      <c r="B23" s="10" cm="1">
        <f t="array" ref="B23">SUMPRODUCT(($A$23=B2:B18)*(E2:E18/O2:O18))</f>
        <v>45318</v>
      </c>
      <c r="C23" s="11" cm="1">
        <f t="array" ref="C23">SUMPRODUCT(($A$23=B2:B18)*(J2:J18*O2:O18*B23))</f>
        <v>1294469.8705816492</v>
      </c>
      <c r="D23" s="11" cm="1">
        <f t="array" ref="D23">SUM(SUMPRODUCT($B$23*J2:J18*O2:O18))</f>
        <v>11947329.229331644</v>
      </c>
    </row>
    <row r="24" spans="1:18" x14ac:dyDescent="0.25">
      <c r="C24" s="3"/>
    </row>
    <row r="25" spans="1:18" x14ac:dyDescent="0.25">
      <c r="C25" s="3"/>
    </row>
    <row r="26" spans="1:18" x14ac:dyDescent="0.25">
      <c r="C26" s="3"/>
    </row>
    <row r="27" spans="1:18" x14ac:dyDescent="0.25">
      <c r="C27" s="3"/>
    </row>
    <row r="28" spans="1:18" x14ac:dyDescent="0.25">
      <c r="C28" s="3"/>
    </row>
    <row r="29" spans="1:18" x14ac:dyDescent="0.25">
      <c r="C29" s="3"/>
    </row>
    <row r="30" spans="1:18" x14ac:dyDescent="0.25">
      <c r="C30" s="3"/>
    </row>
    <row r="31" spans="1:18" x14ac:dyDescent="0.25">
      <c r="C31" s="3"/>
    </row>
    <row r="32" spans="1:18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</sheetData>
  <dataValidations count="1">
    <dataValidation type="list" allowBlank="1" showInputMessage="1" showErrorMessage="1" sqref="A23:A24" xr:uid="{545ACAF4-D0F8-46C4-ABE7-AF4CD915BA08}">
      <formula1>$B$2:$B$18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workbookViewId="0">
      <selection activeCell="J17" sqref="J17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19.42578125" bestFit="1" customWidth="1"/>
    <col min="4" max="4" width="14.5703125" bestFit="1" customWidth="1"/>
    <col min="6" max="8" width="12" bestFit="1" customWidth="1"/>
    <col min="9" max="9" width="13.5703125" bestFit="1" customWidth="1"/>
    <col min="10" max="10" width="9.5703125" bestFit="1" customWidth="1"/>
    <col min="11" max="11" width="12.7109375" bestFit="1" customWidth="1"/>
    <col min="12" max="12" width="12" bestFit="1" customWidth="1"/>
    <col min="13" max="13" width="12.7109375" bestFit="1" customWidth="1"/>
    <col min="14" max="14" width="15.42578125" bestFit="1" customWidth="1"/>
    <col min="15" max="15" width="14" bestFit="1" customWidth="1"/>
    <col min="16" max="16" width="1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25">
      <c r="A2" t="s">
        <v>16</v>
      </c>
      <c r="B2">
        <v>9931</v>
      </c>
      <c r="C2">
        <v>153</v>
      </c>
      <c r="D2">
        <v>137</v>
      </c>
      <c r="E2">
        <v>290</v>
      </c>
      <c r="F2" s="3">
        <v>1415.7843137254899</v>
      </c>
      <c r="G2" s="3">
        <v>1968.693430656934</v>
      </c>
      <c r="H2" s="6">
        <v>2038.164247362316</v>
      </c>
      <c r="I2" s="6">
        <v>2403.3978568404691</v>
      </c>
      <c r="J2" s="3">
        <v>-552.90911693144403</v>
      </c>
      <c r="K2" s="7">
        <v>-2.1191969117156</v>
      </c>
      <c r="L2" s="7">
        <v>3.4929468998951822E-2</v>
      </c>
      <c r="M2" s="7">
        <v>-2.7491039869688252</v>
      </c>
      <c r="N2" t="s">
        <v>23</v>
      </c>
      <c r="O2" s="5">
        <v>6.3992232666931466E-3</v>
      </c>
      <c r="P2" s="20"/>
    </row>
    <row r="3" spans="1:16" x14ac:dyDescent="0.25">
      <c r="A3" t="s">
        <v>21</v>
      </c>
      <c r="B3">
        <v>66</v>
      </c>
      <c r="C3">
        <v>657</v>
      </c>
      <c r="D3">
        <v>703</v>
      </c>
      <c r="E3">
        <v>1360</v>
      </c>
      <c r="F3" s="3">
        <v>2288.8706240487058</v>
      </c>
      <c r="G3" s="3">
        <v>2601.7610241820771</v>
      </c>
      <c r="H3" s="6">
        <v>2682.5676104733511</v>
      </c>
      <c r="I3" s="6">
        <v>2830.1937733415261</v>
      </c>
      <c r="J3" s="3">
        <v>-312.89040013337029</v>
      </c>
      <c r="K3" s="7">
        <v>-2.0892718943323438</v>
      </c>
      <c r="L3" s="7">
        <v>3.6868999280986539E-2</v>
      </c>
      <c r="M3" s="7">
        <v>-1.6222173039489061</v>
      </c>
      <c r="N3" t="s">
        <v>23</v>
      </c>
      <c r="O3" s="5">
        <v>3.00101504920782E-2</v>
      </c>
      <c r="P3" s="20"/>
    </row>
    <row r="4" spans="1:16" x14ac:dyDescent="0.25">
      <c r="A4" t="s">
        <v>22</v>
      </c>
      <c r="B4">
        <v>1101</v>
      </c>
      <c r="C4">
        <v>785</v>
      </c>
      <c r="D4">
        <v>869</v>
      </c>
      <c r="E4">
        <v>1654</v>
      </c>
      <c r="F4" s="3">
        <v>2176.0038216560511</v>
      </c>
      <c r="G4" s="3">
        <v>2523.5788262370538</v>
      </c>
      <c r="H4" s="6">
        <v>2722.6244937401698</v>
      </c>
      <c r="I4" s="6">
        <v>2960.3523376384092</v>
      </c>
      <c r="J4" s="3">
        <v>-347.57500458100321</v>
      </c>
      <c r="K4" s="7">
        <v>-2.476736308530425</v>
      </c>
      <c r="L4" s="7">
        <v>1.33584476189182E-2</v>
      </c>
      <c r="M4" s="7">
        <v>-2.1385820020199748</v>
      </c>
      <c r="N4" t="s">
        <v>23</v>
      </c>
      <c r="O4" s="5">
        <v>3.649763890727746E-2</v>
      </c>
      <c r="P4" s="20"/>
    </row>
    <row r="5" spans="1:16" x14ac:dyDescent="0.25">
      <c r="P5" s="20"/>
    </row>
    <row r="7" spans="1:16" x14ac:dyDescent="0.25">
      <c r="A7" s="13" t="s">
        <v>34</v>
      </c>
      <c r="B7" s="13" t="s">
        <v>33</v>
      </c>
      <c r="C7" s="13" t="s">
        <v>41</v>
      </c>
      <c r="D7" s="13" t="s">
        <v>42</v>
      </c>
    </row>
    <row r="8" spans="1:16" x14ac:dyDescent="0.25">
      <c r="A8" s="10">
        <v>9931</v>
      </c>
      <c r="B8" s="10" cm="1">
        <f t="array" ref="B8">SUMPRODUCT(($A$8=B2:B4)*(E2:E4/O2:O4))</f>
        <v>45318</v>
      </c>
      <c r="C8" s="11" cm="1">
        <f t="array" ref="C8">SUMPRODUCT(($A$8=B2:B4)*(J2:J4*O2:O4*B8))</f>
        <v>-160343.64391011876</v>
      </c>
      <c r="D8" s="11" cm="1">
        <f t="array" ref="D8">SUM(SUMPRODUCT(B8*J2:J4*O2:O4))</f>
        <v>-1160763.6456684815</v>
      </c>
      <c r="G8" s="21"/>
      <c r="I8" s="3"/>
    </row>
  </sheetData>
  <dataValidations count="1">
    <dataValidation type="list" allowBlank="1" showInputMessage="1" showErrorMessage="1" sqref="A8" xr:uid="{B4F0C745-3246-4751-A7F6-383545A71629}">
      <formula1>$B$2:$B$4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6"/>
  <sheetViews>
    <sheetView tabSelected="1" topLeftCell="E1" workbookViewId="0">
      <selection activeCell="F37" sqref="F37"/>
    </sheetView>
  </sheetViews>
  <sheetFormatPr defaultRowHeight="15" x14ac:dyDescent="0.25"/>
  <cols>
    <col min="1" max="1" width="16.5703125" bestFit="1" customWidth="1"/>
    <col min="2" max="2" width="20" bestFit="1" customWidth="1"/>
    <col min="3" max="3" width="19.7109375" bestFit="1" customWidth="1"/>
    <col min="4" max="4" width="13.42578125" bestFit="1" customWidth="1"/>
    <col min="6" max="6" width="11" bestFit="1" customWidth="1"/>
    <col min="7" max="7" width="12.140625" bestFit="1" customWidth="1"/>
    <col min="8" max="8" width="12" bestFit="1" customWidth="1"/>
    <col min="9" max="9" width="13.5703125" bestFit="1" customWidth="1"/>
    <col min="10" max="10" width="9.5703125" bestFit="1" customWidth="1"/>
    <col min="11" max="11" width="12.7109375" bestFit="1" customWidth="1"/>
    <col min="12" max="12" width="12" bestFit="1" customWidth="1"/>
    <col min="13" max="13" width="12.7109375" bestFit="1" customWidth="1"/>
    <col min="14" max="14" width="13.42578125" bestFit="1" customWidth="1"/>
    <col min="15" max="15" width="14" bestFit="1" customWidth="1"/>
    <col min="16" max="16" width="27.7109375" bestFit="1" customWidth="1"/>
    <col min="17" max="17" width="5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6" t="s">
        <v>36</v>
      </c>
      <c r="Q1" s="19" t="s">
        <v>40</v>
      </c>
      <c r="S1" s="14" t="s">
        <v>37</v>
      </c>
    </row>
    <row r="2" spans="1:19" x14ac:dyDescent="0.25">
      <c r="A2" t="s">
        <v>15</v>
      </c>
      <c r="B2">
        <v>112</v>
      </c>
      <c r="C2">
        <v>652</v>
      </c>
      <c r="D2">
        <v>683</v>
      </c>
      <c r="E2">
        <v>1335</v>
      </c>
      <c r="F2" s="3">
        <v>2488.1150306748468</v>
      </c>
      <c r="G2" s="3">
        <v>2218.6368960468521</v>
      </c>
      <c r="H2" s="6">
        <v>2778.1791825699452</v>
      </c>
      <c r="I2" s="6">
        <v>2780.7906600356719</v>
      </c>
      <c r="J2" s="3">
        <v>269.47813462799468</v>
      </c>
      <c r="K2" s="6">
        <v>1.770712015951776</v>
      </c>
      <c r="L2" s="6">
        <v>7.6837103037525542E-2</v>
      </c>
      <c r="M2" s="6">
        <v>2.1978402642217052</v>
      </c>
      <c r="N2" t="s">
        <v>32</v>
      </c>
      <c r="O2" s="5">
        <v>2.9458493313915E-2</v>
      </c>
      <c r="P2" s="9">
        <f>(H2^2+I2^2)*(1.96 + 0.84)^2/($S$2^2)</f>
        <v>12113.643792078801</v>
      </c>
      <c r="Q2" s="9">
        <f>16*H2^2/($S$2^2)</f>
        <v>12349.247312744013</v>
      </c>
      <c r="S2" s="15">
        <v>100</v>
      </c>
    </row>
    <row r="3" spans="1:19" x14ac:dyDescent="0.25">
      <c r="A3" t="s">
        <v>15</v>
      </c>
      <c r="B3">
        <v>309</v>
      </c>
      <c r="C3">
        <v>240</v>
      </c>
      <c r="D3">
        <v>238</v>
      </c>
      <c r="E3">
        <v>478</v>
      </c>
      <c r="F3" s="3">
        <v>2706.2791666666672</v>
      </c>
      <c r="G3" s="3">
        <v>2392.8949579831929</v>
      </c>
      <c r="H3" s="6">
        <v>2814.939848860397</v>
      </c>
      <c r="I3" s="6">
        <v>2761.9387158176141</v>
      </c>
      <c r="J3" s="3">
        <v>313.38420868347339</v>
      </c>
      <c r="K3" s="6">
        <v>1.228454613597767</v>
      </c>
      <c r="L3" s="6">
        <v>0.21988338416718509</v>
      </c>
      <c r="M3" s="6">
        <v>1.3744306459564299</v>
      </c>
      <c r="N3" t="s">
        <v>32</v>
      </c>
      <c r="O3" s="5">
        <v>1.0547685246480429E-2</v>
      </c>
      <c r="P3" s="9">
        <f t="shared" ref="P3:P32" si="0">(H3^2+I3^2)*(1.96 + 0.84)^2/($S$2^2)</f>
        <v>12192.918388945405</v>
      </c>
      <c r="Q3" s="9">
        <f t="shared" ref="Q3:Q32" si="1">16*H3^2/($S$2^2)</f>
        <v>12678.218164323513</v>
      </c>
    </row>
    <row r="4" spans="1:19" x14ac:dyDescent="0.25">
      <c r="A4" t="s">
        <v>15</v>
      </c>
      <c r="B4">
        <v>576</v>
      </c>
      <c r="C4">
        <v>630</v>
      </c>
      <c r="D4">
        <v>657</v>
      </c>
      <c r="E4">
        <v>1287</v>
      </c>
      <c r="F4" s="3">
        <v>1594.436507936508</v>
      </c>
      <c r="G4" s="3">
        <v>1342.1293759512939</v>
      </c>
      <c r="H4" s="6">
        <v>2683.7272105777288</v>
      </c>
      <c r="I4" s="6">
        <v>2415.822663876058</v>
      </c>
      <c r="J4" s="3">
        <v>252.30713198521431</v>
      </c>
      <c r="K4" s="6">
        <v>1.7740729896541769</v>
      </c>
      <c r="L4" s="6">
        <v>7.6287833758135845E-2</v>
      </c>
      <c r="M4" s="6">
        <v>1.5353450701468569</v>
      </c>
      <c r="N4" t="s">
        <v>32</v>
      </c>
      <c r="O4" s="5">
        <v>2.8399311531841651E-2</v>
      </c>
      <c r="P4" s="9">
        <f t="shared" si="0"/>
        <v>10222.255253128542</v>
      </c>
      <c r="Q4" s="9">
        <f t="shared" si="1"/>
        <v>11523.826785272508</v>
      </c>
    </row>
    <row r="5" spans="1:19" x14ac:dyDescent="0.25">
      <c r="A5" t="s">
        <v>15</v>
      </c>
      <c r="B5">
        <v>394</v>
      </c>
      <c r="C5">
        <v>104</v>
      </c>
      <c r="D5">
        <v>85</v>
      </c>
      <c r="E5">
        <v>189</v>
      </c>
      <c r="F5" s="3">
        <v>1229.6442307692309</v>
      </c>
      <c r="G5" s="3">
        <v>973.62352941176471</v>
      </c>
      <c r="H5" s="6">
        <v>2208.2278398271678</v>
      </c>
      <c r="I5" s="6">
        <v>1940.854825024458</v>
      </c>
      <c r="J5" s="3">
        <v>256.02070135746601</v>
      </c>
      <c r="K5" s="6">
        <v>0.83682539191104999</v>
      </c>
      <c r="L5" s="6">
        <v>0.40375884675107399</v>
      </c>
      <c r="M5" s="6">
        <v>0.92030834990502564</v>
      </c>
      <c r="N5" t="s">
        <v>32</v>
      </c>
      <c r="O5" s="5">
        <v>4.1705282669138094E-3</v>
      </c>
      <c r="P5" s="9">
        <f t="shared" si="0"/>
        <v>6776.259113216247</v>
      </c>
      <c r="Q5" s="9">
        <f t="shared" si="1"/>
        <v>7802.0323081404167</v>
      </c>
    </row>
    <row r="6" spans="1:19" x14ac:dyDescent="0.25">
      <c r="A6" t="s">
        <v>16</v>
      </c>
      <c r="B6">
        <v>3786</v>
      </c>
      <c r="C6">
        <v>237</v>
      </c>
      <c r="D6">
        <v>278</v>
      </c>
      <c r="E6">
        <v>515</v>
      </c>
      <c r="F6" s="3">
        <v>2613.683544303798</v>
      </c>
      <c r="G6" s="3">
        <v>2688.2302158273378</v>
      </c>
      <c r="H6" s="6">
        <v>2712.2358586268451</v>
      </c>
      <c r="I6" s="6">
        <v>3292.9376410463801</v>
      </c>
      <c r="J6" s="3">
        <v>-74.546671523540681</v>
      </c>
      <c r="K6" s="6">
        <v>-0.27739869767570208</v>
      </c>
      <c r="L6" s="6">
        <v>0.78158572976611407</v>
      </c>
      <c r="M6" s="6">
        <v>0.46132222401659689</v>
      </c>
      <c r="N6" t="s">
        <v>32</v>
      </c>
      <c r="O6" s="5">
        <v>1.136413787016197E-2</v>
      </c>
      <c r="P6" s="9">
        <f t="shared" si="0"/>
        <v>14268.534741942856</v>
      </c>
      <c r="Q6" s="9">
        <f t="shared" si="1"/>
        <v>11769.957364514079</v>
      </c>
    </row>
    <row r="7" spans="1:19" x14ac:dyDescent="0.25">
      <c r="A7" t="s">
        <v>16</v>
      </c>
      <c r="B7">
        <v>3987</v>
      </c>
      <c r="C7">
        <v>801</v>
      </c>
      <c r="D7">
        <v>785</v>
      </c>
      <c r="E7">
        <v>1586</v>
      </c>
      <c r="F7" s="3">
        <v>1602.995006242197</v>
      </c>
      <c r="G7" s="3">
        <v>1639.857324840764</v>
      </c>
      <c r="H7" s="6">
        <v>2518.8292052012698</v>
      </c>
      <c r="I7" s="6">
        <v>2686.3174166097551</v>
      </c>
      <c r="J7" s="3">
        <v>-36.862318598567072</v>
      </c>
      <c r="K7" s="6">
        <v>-0.28196520087867383</v>
      </c>
      <c r="L7" s="6">
        <v>0.77800702736032634</v>
      </c>
      <c r="M7" s="6">
        <v>-0.47486184154562022</v>
      </c>
      <c r="N7" t="s">
        <v>32</v>
      </c>
      <c r="O7" s="5">
        <v>3.4997131382673553E-2</v>
      </c>
      <c r="P7" s="9">
        <f t="shared" si="0"/>
        <v>10631.66863296052</v>
      </c>
      <c r="Q7" s="9">
        <f t="shared" si="1"/>
        <v>10151.200903959776</v>
      </c>
    </row>
    <row r="8" spans="1:19" x14ac:dyDescent="0.25">
      <c r="A8" t="s">
        <v>16</v>
      </c>
      <c r="B8">
        <v>2212</v>
      </c>
      <c r="C8">
        <v>422</v>
      </c>
      <c r="D8">
        <v>397</v>
      </c>
      <c r="E8">
        <v>819</v>
      </c>
      <c r="F8" s="3">
        <v>2813.168246445498</v>
      </c>
      <c r="G8" s="3">
        <v>2739.3627204030231</v>
      </c>
      <c r="H8" s="6">
        <v>3196.8888606429418</v>
      </c>
      <c r="I8" s="6">
        <v>2446.9750361819461</v>
      </c>
      <c r="J8" s="3">
        <v>73.805526042474867</v>
      </c>
      <c r="K8" s="6">
        <v>0.36933742527752028</v>
      </c>
      <c r="L8" s="6">
        <v>0.71197193509754264</v>
      </c>
      <c r="M8" s="6">
        <v>-1.171433341536618</v>
      </c>
      <c r="N8" t="s">
        <v>32</v>
      </c>
      <c r="O8" s="5">
        <v>1.8072289156626509E-2</v>
      </c>
      <c r="P8" s="9">
        <f t="shared" si="0"/>
        <v>12706.90360856044</v>
      </c>
      <c r="Q8" s="9">
        <f t="shared" si="1"/>
        <v>16352.157419684685</v>
      </c>
    </row>
    <row r="9" spans="1:19" x14ac:dyDescent="0.25">
      <c r="A9" t="s">
        <v>16</v>
      </c>
      <c r="B9">
        <v>8543</v>
      </c>
      <c r="C9">
        <v>148</v>
      </c>
      <c r="D9">
        <v>140</v>
      </c>
      <c r="E9">
        <v>288</v>
      </c>
      <c r="F9" s="3">
        <v>1859.7770270270271</v>
      </c>
      <c r="G9" s="3">
        <v>1804.25</v>
      </c>
      <c r="H9" s="6">
        <v>2568.980429381179</v>
      </c>
      <c r="I9" s="6">
        <v>3015.7266304677269</v>
      </c>
      <c r="J9" s="3">
        <v>55.527027027027088</v>
      </c>
      <c r="K9" s="6">
        <v>0.16850596566670989</v>
      </c>
      <c r="L9" s="6">
        <v>0.86630435550570684</v>
      </c>
      <c r="M9" s="6">
        <v>1.2844553547778479</v>
      </c>
      <c r="N9" t="s">
        <v>32</v>
      </c>
      <c r="O9" s="5">
        <v>6.3550906924400904E-3</v>
      </c>
      <c r="P9" s="9">
        <f t="shared" si="0"/>
        <v>12304.305764104494</v>
      </c>
      <c r="Q9" s="9">
        <f t="shared" si="1"/>
        <v>10559.45671446961</v>
      </c>
    </row>
    <row r="10" spans="1:19" x14ac:dyDescent="0.25">
      <c r="A10" t="s">
        <v>16</v>
      </c>
      <c r="B10">
        <v>6543</v>
      </c>
      <c r="C10">
        <v>662</v>
      </c>
      <c r="D10">
        <v>689</v>
      </c>
      <c r="E10">
        <v>1351</v>
      </c>
      <c r="F10" s="3">
        <v>1702.439577039275</v>
      </c>
      <c r="G10" s="3">
        <v>1528.3251088534109</v>
      </c>
      <c r="H10" s="6">
        <v>2453.9017173783341</v>
      </c>
      <c r="I10" s="6">
        <v>2338.522063325961</v>
      </c>
      <c r="J10" s="3">
        <v>174.1144681858643</v>
      </c>
      <c r="K10" s="6">
        <v>1.335377321119084</v>
      </c>
      <c r="L10" s="6">
        <v>0.18197815948321541</v>
      </c>
      <c r="M10" s="6">
        <v>0.55024005727012248</v>
      </c>
      <c r="N10" t="s">
        <v>32</v>
      </c>
      <c r="O10" s="5">
        <v>2.981155390793945E-2</v>
      </c>
      <c r="P10" s="9">
        <f t="shared" si="0"/>
        <v>9008.4101581042833</v>
      </c>
      <c r="Q10" s="9">
        <f t="shared" si="1"/>
        <v>9634.6138216837389</v>
      </c>
    </row>
    <row r="11" spans="1:19" x14ac:dyDescent="0.25">
      <c r="A11" t="s">
        <v>16</v>
      </c>
      <c r="B11">
        <v>9121</v>
      </c>
      <c r="C11">
        <v>131</v>
      </c>
      <c r="D11">
        <v>108</v>
      </c>
      <c r="E11">
        <v>239</v>
      </c>
      <c r="F11" s="3">
        <v>1976.854961832061</v>
      </c>
      <c r="G11" s="3">
        <v>1856.9444444444439</v>
      </c>
      <c r="H11" s="6">
        <v>2605.797427400727</v>
      </c>
      <c r="I11" s="6">
        <v>2442.3261657052421</v>
      </c>
      <c r="J11" s="3">
        <v>119.91051738761669</v>
      </c>
      <c r="K11" s="6">
        <v>0.36418256697602858</v>
      </c>
      <c r="L11" s="6">
        <v>0.71604638423203104</v>
      </c>
      <c r="M11" s="6">
        <v>-0.73812269950138387</v>
      </c>
      <c r="N11" t="s">
        <v>32</v>
      </c>
      <c r="O11" s="5">
        <v>5.2738426232402137E-3</v>
      </c>
      <c r="P11" s="9">
        <f t="shared" si="0"/>
        <v>10000.027668551984</v>
      </c>
      <c r="Q11" s="9">
        <f t="shared" si="1"/>
        <v>10864.288372237195</v>
      </c>
    </row>
    <row r="12" spans="1:19" x14ac:dyDescent="0.25">
      <c r="A12" t="s">
        <v>24</v>
      </c>
      <c r="B12">
        <v>80</v>
      </c>
      <c r="C12">
        <v>844</v>
      </c>
      <c r="D12">
        <v>880</v>
      </c>
      <c r="E12">
        <v>1724</v>
      </c>
      <c r="F12" s="3">
        <v>2517.3305687203788</v>
      </c>
      <c r="G12" s="3">
        <v>2511.9727272727268</v>
      </c>
      <c r="H12" s="6">
        <v>2797.1230332385999</v>
      </c>
      <c r="I12" s="6">
        <v>2824.7199322235679</v>
      </c>
      <c r="J12" s="3">
        <v>5.3578414476519356</v>
      </c>
      <c r="K12" s="6">
        <v>3.9558086467205961E-2</v>
      </c>
      <c r="L12" s="6">
        <v>0.96845002895143795</v>
      </c>
      <c r="M12" s="6">
        <v>0.57176918192104609</v>
      </c>
      <c r="N12" t="s">
        <v>32</v>
      </c>
      <c r="O12" s="5">
        <v>3.8042279006134418E-2</v>
      </c>
      <c r="P12" s="9">
        <f t="shared" si="0"/>
        <v>12389.504927522818</v>
      </c>
      <c r="Q12" s="9">
        <f t="shared" si="1"/>
        <v>12518.235620918249</v>
      </c>
    </row>
    <row r="13" spans="1:19" x14ac:dyDescent="0.25">
      <c r="A13" t="s">
        <v>24</v>
      </c>
      <c r="B13">
        <v>82</v>
      </c>
      <c r="C13">
        <v>169</v>
      </c>
      <c r="D13">
        <v>229</v>
      </c>
      <c r="E13">
        <v>398</v>
      </c>
      <c r="F13" s="3">
        <v>2586.0118343195272</v>
      </c>
      <c r="G13" s="3">
        <v>2655.6724890829701</v>
      </c>
      <c r="H13" s="6">
        <v>2676.4355627004538</v>
      </c>
      <c r="I13" s="6">
        <v>2929.3636863964948</v>
      </c>
      <c r="J13" s="3">
        <v>-69.660654763442835</v>
      </c>
      <c r="K13" s="6">
        <v>-0.2431728557168128</v>
      </c>
      <c r="L13" s="6">
        <v>0.80799740556960586</v>
      </c>
      <c r="M13" s="6">
        <v>0.43229290890512168</v>
      </c>
      <c r="N13" t="s">
        <v>32</v>
      </c>
      <c r="O13" s="5">
        <v>8.7823822763581794E-3</v>
      </c>
      <c r="P13" s="9">
        <f t="shared" si="0"/>
        <v>12343.671479917466</v>
      </c>
      <c r="Q13" s="9">
        <f t="shared" si="1"/>
        <v>11461.291714060313</v>
      </c>
    </row>
    <row r="14" spans="1:19" x14ac:dyDescent="0.25">
      <c r="A14" t="s">
        <v>25</v>
      </c>
      <c r="B14">
        <v>88</v>
      </c>
      <c r="C14">
        <v>190</v>
      </c>
      <c r="D14">
        <v>167</v>
      </c>
      <c r="E14">
        <v>357</v>
      </c>
      <c r="F14" s="3">
        <v>2902.410526315789</v>
      </c>
      <c r="G14" s="3">
        <v>2439.4610778443121</v>
      </c>
      <c r="H14" s="6">
        <v>3074.6488868920251</v>
      </c>
      <c r="I14" s="6">
        <v>2689.343053091382</v>
      </c>
      <c r="J14" s="3">
        <v>462.94944847147781</v>
      </c>
      <c r="K14" s="6">
        <v>1.5045563456740749</v>
      </c>
      <c r="L14" s="6">
        <v>0.1333273246710206</v>
      </c>
      <c r="M14" s="6">
        <v>1.185144360467606</v>
      </c>
      <c r="N14" t="s">
        <v>32</v>
      </c>
      <c r="O14" s="5">
        <v>7.8776645041705277E-3</v>
      </c>
      <c r="P14" s="9">
        <f t="shared" si="0"/>
        <v>13081.848958543758</v>
      </c>
      <c r="Q14" s="9">
        <f t="shared" si="1"/>
        <v>15125.545244266192</v>
      </c>
    </row>
    <row r="15" spans="1:19" x14ac:dyDescent="0.25">
      <c r="A15" t="s">
        <v>26</v>
      </c>
      <c r="B15">
        <v>55</v>
      </c>
      <c r="C15">
        <v>422</v>
      </c>
      <c r="D15">
        <v>425</v>
      </c>
      <c r="E15">
        <v>847</v>
      </c>
      <c r="F15" s="3">
        <v>2109.1066350710898</v>
      </c>
      <c r="G15" s="3">
        <v>2111.2729411764708</v>
      </c>
      <c r="H15" s="6">
        <v>2790.9933852461859</v>
      </c>
      <c r="I15" s="6">
        <v>2804.223188242775</v>
      </c>
      <c r="J15" s="3">
        <v>-2.1663061053809538</v>
      </c>
      <c r="K15" s="6">
        <v>-1.126774587434534E-2</v>
      </c>
      <c r="L15" s="6">
        <v>0.99101248941204068</v>
      </c>
      <c r="M15" s="6">
        <v>1.13157868703753</v>
      </c>
      <c r="N15" t="s">
        <v>32</v>
      </c>
      <c r="O15" s="5">
        <v>1.8690145196169291E-2</v>
      </c>
      <c r="P15" s="9">
        <f t="shared" si="0"/>
        <v>12272.196424517686</v>
      </c>
      <c r="Q15" s="9">
        <f t="shared" si="1"/>
        <v>12463.430522380744</v>
      </c>
    </row>
    <row r="16" spans="1:19" x14ac:dyDescent="0.25">
      <c r="A16" t="s">
        <v>26</v>
      </c>
      <c r="B16">
        <v>54</v>
      </c>
      <c r="C16">
        <v>633</v>
      </c>
      <c r="D16">
        <v>640</v>
      </c>
      <c r="E16">
        <v>1273</v>
      </c>
      <c r="F16" s="3">
        <v>1702.7140600315961</v>
      </c>
      <c r="G16" s="3">
        <v>1688.5125</v>
      </c>
      <c r="H16" s="6">
        <v>2565.132439533983</v>
      </c>
      <c r="I16" s="6">
        <v>2628.0124903233682</v>
      </c>
      <c r="J16" s="3">
        <v>14.201560031595591</v>
      </c>
      <c r="K16" s="6">
        <v>9.7555656950156625E-2</v>
      </c>
      <c r="L16" s="6">
        <v>0.92230051833342097</v>
      </c>
      <c r="M16" s="6">
        <v>0.155600199148029</v>
      </c>
      <c r="N16" t="s">
        <v>32</v>
      </c>
      <c r="O16" s="5">
        <v>2.8090383512070261E-2</v>
      </c>
      <c r="P16" s="9">
        <f t="shared" si="0"/>
        <v>10573.301600009832</v>
      </c>
      <c r="Q16" s="9">
        <f t="shared" si="1"/>
        <v>10527.8470917593</v>
      </c>
    </row>
    <row r="17" spans="1:17" x14ac:dyDescent="0.25">
      <c r="A17" t="s">
        <v>27</v>
      </c>
      <c r="B17">
        <v>212</v>
      </c>
      <c r="C17">
        <v>593</v>
      </c>
      <c r="D17">
        <v>575</v>
      </c>
      <c r="E17">
        <v>1168</v>
      </c>
      <c r="F17" s="3">
        <v>2144.317032040472</v>
      </c>
      <c r="G17" s="3">
        <v>2222.052173913044</v>
      </c>
      <c r="H17" s="6">
        <v>2708.58872398012</v>
      </c>
      <c r="I17" s="6">
        <v>2785.116250157233</v>
      </c>
      <c r="J17" s="3">
        <v>-77.735141872571603</v>
      </c>
      <c r="K17" s="6">
        <v>-0.48358538550993968</v>
      </c>
      <c r="L17" s="6">
        <v>0.62877094764054164</v>
      </c>
      <c r="M17" s="6">
        <v>0.45097452672124122</v>
      </c>
      <c r="N17" t="s">
        <v>32</v>
      </c>
      <c r="O17" s="5">
        <v>2.5773423363784811E-2</v>
      </c>
      <c r="P17" s="9">
        <f t="shared" si="0"/>
        <v>11833.167115608718</v>
      </c>
      <c r="Q17" s="9">
        <f t="shared" si="1"/>
        <v>11738.324601075608</v>
      </c>
    </row>
    <row r="18" spans="1:17" x14ac:dyDescent="0.25">
      <c r="A18" t="s">
        <v>27</v>
      </c>
      <c r="B18">
        <v>277</v>
      </c>
      <c r="C18">
        <v>708</v>
      </c>
      <c r="D18">
        <v>709</v>
      </c>
      <c r="E18">
        <v>1417</v>
      </c>
      <c r="F18" s="3">
        <v>2285.75</v>
      </c>
      <c r="G18" s="3">
        <v>2431.3653032440061</v>
      </c>
      <c r="H18" s="6">
        <v>2712.677878262808</v>
      </c>
      <c r="I18" s="6">
        <v>2868.5875686413829</v>
      </c>
      <c r="J18" s="3">
        <v>-145.61530324400559</v>
      </c>
      <c r="K18" s="6">
        <v>-0.98170546685316118</v>
      </c>
      <c r="L18" s="6">
        <v>0.32641278977933119</v>
      </c>
      <c r="M18" s="6">
        <v>-0.34409731843885583</v>
      </c>
      <c r="N18" t="s">
        <v>32</v>
      </c>
      <c r="O18" s="5">
        <v>3.1267928858290307E-2</v>
      </c>
      <c r="P18" s="9">
        <f t="shared" si="0"/>
        <v>12220.534073581346</v>
      </c>
      <c r="Q18" s="9">
        <f t="shared" si="1"/>
        <v>11773.794033946257</v>
      </c>
    </row>
    <row r="19" spans="1:17" x14ac:dyDescent="0.25">
      <c r="A19" t="s">
        <v>27</v>
      </c>
      <c r="B19">
        <v>202</v>
      </c>
      <c r="C19">
        <v>551</v>
      </c>
      <c r="D19">
        <v>565</v>
      </c>
      <c r="E19">
        <v>1116</v>
      </c>
      <c r="F19" s="3">
        <v>2927.341197822142</v>
      </c>
      <c r="G19" s="3">
        <v>2730.378761061947</v>
      </c>
      <c r="H19" s="6">
        <v>2956.6862414948841</v>
      </c>
      <c r="I19" s="6">
        <v>2737.885785163031</v>
      </c>
      <c r="J19" s="3">
        <v>196.96243676019461</v>
      </c>
      <c r="K19" s="6">
        <v>1.155072918440385</v>
      </c>
      <c r="L19" s="6">
        <v>0.24830826390447139</v>
      </c>
      <c r="M19" s="6">
        <v>-0.62538706671601896</v>
      </c>
      <c r="N19" t="s">
        <v>32</v>
      </c>
      <c r="O19" s="5">
        <v>2.4625976433205351E-2</v>
      </c>
      <c r="P19" s="9">
        <f t="shared" si="0"/>
        <v>12730.601488942457</v>
      </c>
      <c r="Q19" s="9">
        <f t="shared" si="1"/>
        <v>13987.189649032232</v>
      </c>
    </row>
    <row r="20" spans="1:17" x14ac:dyDescent="0.25">
      <c r="A20" t="s">
        <v>27</v>
      </c>
      <c r="B20">
        <v>444</v>
      </c>
      <c r="C20">
        <v>650</v>
      </c>
      <c r="D20">
        <v>562</v>
      </c>
      <c r="E20">
        <v>1212</v>
      </c>
      <c r="F20" s="3">
        <v>2404.106153846154</v>
      </c>
      <c r="G20" s="3">
        <v>2545.7348754448399</v>
      </c>
      <c r="H20" s="6">
        <v>2810.8284873546108</v>
      </c>
      <c r="I20" s="6">
        <v>2797.1387639335098</v>
      </c>
      <c r="J20" s="3">
        <v>-141.62872159868579</v>
      </c>
      <c r="K20" s="6">
        <v>-0.87674037193140586</v>
      </c>
      <c r="L20" s="6">
        <v>0.3808017001028422</v>
      </c>
      <c r="M20" s="6">
        <v>-0.74823638806154458</v>
      </c>
      <c r="N20" t="s">
        <v>32</v>
      </c>
      <c r="O20" s="5">
        <v>2.6744339997352051E-2</v>
      </c>
      <c r="P20" s="9">
        <f t="shared" si="0"/>
        <v>12328.197767218575</v>
      </c>
      <c r="Q20" s="9">
        <f t="shared" si="1"/>
        <v>12641.210856518735</v>
      </c>
    </row>
    <row r="21" spans="1:17" x14ac:dyDescent="0.25">
      <c r="A21" t="s">
        <v>27</v>
      </c>
      <c r="B21">
        <v>278</v>
      </c>
      <c r="C21">
        <v>535</v>
      </c>
      <c r="D21">
        <v>489</v>
      </c>
      <c r="E21">
        <v>1024</v>
      </c>
      <c r="F21" s="3">
        <v>2499.3457943925232</v>
      </c>
      <c r="G21" s="3">
        <v>2185.21472392638</v>
      </c>
      <c r="H21" s="6">
        <v>2915.995328953642</v>
      </c>
      <c r="I21" s="6">
        <v>2574.9155972376102</v>
      </c>
      <c r="J21" s="3">
        <v>314.13107046614277</v>
      </c>
      <c r="K21" s="6">
        <v>1.8202681201948649</v>
      </c>
      <c r="L21" s="6">
        <v>6.9010560745835017E-2</v>
      </c>
      <c r="M21" s="6">
        <v>0.82265055900132789</v>
      </c>
      <c r="N21" t="s">
        <v>32</v>
      </c>
      <c r="O21" s="5">
        <v>2.2595878017564769E-2</v>
      </c>
      <c r="P21" s="9">
        <f t="shared" si="0"/>
        <v>11864.44376763955</v>
      </c>
      <c r="Q21" s="9">
        <f t="shared" si="1"/>
        <v>13604.846013567134</v>
      </c>
    </row>
    <row r="22" spans="1:17" x14ac:dyDescent="0.25">
      <c r="A22" t="s">
        <v>18</v>
      </c>
      <c r="B22">
        <v>477</v>
      </c>
      <c r="C22">
        <v>382</v>
      </c>
      <c r="D22">
        <v>386</v>
      </c>
      <c r="E22">
        <v>768</v>
      </c>
      <c r="F22" s="3">
        <v>2259.623036649215</v>
      </c>
      <c r="G22" s="3">
        <v>2496.987046632124</v>
      </c>
      <c r="H22" s="6">
        <v>3482.8460937348041</v>
      </c>
      <c r="I22" s="6">
        <v>3881.9947185225419</v>
      </c>
      <c r="J22" s="3">
        <v>-237.36400998290989</v>
      </c>
      <c r="K22" s="6">
        <v>-0.89159336291986235</v>
      </c>
      <c r="L22" s="6">
        <v>0.37289090359186572</v>
      </c>
      <c r="M22" s="6">
        <v>-0.30972869697077732</v>
      </c>
      <c r="N22" t="s">
        <v>32</v>
      </c>
      <c r="O22" s="5">
        <v>1.694690851317357E-2</v>
      </c>
      <c r="P22" s="9">
        <f t="shared" si="0"/>
        <v>21324.878327308059</v>
      </c>
      <c r="Q22" s="9">
        <f t="shared" si="1"/>
        <v>19408.347060230051</v>
      </c>
    </row>
    <row r="23" spans="1:17" x14ac:dyDescent="0.25">
      <c r="A23" t="s">
        <v>18</v>
      </c>
      <c r="B23">
        <v>439</v>
      </c>
      <c r="C23">
        <v>355</v>
      </c>
      <c r="D23">
        <v>351</v>
      </c>
      <c r="E23">
        <v>706</v>
      </c>
      <c r="F23" s="3">
        <v>2481.9605633802821</v>
      </c>
      <c r="G23" s="3">
        <v>2400.635327635327</v>
      </c>
      <c r="H23" s="6">
        <v>4040.441006810277</v>
      </c>
      <c r="I23" s="6">
        <v>3722.1170724360331</v>
      </c>
      <c r="J23" s="3">
        <v>81.325235744954171</v>
      </c>
      <c r="K23" s="6">
        <v>0.27806735037805058</v>
      </c>
      <c r="L23" s="6">
        <v>0.78104230354142801</v>
      </c>
      <c r="M23" s="6">
        <v>-0.43711914962204562</v>
      </c>
      <c r="N23" t="s">
        <v>32</v>
      </c>
      <c r="O23" s="5">
        <v>1.5578798711328831E-2</v>
      </c>
      <c r="P23" s="9">
        <f t="shared" si="0"/>
        <v>23660.58611986012</v>
      </c>
      <c r="Q23" s="9">
        <f t="shared" si="1"/>
        <v>26120.261647222473</v>
      </c>
    </row>
    <row r="24" spans="1:17" x14ac:dyDescent="0.25">
      <c r="A24" t="s">
        <v>18</v>
      </c>
      <c r="B24">
        <v>544</v>
      </c>
      <c r="C24">
        <v>377</v>
      </c>
      <c r="D24">
        <v>416</v>
      </c>
      <c r="E24">
        <v>793</v>
      </c>
      <c r="F24" s="3">
        <v>2621.4270557029181</v>
      </c>
      <c r="G24" s="3">
        <v>2635.5480769230771</v>
      </c>
      <c r="H24" s="6">
        <v>3714.8947510376902</v>
      </c>
      <c r="I24" s="6">
        <v>4639.8207461839993</v>
      </c>
      <c r="J24" s="3">
        <v>-14.12102122015949</v>
      </c>
      <c r="K24" s="6">
        <v>-4.6997059757738192E-2</v>
      </c>
      <c r="L24" s="6">
        <v>0.96252743362660054</v>
      </c>
      <c r="M24" s="6">
        <v>1.2022263730126259</v>
      </c>
      <c r="N24" t="s">
        <v>32</v>
      </c>
      <c r="O24" s="5">
        <v>1.749856569133678E-2</v>
      </c>
      <c r="P24" s="9">
        <f t="shared" si="0"/>
        <v>27697.449581317349</v>
      </c>
      <c r="Q24" s="9">
        <f t="shared" si="1"/>
        <v>22080.708818059811</v>
      </c>
    </row>
    <row r="25" spans="1:17" x14ac:dyDescent="0.25">
      <c r="A25" t="s">
        <v>18</v>
      </c>
      <c r="B25">
        <v>699</v>
      </c>
      <c r="C25">
        <v>482</v>
      </c>
      <c r="D25">
        <v>494</v>
      </c>
      <c r="E25">
        <v>976</v>
      </c>
      <c r="F25" s="3">
        <v>2422.286307053942</v>
      </c>
      <c r="G25" s="3">
        <v>2574.3522267206481</v>
      </c>
      <c r="H25" s="6">
        <v>3906.817897493851</v>
      </c>
      <c r="I25" s="6">
        <v>4082.8513558716531</v>
      </c>
      <c r="J25" s="3">
        <v>-152.0659196667057</v>
      </c>
      <c r="K25" s="6">
        <v>-0.59425382588472897</v>
      </c>
      <c r="L25" s="6">
        <v>0.55248035588145283</v>
      </c>
      <c r="M25" s="6">
        <v>-1.514638775500891</v>
      </c>
      <c r="N25" t="s">
        <v>32</v>
      </c>
      <c r="O25" s="5">
        <v>2.1536696235491419E-2</v>
      </c>
      <c r="P25" s="9">
        <f t="shared" si="0"/>
        <v>25035.394602203876</v>
      </c>
      <c r="Q25" s="9">
        <f t="shared" si="1"/>
        <v>24421.16173468524</v>
      </c>
    </row>
    <row r="26" spans="1:17" x14ac:dyDescent="0.25">
      <c r="A26" t="s">
        <v>18</v>
      </c>
      <c r="B26">
        <v>516</v>
      </c>
      <c r="C26">
        <v>634</v>
      </c>
      <c r="D26">
        <v>636</v>
      </c>
      <c r="E26">
        <v>1270</v>
      </c>
      <c r="F26" s="3">
        <v>3237.2003154574131</v>
      </c>
      <c r="G26" s="3">
        <v>2880.48427672956</v>
      </c>
      <c r="H26" s="6">
        <v>4537.1038422947422</v>
      </c>
      <c r="I26" s="6">
        <v>3819.292813470583</v>
      </c>
      <c r="J26" s="3">
        <v>356.71603872785317</v>
      </c>
      <c r="K26" s="6">
        <v>1.5158873899080001</v>
      </c>
      <c r="L26" s="6">
        <v>0.12979706851619149</v>
      </c>
      <c r="M26" s="6">
        <v>0.62346251294340027</v>
      </c>
      <c r="N26" t="s">
        <v>32</v>
      </c>
      <c r="O26" s="5">
        <v>2.8024184650690679E-2</v>
      </c>
      <c r="P26" s="9">
        <f t="shared" si="0"/>
        <v>27575.090154702299</v>
      </c>
      <c r="Q26" s="9">
        <f t="shared" si="1"/>
        <v>32936.498041225139</v>
      </c>
    </row>
    <row r="27" spans="1:17" x14ac:dyDescent="0.25">
      <c r="A27" t="s">
        <v>28</v>
      </c>
      <c r="B27">
        <v>72</v>
      </c>
      <c r="C27">
        <v>609</v>
      </c>
      <c r="D27">
        <v>639</v>
      </c>
      <c r="E27">
        <v>1248</v>
      </c>
      <c r="F27" s="3">
        <v>2371.4334975369461</v>
      </c>
      <c r="G27" s="3">
        <v>2523.3755868544599</v>
      </c>
      <c r="H27" s="6">
        <v>2906.824457531357</v>
      </c>
      <c r="I27" s="6">
        <v>2795.9171755336042</v>
      </c>
      <c r="J27" s="3">
        <v>-151.9420893175143</v>
      </c>
      <c r="K27" s="6">
        <v>-0.94123363535756777</v>
      </c>
      <c r="L27" s="6">
        <v>0.3467675852041211</v>
      </c>
      <c r="M27" s="6">
        <v>-1.44959554505438</v>
      </c>
      <c r="N27" t="s">
        <v>32</v>
      </c>
      <c r="O27" s="5">
        <v>2.7538726333907061E-2</v>
      </c>
      <c r="P27" s="9">
        <f t="shared" si="0"/>
        <v>12753.156523007478</v>
      </c>
      <c r="Q27" s="9">
        <f t="shared" si="1"/>
        <v>13519.405483043947</v>
      </c>
    </row>
    <row r="28" spans="1:17" x14ac:dyDescent="0.25">
      <c r="A28" t="s">
        <v>28</v>
      </c>
      <c r="B28">
        <v>73</v>
      </c>
      <c r="C28">
        <v>187</v>
      </c>
      <c r="D28">
        <v>167</v>
      </c>
      <c r="E28">
        <v>354</v>
      </c>
      <c r="F28" s="3">
        <v>2092.181818181818</v>
      </c>
      <c r="G28" s="3">
        <v>2521.958083832335</v>
      </c>
      <c r="H28" s="6">
        <v>2530.2746480809969</v>
      </c>
      <c r="I28" s="6">
        <v>2875.4596329355891</v>
      </c>
      <c r="J28" s="3">
        <v>-429.77626565051742</v>
      </c>
      <c r="K28" s="6">
        <v>-1.4958446791905919</v>
      </c>
      <c r="L28" s="6">
        <v>0.13559014690618421</v>
      </c>
      <c r="M28" s="6">
        <v>-1.486866113927213</v>
      </c>
      <c r="N28" t="s">
        <v>32</v>
      </c>
      <c r="O28" s="5">
        <v>7.8114656427909438E-3</v>
      </c>
      <c r="P28" s="9">
        <f t="shared" si="0"/>
        <v>11501.717389964972</v>
      </c>
      <c r="Q28" s="9">
        <f t="shared" si="1"/>
        <v>10243.663671554259</v>
      </c>
    </row>
    <row r="29" spans="1:17" x14ac:dyDescent="0.25">
      <c r="A29" t="s">
        <v>22</v>
      </c>
      <c r="B29">
        <v>1989</v>
      </c>
      <c r="C29">
        <v>239</v>
      </c>
      <c r="D29">
        <v>270</v>
      </c>
      <c r="E29">
        <v>509</v>
      </c>
      <c r="F29" s="3">
        <v>4407.3849372384939</v>
      </c>
      <c r="G29" s="3">
        <v>4163.9592592592589</v>
      </c>
      <c r="H29" s="6">
        <v>2737.9007251199778</v>
      </c>
      <c r="I29" s="6">
        <v>2492.0962933115152</v>
      </c>
      <c r="J29" s="3">
        <v>243.42567797923491</v>
      </c>
      <c r="K29" s="6">
        <v>1.0499935308392909</v>
      </c>
      <c r="L29" s="6">
        <v>0.29422131648059052</v>
      </c>
      <c r="M29" s="6">
        <v>0.76892415266405145</v>
      </c>
      <c r="N29" t="s">
        <v>32</v>
      </c>
      <c r="O29" s="5">
        <v>1.1231740147402801E-2</v>
      </c>
      <c r="P29" s="9">
        <f t="shared" si="0"/>
        <v>10746.009143547601</v>
      </c>
      <c r="Q29" s="9">
        <f t="shared" si="1"/>
        <v>11993.760608979999</v>
      </c>
    </row>
    <row r="30" spans="1:17" x14ac:dyDescent="0.25">
      <c r="A30" t="s">
        <v>29</v>
      </c>
      <c r="B30">
        <v>2</v>
      </c>
      <c r="C30">
        <v>78</v>
      </c>
      <c r="D30">
        <v>71</v>
      </c>
      <c r="E30">
        <v>149</v>
      </c>
      <c r="F30" s="3">
        <v>579.33333333333337</v>
      </c>
      <c r="G30" s="3">
        <v>483.45070422535213</v>
      </c>
      <c r="H30" s="6">
        <v>1860.7624304329711</v>
      </c>
      <c r="I30" s="6">
        <v>1654.923181546782</v>
      </c>
      <c r="J30" s="3">
        <v>95.882629107981245</v>
      </c>
      <c r="K30" s="6">
        <v>0.33105243476452068</v>
      </c>
      <c r="L30" s="6">
        <v>0.7410763125801646</v>
      </c>
      <c r="M30" s="6">
        <v>0.32857820510973962</v>
      </c>
      <c r="N30" t="s">
        <v>32</v>
      </c>
      <c r="O30" s="5">
        <v>3.2878767818526849E-3</v>
      </c>
      <c r="P30" s="9">
        <f t="shared" si="0"/>
        <v>4861.746726516084</v>
      </c>
      <c r="Q30" s="9">
        <f t="shared" si="1"/>
        <v>5539.8989160173078</v>
      </c>
    </row>
    <row r="31" spans="1:17" x14ac:dyDescent="0.25">
      <c r="A31" t="s">
        <v>30</v>
      </c>
      <c r="B31">
        <v>19</v>
      </c>
      <c r="C31">
        <v>130</v>
      </c>
      <c r="D31">
        <v>146</v>
      </c>
      <c r="E31">
        <v>276</v>
      </c>
      <c r="F31" s="3">
        <v>2043.823076923077</v>
      </c>
      <c r="G31" s="3">
        <v>1743.3767123287671</v>
      </c>
      <c r="H31" s="6">
        <v>2442.26678753138</v>
      </c>
      <c r="I31" s="6">
        <v>2891.3333593759371</v>
      </c>
      <c r="J31" s="3">
        <v>300.4463645943099</v>
      </c>
      <c r="K31" s="6">
        <v>0.92645906346779439</v>
      </c>
      <c r="L31" s="6">
        <v>0.35502276486047568</v>
      </c>
      <c r="M31" s="6">
        <v>2.4598250966325912</v>
      </c>
      <c r="N31" t="s">
        <v>32</v>
      </c>
      <c r="O31" s="5">
        <v>6.0902952469217529E-3</v>
      </c>
      <c r="P31" s="9">
        <f t="shared" si="0"/>
        <v>11230.388914710886</v>
      </c>
      <c r="Q31" s="9">
        <f t="shared" si="1"/>
        <v>9543.4672983661549</v>
      </c>
    </row>
    <row r="32" spans="1:17" x14ac:dyDescent="0.25">
      <c r="A32" t="s">
        <v>31</v>
      </c>
      <c r="B32">
        <v>69</v>
      </c>
      <c r="C32">
        <v>75</v>
      </c>
      <c r="D32">
        <v>78</v>
      </c>
      <c r="E32">
        <v>153</v>
      </c>
      <c r="F32" s="3">
        <v>1171.4533333333329</v>
      </c>
      <c r="G32" s="3">
        <v>600.15384615384619</v>
      </c>
      <c r="H32">
        <v>2578.10410276325</v>
      </c>
      <c r="I32">
        <v>1690.1397550523429</v>
      </c>
      <c r="J32" s="3">
        <v>571.29948717948719</v>
      </c>
      <c r="K32" s="6">
        <v>1.627060492928311</v>
      </c>
      <c r="L32" s="6">
        <v>0.105809212549273</v>
      </c>
      <c r="M32" s="6">
        <v>1.1704284638604741</v>
      </c>
      <c r="N32" t="s">
        <v>32</v>
      </c>
      <c r="O32" s="5">
        <v>3.3761419303587979E-3</v>
      </c>
      <c r="P32" s="9">
        <f t="shared" si="0"/>
        <v>7450.5034345337872</v>
      </c>
      <c r="Q32" s="9">
        <f t="shared" si="1"/>
        <v>10634.593223495523</v>
      </c>
    </row>
    <row r="35" spans="2:8" x14ac:dyDescent="0.25">
      <c r="B35" s="18" t="s">
        <v>38</v>
      </c>
      <c r="C35" s="18" t="s">
        <v>39</v>
      </c>
    </row>
    <row r="36" spans="2:8" x14ac:dyDescent="0.25">
      <c r="B36" s="10">
        <v>3786</v>
      </c>
      <c r="C36" s="17">
        <f>VLOOKUP($B$36,B1:P32,15,0)</f>
        <v>14268.534741942856</v>
      </c>
      <c r="H36" s="3"/>
    </row>
  </sheetData>
  <dataValidations count="1">
    <dataValidation type="list" allowBlank="1" showInputMessage="1" showErrorMessage="1" sqref="B36" xr:uid="{11A5E482-04C1-4240-8472-6663D8EDC839}">
      <formula1>$B$2:$B$32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Положительные</vt:lpstr>
      <vt:lpstr>Отрицательные</vt:lpstr>
      <vt:lpstr>Нейтральные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Аня миниснека</cp:lastModifiedBy>
  <dcterms:created xsi:type="dcterms:W3CDTF">2023-11-11T09:03:44Z</dcterms:created>
  <dcterms:modified xsi:type="dcterms:W3CDTF">2024-04-23T16:39:03Z</dcterms:modified>
</cp:coreProperties>
</file>