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mc:AlternateContent xmlns:mc="http://schemas.openxmlformats.org/markup-compatibility/2006">
    <mc:Choice Requires="x15">
      <x15ac:absPath xmlns:x15ac="http://schemas.microsoft.com/office/spreadsheetml/2010/11/ac" url="C:\Users\alma.monserand\Documents\GitHub\ThreeME\data\calibrations\"/>
    </mc:Choice>
  </mc:AlternateContent>
  <xr:revisionPtr revIDLastSave="0" documentId="13_ncr:1_{8E87A6B2-4731-4834-99F3-17CD2FE6EEEB}" xr6:coauthVersionLast="47" xr6:coauthVersionMax="47" xr10:uidLastSave="{00000000-0000-0000-0000-000000000000}"/>
  <bookViews>
    <workbookView xWindow="-120" yWindow="-120" windowWidth="20730" windowHeight="11160" xr2:uid="{00000000-000D-0000-FFFF-FFFF00000000}"/>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0" i="1" l="1"/>
  <c r="P30" i="1"/>
  <c r="Q30" i="1"/>
  <c r="R30" i="1"/>
  <c r="S30" i="1"/>
  <c r="T30" i="1" s="1"/>
  <c r="U30" i="1" s="1"/>
  <c r="O31" i="1"/>
  <c r="P31" i="1"/>
  <c r="Q31" i="1" s="1"/>
  <c r="R31" i="1" s="1"/>
  <c r="S31" i="1" s="1"/>
  <c r="T31" i="1" s="1"/>
  <c r="U31" i="1" s="1"/>
  <c r="N31" i="1"/>
  <c r="N30" i="1"/>
  <c r="C30" i="1"/>
  <c r="D30" i="1"/>
  <c r="E30" i="1"/>
  <c r="F30" i="1"/>
  <c r="G30" i="1"/>
  <c r="H30" i="1"/>
  <c r="I30" i="1"/>
  <c r="J30" i="1"/>
  <c r="K30" i="1"/>
  <c r="L30" i="1"/>
  <c r="M30" i="1"/>
  <c r="C31" i="1"/>
  <c r="D31" i="1"/>
  <c r="E31" i="1"/>
  <c r="F31" i="1"/>
  <c r="G31" i="1"/>
  <c r="H31" i="1"/>
  <c r="I31" i="1"/>
  <c r="J31" i="1"/>
  <c r="K31" i="1"/>
  <c r="L31" i="1"/>
  <c r="M31" i="1"/>
  <c r="B31" i="1"/>
  <c r="B30" i="1"/>
  <c r="V31" i="1"/>
  <c r="V30" i="1"/>
  <c r="AP35" i="1"/>
  <c r="AB36" i="1"/>
  <c r="V14" i="1"/>
  <c r="V35" i="1" s="1"/>
  <c r="V15" i="1"/>
  <c r="V36" i="1" s="1"/>
  <c r="W14" i="1"/>
  <c r="W35" i="1" s="1"/>
  <c r="X14" i="1"/>
  <c r="X35" i="1" s="1"/>
  <c r="Y14" i="1"/>
  <c r="Y35" i="1" s="1"/>
  <c r="Z14" i="1"/>
  <c r="Z35" i="1" s="1"/>
  <c r="AA14" i="1"/>
  <c r="AA35" i="1" s="1"/>
  <c r="AB14" i="1"/>
  <c r="AB35" i="1" s="1"/>
  <c r="AC14" i="1"/>
  <c r="AC35" i="1" s="1"/>
  <c r="AD14" i="1"/>
  <c r="AD35" i="1" s="1"/>
  <c r="AE14" i="1"/>
  <c r="AE35" i="1" s="1"/>
  <c r="AF14" i="1"/>
  <c r="AF35" i="1" s="1"/>
  <c r="AG14" i="1"/>
  <c r="AG35" i="1" s="1"/>
  <c r="AH14" i="1"/>
  <c r="AH35" i="1" s="1"/>
  <c r="AI14" i="1"/>
  <c r="AI35" i="1" s="1"/>
  <c r="AJ14" i="1"/>
  <c r="AJ35" i="1" s="1"/>
  <c r="AK14" i="1"/>
  <c r="AK35" i="1" s="1"/>
  <c r="AL14" i="1"/>
  <c r="AL35" i="1" s="1"/>
  <c r="AM14" i="1"/>
  <c r="AM35" i="1" s="1"/>
  <c r="AN14" i="1"/>
  <c r="AN35" i="1" s="1"/>
  <c r="AO14" i="1"/>
  <c r="AO35" i="1" s="1"/>
  <c r="AP14" i="1"/>
  <c r="AQ14" i="1"/>
  <c r="AQ35" i="1" s="1"/>
  <c r="AR14" i="1"/>
  <c r="AR35" i="1" s="1"/>
  <c r="AS14" i="1"/>
  <c r="AS35" i="1" s="1"/>
  <c r="AT14" i="1"/>
  <c r="AT35" i="1" s="1"/>
  <c r="AU14" i="1"/>
  <c r="AU35" i="1" s="1"/>
  <c r="AV14" i="1"/>
  <c r="AV35" i="1" s="1"/>
  <c r="W15" i="1"/>
  <c r="W36" i="1" s="1"/>
  <c r="X15" i="1"/>
  <c r="X36" i="1" s="1"/>
  <c r="Y15" i="1"/>
  <c r="Y36" i="1" s="1"/>
  <c r="Z15" i="1"/>
  <c r="Z36" i="1" s="1"/>
  <c r="AA15" i="1"/>
  <c r="AA36" i="1" s="1"/>
  <c r="AB15" i="1"/>
  <c r="AC15" i="1"/>
  <c r="AC36" i="1" s="1"/>
  <c r="AD15" i="1"/>
  <c r="AD36" i="1" s="1"/>
  <c r="AE15" i="1"/>
  <c r="AE36" i="1" s="1"/>
  <c r="AF15" i="1"/>
  <c r="AF36" i="1" s="1"/>
  <c r="AG15" i="1"/>
  <c r="AG36" i="1" s="1"/>
  <c r="AH15" i="1"/>
  <c r="AH36" i="1" s="1"/>
  <c r="AI15" i="1"/>
  <c r="AI36" i="1" s="1"/>
  <c r="AJ15" i="1"/>
  <c r="AJ36" i="1" s="1"/>
  <c r="AK15" i="1"/>
  <c r="AK36" i="1" s="1"/>
  <c r="AL15" i="1"/>
  <c r="AL36" i="1" s="1"/>
  <c r="AM15" i="1"/>
  <c r="AM36" i="1" s="1"/>
  <c r="AN15" i="1"/>
  <c r="AN36" i="1" s="1"/>
  <c r="AO15" i="1"/>
  <c r="AO36" i="1" s="1"/>
  <c r="AP15" i="1"/>
  <c r="AP36" i="1" s="1"/>
  <c r="AQ15" i="1"/>
  <c r="AQ36" i="1" s="1"/>
  <c r="AR15" i="1"/>
  <c r="AR36" i="1" s="1"/>
  <c r="AS15" i="1"/>
  <c r="AS36" i="1" s="1"/>
  <c r="AT15" i="1"/>
  <c r="AT36" i="1" s="1"/>
  <c r="AU15" i="1"/>
  <c r="AU36" i="1" s="1"/>
  <c r="AV15" i="1"/>
  <c r="AV36" i="1" s="1"/>
  <c r="C26" i="1"/>
  <c r="D26" i="1"/>
  <c r="E26" i="1"/>
  <c r="F26" i="1"/>
  <c r="G26" i="1"/>
  <c r="H26" i="1"/>
  <c r="I26" i="1"/>
  <c r="J26" i="1"/>
  <c r="K26" i="1"/>
  <c r="L26" i="1"/>
  <c r="M26" i="1"/>
  <c r="C27" i="1"/>
  <c r="D27" i="1"/>
  <c r="E27" i="1"/>
  <c r="F27" i="1"/>
  <c r="G27" i="1"/>
  <c r="H27" i="1"/>
  <c r="I27" i="1"/>
  <c r="J27" i="1"/>
  <c r="K27" i="1"/>
  <c r="L27" i="1"/>
  <c r="M27" i="1"/>
  <c r="R27" i="1" s="1"/>
  <c r="B27" i="1"/>
  <c r="B26" i="1"/>
  <c r="I22" i="1"/>
  <c r="G18" i="1"/>
  <c r="S27" i="1" l="1"/>
  <c r="R26" i="1"/>
  <c r="N26" i="1"/>
  <c r="N27" i="1"/>
  <c r="G17" i="1"/>
  <c r="I23" i="1" s="1"/>
  <c r="W31" i="1"/>
  <c r="O26" i="1" l="1"/>
  <c r="O27" i="1"/>
  <c r="S26" i="1"/>
  <c r="T27" i="1"/>
  <c r="W30" i="1"/>
  <c r="X31" i="1"/>
  <c r="U27" i="1" l="1"/>
  <c r="T26" i="1"/>
  <c r="P27" i="1"/>
  <c r="P26" i="1"/>
  <c r="X30" i="1"/>
  <c r="Y31" i="1"/>
  <c r="Q27" i="1" l="1"/>
  <c r="Q26" i="1"/>
  <c r="U26" i="1"/>
  <c r="AV27" i="1"/>
  <c r="Y30" i="1"/>
  <c r="Z31" i="1"/>
  <c r="AV26" i="1" l="1"/>
  <c r="V27" i="1"/>
  <c r="Z30" i="1"/>
  <c r="AA31" i="1"/>
  <c r="W27" i="1" l="1"/>
  <c r="V26" i="1"/>
  <c r="AB31" i="1"/>
  <c r="AA30" i="1"/>
  <c r="X27" i="1" l="1"/>
  <c r="W26" i="1"/>
  <c r="AB30" i="1"/>
  <c r="AC31" i="1"/>
  <c r="Y27" i="1" l="1"/>
  <c r="X26" i="1"/>
  <c r="AD31" i="1"/>
  <c r="AC30" i="1"/>
  <c r="Y26" i="1" l="1"/>
  <c r="Z27" i="1"/>
  <c r="AD30" i="1"/>
  <c r="AE31" i="1"/>
  <c r="AA27" i="1" l="1"/>
  <c r="Z26" i="1"/>
  <c r="AF31" i="1"/>
  <c r="AE30" i="1"/>
  <c r="AA26" i="1" l="1"/>
  <c r="AB27" i="1"/>
  <c r="AF30" i="1"/>
  <c r="AG31" i="1"/>
  <c r="AC27" i="1" l="1"/>
  <c r="AB26" i="1"/>
  <c r="AH31" i="1"/>
  <c r="AG30" i="1"/>
  <c r="AC26" i="1" l="1"/>
  <c r="AD27" i="1"/>
  <c r="AH30" i="1"/>
  <c r="AI31" i="1"/>
  <c r="AE27" i="1" l="1"/>
  <c r="AD26" i="1"/>
  <c r="AJ31" i="1"/>
  <c r="AI30" i="1"/>
  <c r="AE26" i="1" l="1"/>
  <c r="AF27" i="1"/>
  <c r="AJ30" i="1"/>
  <c r="AK31" i="1"/>
  <c r="AG27" i="1" l="1"/>
  <c r="AF26" i="1"/>
  <c r="AL31" i="1"/>
  <c r="AK30" i="1"/>
  <c r="AG26" i="1" l="1"/>
  <c r="AH27" i="1"/>
  <c r="AL30" i="1"/>
  <c r="AM31" i="1"/>
  <c r="AI27" i="1" l="1"/>
  <c r="AH26" i="1"/>
  <c r="AN31" i="1"/>
  <c r="AM30" i="1"/>
  <c r="AI26" i="1" l="1"/>
  <c r="AJ27" i="1"/>
  <c r="AN30" i="1"/>
  <c r="AO31" i="1"/>
  <c r="AK27" i="1" l="1"/>
  <c r="AJ26" i="1"/>
  <c r="AP31" i="1"/>
  <c r="AO30" i="1"/>
  <c r="AK26" i="1" l="1"/>
  <c r="AL27" i="1"/>
  <c r="AP30" i="1"/>
  <c r="AQ31" i="1"/>
  <c r="AM27" i="1" l="1"/>
  <c r="AL26" i="1"/>
  <c r="AR31" i="1"/>
  <c r="AQ30" i="1"/>
  <c r="AM26" i="1" l="1"/>
  <c r="AN27" i="1"/>
  <c r="AR30" i="1"/>
  <c r="AS31" i="1"/>
  <c r="AO27" i="1" l="1"/>
  <c r="AN26" i="1"/>
  <c r="AT31" i="1"/>
  <c r="AS30" i="1"/>
  <c r="AO26" i="1" l="1"/>
  <c r="AP27" i="1"/>
  <c r="AT30" i="1"/>
  <c r="AU31" i="1"/>
  <c r="AQ27" i="1" l="1"/>
  <c r="AP26" i="1"/>
  <c r="AV31" i="1"/>
  <c r="AU30" i="1"/>
  <c r="AQ26" i="1" l="1"/>
  <c r="AR27" i="1"/>
  <c r="AV30" i="1"/>
  <c r="AS27" i="1" l="1"/>
  <c r="AR26" i="1"/>
  <c r="AS26" i="1" l="1"/>
  <c r="AT27" i="1"/>
  <c r="AU27" i="1" l="1"/>
  <c r="AT26" i="1"/>
  <c r="AU2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MONSERAND Alma</author>
  </authors>
  <commentList>
    <comment ref="U14" authorId="0" shapeId="0" xr:uid="{82924EC7-0539-4C26-8864-660460043008}">
      <text>
        <r>
          <rPr>
            <b/>
            <sz val="9"/>
            <color indexed="81"/>
            <rFont val="Tahoma"/>
            <family val="2"/>
          </rPr>
          <t>MONSERAND Alma:</t>
        </r>
        <r>
          <rPr>
            <sz val="9"/>
            <color indexed="81"/>
            <rFont val="Tahoma"/>
            <family val="2"/>
          </rPr>
          <t xml:space="preserve">
Cellules utilisées pour la répartition public/privé, c'est un peu arbitraire mais la part du privé est plutôt stable : 79% en 2004, 82% en 2023 d'après ces séries</t>
        </r>
      </text>
    </comment>
    <comment ref="V14" authorId="0" shapeId="0" xr:uid="{33D554C8-E331-436D-8EC0-EDD1BF52E62D}">
      <text>
        <r>
          <rPr>
            <b/>
            <sz val="9"/>
            <color indexed="81"/>
            <rFont val="Tahoma"/>
            <charset val="1"/>
          </rPr>
          <t>MONSERAND Alma:</t>
        </r>
        <r>
          <rPr>
            <sz val="9"/>
            <color indexed="81"/>
            <rFont val="Tahoma"/>
            <charset val="1"/>
          </rPr>
          <t xml:space="preserve">
comme la série I4CE est du M€2022 je divise par PGDP 2022 qui vaut 1.35 pour avoir des M€2006, qui seront ensuite multipliés par des prix dans le modèle</t>
        </r>
      </text>
    </comment>
    <comment ref="V16" authorId="0" shapeId="0" xr:uid="{0228BB6E-D0A5-4F15-A160-B86CEA58B66D}">
      <text>
        <r>
          <rPr>
            <b/>
            <sz val="9"/>
            <color indexed="81"/>
            <rFont val="Tahoma"/>
            <family val="2"/>
          </rPr>
          <t>MONSERAND Alma:</t>
        </r>
        <r>
          <rPr>
            <sz val="9"/>
            <color indexed="81"/>
            <rFont val="Tahoma"/>
            <family val="2"/>
          </rPr>
          <t xml:space="preserve">
Série copiée-collée du fichier d'I4CE pour l'AMS 2023, car leur fichier est trop large on ne peut pas faire de lien de cellules avec</t>
        </r>
      </text>
    </comment>
    <comment ref="G17" authorId="0" shapeId="0" xr:uid="{7D2DF5DF-6E6C-4F36-A9C7-B99CB90EC756}">
      <text>
        <r>
          <rPr>
            <b/>
            <sz val="9"/>
            <color indexed="81"/>
            <rFont val="Tahoma"/>
            <family val="2"/>
          </rPr>
          <t>MONSERAND Alma:</t>
        </r>
        <r>
          <rPr>
            <sz val="9"/>
            <color indexed="81"/>
            <rFont val="Tahoma"/>
            <family val="2"/>
          </rPr>
          <t xml:space="preserve">
il me semble que les montants d'I4CE sont des € constants, pour le calcul de la règle de 3 c'est bon car les 5 Mds/an sont aussi en constant (je pense)
pas besoin d'ajouter l'inflation dans les séries exogènes qu'on fabrique car I_MDE est un volume</t>
        </r>
      </text>
    </comment>
    <comment ref="G18" authorId="0" shapeId="0" xr:uid="{1E355E09-21ED-4D1C-ACA0-CCB2C383CBB0}">
      <text>
        <r>
          <rPr>
            <b/>
            <sz val="9"/>
            <color indexed="81"/>
            <rFont val="Tahoma"/>
            <family val="2"/>
          </rPr>
          <t>MONSERAND Alma:</t>
        </r>
        <r>
          <rPr>
            <sz val="9"/>
            <color indexed="81"/>
            <rFont val="Tahoma"/>
            <family val="2"/>
          </rPr>
          <t xml:space="preserve">
Provient de la ligne 229 du fichier d'I4CE</t>
        </r>
      </text>
    </comment>
    <comment ref="B20" authorId="0" shapeId="0" xr:uid="{70DF251D-C05B-425B-AD9B-071D685194B0}">
      <text>
        <r>
          <rPr>
            <b/>
            <sz val="9"/>
            <color indexed="81"/>
            <rFont val="Tahoma"/>
            <family val="2"/>
          </rPr>
          <t>MONSERAND Alma:</t>
        </r>
        <r>
          <rPr>
            <sz val="9"/>
            <color indexed="81"/>
            <rFont val="Tahoma"/>
            <family val="2"/>
          </rPr>
          <t xml:space="preserve">
La règle de 3 est effectuée sur des €2022 du fichier d'I4CE : leur série lissée pour l'AMS, et une série constante à 5Mds €2022 à partir de 2024 dans l'AME (cette hypothèse pour l'AME vient de nous car la DGEC n'a rien et I4CE non plus, faute de mieux on laisse constant)
En revanche les séries injectées dans les simulations sont ramenées à des €2006 car les I_MDE sont des volumes donc ils sont ensuite multipliés par des prix endogènes dans le modèle. Lignes 30-31 et 35-36 de ce fichier.</t>
        </r>
      </text>
    </comment>
    <comment ref="I22" authorId="0" shapeId="0" xr:uid="{6A50DB1A-7B20-473C-B320-B6137D7D9E21}">
      <text>
        <r>
          <rPr>
            <b/>
            <sz val="9"/>
            <color indexed="81"/>
            <rFont val="Tahoma"/>
            <family val="2"/>
          </rPr>
          <t>MONSERAND Alma:</t>
        </r>
        <r>
          <rPr>
            <sz val="9"/>
            <color indexed="81"/>
            <rFont val="Tahoma"/>
            <family val="2"/>
          </rPr>
          <t xml:space="preserve">
Autre option : on pourrait faire croître ces investissements de 1.3%/an (taux croiss tendanciel de l'économie) mais on aurait peut-être assez peu d'écart AME-AMS et visiblement les investissements n'ont pas cru entre 2015 et 2020 malgré une croissance de l'économie française</t>
        </r>
      </text>
    </comment>
    <comment ref="A26" authorId="0" shapeId="0" xr:uid="{F283401D-F9F4-4E49-8670-C1C78F317F2F}">
      <text>
        <r>
          <rPr>
            <b/>
            <sz val="9"/>
            <color indexed="81"/>
            <rFont val="Tahoma"/>
            <family val="2"/>
          </rPr>
          <t>MONSERAND Alma:</t>
        </r>
        <r>
          <rPr>
            <sz val="9"/>
            <color indexed="81"/>
            <rFont val="Tahoma"/>
            <family val="2"/>
          </rPr>
          <t xml:space="preserve">
2004-2015 : repris de E_oth_n_19 d'une simulation passée
2016-2023 : évolution exogène pour atteindre cible 2020
2020-2023 : on laisse constant car de toute façon le bilan cible évolue très peu entre 2020 et 2025
2024-2050 : on applique la baisse calculée par la règle de 3</t>
        </r>
      </text>
    </comment>
    <comment ref="A30" authorId="0" shapeId="0" xr:uid="{2F79ED95-712D-491F-9D4E-539FCE7515B9}">
      <text>
        <r>
          <rPr>
            <b/>
            <sz val="9"/>
            <color indexed="81"/>
            <rFont val="Tahoma"/>
            <charset val="1"/>
          </rPr>
          <t>MONSERAND Alma:</t>
        </r>
        <r>
          <rPr>
            <sz val="9"/>
            <color indexed="81"/>
            <rFont val="Tahoma"/>
            <charset val="1"/>
          </rPr>
          <t xml:space="preserve">
on met 5 Mds en 2024 et pour après 2024 on laisse à 5 Mds.  (cette hypothèse pour l'AME vient de nous car la DGEC n'a rien et I4CE non plus, faute de mieux on laisse constant)
Comme les I_MDE sont des volumes, on doit traduire les 5Mds €2022 en volumes (i.e. €2006) en divisant par PGDP 2006
on utilise les séries I_MDE_n de 2004 à 2015 pour qu'au moment de l'exogénisation (en 2016) le dlog(I_MDE_exo) prenne la bonne différence en compte pour arriver effectivement au montant qu'on souhaite en 2024. 
Pour la période 2016-2023 on met une croissance linéaire. </t>
        </r>
      </text>
    </comment>
    <comment ref="V30" authorId="0" shapeId="0" xr:uid="{919BCE81-CA16-4AE7-9F9D-FC3943B6C96C}">
      <text>
        <r>
          <rPr>
            <b/>
            <sz val="9"/>
            <color indexed="81"/>
            <rFont val="Tahoma"/>
            <charset val="1"/>
          </rPr>
          <t>MONSERAND Alma:</t>
        </r>
        <r>
          <rPr>
            <sz val="9"/>
            <color indexed="81"/>
            <rFont val="Tahoma"/>
            <charset val="1"/>
          </rPr>
          <t xml:space="preserve">
on traduit les 5Mds €2022 en volumes (i.e. €2006) en divisant par PGDP 2006</t>
        </r>
      </text>
    </comment>
    <comment ref="A33" authorId="0" shapeId="0" xr:uid="{145B52BA-7052-41DC-BE27-3A69D1165159}">
      <text>
        <r>
          <rPr>
            <b/>
            <sz val="9"/>
            <color indexed="81"/>
            <rFont val="Tahoma"/>
            <family val="2"/>
          </rPr>
          <t>MONSERAND Alma:</t>
        </r>
        <r>
          <rPr>
            <sz val="9"/>
            <color indexed="81"/>
            <rFont val="Tahoma"/>
            <family val="2"/>
          </rPr>
          <t xml:space="preserve">
Les chiffres d'I4CE sont en €2022</t>
        </r>
      </text>
    </comment>
  </commentList>
</comments>
</file>

<file path=xl/sharedStrings.xml><?xml version="1.0" encoding="utf-8"?>
<sst xmlns="http://schemas.openxmlformats.org/spreadsheetml/2006/main" count="35" uniqueCount="31">
  <si>
    <t>E_OTH_N_19_0</t>
  </si>
  <si>
    <t>E_OTH_N_19_2</t>
  </si>
  <si>
    <t>E_OTH_N_20_0</t>
  </si>
  <si>
    <t>E_OTH_N_20_2</t>
  </si>
  <si>
    <t>ci-dessus : extraits d'une simulation 12/12/2023 avant de modifier les séries e_oth_exo_19 et 20 et de mettre 0 sur AME_renov_19 et 20 dès 2016 au lieu de 2024</t>
  </si>
  <si>
    <t>I_MDE_exo_19</t>
  </si>
  <si>
    <t>I_MDE_exo_20</t>
  </si>
  <si>
    <t>somme cumulée des investissements EE tertiaire 2024-2050 :</t>
  </si>
  <si>
    <t>pour une baisse de consommation d'énergie de :</t>
  </si>
  <si>
    <t>ci-dessous : extrait de SCEN_AMS2 dans lequel, à partir de 2024, on a les séries d'I4CE (fichier 23-12-07, ligne 764), version lissée, que l'on a répartie entre 19 et 20 avec le même ratio que ce qui apparaissait dans la série pour 2023.</t>
  </si>
  <si>
    <t xml:space="preserve">règle de 3 : </t>
  </si>
  <si>
    <t>les investissements en EE du tertiaire sont constants à 5 Mds€ sur l'historique 2015-2020 (fichier I4CE ligne 764)</t>
  </si>
  <si>
    <t>M€</t>
  </si>
  <si>
    <t>on obtiendrait une baisse de conso d'énergie en AME de :</t>
  </si>
  <si>
    <t>ce qui représenterait en cumulé sur 2024-2050, s'ils restaient à 5 Mds/an en AME :</t>
  </si>
  <si>
    <t>donc les séries de E_oth_exo_19 et 20 pour SAM_FRA_AME seraient constituées comme ceci :</t>
  </si>
  <si>
    <t>E_oth_exo_19</t>
  </si>
  <si>
    <t>E_oth_exo_20</t>
  </si>
  <si>
    <t>pour AMS, on prend les mêmes séries qu'AME jusqu'en 2023, puis les séries I4CE pour I_MDE et une baisse de 36% pour les E_oth_exo mais avec point de passage en 2030, basé sur fichier I4CE ligne 229</t>
  </si>
  <si>
    <t>les chroniques sur 2004-2023 de ce SCEN_AMS2 étaient tirées d'un SAM_FRA_AME avant modifications des 13-14/12/2023 : ='https://ademecloud-my.sharepoint.com/Users\callonnecg\Documents\Github\ThreeME\data\calibrations\[SAM_FRA_AME.xls]exo_realistic_1'!V309</t>
  </si>
  <si>
    <t>série I4CE version lissée (ligne 764), M€2022 :</t>
  </si>
  <si>
    <t>P_GDP_0 en 2022 :</t>
  </si>
  <si>
    <t>I_MDE_N_19_0</t>
  </si>
  <si>
    <t>I_MDE_N_19_2</t>
  </si>
  <si>
    <t>I_MDE_N_20_0</t>
  </si>
  <si>
    <t>I_MDE_N_20_2</t>
  </si>
  <si>
    <t>I_MDE_19_0/I_MDE_N_19_0</t>
  </si>
  <si>
    <t>on utilise le début de ces séries pour qu'au moment de l'exogénisation le dlog prenne la bonne différence en compte, pour arriver effectivement aux chroniques qu'on souhaite</t>
  </si>
  <si>
    <t>ci-dessous, extraits d'une simulation 14/12/2023. on utilise le début de ces séries pour qu'au moment de l'exogénisation le dlog(I_MDE_exo) prenne la bonne différence en compte, pour arriver effectivement aux chroniques qu'on souhaite</t>
  </si>
  <si>
    <t>en fait, il n'y a que l'année juste avant l'exogénisation qui importe, on pourrait même mettre 0 sur les années qui précèdent</t>
  </si>
  <si>
    <t xml:space="preserve">et pour les I_MDE_exo en AME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</si>
</sst>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0"/>
      <name val="Arial"/>
      <family val="2"/>
    </font>
    <font>
      <sz val="11"/>
      <color rgb="FFFF0000"/>
      <name val="Calibri"/>
      <family val="2"/>
      <scheme val="minor"/>
    </font>
    <font>
      <sz val="9"/>
      <color indexed="81"/>
      <name val="Tahoma"/>
      <charset val="1"/>
    </font>
    <font>
      <b/>
      <sz val="9"/>
      <color indexed="81"/>
      <name val="Tahoma"/>
      <charset val="1"/>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6">
    <xf numFmtId="0" fontId="0" fillId="0" borderId="0" xfId="0"/>
    <xf numFmtId="0" fontId="0" fillId="2" borderId="0" xfId="0" applyFill="1"/>
    <xf numFmtId="0" fontId="2" fillId="0" borderId="0" xfId="0" applyFont="1"/>
    <xf numFmtId="9" fontId="2" fillId="0" borderId="0" xfId="1" applyFont="1"/>
    <xf numFmtId="164" fontId="5" fillId="0" borderId="0" xfId="0" applyNumberFormat="1" applyFont="1"/>
    <xf numFmtId="0" fontId="6" fillId="0" borderId="0" xfId="0" applyFont="1"/>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V45"/>
  <sheetViews>
    <sheetView tabSelected="1" workbookViewId="0">
      <pane xSplit="1" ySplit="1" topLeftCell="I19" activePane="bottomRight" state="frozen"/>
      <selection pane="topRight" activeCell="B1" sqref="B1"/>
      <selection pane="bottomLeft" activeCell="A2" sqref="A2"/>
      <selection pane="bottomRight" activeCell="J30" sqref="J30"/>
    </sheetView>
  </sheetViews>
  <sheetFormatPr baseColWidth="10" defaultRowHeight="15" x14ac:dyDescent="0.25"/>
  <cols>
    <col min="1" max="1" width="18.42578125" customWidth="1"/>
  </cols>
  <sheetData>
    <row r="1" spans="1:48" x14ac:dyDescent="0.25">
      <c r="B1">
        <v>2004</v>
      </c>
      <c r="C1">
        <v>2005</v>
      </c>
      <c r="D1">
        <v>2006</v>
      </c>
      <c r="E1">
        <v>2007</v>
      </c>
      <c r="F1">
        <v>2008</v>
      </c>
      <c r="G1">
        <v>2009</v>
      </c>
      <c r="H1">
        <v>2010</v>
      </c>
      <c r="I1">
        <v>2011</v>
      </c>
      <c r="J1">
        <v>2012</v>
      </c>
      <c r="K1">
        <v>2013</v>
      </c>
      <c r="L1">
        <v>2014</v>
      </c>
      <c r="M1">
        <v>2015</v>
      </c>
      <c r="N1">
        <v>2016</v>
      </c>
      <c r="O1">
        <v>2017</v>
      </c>
      <c r="P1">
        <v>2018</v>
      </c>
      <c r="Q1">
        <v>2019</v>
      </c>
      <c r="R1">
        <v>2020</v>
      </c>
      <c r="S1">
        <v>2021</v>
      </c>
      <c r="T1">
        <v>2022</v>
      </c>
      <c r="U1">
        <v>2023</v>
      </c>
      <c r="V1">
        <v>2024</v>
      </c>
      <c r="W1">
        <v>2025</v>
      </c>
      <c r="X1">
        <v>2026</v>
      </c>
      <c r="Y1">
        <v>2027</v>
      </c>
      <c r="Z1">
        <v>2028</v>
      </c>
      <c r="AA1">
        <v>2029</v>
      </c>
      <c r="AB1">
        <v>2030</v>
      </c>
      <c r="AC1">
        <v>2031</v>
      </c>
      <c r="AD1">
        <v>2032</v>
      </c>
      <c r="AE1">
        <v>2033</v>
      </c>
      <c r="AF1">
        <v>2034</v>
      </c>
      <c r="AG1">
        <v>2035</v>
      </c>
      <c r="AH1">
        <v>2036</v>
      </c>
      <c r="AI1">
        <v>2037</v>
      </c>
      <c r="AJ1">
        <v>2038</v>
      </c>
      <c r="AK1">
        <v>2039</v>
      </c>
      <c r="AL1">
        <v>2040</v>
      </c>
      <c r="AM1">
        <v>2041</v>
      </c>
      <c r="AN1">
        <v>2042</v>
      </c>
      <c r="AO1">
        <v>2043</v>
      </c>
      <c r="AP1">
        <v>2044</v>
      </c>
      <c r="AQ1">
        <v>2045</v>
      </c>
      <c r="AR1">
        <v>2046</v>
      </c>
      <c r="AS1">
        <v>2047</v>
      </c>
      <c r="AT1">
        <v>2048</v>
      </c>
      <c r="AU1">
        <v>2049</v>
      </c>
      <c r="AV1">
        <v>2050</v>
      </c>
    </row>
    <row r="2" spans="1:48" x14ac:dyDescent="0.25">
      <c r="A2" t="s">
        <v>0</v>
      </c>
      <c r="B2">
        <v>27867.9582147734</v>
      </c>
      <c r="C2">
        <v>28315.3872980581</v>
      </c>
      <c r="D2">
        <v>28770.003799999999</v>
      </c>
      <c r="E2">
        <v>29622.880219999999</v>
      </c>
      <c r="F2">
        <v>29618.69039</v>
      </c>
      <c r="G2">
        <v>28479.811409999998</v>
      </c>
      <c r="H2">
        <v>29004.955750000001</v>
      </c>
      <c r="I2">
        <v>29036.377420000001</v>
      </c>
      <c r="J2">
        <v>28519.71272</v>
      </c>
      <c r="K2">
        <v>28200.313040000001</v>
      </c>
      <c r="L2">
        <v>28300.655920000001</v>
      </c>
      <c r="M2">
        <v>28763.280299999999</v>
      </c>
      <c r="N2">
        <v>29630.61058</v>
      </c>
      <c r="O2">
        <v>30100.635040000001</v>
      </c>
      <c r="P2">
        <v>30301.288240000002</v>
      </c>
      <c r="Q2">
        <v>30552.13409</v>
      </c>
      <c r="R2">
        <v>30500.018250000001</v>
      </c>
      <c r="S2">
        <v>30455.384709999998</v>
      </c>
      <c r="T2">
        <v>30495.12198</v>
      </c>
      <c r="U2">
        <v>30633.905999999999</v>
      </c>
      <c r="V2">
        <v>29946.783800000001</v>
      </c>
      <c r="W2">
        <v>29268.313480000001</v>
      </c>
      <c r="X2">
        <v>29135.754509999999</v>
      </c>
      <c r="Y2">
        <v>29003.195540000001</v>
      </c>
      <c r="Z2">
        <v>28870.636569999999</v>
      </c>
      <c r="AA2">
        <v>28738.077600000001</v>
      </c>
      <c r="AB2">
        <v>28605.518629999999</v>
      </c>
      <c r="AC2">
        <v>28472.95966</v>
      </c>
      <c r="AD2">
        <v>28340.400689999999</v>
      </c>
      <c r="AE2">
        <v>28207.84172</v>
      </c>
      <c r="AF2">
        <v>28075.282749999998</v>
      </c>
      <c r="AG2">
        <v>27942.72378</v>
      </c>
      <c r="AH2">
        <v>27810.164809999998</v>
      </c>
      <c r="AI2">
        <v>27677.60584</v>
      </c>
      <c r="AJ2">
        <v>27545.046869999998</v>
      </c>
      <c r="AK2">
        <v>27412.4879</v>
      </c>
      <c r="AL2">
        <v>27279.928929999998</v>
      </c>
      <c r="AM2">
        <v>27147.36996</v>
      </c>
      <c r="AN2">
        <v>27014.810990000002</v>
      </c>
      <c r="AO2">
        <v>26882.25202</v>
      </c>
      <c r="AP2">
        <v>26749.693050000002</v>
      </c>
      <c r="AQ2">
        <v>26617.13408</v>
      </c>
      <c r="AR2">
        <v>26484.575110000002</v>
      </c>
      <c r="AS2">
        <v>26352.01614</v>
      </c>
      <c r="AT2">
        <v>26219.457170000001</v>
      </c>
      <c r="AU2">
        <v>26086.8982</v>
      </c>
      <c r="AV2">
        <v>25954.339230000001</v>
      </c>
    </row>
    <row r="3" spans="1:48" x14ac:dyDescent="0.25">
      <c r="A3" t="s">
        <v>1</v>
      </c>
      <c r="B3">
        <v>27867.9582147734</v>
      </c>
      <c r="C3">
        <v>28315.3872980581</v>
      </c>
      <c r="D3">
        <v>28770.003799999999</v>
      </c>
      <c r="E3">
        <v>29622.880219999999</v>
      </c>
      <c r="F3">
        <v>29618.69039</v>
      </c>
      <c r="G3">
        <v>28479.811409999998</v>
      </c>
      <c r="H3">
        <v>29004.955750000001</v>
      </c>
      <c r="I3">
        <v>29036.377420000001</v>
      </c>
      <c r="J3">
        <v>28519.71272</v>
      </c>
      <c r="K3">
        <v>28200.313040000001</v>
      </c>
      <c r="L3">
        <v>28300.655920000001</v>
      </c>
      <c r="M3">
        <v>28763.280299999999</v>
      </c>
      <c r="N3">
        <v>29630.61058</v>
      </c>
      <c r="O3">
        <v>30100.635040000001</v>
      </c>
      <c r="P3">
        <v>30301.288240000002</v>
      </c>
      <c r="Q3">
        <v>30552.13409</v>
      </c>
      <c r="R3">
        <v>30500.018250000001</v>
      </c>
      <c r="S3">
        <v>30451.842540000001</v>
      </c>
      <c r="T3">
        <v>30490.067589999999</v>
      </c>
      <c r="U3">
        <v>30631.667369999999</v>
      </c>
      <c r="V3">
        <v>28795.327570000001</v>
      </c>
      <c r="W3">
        <v>28795.340990000001</v>
      </c>
      <c r="X3">
        <v>26546.156220000001</v>
      </c>
      <c r="Y3">
        <v>24626.439689999999</v>
      </c>
      <c r="Z3">
        <v>22978.93303</v>
      </c>
      <c r="AA3">
        <v>21550.833139999999</v>
      </c>
      <c r="AB3">
        <v>20301.360069999999</v>
      </c>
      <c r="AC3">
        <v>20055.913939999999</v>
      </c>
      <c r="AD3">
        <v>19810.467809999998</v>
      </c>
      <c r="AE3">
        <v>19565.021680000002</v>
      </c>
      <c r="AF3">
        <v>19319.575550000001</v>
      </c>
      <c r="AG3">
        <v>19074.129420000001</v>
      </c>
      <c r="AH3">
        <v>18828.683290000001</v>
      </c>
      <c r="AI3">
        <v>18583.237160000001</v>
      </c>
      <c r="AJ3">
        <v>18337.79103</v>
      </c>
      <c r="AK3">
        <v>18092.3449</v>
      </c>
      <c r="AL3">
        <v>17846.89877</v>
      </c>
      <c r="AM3">
        <v>17601.45264</v>
      </c>
      <c r="AN3">
        <v>17356.006509999999</v>
      </c>
      <c r="AO3">
        <v>17110.560379999999</v>
      </c>
      <c r="AP3">
        <v>16865.114249999999</v>
      </c>
      <c r="AQ3">
        <v>16619.668119999998</v>
      </c>
      <c r="AR3">
        <v>16374.22199</v>
      </c>
      <c r="AS3">
        <v>16128.77586</v>
      </c>
      <c r="AT3">
        <v>15883.329729999999</v>
      </c>
      <c r="AU3">
        <v>15637.883599999999</v>
      </c>
      <c r="AV3">
        <v>15392.437470000001</v>
      </c>
    </row>
    <row r="4" spans="1:48" x14ac:dyDescent="0.25">
      <c r="A4" t="s">
        <v>2</v>
      </c>
      <c r="B4">
        <v>6240.0203969263302</v>
      </c>
      <c r="C4">
        <v>6340.2059427907698</v>
      </c>
      <c r="D4">
        <v>6442.0023639999999</v>
      </c>
      <c r="E4">
        <v>6542.441965</v>
      </c>
      <c r="F4">
        <v>6564.1686410000002</v>
      </c>
      <c r="G4">
        <v>6670.1833900000001</v>
      </c>
      <c r="H4">
        <v>6681.760131</v>
      </c>
      <c r="I4">
        <v>6676.2423689999996</v>
      </c>
      <c r="J4">
        <v>6670.9649680000002</v>
      </c>
      <c r="K4">
        <v>6677.1225249999998</v>
      </c>
      <c r="L4">
        <v>6661.4086520000001</v>
      </c>
      <c r="M4">
        <v>6679.2165510000004</v>
      </c>
      <c r="N4">
        <v>6752.7557420000003</v>
      </c>
      <c r="O4">
        <v>6754.5552580000003</v>
      </c>
      <c r="P4">
        <v>6714.1267799999996</v>
      </c>
      <c r="Q4">
        <v>6677.3950770000001</v>
      </c>
      <c r="R4">
        <v>6613.9883470000004</v>
      </c>
      <c r="S4">
        <v>6584.0987569999998</v>
      </c>
      <c r="T4">
        <v>6575.1652370000002</v>
      </c>
      <c r="U4">
        <v>6596.0657739999997</v>
      </c>
      <c r="V4">
        <v>6520.8792700000004</v>
      </c>
      <c r="W4">
        <v>6457.7491760000003</v>
      </c>
      <c r="X4">
        <v>6436.4673730000004</v>
      </c>
      <c r="Y4">
        <v>6415.185571</v>
      </c>
      <c r="Z4">
        <v>6393.9037680000001</v>
      </c>
      <c r="AA4">
        <v>6372.6219659999997</v>
      </c>
      <c r="AB4">
        <v>6351.3401640000002</v>
      </c>
      <c r="AC4">
        <v>6330.0583610000003</v>
      </c>
      <c r="AD4">
        <v>6308.7765589999999</v>
      </c>
      <c r="AE4">
        <v>6287.4947560000001</v>
      </c>
      <c r="AF4">
        <v>6266.2129539999996</v>
      </c>
      <c r="AG4">
        <v>6244.9311520000001</v>
      </c>
      <c r="AH4">
        <v>6223.6493490000003</v>
      </c>
      <c r="AI4">
        <v>6202.3675469999998</v>
      </c>
      <c r="AJ4">
        <v>6181.085744</v>
      </c>
      <c r="AK4">
        <v>6159.8039419999996</v>
      </c>
      <c r="AL4">
        <v>6138.52214</v>
      </c>
      <c r="AM4">
        <v>6117.2403370000002</v>
      </c>
      <c r="AN4">
        <v>6095.9585349999998</v>
      </c>
      <c r="AO4">
        <v>6074.6767319999999</v>
      </c>
      <c r="AP4">
        <v>6053.3949300000004</v>
      </c>
      <c r="AQ4">
        <v>6032.113128</v>
      </c>
      <c r="AR4">
        <v>6010.8313250000001</v>
      </c>
      <c r="AS4">
        <v>5989.5495229999997</v>
      </c>
      <c r="AT4">
        <v>5968.2677199999998</v>
      </c>
      <c r="AU4">
        <v>5946.9859180000003</v>
      </c>
      <c r="AV4">
        <v>5925.7041159999999</v>
      </c>
    </row>
    <row r="5" spans="1:48" x14ac:dyDescent="0.25">
      <c r="A5" t="s">
        <v>3</v>
      </c>
      <c r="B5">
        <v>6240.0203969263302</v>
      </c>
      <c r="C5">
        <v>6340.2059427907698</v>
      </c>
      <c r="D5">
        <v>6442.0023639999999</v>
      </c>
      <c r="E5">
        <v>6542.441965</v>
      </c>
      <c r="F5">
        <v>6564.1686410000002</v>
      </c>
      <c r="G5">
        <v>6670.1833900000001</v>
      </c>
      <c r="H5">
        <v>6681.760131</v>
      </c>
      <c r="I5">
        <v>6676.2423689999996</v>
      </c>
      <c r="J5">
        <v>6670.9649680000002</v>
      </c>
      <c r="K5">
        <v>6677.1225249999998</v>
      </c>
      <c r="L5">
        <v>6661.4086520000001</v>
      </c>
      <c r="M5">
        <v>6679.2165510000004</v>
      </c>
      <c r="N5">
        <v>6752.7557420000003</v>
      </c>
      <c r="O5">
        <v>6754.5552580000003</v>
      </c>
      <c r="P5">
        <v>6714.1267799999996</v>
      </c>
      <c r="Q5">
        <v>6677.3950770000001</v>
      </c>
      <c r="R5">
        <v>6613.9883470000004</v>
      </c>
      <c r="S5">
        <v>6583.9456140000002</v>
      </c>
      <c r="T5">
        <v>6574.9770779999999</v>
      </c>
      <c r="U5">
        <v>6596.0637180000003</v>
      </c>
      <c r="V5">
        <v>6349.7972829999999</v>
      </c>
      <c r="W5">
        <v>6349.8177830000004</v>
      </c>
      <c r="X5">
        <v>6050.553226</v>
      </c>
      <c r="Y5">
        <v>5784.8439989999997</v>
      </c>
      <c r="Z5">
        <v>5550.1051369999996</v>
      </c>
      <c r="AA5">
        <v>5341.060254</v>
      </c>
      <c r="AB5">
        <v>5154.0956109999997</v>
      </c>
      <c r="AC5">
        <v>5152.0515009999999</v>
      </c>
      <c r="AD5">
        <v>5150.0073910000001</v>
      </c>
      <c r="AE5">
        <v>5147.9632810000003</v>
      </c>
      <c r="AF5">
        <v>5145.9191709999996</v>
      </c>
      <c r="AG5">
        <v>5143.8750609999997</v>
      </c>
      <c r="AH5">
        <v>5141.8309509999999</v>
      </c>
      <c r="AI5">
        <v>5139.7868410000001</v>
      </c>
      <c r="AJ5">
        <v>5137.7427310000003</v>
      </c>
      <c r="AK5">
        <v>5135.6986209999995</v>
      </c>
      <c r="AL5">
        <v>5133.6545109999997</v>
      </c>
      <c r="AM5">
        <v>5131.6104009999999</v>
      </c>
      <c r="AN5">
        <v>5129.5662910000001</v>
      </c>
      <c r="AO5">
        <v>5127.5221810000003</v>
      </c>
      <c r="AP5">
        <v>5125.4780700000001</v>
      </c>
      <c r="AQ5">
        <v>5123.4339600000003</v>
      </c>
      <c r="AR5">
        <v>5121.3898499999996</v>
      </c>
      <c r="AS5">
        <v>5119.3457399999998</v>
      </c>
      <c r="AT5">
        <v>5117.3016299999999</v>
      </c>
      <c r="AU5">
        <v>5115.2575200000001</v>
      </c>
      <c r="AV5">
        <v>5113.2134100000003</v>
      </c>
    </row>
    <row r="7" spans="1:48" x14ac:dyDescent="0.25">
      <c r="A7" t="s">
        <v>4</v>
      </c>
    </row>
    <row r="8" spans="1:48" x14ac:dyDescent="0.25">
      <c r="A8" t="s">
        <v>27</v>
      </c>
    </row>
    <row r="12" spans="1:48" x14ac:dyDescent="0.25">
      <c r="A12" t="s">
        <v>9</v>
      </c>
    </row>
    <row r="13" spans="1:48" x14ac:dyDescent="0.25">
      <c r="A13" t="s">
        <v>19</v>
      </c>
    </row>
    <row r="14" spans="1:48" x14ac:dyDescent="0.25">
      <c r="A14" t="s">
        <v>5</v>
      </c>
      <c r="B14">
        <v>4268.2656550321699</v>
      </c>
      <c r="C14">
        <v>4336.7940407333499</v>
      </c>
      <c r="D14">
        <v>4406.4516720000001</v>
      </c>
      <c r="E14">
        <v>4633.1550889999999</v>
      </c>
      <c r="F14">
        <v>4795.4195829999999</v>
      </c>
      <c r="G14">
        <v>4340.9476610000002</v>
      </c>
      <c r="H14">
        <v>4352.8189460000003</v>
      </c>
      <c r="I14">
        <v>4526.2267339999999</v>
      </c>
      <c r="J14">
        <v>4647.8005940000003</v>
      </c>
      <c r="K14">
        <v>4653.9947339999999</v>
      </c>
      <c r="L14">
        <v>4742.7561750000004</v>
      </c>
      <c r="M14">
        <v>4912.3937050000004</v>
      </c>
      <c r="N14">
        <v>5199.8120820000004</v>
      </c>
      <c r="O14">
        <v>5504.0884489999999</v>
      </c>
      <c r="P14">
        <v>5826.2206319999996</v>
      </c>
      <c r="Q14">
        <v>6167.2616150000003</v>
      </c>
      <c r="R14">
        <v>6247.4360159950002</v>
      </c>
      <c r="S14">
        <v>6328.6526842029343</v>
      </c>
      <c r="T14">
        <v>6410.9251690975716</v>
      </c>
      <c r="U14" s="1">
        <v>6494.2671962958393</v>
      </c>
      <c r="V14">
        <f>V$16*$U$14/($U$14+$U$15)</f>
        <v>8162.3712114143236</v>
      </c>
      <c r="W14">
        <f t="shared" ref="W14:AV14" si="0">W$16*$U$14/($U$14+$U$15)</f>
        <v>9640.0025676169698</v>
      </c>
      <c r="X14">
        <f t="shared" si="0"/>
        <v>11115.659778175272</v>
      </c>
      <c r="Y14">
        <f t="shared" si="0"/>
        <v>12461.819551349594</v>
      </c>
      <c r="Z14">
        <f t="shared" si="0"/>
        <v>13545.522451822777</v>
      </c>
      <c r="AA14">
        <f t="shared" si="0"/>
        <v>14249.711466700215</v>
      </c>
      <c r="AB14">
        <f t="shared" si="0"/>
        <v>14493.988066651988</v>
      </c>
      <c r="AC14">
        <f t="shared" si="0"/>
        <v>14281.232973893584</v>
      </c>
      <c r="AD14">
        <f t="shared" si="0"/>
        <v>13559.871879292321</v>
      </c>
      <c r="AE14">
        <f t="shared" si="0"/>
        <v>12449.742220930695</v>
      </c>
      <c r="AF14">
        <f t="shared" si="0"/>
        <v>11070.755518540534</v>
      </c>
      <c r="AG14">
        <f t="shared" si="0"/>
        <v>9559.1135045709543</v>
      </c>
      <c r="AH14">
        <f t="shared" si="0"/>
        <v>8045.4492042083493</v>
      </c>
      <c r="AI14">
        <f t="shared" si="0"/>
        <v>6637.1444028296846</v>
      </c>
      <c r="AJ14">
        <f t="shared" si="0"/>
        <v>5407.8754245915197</v>
      </c>
      <c r="AK14">
        <f t="shared" si="0"/>
        <v>4395.147452154949</v>
      </c>
      <c r="AL14">
        <f t="shared" si="0"/>
        <v>3604.520710527142</v>
      </c>
      <c r="AM14">
        <f t="shared" si="0"/>
        <v>3017.9816789916849</v>
      </c>
      <c r="AN14">
        <f t="shared" si="0"/>
        <v>2603.6474600292745</v>
      </c>
      <c r="AO14">
        <f t="shared" si="0"/>
        <v>2324.5256090617781</v>
      </c>
      <c r="AP14">
        <f t="shared" si="0"/>
        <v>2144.9969187336478</v>
      </c>
      <c r="AQ14">
        <f t="shared" si="0"/>
        <v>2034.6475994258881</v>
      </c>
      <c r="AR14">
        <f t="shared" si="0"/>
        <v>1969.7811567697227</v>
      </c>
      <c r="AS14">
        <f t="shared" si="0"/>
        <v>1933.293658773699</v>
      </c>
      <c r="AT14">
        <f t="shared" si="0"/>
        <v>1913.6440082116519</v>
      </c>
      <c r="AU14">
        <f t="shared" si="0"/>
        <v>1903.5088650272698</v>
      </c>
      <c r="AV14">
        <f t="shared" si="0"/>
        <v>1898.5002376485368</v>
      </c>
    </row>
    <row r="15" spans="1:48" x14ac:dyDescent="0.25">
      <c r="A15" t="s">
        <v>6</v>
      </c>
      <c r="B15">
        <v>1128.8440994832742</v>
      </c>
      <c r="C15">
        <v>1143.5190727765566</v>
      </c>
      <c r="D15">
        <v>1158.3848207226517</v>
      </c>
      <c r="E15">
        <v>1173.4438233920462</v>
      </c>
      <c r="F15">
        <v>1188.6985930961428</v>
      </c>
      <c r="G15">
        <v>1204.1516748063925</v>
      </c>
      <c r="H15">
        <v>1219.8056465788754</v>
      </c>
      <c r="I15">
        <v>1235.6631199844007</v>
      </c>
      <c r="J15">
        <v>1251.7267405441978</v>
      </c>
      <c r="K15">
        <v>1267.9991881712722</v>
      </c>
      <c r="L15">
        <v>1284.4831776174985</v>
      </c>
      <c r="M15">
        <v>1301.1814589265259</v>
      </c>
      <c r="N15">
        <v>1318.0968178925707</v>
      </c>
      <c r="O15">
        <v>1335.2320765251741</v>
      </c>
      <c r="P15">
        <v>1352.5900935200011</v>
      </c>
      <c r="Q15">
        <v>1370.1737647357611</v>
      </c>
      <c r="R15">
        <v>1387.9860236773259</v>
      </c>
      <c r="S15">
        <v>1406.029841985131</v>
      </c>
      <c r="T15">
        <v>1424.3082299309376</v>
      </c>
      <c r="U15" s="1">
        <v>1442.8242369200398</v>
      </c>
      <c r="V15">
        <f>V$16*$U$15/($U$14+$U$15)</f>
        <v>1813.4250807056706</v>
      </c>
      <c r="W15">
        <f t="shared" ref="W15:AV15" si="1">W$16*$U$15/($U$14+$U$15)</f>
        <v>2141.708822276732</v>
      </c>
      <c r="X15">
        <f t="shared" si="1"/>
        <v>2469.553970070117</v>
      </c>
      <c r="Y15">
        <f t="shared" si="1"/>
        <v>2768.6288138970717</v>
      </c>
      <c r="Z15">
        <f t="shared" si="1"/>
        <v>3009.3939014985003</v>
      </c>
      <c r="AA15">
        <f t="shared" si="1"/>
        <v>3165.8428044043631</v>
      </c>
      <c r="AB15">
        <f t="shared" si="1"/>
        <v>3220.1134693261674</v>
      </c>
      <c r="AC15">
        <f t="shared" si="1"/>
        <v>3172.8459031664197</v>
      </c>
      <c r="AD15">
        <f t="shared" si="1"/>
        <v>3012.5818980981462</v>
      </c>
      <c r="AE15">
        <f t="shared" si="1"/>
        <v>2765.9456066130201</v>
      </c>
      <c r="AF15">
        <f t="shared" si="1"/>
        <v>2459.5776398416801</v>
      </c>
      <c r="AG15">
        <f t="shared" si="1"/>
        <v>2123.7377876492824</v>
      </c>
      <c r="AH15">
        <f t="shared" si="1"/>
        <v>1787.448646301749</v>
      </c>
      <c r="AI15">
        <f t="shared" si="1"/>
        <v>1474.5671095582404</v>
      </c>
      <c r="AJ15">
        <f t="shared" si="1"/>
        <v>1201.4617657393744</v>
      </c>
      <c r="AK15">
        <f t="shared" si="1"/>
        <v>976.46510023848475</v>
      </c>
      <c r="AL15">
        <f t="shared" si="1"/>
        <v>800.81242216137048</v>
      </c>
      <c r="AM15">
        <f t="shared" si="1"/>
        <v>670.50168732100883</v>
      </c>
      <c r="AN15">
        <f t="shared" si="1"/>
        <v>578.44950726206764</v>
      </c>
      <c r="AO15">
        <f t="shared" si="1"/>
        <v>516.43731105006236</v>
      </c>
      <c r="AP15">
        <f t="shared" si="1"/>
        <v>476.55161836164302</v>
      </c>
      <c r="AQ15">
        <f t="shared" si="1"/>
        <v>452.03543083617797</v>
      </c>
      <c r="AR15">
        <f t="shared" si="1"/>
        <v>437.6241242486571</v>
      </c>
      <c r="AS15">
        <f t="shared" si="1"/>
        <v>429.51773674380325</v>
      </c>
      <c r="AT15">
        <f t="shared" si="1"/>
        <v>425.15219537924389</v>
      </c>
      <c r="AU15">
        <f t="shared" si="1"/>
        <v>422.90048170792738</v>
      </c>
      <c r="AV15">
        <f t="shared" si="1"/>
        <v>421.78772044367588</v>
      </c>
    </row>
    <row r="16" spans="1:48" x14ac:dyDescent="0.25">
      <c r="A16" t="s">
        <v>20</v>
      </c>
      <c r="V16" s="4">
        <v>9975.7962921199942</v>
      </c>
      <c r="W16" s="4">
        <v>11781.7113898937</v>
      </c>
      <c r="X16" s="4">
        <v>13585.213748245389</v>
      </c>
      <c r="Y16" s="4">
        <v>15230.448365246666</v>
      </c>
      <c r="Z16" s="4">
        <v>16554.916353321278</v>
      </c>
      <c r="AA16" s="4">
        <v>17415.554271104578</v>
      </c>
      <c r="AB16" s="4">
        <v>17714.101535978156</v>
      </c>
      <c r="AC16" s="4">
        <v>17454.078877060005</v>
      </c>
      <c r="AD16" s="4">
        <v>16572.453777390467</v>
      </c>
      <c r="AE16" s="4">
        <v>15215.687827543716</v>
      </c>
      <c r="AF16" s="4">
        <v>13530.333158382215</v>
      </c>
      <c r="AG16" s="4">
        <v>11682.851292220237</v>
      </c>
      <c r="AH16" s="4">
        <v>9832.8978505100986</v>
      </c>
      <c r="AI16" s="4">
        <v>8111.7115123879248</v>
      </c>
      <c r="AJ16" s="4">
        <v>6609.3371903308944</v>
      </c>
      <c r="AK16" s="4">
        <v>5371.6125523934334</v>
      </c>
      <c r="AL16" s="4">
        <v>4405.3331326885127</v>
      </c>
      <c r="AM16" s="4">
        <v>3688.4833663126938</v>
      </c>
      <c r="AN16" s="4">
        <v>3182.096967291342</v>
      </c>
      <c r="AO16" s="4">
        <v>2840.9629201118405</v>
      </c>
      <c r="AP16" s="4">
        <v>2621.5485370952911</v>
      </c>
      <c r="AQ16" s="4">
        <v>2486.683030262066</v>
      </c>
      <c r="AR16" s="4">
        <v>2407.4052810183798</v>
      </c>
      <c r="AS16" s="4">
        <v>2362.8113955175022</v>
      </c>
      <c r="AT16" s="4">
        <v>2338.7962035908959</v>
      </c>
      <c r="AU16" s="4">
        <v>2326.4093467351972</v>
      </c>
      <c r="AV16" s="4">
        <v>2320.2879580922126</v>
      </c>
    </row>
    <row r="17" spans="1:48" x14ac:dyDescent="0.25">
      <c r="B17" t="s">
        <v>7</v>
      </c>
      <c r="G17">
        <f>SUM(V14:AV15)</f>
        <v>237619.52413284476</v>
      </c>
    </row>
    <row r="18" spans="1:48" x14ac:dyDescent="0.25">
      <c r="B18" t="s">
        <v>8</v>
      </c>
      <c r="G18" s="3">
        <f>(55-86)/86</f>
        <v>-0.36046511627906974</v>
      </c>
    </row>
    <row r="20" spans="1:48" x14ac:dyDescent="0.25">
      <c r="B20" t="s">
        <v>10</v>
      </c>
    </row>
    <row r="21" spans="1:48" x14ac:dyDescent="0.25">
      <c r="B21" t="s">
        <v>11</v>
      </c>
    </row>
    <row r="22" spans="1:48" x14ac:dyDescent="0.25">
      <c r="B22" t="s">
        <v>14</v>
      </c>
      <c r="I22">
        <f>(2050-2023)*5000</f>
        <v>135000</v>
      </c>
      <c r="J22" t="s">
        <v>12</v>
      </c>
    </row>
    <row r="23" spans="1:48" x14ac:dyDescent="0.25">
      <c r="B23" t="s">
        <v>13</v>
      </c>
      <c r="I23" s="3">
        <f>G18*I22/G17</f>
        <v>-0.20479289686006083</v>
      </c>
    </row>
    <row r="25" spans="1:48" x14ac:dyDescent="0.25">
      <c r="A25" s="2" t="s">
        <v>15</v>
      </c>
    </row>
    <row r="26" spans="1:48" x14ac:dyDescent="0.25">
      <c r="A26" t="s">
        <v>16</v>
      </c>
      <c r="B26">
        <f>B2</f>
        <v>27867.9582147734</v>
      </c>
      <c r="C26">
        <f t="shared" ref="C26:M26" si="2">C2</f>
        <v>28315.3872980581</v>
      </c>
      <c r="D26">
        <f t="shared" si="2"/>
        <v>28770.003799999999</v>
      </c>
      <c r="E26">
        <f t="shared" si="2"/>
        <v>29622.880219999999</v>
      </c>
      <c r="F26">
        <f t="shared" si="2"/>
        <v>29618.69039</v>
      </c>
      <c r="G26">
        <f t="shared" si="2"/>
        <v>28479.811409999998</v>
      </c>
      <c r="H26">
        <f t="shared" si="2"/>
        <v>29004.955750000001</v>
      </c>
      <c r="I26">
        <f t="shared" si="2"/>
        <v>29036.377420000001</v>
      </c>
      <c r="J26">
        <f t="shared" si="2"/>
        <v>28519.71272</v>
      </c>
      <c r="K26">
        <f t="shared" si="2"/>
        <v>28200.313040000001</v>
      </c>
      <c r="L26">
        <f t="shared" si="2"/>
        <v>28300.655920000001</v>
      </c>
      <c r="M26">
        <f t="shared" si="2"/>
        <v>28763.280299999999</v>
      </c>
      <c r="N26">
        <f>M26+($R$26-$M$26)/5</f>
        <v>27698.812446377953</v>
      </c>
      <c r="O26">
        <f t="shared" ref="O26:Q26" si="3">N26+($R$26-$M$26)/5</f>
        <v>26634.344592755908</v>
      </c>
      <c r="P26">
        <f t="shared" si="3"/>
        <v>25569.876739133862</v>
      </c>
      <c r="Q26">
        <f t="shared" si="3"/>
        <v>24505.408885511817</v>
      </c>
      <c r="R26">
        <f>M26*20.7/25.4</f>
        <v>23440.941031889764</v>
      </c>
      <c r="S26">
        <f>R26</f>
        <v>23440.941031889764</v>
      </c>
      <c r="T26">
        <f t="shared" ref="T26:U26" si="4">S26</f>
        <v>23440.941031889764</v>
      </c>
      <c r="U26">
        <f t="shared" si="4"/>
        <v>23440.941031889764</v>
      </c>
      <c r="V26">
        <f>U26+($AV$26-$U$26)/(2050-2023)</f>
        <v>23263.143320073224</v>
      </c>
      <c r="W26">
        <f t="shared" ref="W26:AU26" si="5">V26+($AV$26-$U$26)/(2050-2023)</f>
        <v>23085.345608256684</v>
      </c>
      <c r="X26">
        <f t="shared" si="5"/>
        <v>22907.547896440145</v>
      </c>
      <c r="Y26">
        <f t="shared" si="5"/>
        <v>22729.750184623605</v>
      </c>
      <c r="Z26">
        <f t="shared" si="5"/>
        <v>22551.952472807065</v>
      </c>
      <c r="AA26">
        <f t="shared" si="5"/>
        <v>22374.154760990525</v>
      </c>
      <c r="AB26">
        <f t="shared" si="5"/>
        <v>22196.357049173985</v>
      </c>
      <c r="AC26">
        <f t="shared" si="5"/>
        <v>22018.559337357445</v>
      </c>
      <c r="AD26">
        <f t="shared" si="5"/>
        <v>21840.761625540905</v>
      </c>
      <c r="AE26">
        <f t="shared" si="5"/>
        <v>21662.963913724365</v>
      </c>
      <c r="AF26">
        <f t="shared" si="5"/>
        <v>21485.166201907825</v>
      </c>
      <c r="AG26">
        <f t="shared" si="5"/>
        <v>21307.368490091285</v>
      </c>
      <c r="AH26">
        <f t="shared" si="5"/>
        <v>21129.570778274745</v>
      </c>
      <c r="AI26">
        <f t="shared" si="5"/>
        <v>20951.773066458205</v>
      </c>
      <c r="AJ26">
        <f t="shared" si="5"/>
        <v>20773.975354641665</v>
      </c>
      <c r="AK26">
        <f t="shared" si="5"/>
        <v>20596.177642825125</v>
      </c>
      <c r="AL26">
        <f t="shared" si="5"/>
        <v>20418.379931008585</v>
      </c>
      <c r="AM26">
        <f t="shared" si="5"/>
        <v>20240.582219192045</v>
      </c>
      <c r="AN26">
        <f t="shared" si="5"/>
        <v>20062.784507375505</v>
      </c>
      <c r="AO26">
        <f t="shared" si="5"/>
        <v>19884.986795558965</v>
      </c>
      <c r="AP26">
        <f t="shared" si="5"/>
        <v>19707.189083742425</v>
      </c>
      <c r="AQ26">
        <f t="shared" si="5"/>
        <v>19529.391371925885</v>
      </c>
      <c r="AR26">
        <f t="shared" si="5"/>
        <v>19351.593660109345</v>
      </c>
      <c r="AS26">
        <f t="shared" si="5"/>
        <v>19173.795948292805</v>
      </c>
      <c r="AT26">
        <f t="shared" si="5"/>
        <v>18995.998236476265</v>
      </c>
      <c r="AU26">
        <f t="shared" si="5"/>
        <v>18818.200524659725</v>
      </c>
      <c r="AV26">
        <f>U26*(1+$I$23)</f>
        <v>18640.402812843196</v>
      </c>
    </row>
    <row r="27" spans="1:48" x14ac:dyDescent="0.25">
      <c r="A27" t="s">
        <v>17</v>
      </c>
      <c r="B27">
        <f>B4</f>
        <v>6240.0203969263302</v>
      </c>
      <c r="C27">
        <f t="shared" ref="C27:M27" si="6">C4</f>
        <v>6340.2059427907698</v>
      </c>
      <c r="D27">
        <f t="shared" si="6"/>
        <v>6442.0023639999999</v>
      </c>
      <c r="E27">
        <f t="shared" si="6"/>
        <v>6542.441965</v>
      </c>
      <c r="F27">
        <f t="shared" si="6"/>
        <v>6564.1686410000002</v>
      </c>
      <c r="G27">
        <f t="shared" si="6"/>
        <v>6670.1833900000001</v>
      </c>
      <c r="H27">
        <f t="shared" si="6"/>
        <v>6681.760131</v>
      </c>
      <c r="I27">
        <f t="shared" si="6"/>
        <v>6676.2423689999996</v>
      </c>
      <c r="J27">
        <f t="shared" si="6"/>
        <v>6670.9649680000002</v>
      </c>
      <c r="K27">
        <f t="shared" si="6"/>
        <v>6677.1225249999998</v>
      </c>
      <c r="L27">
        <f t="shared" si="6"/>
        <v>6661.4086520000001</v>
      </c>
      <c r="M27">
        <f t="shared" si="6"/>
        <v>6679.2165510000004</v>
      </c>
      <c r="N27">
        <f>M27+($R$27-$M$27)/5</f>
        <v>6432.0329463566932</v>
      </c>
      <c r="O27">
        <f t="shared" ref="O27:Q27" si="7">N27+($R$27-$M$27)/5</f>
        <v>6184.8493417133859</v>
      </c>
      <c r="P27">
        <f t="shared" si="7"/>
        <v>5937.6657370700786</v>
      </c>
      <c r="Q27">
        <f t="shared" si="7"/>
        <v>5690.4821324267714</v>
      </c>
      <c r="R27">
        <f>M27*20.7/25.4</f>
        <v>5443.2985277834641</v>
      </c>
      <c r="S27">
        <f>R27</f>
        <v>5443.2985277834641</v>
      </c>
      <c r="T27">
        <f t="shared" ref="T27:U27" si="8">S27</f>
        <v>5443.2985277834641</v>
      </c>
      <c r="U27">
        <f t="shared" si="8"/>
        <v>5443.2985277834641</v>
      </c>
      <c r="V27">
        <f>U27+($AV$27-$U$27)/(2050-2023)</f>
        <v>5402.0115324509134</v>
      </c>
      <c r="W27">
        <f t="shared" ref="W27:AU27" si="9">V27+($AV$27-$U$27)/(2050-2023)</f>
        <v>5360.7245371183626</v>
      </c>
      <c r="X27">
        <f t="shared" si="9"/>
        <v>5319.4375417858118</v>
      </c>
      <c r="Y27">
        <f t="shared" si="9"/>
        <v>5278.1505464532611</v>
      </c>
      <c r="Z27">
        <f t="shared" si="9"/>
        <v>5236.8635511207103</v>
      </c>
      <c r="AA27">
        <f t="shared" si="9"/>
        <v>5195.5765557881596</v>
      </c>
      <c r="AB27">
        <f t="shared" si="9"/>
        <v>5154.2895604556088</v>
      </c>
      <c r="AC27">
        <f t="shared" si="9"/>
        <v>5113.002565123058</v>
      </c>
      <c r="AD27">
        <f t="shared" si="9"/>
        <v>5071.7155697905073</v>
      </c>
      <c r="AE27">
        <f t="shared" si="9"/>
        <v>5030.4285744579565</v>
      </c>
      <c r="AF27">
        <f t="shared" si="9"/>
        <v>4989.1415791254058</v>
      </c>
      <c r="AG27">
        <f t="shared" si="9"/>
        <v>4947.854583792855</v>
      </c>
      <c r="AH27">
        <f t="shared" si="9"/>
        <v>4906.5675884603043</v>
      </c>
      <c r="AI27">
        <f t="shared" si="9"/>
        <v>4865.2805931277535</v>
      </c>
      <c r="AJ27">
        <f t="shared" si="9"/>
        <v>4823.9935977952027</v>
      </c>
      <c r="AK27">
        <f t="shared" si="9"/>
        <v>4782.706602462652</v>
      </c>
      <c r="AL27">
        <f t="shared" si="9"/>
        <v>4741.4196071301012</v>
      </c>
      <c r="AM27">
        <f t="shared" si="9"/>
        <v>4700.1326117975505</v>
      </c>
      <c r="AN27">
        <f t="shared" si="9"/>
        <v>4658.8456164649997</v>
      </c>
      <c r="AO27">
        <f t="shared" si="9"/>
        <v>4617.5586211324489</v>
      </c>
      <c r="AP27">
        <f t="shared" si="9"/>
        <v>4576.2716257998982</v>
      </c>
      <c r="AQ27">
        <f t="shared" si="9"/>
        <v>4534.9846304673474</v>
      </c>
      <c r="AR27">
        <f t="shared" si="9"/>
        <v>4493.6976351347967</v>
      </c>
      <c r="AS27">
        <f t="shared" si="9"/>
        <v>4452.4106398022459</v>
      </c>
      <c r="AT27">
        <f t="shared" si="9"/>
        <v>4411.1236444696951</v>
      </c>
      <c r="AU27">
        <f t="shared" si="9"/>
        <v>4369.8366491371444</v>
      </c>
      <c r="AV27">
        <f>U27*(1+$I$23)</f>
        <v>4328.5496538045836</v>
      </c>
    </row>
    <row r="29" spans="1:48" x14ac:dyDescent="0.25">
      <c r="A29" s="2" t="s">
        <v>30</v>
      </c>
    </row>
    <row r="30" spans="1:48" x14ac:dyDescent="0.25">
      <c r="A30" t="s">
        <v>5</v>
      </c>
      <c r="B30">
        <f>B41</f>
        <v>2845.5104366881201</v>
      </c>
      <c r="C30">
        <f t="shared" ref="C30:U30" si="10">C41</f>
        <v>2891.1960271555699</v>
      </c>
      <c r="D30">
        <f t="shared" si="10"/>
        <v>2937.7393569999999</v>
      </c>
      <c r="E30">
        <f t="shared" si="10"/>
        <v>3088.8847860000001</v>
      </c>
      <c r="F30">
        <f t="shared" si="10"/>
        <v>3197.067912</v>
      </c>
      <c r="G30">
        <f t="shared" si="10"/>
        <v>2894.0657959999999</v>
      </c>
      <c r="H30">
        <f t="shared" si="10"/>
        <v>2901.9892060000002</v>
      </c>
      <c r="I30">
        <f t="shared" si="10"/>
        <v>3017.6105459999999</v>
      </c>
      <c r="J30">
        <f t="shared" si="10"/>
        <v>3098.6731340000001</v>
      </c>
      <c r="K30">
        <f t="shared" si="10"/>
        <v>3102.8120640000002</v>
      </c>
      <c r="L30">
        <f t="shared" si="10"/>
        <v>3162.0007700000001</v>
      </c>
      <c r="M30">
        <f t="shared" si="10"/>
        <v>3275.109492</v>
      </c>
      <c r="N30">
        <f>M30+($V$30-$M$30)/(2024-2015)</f>
        <v>3247.923462396318</v>
      </c>
      <c r="O30">
        <f t="shared" ref="O30:U30" si="11">N30+($V$30-$M$30)/(2024-2015)</f>
        <v>3220.7374327926359</v>
      </c>
      <c r="P30">
        <f t="shared" si="11"/>
        <v>3193.5514031889538</v>
      </c>
      <c r="Q30">
        <f t="shared" si="11"/>
        <v>3166.3653735852718</v>
      </c>
      <c r="R30">
        <f t="shared" si="11"/>
        <v>3139.1793439815897</v>
      </c>
      <c r="S30">
        <f t="shared" si="11"/>
        <v>3111.9933143779076</v>
      </c>
      <c r="T30">
        <f t="shared" si="11"/>
        <v>3084.8072847742255</v>
      </c>
      <c r="U30">
        <f t="shared" si="11"/>
        <v>3057.6212551705435</v>
      </c>
      <c r="V30">
        <f>5000/$B$33*U14/(U14+U15)</f>
        <v>3030.4352255668614</v>
      </c>
      <c r="W30">
        <f>V30</f>
        <v>3030.4352255668614</v>
      </c>
      <c r="X30">
        <f t="shared" ref="X30:AV30" si="12">W30</f>
        <v>3030.4352255668614</v>
      </c>
      <c r="Y30">
        <f t="shared" si="12"/>
        <v>3030.4352255668614</v>
      </c>
      <c r="Z30">
        <f t="shared" si="12"/>
        <v>3030.4352255668614</v>
      </c>
      <c r="AA30">
        <f t="shared" si="12"/>
        <v>3030.4352255668614</v>
      </c>
      <c r="AB30">
        <f t="shared" si="12"/>
        <v>3030.4352255668614</v>
      </c>
      <c r="AC30">
        <f t="shared" si="12"/>
        <v>3030.4352255668614</v>
      </c>
      <c r="AD30">
        <f t="shared" si="12"/>
        <v>3030.4352255668614</v>
      </c>
      <c r="AE30">
        <f t="shared" si="12"/>
        <v>3030.4352255668614</v>
      </c>
      <c r="AF30">
        <f t="shared" si="12"/>
        <v>3030.4352255668614</v>
      </c>
      <c r="AG30">
        <f t="shared" si="12"/>
        <v>3030.4352255668614</v>
      </c>
      <c r="AH30">
        <f t="shared" si="12"/>
        <v>3030.4352255668614</v>
      </c>
      <c r="AI30">
        <f t="shared" si="12"/>
        <v>3030.4352255668614</v>
      </c>
      <c r="AJ30">
        <f t="shared" si="12"/>
        <v>3030.4352255668614</v>
      </c>
      <c r="AK30">
        <f t="shared" si="12"/>
        <v>3030.4352255668614</v>
      </c>
      <c r="AL30">
        <f t="shared" si="12"/>
        <v>3030.4352255668614</v>
      </c>
      <c r="AM30">
        <f t="shared" si="12"/>
        <v>3030.4352255668614</v>
      </c>
      <c r="AN30">
        <f t="shared" si="12"/>
        <v>3030.4352255668614</v>
      </c>
      <c r="AO30">
        <f t="shared" si="12"/>
        <v>3030.4352255668614</v>
      </c>
      <c r="AP30">
        <f t="shared" si="12"/>
        <v>3030.4352255668614</v>
      </c>
      <c r="AQ30">
        <f t="shared" si="12"/>
        <v>3030.4352255668614</v>
      </c>
      <c r="AR30">
        <f t="shared" si="12"/>
        <v>3030.4352255668614</v>
      </c>
      <c r="AS30">
        <f t="shared" si="12"/>
        <v>3030.4352255668614</v>
      </c>
      <c r="AT30">
        <f t="shared" si="12"/>
        <v>3030.4352255668614</v>
      </c>
      <c r="AU30">
        <f t="shared" si="12"/>
        <v>3030.4352255668614</v>
      </c>
      <c r="AV30">
        <f t="shared" si="12"/>
        <v>3030.4352255668614</v>
      </c>
    </row>
    <row r="31" spans="1:48" x14ac:dyDescent="0.25">
      <c r="A31" t="s">
        <v>6</v>
      </c>
      <c r="B31">
        <f>B43</f>
        <v>1174.0188639370999</v>
      </c>
      <c r="C31">
        <f t="shared" ref="C31:U31" si="13">C43</f>
        <v>1192.8681165447699</v>
      </c>
      <c r="D31">
        <f t="shared" si="13"/>
        <v>1212.005083</v>
      </c>
      <c r="E31">
        <f t="shared" si="13"/>
        <v>1220.9905739999999</v>
      </c>
      <c r="F31">
        <f t="shared" si="13"/>
        <v>1338.8406299999999</v>
      </c>
      <c r="G31">
        <f t="shared" si="13"/>
        <v>1110.784363</v>
      </c>
      <c r="H31">
        <f t="shared" si="13"/>
        <v>1229.253539</v>
      </c>
      <c r="I31">
        <f t="shared" si="13"/>
        <v>1348.2073109999999</v>
      </c>
      <c r="J31">
        <f t="shared" si="13"/>
        <v>1490.6003639999999</v>
      </c>
      <c r="K31">
        <f t="shared" si="13"/>
        <v>1394.520571</v>
      </c>
      <c r="L31">
        <f t="shared" si="13"/>
        <v>1249.7008800000001</v>
      </c>
      <c r="M31">
        <f t="shared" si="13"/>
        <v>1051.0242430000001</v>
      </c>
      <c r="N31">
        <f>M31+($V$31-$M$31)/(2024-2015)</f>
        <v>1009.051380237427</v>
      </c>
      <c r="O31">
        <f t="shared" ref="O31:U31" si="14">N31+($V$31-$M$31)/(2024-2015)</f>
        <v>967.07851747485392</v>
      </c>
      <c r="P31">
        <f t="shared" si="14"/>
        <v>925.10565471228085</v>
      </c>
      <c r="Q31">
        <f t="shared" si="14"/>
        <v>883.13279194970778</v>
      </c>
      <c r="R31">
        <f t="shared" si="14"/>
        <v>841.15992918713471</v>
      </c>
      <c r="S31">
        <f t="shared" si="14"/>
        <v>799.18706642456164</v>
      </c>
      <c r="T31">
        <f t="shared" si="14"/>
        <v>757.21420366198856</v>
      </c>
      <c r="U31">
        <f t="shared" si="14"/>
        <v>715.24134089941549</v>
      </c>
      <c r="V31">
        <f>5000/$B$33*U15/(U14+U15)</f>
        <v>673.26847813684196</v>
      </c>
      <c r="W31">
        <f>V31</f>
        <v>673.26847813684196</v>
      </c>
      <c r="X31">
        <f t="shared" ref="X31:AV31" si="15">W31</f>
        <v>673.26847813684196</v>
      </c>
      <c r="Y31">
        <f t="shared" si="15"/>
        <v>673.26847813684196</v>
      </c>
      <c r="Z31">
        <f t="shared" si="15"/>
        <v>673.26847813684196</v>
      </c>
      <c r="AA31">
        <f t="shared" si="15"/>
        <v>673.26847813684196</v>
      </c>
      <c r="AB31">
        <f t="shared" si="15"/>
        <v>673.26847813684196</v>
      </c>
      <c r="AC31">
        <f t="shared" si="15"/>
        <v>673.26847813684196</v>
      </c>
      <c r="AD31">
        <f t="shared" si="15"/>
        <v>673.26847813684196</v>
      </c>
      <c r="AE31">
        <f t="shared" si="15"/>
        <v>673.26847813684196</v>
      </c>
      <c r="AF31">
        <f t="shared" si="15"/>
        <v>673.26847813684196</v>
      </c>
      <c r="AG31">
        <f t="shared" si="15"/>
        <v>673.26847813684196</v>
      </c>
      <c r="AH31">
        <f t="shared" si="15"/>
        <v>673.26847813684196</v>
      </c>
      <c r="AI31">
        <f t="shared" si="15"/>
        <v>673.26847813684196</v>
      </c>
      <c r="AJ31">
        <f t="shared" si="15"/>
        <v>673.26847813684196</v>
      </c>
      <c r="AK31">
        <f t="shared" si="15"/>
        <v>673.26847813684196</v>
      </c>
      <c r="AL31">
        <f t="shared" si="15"/>
        <v>673.26847813684196</v>
      </c>
      <c r="AM31">
        <f t="shared" si="15"/>
        <v>673.26847813684196</v>
      </c>
      <c r="AN31">
        <f t="shared" si="15"/>
        <v>673.26847813684196</v>
      </c>
      <c r="AO31">
        <f t="shared" si="15"/>
        <v>673.26847813684196</v>
      </c>
      <c r="AP31">
        <f t="shared" si="15"/>
        <v>673.26847813684196</v>
      </c>
      <c r="AQ31">
        <f t="shared" si="15"/>
        <v>673.26847813684196</v>
      </c>
      <c r="AR31">
        <f t="shared" si="15"/>
        <v>673.26847813684196</v>
      </c>
      <c r="AS31">
        <f t="shared" si="15"/>
        <v>673.26847813684196</v>
      </c>
      <c r="AT31">
        <f t="shared" si="15"/>
        <v>673.26847813684196</v>
      </c>
      <c r="AU31">
        <f t="shared" si="15"/>
        <v>673.26847813684196</v>
      </c>
      <c r="AV31">
        <f t="shared" si="15"/>
        <v>673.26847813684196</v>
      </c>
    </row>
    <row r="33" spans="1:48" x14ac:dyDescent="0.25">
      <c r="A33" s="5" t="s">
        <v>21</v>
      </c>
      <c r="B33" s="5">
        <v>1.35</v>
      </c>
    </row>
    <row r="34" spans="1:48" x14ac:dyDescent="0.25">
      <c r="A34" s="2" t="s">
        <v>18</v>
      </c>
    </row>
    <row r="35" spans="1:48" x14ac:dyDescent="0.25">
      <c r="A35" t="s">
        <v>5</v>
      </c>
      <c r="V35">
        <f>V14/$B$33</f>
        <v>6046.2008973439433</v>
      </c>
      <c r="W35">
        <f t="shared" ref="W35:AV35" si="16">W14/$B$33</f>
        <v>7140.7426426792363</v>
      </c>
      <c r="X35">
        <f t="shared" si="16"/>
        <v>8233.8220579076078</v>
      </c>
      <c r="Y35">
        <f t="shared" si="16"/>
        <v>9230.9774454441431</v>
      </c>
      <c r="Z35">
        <f t="shared" si="16"/>
        <v>10033.720334683538</v>
      </c>
      <c r="AA35">
        <f t="shared" si="16"/>
        <v>10555.341827185344</v>
      </c>
      <c r="AB35">
        <f t="shared" si="16"/>
        <v>10736.28745677925</v>
      </c>
      <c r="AC35">
        <f t="shared" si="16"/>
        <v>10578.691091773024</v>
      </c>
      <c r="AD35">
        <f t="shared" si="16"/>
        <v>10044.349540216534</v>
      </c>
      <c r="AE35">
        <f t="shared" si="16"/>
        <v>9222.031274763478</v>
      </c>
      <c r="AF35">
        <f t="shared" si="16"/>
        <v>8200.5596433633582</v>
      </c>
      <c r="AG35">
        <f t="shared" si="16"/>
        <v>7080.8248182007064</v>
      </c>
      <c r="AH35">
        <f t="shared" si="16"/>
        <v>5959.5920031172955</v>
      </c>
      <c r="AI35">
        <f t="shared" si="16"/>
        <v>4916.4032613553218</v>
      </c>
      <c r="AJ35">
        <f t="shared" si="16"/>
        <v>4005.8336478455699</v>
      </c>
      <c r="AK35">
        <f t="shared" si="16"/>
        <v>3255.6647793740362</v>
      </c>
      <c r="AL35">
        <f t="shared" si="16"/>
        <v>2670.0153411312162</v>
      </c>
      <c r="AM35">
        <f t="shared" si="16"/>
        <v>2235.541984438285</v>
      </c>
      <c r="AN35">
        <f t="shared" si="16"/>
        <v>1928.6277481698328</v>
      </c>
      <c r="AO35">
        <f t="shared" si="16"/>
        <v>1721.8708215272429</v>
      </c>
      <c r="AP35">
        <f t="shared" si="16"/>
        <v>1588.8866064693686</v>
      </c>
      <c r="AQ35">
        <f t="shared" si="16"/>
        <v>1507.1463699451022</v>
      </c>
      <c r="AR35">
        <f t="shared" si="16"/>
        <v>1459.0971531627574</v>
      </c>
      <c r="AS35">
        <f t="shared" si="16"/>
        <v>1432.0693768694066</v>
      </c>
      <c r="AT35">
        <f t="shared" si="16"/>
        <v>1417.5140801567791</v>
      </c>
      <c r="AU35">
        <f t="shared" si="16"/>
        <v>1410.0065666868666</v>
      </c>
      <c r="AV35">
        <f t="shared" si="16"/>
        <v>1406.2964723322493</v>
      </c>
    </row>
    <row r="36" spans="1:48" x14ac:dyDescent="0.25">
      <c r="A36" t="s">
        <v>6</v>
      </c>
      <c r="V36">
        <f>V15/$B$33</f>
        <v>1343.2778375597559</v>
      </c>
      <c r="W36">
        <f t="shared" ref="W36:AV36" si="17">W15/$B$33</f>
        <v>1586.4509794642458</v>
      </c>
      <c r="X36">
        <f t="shared" si="17"/>
        <v>1829.2992370889754</v>
      </c>
      <c r="Y36">
        <f t="shared" si="17"/>
        <v>2050.8361584422751</v>
      </c>
      <c r="Z36">
        <f t="shared" si="17"/>
        <v>2229.1806677766667</v>
      </c>
      <c r="AA36">
        <f t="shared" si="17"/>
        <v>2345.0687440032316</v>
      </c>
      <c r="AB36">
        <f t="shared" si="17"/>
        <v>2385.2692365379016</v>
      </c>
      <c r="AC36">
        <f t="shared" si="17"/>
        <v>2350.2562245677182</v>
      </c>
      <c r="AD36">
        <f t="shared" si="17"/>
        <v>2231.5421467393676</v>
      </c>
      <c r="AE36">
        <f t="shared" si="17"/>
        <v>2048.8485974911259</v>
      </c>
      <c r="AF36">
        <f t="shared" si="17"/>
        <v>1821.909362845689</v>
      </c>
      <c r="AG36">
        <f t="shared" si="17"/>
        <v>1573.1391019624314</v>
      </c>
      <c r="AH36">
        <f t="shared" si="17"/>
        <v>1324.0360342975919</v>
      </c>
      <c r="AI36">
        <f t="shared" si="17"/>
        <v>1092.2719330061038</v>
      </c>
      <c r="AJ36">
        <f t="shared" si="17"/>
        <v>889.97167832546245</v>
      </c>
      <c r="AK36">
        <f t="shared" si="17"/>
        <v>723.30748165813679</v>
      </c>
      <c r="AL36">
        <f t="shared" si="17"/>
        <v>593.19438678620031</v>
      </c>
      <c r="AM36">
        <f t="shared" si="17"/>
        <v>496.66791653408058</v>
      </c>
      <c r="AN36">
        <f t="shared" si="17"/>
        <v>428.48111649042045</v>
      </c>
      <c r="AO36">
        <f t="shared" si="17"/>
        <v>382.54615633337949</v>
      </c>
      <c r="AP36">
        <f t="shared" si="17"/>
        <v>353.0011987864022</v>
      </c>
      <c r="AQ36">
        <f t="shared" si="17"/>
        <v>334.8410598786503</v>
      </c>
      <c r="AR36">
        <f t="shared" si="17"/>
        <v>324.16601796196818</v>
      </c>
      <c r="AS36">
        <f t="shared" si="17"/>
        <v>318.16128647689129</v>
      </c>
      <c r="AT36">
        <f t="shared" si="17"/>
        <v>314.92755213277326</v>
      </c>
      <c r="AU36">
        <f t="shared" si="17"/>
        <v>313.25961607994617</v>
      </c>
      <c r="AV36">
        <f t="shared" si="17"/>
        <v>312.43534847679695</v>
      </c>
    </row>
    <row r="38" spans="1:48" x14ac:dyDescent="0.25">
      <c r="A38" t="s">
        <v>28</v>
      </c>
    </row>
    <row r="39" spans="1:48" x14ac:dyDescent="0.25">
      <c r="A39" t="s">
        <v>29</v>
      </c>
    </row>
    <row r="40" spans="1:48" x14ac:dyDescent="0.25">
      <c r="B40">
        <v>2004</v>
      </c>
      <c r="C40">
        <v>2005</v>
      </c>
      <c r="D40">
        <v>2006</v>
      </c>
      <c r="E40">
        <v>2007</v>
      </c>
      <c r="F40">
        <v>2008</v>
      </c>
      <c r="G40">
        <v>2009</v>
      </c>
      <c r="H40">
        <v>2010</v>
      </c>
      <c r="I40">
        <v>2011</v>
      </c>
      <c r="J40">
        <v>2012</v>
      </c>
      <c r="K40">
        <v>2013</v>
      </c>
      <c r="L40">
        <v>2014</v>
      </c>
      <c r="M40">
        <v>2015</v>
      </c>
      <c r="N40">
        <v>2016</v>
      </c>
      <c r="O40">
        <v>2017</v>
      </c>
      <c r="P40">
        <v>2018</v>
      </c>
      <c r="Q40">
        <v>2019</v>
      </c>
      <c r="R40">
        <v>2020</v>
      </c>
      <c r="S40">
        <v>2021</v>
      </c>
      <c r="T40">
        <v>2022</v>
      </c>
      <c r="U40">
        <v>2023</v>
      </c>
      <c r="V40">
        <v>2024</v>
      </c>
      <c r="W40">
        <v>2025</v>
      </c>
      <c r="X40">
        <v>2026</v>
      </c>
      <c r="Y40">
        <v>2027</v>
      </c>
      <c r="Z40">
        <v>2028</v>
      </c>
      <c r="AA40">
        <v>2029</v>
      </c>
      <c r="AB40">
        <v>2030</v>
      </c>
      <c r="AC40">
        <v>2031</v>
      </c>
      <c r="AD40">
        <v>2032</v>
      </c>
      <c r="AE40">
        <v>2033</v>
      </c>
      <c r="AF40">
        <v>2034</v>
      </c>
      <c r="AG40">
        <v>2035</v>
      </c>
      <c r="AH40">
        <v>2036</v>
      </c>
      <c r="AI40">
        <v>2037</v>
      </c>
      <c r="AJ40">
        <v>2038</v>
      </c>
      <c r="AK40">
        <v>2039</v>
      </c>
      <c r="AL40">
        <v>2040</v>
      </c>
      <c r="AM40">
        <v>2041</v>
      </c>
      <c r="AN40">
        <v>2042</v>
      </c>
      <c r="AO40">
        <v>2043</v>
      </c>
      <c r="AP40">
        <v>2044</v>
      </c>
      <c r="AQ40">
        <v>2045</v>
      </c>
      <c r="AR40">
        <v>2046</v>
      </c>
      <c r="AS40">
        <v>2047</v>
      </c>
      <c r="AT40">
        <v>2048</v>
      </c>
      <c r="AU40">
        <v>2049</v>
      </c>
      <c r="AV40">
        <v>2050</v>
      </c>
    </row>
    <row r="41" spans="1:48" x14ac:dyDescent="0.25">
      <c r="A41" t="s">
        <v>22</v>
      </c>
      <c r="B41">
        <v>2845.5104366881201</v>
      </c>
      <c r="C41">
        <v>2891.1960271555699</v>
      </c>
      <c r="D41">
        <v>2937.7393569999999</v>
      </c>
      <c r="E41">
        <v>3088.8847860000001</v>
      </c>
      <c r="F41">
        <v>3197.067912</v>
      </c>
      <c r="G41">
        <v>2894.0657959999999</v>
      </c>
      <c r="H41">
        <v>2901.9892060000002</v>
      </c>
      <c r="I41">
        <v>3017.6105459999999</v>
      </c>
      <c r="J41">
        <v>3098.6731340000001</v>
      </c>
      <c r="K41">
        <v>3102.8120640000002</v>
      </c>
      <c r="L41">
        <v>3162.0007700000001</v>
      </c>
      <c r="M41">
        <v>3275.109492</v>
      </c>
      <c r="N41">
        <v>3274.4283220000002</v>
      </c>
      <c r="O41">
        <v>3316.9958900000001</v>
      </c>
      <c r="P41">
        <v>3360.116837</v>
      </c>
      <c r="Q41">
        <v>3403.7983549999999</v>
      </c>
      <c r="R41">
        <v>3448.0477340000002</v>
      </c>
      <c r="S41">
        <v>3492.872355</v>
      </c>
      <c r="T41">
        <v>3538.2796950000002</v>
      </c>
      <c r="U41">
        <v>3584.2773309999998</v>
      </c>
      <c r="V41">
        <v>3584.2773309999998</v>
      </c>
      <c r="W41">
        <v>3584.2773309999998</v>
      </c>
      <c r="X41">
        <v>3584.2773309999998</v>
      </c>
      <c r="Y41">
        <v>3584.2773309999998</v>
      </c>
      <c r="Z41">
        <v>3584.2773309999998</v>
      </c>
      <c r="AA41">
        <v>3584.2773309999998</v>
      </c>
      <c r="AB41">
        <v>3584.2773309999998</v>
      </c>
      <c r="AC41">
        <v>3584.2773309999998</v>
      </c>
      <c r="AD41">
        <v>3584.2773309999998</v>
      </c>
      <c r="AE41">
        <v>3584.2773309999998</v>
      </c>
      <c r="AF41">
        <v>3584.2773309999998</v>
      </c>
      <c r="AG41">
        <v>3584.2773309999998</v>
      </c>
      <c r="AH41">
        <v>3584.2773309999998</v>
      </c>
      <c r="AI41">
        <v>3584.2773309999998</v>
      </c>
      <c r="AJ41">
        <v>3584.2773309999998</v>
      </c>
      <c r="AK41">
        <v>3584.2773309999998</v>
      </c>
      <c r="AL41">
        <v>3584.2773309999998</v>
      </c>
      <c r="AM41">
        <v>3584.2773309999998</v>
      </c>
      <c r="AN41">
        <v>3584.2773309999998</v>
      </c>
      <c r="AO41">
        <v>3584.2773309999998</v>
      </c>
      <c r="AP41">
        <v>3584.2773309999998</v>
      </c>
      <c r="AQ41">
        <v>3584.2773309999998</v>
      </c>
      <c r="AR41">
        <v>3584.2773309999998</v>
      </c>
      <c r="AS41">
        <v>3584.2773309999998</v>
      </c>
      <c r="AT41">
        <v>3584.2773309999998</v>
      </c>
      <c r="AU41">
        <v>3584.2773309999998</v>
      </c>
      <c r="AV41">
        <v>3584.2773309999998</v>
      </c>
    </row>
    <row r="42" spans="1:48" x14ac:dyDescent="0.25">
      <c r="A42" t="s">
        <v>23</v>
      </c>
      <c r="B42">
        <v>2845.5104366881201</v>
      </c>
      <c r="C42">
        <v>2891.1960271555699</v>
      </c>
      <c r="D42">
        <v>2937.7393569999999</v>
      </c>
      <c r="E42">
        <v>3088.8847860000001</v>
      </c>
      <c r="F42">
        <v>3197.067912</v>
      </c>
      <c r="G42">
        <v>2894.0657959999999</v>
      </c>
      <c r="H42">
        <v>2901.9892060000002</v>
      </c>
      <c r="I42">
        <v>3017.6105459999999</v>
      </c>
      <c r="J42">
        <v>3098.6731340000001</v>
      </c>
      <c r="K42">
        <v>3102.8120640000002</v>
      </c>
      <c r="L42">
        <v>3162.0007700000001</v>
      </c>
      <c r="M42">
        <v>3275.109492</v>
      </c>
      <c r="N42">
        <v>3274.4283220000002</v>
      </c>
      <c r="O42">
        <v>3316.9958900000001</v>
      </c>
      <c r="P42">
        <v>3360.116837</v>
      </c>
      <c r="Q42">
        <v>3403.7983549999999</v>
      </c>
      <c r="R42">
        <v>3448.0477340000002</v>
      </c>
      <c r="S42">
        <v>3492.872355</v>
      </c>
      <c r="T42">
        <v>3538.2796950000002</v>
      </c>
      <c r="U42">
        <v>3584.2773309999998</v>
      </c>
      <c r="V42">
        <v>7151.2082030000001</v>
      </c>
      <c r="W42">
        <v>8445.7879209999901</v>
      </c>
      <c r="X42">
        <v>9738.6377620000003</v>
      </c>
      <c r="Y42">
        <v>10918.03285</v>
      </c>
      <c r="Z42">
        <v>11867.485070000001</v>
      </c>
      <c r="AA42">
        <v>12484.43821</v>
      </c>
      <c r="AB42">
        <v>12698.4535</v>
      </c>
      <c r="AC42">
        <v>12512.05479</v>
      </c>
      <c r="AD42">
        <v>11880.05687</v>
      </c>
      <c r="AE42">
        <v>10907.45161</v>
      </c>
      <c r="AF42">
        <v>9699.2962000000007</v>
      </c>
      <c r="AG42">
        <v>8374.9191510000001</v>
      </c>
      <c r="AH42">
        <v>7048.7702200000003</v>
      </c>
      <c r="AI42">
        <v>5814.9285280000004</v>
      </c>
      <c r="AJ42">
        <v>4737.9433019999997</v>
      </c>
      <c r="AK42">
        <v>3850.6736030000002</v>
      </c>
      <c r="AL42">
        <v>3157.9908839999998</v>
      </c>
      <c r="AM42">
        <v>2644.1131019999998</v>
      </c>
      <c r="AN42">
        <v>2281.1072509999999</v>
      </c>
      <c r="AO42">
        <v>2036.561874</v>
      </c>
      <c r="AP42">
        <v>1879.2732530000001</v>
      </c>
      <c r="AQ42">
        <v>1782.5940840000001</v>
      </c>
      <c r="AR42">
        <v>1725.76334</v>
      </c>
      <c r="AS42">
        <v>1693.795938</v>
      </c>
      <c r="AT42">
        <v>1676.5804989999999</v>
      </c>
      <c r="AU42">
        <v>1667.700904</v>
      </c>
      <c r="AV42">
        <v>1663.3127489999999</v>
      </c>
    </row>
    <row r="43" spans="1:48" x14ac:dyDescent="0.25">
      <c r="A43" t="s">
        <v>24</v>
      </c>
      <c r="B43">
        <v>1174.0188639370999</v>
      </c>
      <c r="C43">
        <v>1192.8681165447699</v>
      </c>
      <c r="D43">
        <v>1212.005083</v>
      </c>
      <c r="E43">
        <v>1220.9905739999999</v>
      </c>
      <c r="F43">
        <v>1338.8406299999999</v>
      </c>
      <c r="G43">
        <v>1110.784363</v>
      </c>
      <c r="H43">
        <v>1229.253539</v>
      </c>
      <c r="I43">
        <v>1348.2073109999999</v>
      </c>
      <c r="J43">
        <v>1490.6003639999999</v>
      </c>
      <c r="K43">
        <v>1394.520571</v>
      </c>
      <c r="L43">
        <v>1249.7008800000001</v>
      </c>
      <c r="M43">
        <v>1051.0242430000001</v>
      </c>
      <c r="N43">
        <v>1210.9286440000001</v>
      </c>
      <c r="O43">
        <v>1226.6707160000001</v>
      </c>
      <c r="P43">
        <v>1242.6174349999999</v>
      </c>
      <c r="Q43">
        <v>1258.7714619999999</v>
      </c>
      <c r="R43">
        <v>1275.135491</v>
      </c>
      <c r="S43">
        <v>1291.712252</v>
      </c>
      <c r="T43">
        <v>1308.504512</v>
      </c>
      <c r="U43">
        <v>1325.5150699999999</v>
      </c>
      <c r="V43">
        <v>1325.5150699999999</v>
      </c>
      <c r="W43">
        <v>1325.5150699999999</v>
      </c>
      <c r="X43">
        <v>1325.5150699999999</v>
      </c>
      <c r="Y43">
        <v>1325.5150699999999</v>
      </c>
      <c r="Z43">
        <v>1325.5150699999999</v>
      </c>
      <c r="AA43">
        <v>1325.5150699999999</v>
      </c>
      <c r="AB43">
        <v>1325.5150699999999</v>
      </c>
      <c r="AC43">
        <v>1325.5150699999999</v>
      </c>
      <c r="AD43">
        <v>1325.5150699999999</v>
      </c>
      <c r="AE43">
        <v>1325.5150699999999</v>
      </c>
      <c r="AF43">
        <v>1325.5150699999999</v>
      </c>
      <c r="AG43">
        <v>1325.5150699999999</v>
      </c>
      <c r="AH43">
        <v>1325.5150699999999</v>
      </c>
      <c r="AI43">
        <v>1325.5150699999999</v>
      </c>
      <c r="AJ43">
        <v>1325.5150699999999</v>
      </c>
      <c r="AK43">
        <v>1325.5150699999999</v>
      </c>
      <c r="AL43">
        <v>1325.5150699999999</v>
      </c>
      <c r="AM43">
        <v>1325.5150699999999</v>
      </c>
      <c r="AN43">
        <v>1325.5150699999999</v>
      </c>
      <c r="AO43">
        <v>1325.5150699999999</v>
      </c>
      <c r="AP43">
        <v>1325.5150699999999</v>
      </c>
      <c r="AQ43">
        <v>1325.5150699999999</v>
      </c>
      <c r="AR43">
        <v>1325.5150699999999</v>
      </c>
      <c r="AS43">
        <v>1325.5150699999999</v>
      </c>
      <c r="AT43">
        <v>1325.5150699999999</v>
      </c>
      <c r="AU43">
        <v>1325.5150699999999</v>
      </c>
      <c r="AV43">
        <v>1325.5150699999999</v>
      </c>
    </row>
    <row r="44" spans="1:48" x14ac:dyDescent="0.25">
      <c r="A44" t="s">
        <v>25</v>
      </c>
      <c r="B44">
        <v>1174.0188639370999</v>
      </c>
      <c r="C44">
        <v>1192.8681165447699</v>
      </c>
      <c r="D44">
        <v>1212.005083</v>
      </c>
      <c r="E44">
        <v>1220.9905739999999</v>
      </c>
      <c r="F44">
        <v>1338.8406299999999</v>
      </c>
      <c r="G44">
        <v>1110.784363</v>
      </c>
      <c r="H44">
        <v>1229.253539</v>
      </c>
      <c r="I44">
        <v>1348.2073109999999</v>
      </c>
      <c r="J44">
        <v>1490.6003639999999</v>
      </c>
      <c r="K44">
        <v>1394.520571</v>
      </c>
      <c r="L44">
        <v>1249.7008800000001</v>
      </c>
      <c r="M44">
        <v>1051.0242430000001</v>
      </c>
      <c r="N44">
        <v>1210.9286440000001</v>
      </c>
      <c r="O44">
        <v>1226.6707160000001</v>
      </c>
      <c r="P44">
        <v>1242.6174349999999</v>
      </c>
      <c r="Q44">
        <v>1258.7714619999999</v>
      </c>
      <c r="R44">
        <v>1275.135491</v>
      </c>
      <c r="S44">
        <v>1291.712252</v>
      </c>
      <c r="T44">
        <v>1308.504512</v>
      </c>
      <c r="U44">
        <v>1325.5150699999999</v>
      </c>
      <c r="V44">
        <v>2644.6151810000001</v>
      </c>
      <c r="W44">
        <v>3123.3685719999999</v>
      </c>
      <c r="X44">
        <v>3601.4822300000001</v>
      </c>
      <c r="Y44">
        <v>4037.6387610000002</v>
      </c>
      <c r="Z44">
        <v>4388.7592549999999</v>
      </c>
      <c r="AA44">
        <v>4616.9170130000002</v>
      </c>
      <c r="AB44">
        <v>4696.0628109999998</v>
      </c>
      <c r="AC44">
        <v>4627.130005</v>
      </c>
      <c r="AD44">
        <v>4393.4084780000003</v>
      </c>
      <c r="AE44">
        <v>4033.7256739999998</v>
      </c>
      <c r="AF44">
        <v>3586.9331790000001</v>
      </c>
      <c r="AG44">
        <v>3097.1603260000002</v>
      </c>
      <c r="AH44">
        <v>2606.7322049999998</v>
      </c>
      <c r="AI44">
        <v>2150.440572</v>
      </c>
      <c r="AJ44">
        <v>1752.156618</v>
      </c>
      <c r="AK44">
        <v>1424.0320770000001</v>
      </c>
      <c r="AL44">
        <v>1167.868477</v>
      </c>
      <c r="AM44">
        <v>977.8294032</v>
      </c>
      <c r="AN44">
        <v>843.58484539999995</v>
      </c>
      <c r="AO44">
        <v>753.14860050000004</v>
      </c>
      <c r="AP44">
        <v>694.9811042</v>
      </c>
      <c r="AQ44">
        <v>659.22781740000005</v>
      </c>
      <c r="AR44">
        <v>638.21102640000004</v>
      </c>
      <c r="AS44">
        <v>626.38904130000003</v>
      </c>
      <c r="AT44">
        <v>620.02253519999999</v>
      </c>
      <c r="AU44">
        <v>616.73873890000004</v>
      </c>
      <c r="AV44">
        <v>615.11593870000002</v>
      </c>
    </row>
    <row r="45" spans="1:48" x14ac:dyDescent="0.25">
      <c r="A45" t="s">
        <v>26</v>
      </c>
      <c r="B45">
        <v>1</v>
      </c>
      <c r="C45">
        <v>1</v>
      </c>
      <c r="D45">
        <v>0.99997885414856402</v>
      </c>
      <c r="E45">
        <v>0.983015399202396</v>
      </c>
      <c r="F45">
        <v>0.98318717666326505</v>
      </c>
      <c r="G45">
        <v>1.05229896715174</v>
      </c>
      <c r="H45">
        <v>1.0317351566330999</v>
      </c>
      <c r="I45">
        <v>1.00164622535753</v>
      </c>
      <c r="J45">
        <v>0.99306829017739096</v>
      </c>
      <c r="K45">
        <v>1.0016799328778101</v>
      </c>
      <c r="L45">
        <v>0.99713522017896195</v>
      </c>
      <c r="M45">
        <v>0.98696151621669104</v>
      </c>
      <c r="N45">
        <v>1</v>
      </c>
      <c r="O45">
        <v>1</v>
      </c>
      <c r="P45">
        <v>1</v>
      </c>
      <c r="Q45">
        <v>1</v>
      </c>
      <c r="R45">
        <v>1</v>
      </c>
      <c r="S45">
        <v>1</v>
      </c>
      <c r="T45">
        <v>1</v>
      </c>
      <c r="U45">
        <v>1</v>
      </c>
      <c r="V45">
        <v>1</v>
      </c>
      <c r="W45">
        <v>1</v>
      </c>
      <c r="X45">
        <v>1</v>
      </c>
      <c r="Y45">
        <v>1</v>
      </c>
      <c r="Z45">
        <v>1</v>
      </c>
      <c r="AA45">
        <v>1</v>
      </c>
      <c r="AB45">
        <v>1</v>
      </c>
      <c r="AC45">
        <v>1</v>
      </c>
      <c r="AD45">
        <v>1</v>
      </c>
      <c r="AE45">
        <v>1</v>
      </c>
      <c r="AF45">
        <v>1</v>
      </c>
      <c r="AG45">
        <v>1</v>
      </c>
      <c r="AH45">
        <v>1</v>
      </c>
      <c r="AI45">
        <v>1</v>
      </c>
      <c r="AJ45">
        <v>1</v>
      </c>
      <c r="AK45">
        <v>1</v>
      </c>
      <c r="AL45">
        <v>1</v>
      </c>
      <c r="AM45">
        <v>1</v>
      </c>
      <c r="AN45">
        <v>1</v>
      </c>
      <c r="AO45">
        <v>1</v>
      </c>
      <c r="AP45">
        <v>1</v>
      </c>
      <c r="AQ45">
        <v>1</v>
      </c>
      <c r="AR45">
        <v>1</v>
      </c>
      <c r="AS45">
        <v>1</v>
      </c>
      <c r="AT45">
        <v>1</v>
      </c>
      <c r="AU45">
        <v>1</v>
      </c>
      <c r="AV45">
        <v>1</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MONSERAND Alma</dc:creator>
  <cp:lastModifiedBy>MONSERAND Alma</cp:lastModifiedBy>
  <dcterms:created xsi:type="dcterms:W3CDTF">2015-06-05T18:19:34Z</dcterms:created>
  <dcterms:modified xsi:type="dcterms:W3CDTF">2023-12-15T11:42:19Z</dcterms:modified>
</cp:coreProperties>
</file>